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8E8C0859-AD00-449B-B63D-0326B0E18814}" xr6:coauthVersionLast="45" xr6:coauthVersionMax="45" xr10:uidLastSave="{00000000-0000-0000-0000-000000000000}"/>
  <bookViews>
    <workbookView xWindow="630" yWindow="27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I11" i="49"/>
  <c r="H11" i="49"/>
  <c r="J11" i="49" s="1"/>
  <c r="G11" i="49"/>
  <c r="H12" i="49"/>
  <c r="J12" i="49" s="1"/>
  <c r="G12" i="49"/>
  <c r="I12" i="49" s="1"/>
  <c r="I13" i="49"/>
  <c r="H13" i="49"/>
  <c r="J13" i="49" s="1"/>
  <c r="G13" i="49"/>
  <c r="H14" i="49"/>
  <c r="J14" i="49" s="1"/>
  <c r="G14" i="49"/>
  <c r="I14" i="49" s="1"/>
  <c r="H17" i="49"/>
  <c r="J17" i="49" s="1"/>
  <c r="G17" i="49"/>
  <c r="I17" i="49" s="1"/>
  <c r="J18" i="49"/>
  <c r="I18" i="49"/>
  <c r="H18" i="49"/>
  <c r="G18" i="49"/>
  <c r="I19" i="49"/>
  <c r="H19" i="49"/>
  <c r="J19" i="49" s="1"/>
  <c r="G19" i="49"/>
  <c r="I20" i="49"/>
  <c r="H20" i="49"/>
  <c r="J20" i="49" s="1"/>
  <c r="G20" i="49"/>
  <c r="I21" i="49"/>
  <c r="H21" i="49"/>
  <c r="J21" i="49" s="1"/>
  <c r="G21" i="49"/>
  <c r="J22" i="49"/>
  <c r="I22" i="49"/>
  <c r="H22" i="49"/>
  <c r="G22" i="49"/>
  <c r="H23" i="49"/>
  <c r="J23" i="49" s="1"/>
  <c r="G23" i="49"/>
  <c r="I23" i="49" s="1"/>
  <c r="I24" i="49"/>
  <c r="H24" i="49"/>
  <c r="J24" i="49" s="1"/>
  <c r="G24" i="49"/>
  <c r="I25" i="49"/>
  <c r="H25" i="49"/>
  <c r="J25" i="49" s="1"/>
  <c r="G25" i="49"/>
  <c r="J26" i="49"/>
  <c r="I26" i="49"/>
  <c r="H26" i="49"/>
  <c r="G26" i="49"/>
  <c r="I27" i="49"/>
  <c r="H27" i="49"/>
  <c r="J27" i="49" s="1"/>
  <c r="G27" i="49"/>
  <c r="J28" i="49"/>
  <c r="I28" i="49"/>
  <c r="H28" i="49"/>
  <c r="G28" i="49"/>
  <c r="H29" i="49"/>
  <c r="J29" i="49" s="1"/>
  <c r="G29" i="49"/>
  <c r="I29" i="49" s="1"/>
  <c r="I32" i="49"/>
  <c r="H32" i="49"/>
  <c r="J32" i="49" s="1"/>
  <c r="G32" i="49"/>
  <c r="I33" i="49"/>
  <c r="H33" i="49"/>
  <c r="J33" i="49" s="1"/>
  <c r="G33" i="49"/>
  <c r="H36" i="49"/>
  <c r="J36" i="49" s="1"/>
  <c r="G36" i="49"/>
  <c r="I36" i="49" s="1"/>
  <c r="H37" i="49"/>
  <c r="J37" i="49" s="1"/>
  <c r="G37" i="49"/>
  <c r="I37" i="49" s="1"/>
  <c r="I40" i="49"/>
  <c r="H40" i="49"/>
  <c r="J40" i="49" s="1"/>
  <c r="G40" i="49"/>
  <c r="I41" i="49"/>
  <c r="H41" i="49"/>
  <c r="J41" i="49" s="1"/>
  <c r="G41" i="49"/>
  <c r="I44" i="49"/>
  <c r="H44" i="49"/>
  <c r="J44" i="49" s="1"/>
  <c r="G44" i="49"/>
  <c r="I45" i="49"/>
  <c r="H45" i="49"/>
  <c r="J45" i="49" s="1"/>
  <c r="G45" i="49"/>
  <c r="I48" i="49"/>
  <c r="H48" i="49"/>
  <c r="J48" i="49" s="1"/>
  <c r="G48" i="49"/>
  <c r="I49" i="49"/>
  <c r="H49" i="49"/>
  <c r="J49" i="49" s="1"/>
  <c r="G49" i="49"/>
  <c r="H50" i="49"/>
  <c r="J50" i="49" s="1"/>
  <c r="G50" i="49"/>
  <c r="I50" i="49" s="1"/>
  <c r="H51" i="49"/>
  <c r="J51" i="49" s="1"/>
  <c r="G51" i="49"/>
  <c r="I51" i="49" s="1"/>
  <c r="J52" i="49"/>
  <c r="I52" i="49"/>
  <c r="H52" i="49"/>
  <c r="G52" i="49"/>
  <c r="I53" i="49"/>
  <c r="H53" i="49"/>
  <c r="J53" i="49" s="1"/>
  <c r="G53" i="49"/>
  <c r="H54" i="49"/>
  <c r="J54" i="49" s="1"/>
  <c r="G54" i="49"/>
  <c r="I54" i="49" s="1"/>
  <c r="I55" i="49"/>
  <c r="H55" i="49"/>
  <c r="J55" i="49" s="1"/>
  <c r="G55" i="49"/>
  <c r="H56" i="49"/>
  <c r="J56" i="49" s="1"/>
  <c r="G56" i="49"/>
  <c r="I56" i="49" s="1"/>
  <c r="I57" i="49"/>
  <c r="H57" i="49"/>
  <c r="J57" i="49" s="1"/>
  <c r="G57" i="49"/>
  <c r="I58" i="49"/>
  <c r="H58" i="49"/>
  <c r="J58" i="49" s="1"/>
  <c r="G58" i="49"/>
  <c r="H59" i="49"/>
  <c r="J59" i="49" s="1"/>
  <c r="G59" i="49"/>
  <c r="I59" i="49" s="1"/>
  <c r="H62" i="49"/>
  <c r="J62" i="49" s="1"/>
  <c r="G62" i="49"/>
  <c r="I62" i="49" s="1"/>
  <c r="H63" i="49"/>
  <c r="J63" i="49" s="1"/>
  <c r="G63" i="49"/>
  <c r="I63" i="49" s="1"/>
  <c r="I64" i="49"/>
  <c r="H64" i="49"/>
  <c r="J64" i="49" s="1"/>
  <c r="G64" i="49"/>
  <c r="H65" i="49"/>
  <c r="J65" i="49" s="1"/>
  <c r="G65" i="49"/>
  <c r="I65" i="49" s="1"/>
  <c r="J68" i="49"/>
  <c r="I68" i="49"/>
  <c r="H68" i="49"/>
  <c r="G68" i="49"/>
  <c r="I69" i="49"/>
  <c r="H69" i="49"/>
  <c r="J69" i="49" s="1"/>
  <c r="G69" i="49"/>
  <c r="I70" i="49"/>
  <c r="H70" i="49"/>
  <c r="J70" i="49" s="1"/>
  <c r="G70" i="49"/>
  <c r="J73" i="49"/>
  <c r="I73" i="49"/>
  <c r="H73" i="49"/>
  <c r="G73" i="49"/>
  <c r="J74" i="49"/>
  <c r="I74" i="49"/>
  <c r="H74" i="49"/>
  <c r="G74" i="49"/>
  <c r="H77" i="49"/>
  <c r="J77" i="49" s="1"/>
  <c r="G77" i="49"/>
  <c r="I77" i="49" s="1"/>
  <c r="I78" i="49"/>
  <c r="H78" i="49"/>
  <c r="J78" i="49" s="1"/>
  <c r="G78" i="49"/>
  <c r="I79" i="49"/>
  <c r="H79" i="49"/>
  <c r="J79" i="49" s="1"/>
  <c r="G79" i="49"/>
  <c r="H80" i="49"/>
  <c r="J80" i="49" s="1"/>
  <c r="G80" i="49"/>
  <c r="I80" i="49" s="1"/>
  <c r="H83" i="49"/>
  <c r="J83" i="49" s="1"/>
  <c r="G83" i="49"/>
  <c r="I83" i="49" s="1"/>
  <c r="H84" i="49"/>
  <c r="J84" i="49" s="1"/>
  <c r="G84" i="49"/>
  <c r="I84" i="49" s="1"/>
  <c r="I85" i="49"/>
  <c r="H85" i="49"/>
  <c r="J85" i="49" s="1"/>
  <c r="G85" i="49"/>
  <c r="H86" i="49"/>
  <c r="J86" i="49" s="1"/>
  <c r="G86" i="49"/>
  <c r="I86" i="49" s="1"/>
  <c r="H87" i="49"/>
  <c r="J87" i="49" s="1"/>
  <c r="G87" i="49"/>
  <c r="I87" i="49" s="1"/>
  <c r="H88" i="49"/>
  <c r="J88" i="49" s="1"/>
  <c r="G88" i="49"/>
  <c r="I88" i="49" s="1"/>
  <c r="H89" i="49"/>
  <c r="J89" i="49" s="1"/>
  <c r="G89" i="49"/>
  <c r="I89" i="49" s="1"/>
  <c r="I90" i="49"/>
  <c r="H90" i="49"/>
  <c r="J90" i="49" s="1"/>
  <c r="G90" i="49"/>
  <c r="I91" i="49"/>
  <c r="H91" i="49"/>
  <c r="J91" i="49" s="1"/>
  <c r="G91" i="49"/>
  <c r="H92" i="49"/>
  <c r="J92" i="49" s="1"/>
  <c r="G92" i="49"/>
  <c r="I92" i="49" s="1"/>
  <c r="I95" i="49"/>
  <c r="H95" i="49"/>
  <c r="J95" i="49" s="1"/>
  <c r="G95" i="49"/>
  <c r="H96" i="49"/>
  <c r="J96" i="49" s="1"/>
  <c r="G96" i="49"/>
  <c r="I96" i="49" s="1"/>
  <c r="H97" i="49"/>
  <c r="J97" i="49" s="1"/>
  <c r="G97" i="49"/>
  <c r="I97" i="49" s="1"/>
  <c r="H98" i="49"/>
  <c r="J98" i="49" s="1"/>
  <c r="G98" i="49"/>
  <c r="I98" i="49" s="1"/>
  <c r="H99" i="49"/>
  <c r="J99" i="49" s="1"/>
  <c r="G99" i="49"/>
  <c r="I99" i="49" s="1"/>
  <c r="I100" i="49"/>
  <c r="H100" i="49"/>
  <c r="J100" i="49" s="1"/>
  <c r="G100" i="49"/>
  <c r="H101" i="49"/>
  <c r="J101" i="49" s="1"/>
  <c r="G101" i="49"/>
  <c r="I101" i="49" s="1"/>
  <c r="H104" i="49"/>
  <c r="J104" i="49" s="1"/>
  <c r="G104" i="49"/>
  <c r="I104" i="49" s="1"/>
  <c r="H105" i="49"/>
  <c r="J105" i="49" s="1"/>
  <c r="G105" i="49"/>
  <c r="I105" i="49" s="1"/>
  <c r="H106" i="49"/>
  <c r="J106" i="49" s="1"/>
  <c r="G106" i="49"/>
  <c r="I106" i="49" s="1"/>
  <c r="I107" i="49"/>
  <c r="H107" i="49"/>
  <c r="J107" i="49" s="1"/>
  <c r="G107" i="49"/>
  <c r="I108" i="49"/>
  <c r="H108" i="49"/>
  <c r="J108" i="49" s="1"/>
  <c r="G108" i="49"/>
  <c r="I109" i="49"/>
  <c r="H109" i="49"/>
  <c r="J109" i="49" s="1"/>
  <c r="G109" i="49"/>
  <c r="H110" i="49"/>
  <c r="J110" i="49" s="1"/>
  <c r="G110" i="49"/>
  <c r="I110" i="49" s="1"/>
  <c r="H111" i="49"/>
  <c r="J111" i="49" s="1"/>
  <c r="G111" i="49"/>
  <c r="I111" i="49" s="1"/>
  <c r="I112" i="49"/>
  <c r="H112" i="49"/>
  <c r="J112" i="49" s="1"/>
  <c r="G112" i="49"/>
  <c r="H113" i="49"/>
  <c r="J113" i="49" s="1"/>
  <c r="G113" i="49"/>
  <c r="I113" i="49" s="1"/>
  <c r="J114" i="49"/>
  <c r="I114" i="49"/>
  <c r="H114" i="49"/>
  <c r="G114" i="49"/>
  <c r="H115" i="49"/>
  <c r="J115" i="49" s="1"/>
  <c r="G115" i="49"/>
  <c r="I115" i="49" s="1"/>
  <c r="H116" i="49"/>
  <c r="J116" i="49" s="1"/>
  <c r="G116" i="49"/>
  <c r="I116" i="49" s="1"/>
  <c r="H119" i="49"/>
  <c r="J119" i="49" s="1"/>
  <c r="G119" i="49"/>
  <c r="I119" i="49" s="1"/>
  <c r="H120" i="49"/>
  <c r="J120" i="49" s="1"/>
  <c r="G120" i="49"/>
  <c r="I120" i="49" s="1"/>
  <c r="H121" i="49"/>
  <c r="J121" i="49" s="1"/>
  <c r="G121" i="49"/>
  <c r="I121" i="49" s="1"/>
  <c r="H122" i="49"/>
  <c r="J122" i="49" s="1"/>
  <c r="G122" i="49"/>
  <c r="I122" i="49" s="1"/>
  <c r="H125" i="49"/>
  <c r="J125" i="49" s="1"/>
  <c r="G125" i="49"/>
  <c r="I125" i="49" s="1"/>
  <c r="H126" i="49"/>
  <c r="J126" i="49" s="1"/>
  <c r="G126" i="49"/>
  <c r="I126" i="49" s="1"/>
  <c r="H127" i="49"/>
  <c r="J127" i="49" s="1"/>
  <c r="G127" i="49"/>
  <c r="I127" i="49" s="1"/>
  <c r="H128" i="49"/>
  <c r="J128" i="49" s="1"/>
  <c r="G128" i="49"/>
  <c r="I128" i="49" s="1"/>
  <c r="H131" i="49"/>
  <c r="J131" i="49" s="1"/>
  <c r="G131" i="49"/>
  <c r="I131" i="49" s="1"/>
  <c r="H132" i="49"/>
  <c r="J132" i="49" s="1"/>
  <c r="G132" i="49"/>
  <c r="I132" i="49" s="1"/>
  <c r="J133" i="49"/>
  <c r="I133" i="49"/>
  <c r="H133" i="49"/>
  <c r="G133" i="49"/>
  <c r="H134" i="49"/>
  <c r="J134" i="49" s="1"/>
  <c r="G134" i="49"/>
  <c r="I134" i="49" s="1"/>
  <c r="H135" i="49"/>
  <c r="J135" i="49" s="1"/>
  <c r="G135" i="49"/>
  <c r="I135" i="49" s="1"/>
  <c r="H136" i="49"/>
  <c r="J136" i="49" s="1"/>
  <c r="G136" i="49"/>
  <c r="I136" i="49" s="1"/>
  <c r="H137" i="49"/>
  <c r="J137" i="49" s="1"/>
  <c r="G137" i="49"/>
  <c r="I137" i="49" s="1"/>
  <c r="H140" i="49"/>
  <c r="J140" i="49" s="1"/>
  <c r="G140" i="49"/>
  <c r="I140" i="49" s="1"/>
  <c r="H141" i="49"/>
  <c r="J141" i="49" s="1"/>
  <c r="G141" i="49"/>
  <c r="I141" i="49" s="1"/>
  <c r="H144" i="49"/>
  <c r="J144" i="49" s="1"/>
  <c r="G144" i="49"/>
  <c r="I144" i="49" s="1"/>
  <c r="H145" i="49"/>
  <c r="J145" i="49" s="1"/>
  <c r="G145" i="49"/>
  <c r="I145" i="49" s="1"/>
  <c r="H146" i="49"/>
  <c r="J146" i="49" s="1"/>
  <c r="G146" i="49"/>
  <c r="I146" i="49" s="1"/>
  <c r="I147" i="49"/>
  <c r="H147" i="49"/>
  <c r="J147" i="49" s="1"/>
  <c r="G147" i="49"/>
  <c r="J148" i="49"/>
  <c r="I148" i="49"/>
  <c r="H148" i="49"/>
  <c r="G148" i="49"/>
  <c r="I149" i="49"/>
  <c r="H149" i="49"/>
  <c r="J149" i="49" s="1"/>
  <c r="G149" i="49"/>
  <c r="I150" i="49"/>
  <c r="H150" i="49"/>
  <c r="J150" i="49" s="1"/>
  <c r="G150" i="49"/>
  <c r="I151" i="49"/>
  <c r="H151" i="49"/>
  <c r="J151" i="49" s="1"/>
  <c r="G151" i="49"/>
  <c r="H152" i="49"/>
  <c r="J152" i="49" s="1"/>
  <c r="G152" i="49"/>
  <c r="I152" i="49" s="1"/>
  <c r="H153" i="49"/>
  <c r="J153" i="49" s="1"/>
  <c r="G153" i="49"/>
  <c r="I153" i="49" s="1"/>
  <c r="I156" i="49"/>
  <c r="H156" i="49"/>
  <c r="J156" i="49" s="1"/>
  <c r="G156" i="49"/>
  <c r="I157" i="49"/>
  <c r="H157" i="49"/>
  <c r="J157" i="49" s="1"/>
  <c r="G157" i="49"/>
  <c r="I158" i="49"/>
  <c r="H158" i="49"/>
  <c r="J158" i="49" s="1"/>
  <c r="G158" i="49"/>
  <c r="I159" i="49"/>
  <c r="H159" i="49"/>
  <c r="J159" i="49" s="1"/>
  <c r="G159" i="49"/>
  <c r="I160" i="49"/>
  <c r="H160" i="49"/>
  <c r="J160" i="49" s="1"/>
  <c r="G160" i="49"/>
  <c r="I161" i="49"/>
  <c r="H161" i="49"/>
  <c r="J161" i="49" s="1"/>
  <c r="G161" i="49"/>
  <c r="J164" i="49"/>
  <c r="I164" i="49"/>
  <c r="H164" i="49"/>
  <c r="G164" i="49"/>
  <c r="I165" i="49"/>
  <c r="H165" i="49"/>
  <c r="J165" i="49" s="1"/>
  <c r="G165" i="49"/>
  <c r="I166" i="49"/>
  <c r="H166" i="49"/>
  <c r="J166" i="49" s="1"/>
  <c r="G166" i="49"/>
  <c r="H167" i="49"/>
  <c r="J167" i="49" s="1"/>
  <c r="G167" i="49"/>
  <c r="I167" i="49" s="1"/>
  <c r="I168" i="49"/>
  <c r="H168" i="49"/>
  <c r="J168" i="49" s="1"/>
  <c r="G168" i="49"/>
  <c r="H169" i="49"/>
  <c r="J169" i="49" s="1"/>
  <c r="G169" i="49"/>
  <c r="I169" i="49" s="1"/>
  <c r="J172" i="49"/>
  <c r="I172" i="49"/>
  <c r="H172" i="49"/>
  <c r="G172" i="49"/>
  <c r="J173" i="49"/>
  <c r="I173" i="49"/>
  <c r="H173" i="49"/>
  <c r="G173" i="49"/>
  <c r="J174" i="49"/>
  <c r="I174" i="49"/>
  <c r="H174" i="49"/>
  <c r="G174" i="49"/>
  <c r="I175" i="49"/>
  <c r="H175" i="49"/>
  <c r="J175" i="49" s="1"/>
  <c r="G175" i="49"/>
  <c r="J176" i="49"/>
  <c r="I176" i="49"/>
  <c r="H176" i="49"/>
  <c r="G176" i="49"/>
  <c r="H177" i="49"/>
  <c r="J177" i="49" s="1"/>
  <c r="G177" i="49"/>
  <c r="I177" i="49" s="1"/>
  <c r="I178" i="49"/>
  <c r="H178" i="49"/>
  <c r="J178" i="49" s="1"/>
  <c r="G178" i="49"/>
  <c r="I179" i="49"/>
  <c r="H179" i="49"/>
  <c r="J179" i="49" s="1"/>
  <c r="G179" i="49"/>
  <c r="H180" i="49"/>
  <c r="J180" i="49" s="1"/>
  <c r="G180" i="49"/>
  <c r="I180" i="49" s="1"/>
  <c r="H181" i="49"/>
  <c r="J181" i="49" s="1"/>
  <c r="G181" i="49"/>
  <c r="I181" i="49" s="1"/>
  <c r="H184" i="49"/>
  <c r="J184" i="49" s="1"/>
  <c r="G184" i="49"/>
  <c r="I184" i="49" s="1"/>
  <c r="H185" i="49"/>
  <c r="J185" i="49" s="1"/>
  <c r="G185" i="49"/>
  <c r="I185" i="49" s="1"/>
  <c r="H188" i="49"/>
  <c r="J188" i="49" s="1"/>
  <c r="G188" i="49"/>
  <c r="I188" i="49" s="1"/>
  <c r="H189" i="49"/>
  <c r="J189" i="49" s="1"/>
  <c r="G189" i="49"/>
  <c r="I189" i="49" s="1"/>
  <c r="H190" i="49"/>
  <c r="J190" i="49" s="1"/>
  <c r="G190" i="49"/>
  <c r="I190" i="49" s="1"/>
  <c r="J191" i="49"/>
  <c r="I191" i="49"/>
  <c r="H191" i="49"/>
  <c r="G191" i="49"/>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I202" i="49"/>
  <c r="H202" i="49"/>
  <c r="J202" i="49" s="1"/>
  <c r="G202" i="49"/>
  <c r="J203" i="49"/>
  <c r="I203" i="49"/>
  <c r="H203" i="49"/>
  <c r="G203" i="49"/>
  <c r="I204" i="49"/>
  <c r="H204" i="49"/>
  <c r="J204" i="49" s="1"/>
  <c r="G204" i="49"/>
  <c r="I205" i="49"/>
  <c r="H205" i="49"/>
  <c r="J205" i="49" s="1"/>
  <c r="G205" i="49"/>
  <c r="H206" i="49"/>
  <c r="J206" i="49" s="1"/>
  <c r="G206" i="49"/>
  <c r="I206" i="49" s="1"/>
  <c r="J207" i="49"/>
  <c r="I207" i="49"/>
  <c r="H207" i="49"/>
  <c r="G207" i="49"/>
  <c r="I208" i="49"/>
  <c r="H208" i="49"/>
  <c r="J208" i="49" s="1"/>
  <c r="G208" i="49"/>
  <c r="J209" i="49"/>
  <c r="I209" i="49"/>
  <c r="H209" i="49"/>
  <c r="G209" i="49"/>
  <c r="I210" i="49"/>
  <c r="H210" i="49"/>
  <c r="J210" i="49" s="1"/>
  <c r="G210" i="49"/>
  <c r="I211" i="49"/>
  <c r="H211" i="49"/>
  <c r="J211" i="49" s="1"/>
  <c r="G211" i="49"/>
  <c r="I212" i="49"/>
  <c r="H212" i="49"/>
  <c r="J212" i="49" s="1"/>
  <c r="G212" i="49"/>
  <c r="J213" i="49"/>
  <c r="I213" i="49"/>
  <c r="H213" i="49"/>
  <c r="G213" i="49"/>
  <c r="H214" i="49"/>
  <c r="J214" i="49" s="1"/>
  <c r="G214" i="49"/>
  <c r="I214" i="49" s="1"/>
  <c r="I217" i="49"/>
  <c r="H217" i="49"/>
  <c r="J217" i="49" s="1"/>
  <c r="G217" i="49"/>
  <c r="I218" i="49"/>
  <c r="H218" i="49"/>
  <c r="J218" i="49" s="1"/>
  <c r="G218" i="49"/>
  <c r="I219" i="49"/>
  <c r="H219" i="49"/>
  <c r="J219" i="49" s="1"/>
  <c r="G219" i="49"/>
  <c r="H222" i="49"/>
  <c r="J222" i="49" s="1"/>
  <c r="G222" i="49"/>
  <c r="I222" i="49" s="1"/>
  <c r="I223" i="49"/>
  <c r="H223" i="49"/>
  <c r="J223" i="49" s="1"/>
  <c r="G223" i="49"/>
  <c r="J224" i="49"/>
  <c r="I224" i="49"/>
  <c r="H224" i="49"/>
  <c r="G224" i="49"/>
  <c r="I225" i="49"/>
  <c r="H225" i="49"/>
  <c r="J225" i="49" s="1"/>
  <c r="G225" i="49"/>
  <c r="H226" i="49"/>
  <c r="J226" i="49" s="1"/>
  <c r="G226" i="49"/>
  <c r="I226" i="49" s="1"/>
  <c r="J229" i="49"/>
  <c r="I229" i="49"/>
  <c r="H229" i="49"/>
  <c r="G229" i="49"/>
  <c r="J230" i="49"/>
  <c r="I230" i="49"/>
  <c r="H230" i="49"/>
  <c r="G230" i="49"/>
  <c r="J231" i="49"/>
  <c r="I231" i="49"/>
  <c r="H231" i="49"/>
  <c r="G231" i="49"/>
  <c r="J232" i="49"/>
  <c r="I232" i="49"/>
  <c r="H232" i="49"/>
  <c r="G232" i="49"/>
  <c r="I235" i="49"/>
  <c r="H235" i="49"/>
  <c r="J235" i="49" s="1"/>
  <c r="G235" i="49"/>
  <c r="I236" i="49"/>
  <c r="H236" i="49"/>
  <c r="J236" i="49" s="1"/>
  <c r="G236" i="49"/>
  <c r="H239" i="49"/>
  <c r="J239" i="49" s="1"/>
  <c r="G239" i="49"/>
  <c r="I239" i="49" s="1"/>
  <c r="H240" i="49"/>
  <c r="J240" i="49" s="1"/>
  <c r="G240" i="49"/>
  <c r="I240" i="49" s="1"/>
  <c r="J241" i="49"/>
  <c r="I241" i="49"/>
  <c r="H241" i="49"/>
  <c r="G241" i="49"/>
  <c r="I242" i="49"/>
  <c r="H242" i="49"/>
  <c r="J242" i="49" s="1"/>
  <c r="G242" i="49"/>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I252" i="49"/>
  <c r="H252" i="49"/>
  <c r="J252" i="49" s="1"/>
  <c r="G252" i="49"/>
  <c r="I253" i="49"/>
  <c r="H253" i="49"/>
  <c r="J253" i="49" s="1"/>
  <c r="G253" i="49"/>
  <c r="I254" i="49"/>
  <c r="H254" i="49"/>
  <c r="J254" i="49" s="1"/>
  <c r="G254" i="49"/>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3" i="49"/>
  <c r="J263" i="49" s="1"/>
  <c r="G263" i="49"/>
  <c r="I263" i="49" s="1"/>
  <c r="H264" i="49"/>
  <c r="J264" i="49" s="1"/>
  <c r="G264" i="49"/>
  <c r="I264" i="49" s="1"/>
  <c r="I267" i="49"/>
  <c r="H267" i="49"/>
  <c r="J267" i="49" s="1"/>
  <c r="G267" i="49"/>
  <c r="H268" i="49"/>
  <c r="J268" i="49" s="1"/>
  <c r="G268" i="49"/>
  <c r="I268" i="49" s="1"/>
  <c r="J269" i="49"/>
  <c r="I269" i="49"/>
  <c r="H269" i="49"/>
  <c r="G269" i="49"/>
  <c r="H270" i="49"/>
  <c r="J270" i="49" s="1"/>
  <c r="G270" i="49"/>
  <c r="I270" i="49" s="1"/>
  <c r="I273" i="49"/>
  <c r="H273" i="49"/>
  <c r="J273" i="49" s="1"/>
  <c r="G273" i="49"/>
  <c r="I274" i="49"/>
  <c r="H274" i="49"/>
  <c r="J274" i="49" s="1"/>
  <c r="G274" i="49"/>
  <c r="H275" i="49"/>
  <c r="J275" i="49" s="1"/>
  <c r="G275" i="49"/>
  <c r="I275" i="49" s="1"/>
  <c r="I276" i="49"/>
  <c r="H276" i="49"/>
  <c r="J276" i="49" s="1"/>
  <c r="G276" i="49"/>
  <c r="I277" i="49"/>
  <c r="H277" i="49"/>
  <c r="J277" i="49" s="1"/>
  <c r="G277" i="49"/>
  <c r="H278" i="49"/>
  <c r="J278" i="49" s="1"/>
  <c r="G278" i="49"/>
  <c r="I278" i="49" s="1"/>
  <c r="H279" i="49"/>
  <c r="J279" i="49" s="1"/>
  <c r="G279" i="49"/>
  <c r="I279" i="49" s="1"/>
  <c r="I282" i="49"/>
  <c r="H282" i="49"/>
  <c r="J282" i="49" s="1"/>
  <c r="G282" i="49"/>
  <c r="J283" i="49"/>
  <c r="I283" i="49"/>
  <c r="H283" i="49"/>
  <c r="G283" i="49"/>
  <c r="I284" i="49"/>
  <c r="H284" i="49"/>
  <c r="J284" i="49" s="1"/>
  <c r="G284" i="49"/>
  <c r="I285" i="49"/>
  <c r="H285" i="49"/>
  <c r="J285" i="49" s="1"/>
  <c r="G285" i="49"/>
  <c r="J288" i="49"/>
  <c r="I288" i="49"/>
  <c r="H288" i="49"/>
  <c r="G288" i="49"/>
  <c r="I289" i="49"/>
  <c r="H289" i="49"/>
  <c r="J289" i="49" s="1"/>
  <c r="G289" i="49"/>
  <c r="J290" i="49"/>
  <c r="I290" i="49"/>
  <c r="H290" i="49"/>
  <c r="G290" i="49"/>
  <c r="I291" i="49"/>
  <c r="H291" i="49"/>
  <c r="J291" i="49" s="1"/>
  <c r="G291" i="49"/>
  <c r="I294" i="49"/>
  <c r="H294" i="49"/>
  <c r="J294" i="49" s="1"/>
  <c r="G294" i="49"/>
  <c r="H295" i="49"/>
  <c r="J295" i="49" s="1"/>
  <c r="G295" i="49"/>
  <c r="I295" i="49" s="1"/>
  <c r="I296" i="49"/>
  <c r="H296" i="49"/>
  <c r="J296" i="49" s="1"/>
  <c r="G296" i="49"/>
  <c r="I297" i="49"/>
  <c r="H297" i="49"/>
  <c r="J297" i="49" s="1"/>
  <c r="G297" i="49"/>
  <c r="I298" i="49"/>
  <c r="H298" i="49"/>
  <c r="J298" i="49" s="1"/>
  <c r="G298" i="49"/>
  <c r="I299" i="49"/>
  <c r="H299" i="49"/>
  <c r="J299" i="49" s="1"/>
  <c r="G299" i="49"/>
  <c r="I300" i="49"/>
  <c r="H300" i="49"/>
  <c r="J300" i="49" s="1"/>
  <c r="G300" i="49"/>
  <c r="H301" i="49"/>
  <c r="J301" i="49" s="1"/>
  <c r="G301" i="49"/>
  <c r="I301" i="49" s="1"/>
  <c r="H302" i="49"/>
  <c r="J302" i="49" s="1"/>
  <c r="G302" i="49"/>
  <c r="I302" i="49" s="1"/>
  <c r="H305" i="49"/>
  <c r="J305" i="49" s="1"/>
  <c r="G305" i="49"/>
  <c r="I305" i="49" s="1"/>
  <c r="I306" i="49"/>
  <c r="H306" i="49"/>
  <c r="J306" i="49" s="1"/>
  <c r="G306" i="49"/>
  <c r="H307" i="49"/>
  <c r="J307" i="49" s="1"/>
  <c r="G307" i="49"/>
  <c r="I307" i="49" s="1"/>
  <c r="I308" i="49"/>
  <c r="H308" i="49"/>
  <c r="J308" i="49" s="1"/>
  <c r="G308" i="49"/>
  <c r="H309" i="49"/>
  <c r="J309" i="49" s="1"/>
  <c r="G309" i="49"/>
  <c r="I309" i="49" s="1"/>
  <c r="I310" i="49"/>
  <c r="H310" i="49"/>
  <c r="J310" i="49" s="1"/>
  <c r="G310" i="49"/>
  <c r="H311" i="49"/>
  <c r="J311" i="49" s="1"/>
  <c r="G311" i="49"/>
  <c r="I311" i="49" s="1"/>
  <c r="H312" i="49"/>
  <c r="J312" i="49" s="1"/>
  <c r="G312" i="49"/>
  <c r="I312" i="49" s="1"/>
  <c r="I315" i="49"/>
  <c r="H315" i="49"/>
  <c r="J315" i="49" s="1"/>
  <c r="G315" i="49"/>
  <c r="H316" i="49"/>
  <c r="J316" i="49" s="1"/>
  <c r="G316" i="49"/>
  <c r="I316" i="49" s="1"/>
  <c r="H317" i="49"/>
  <c r="J317" i="49" s="1"/>
  <c r="G317" i="49"/>
  <c r="I317" i="49" s="1"/>
  <c r="H318" i="49"/>
  <c r="J318" i="49" s="1"/>
  <c r="G318" i="49"/>
  <c r="I318" i="49" s="1"/>
  <c r="H319" i="49"/>
  <c r="J319" i="49" s="1"/>
  <c r="G319" i="49"/>
  <c r="I319" i="49" s="1"/>
  <c r="H320" i="49"/>
  <c r="J320" i="49" s="1"/>
  <c r="G320" i="49"/>
  <c r="I320" i="49" s="1"/>
  <c r="J321" i="49"/>
  <c r="I321" i="49"/>
  <c r="H321" i="49"/>
  <c r="G321" i="49"/>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I330" i="49"/>
  <c r="H330" i="49"/>
  <c r="J330" i="49" s="1"/>
  <c r="G330" i="49"/>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J339" i="49"/>
  <c r="H339" i="49"/>
  <c r="G339" i="49"/>
  <c r="I339" i="49" s="1"/>
  <c r="H340" i="49"/>
  <c r="J340" i="49" s="1"/>
  <c r="G340" i="49"/>
  <c r="I340" i="49" s="1"/>
  <c r="H343" i="49"/>
  <c r="J343" i="49" s="1"/>
  <c r="G343" i="49"/>
  <c r="I343" i="49" s="1"/>
  <c r="H344" i="49"/>
  <c r="J344" i="49" s="1"/>
  <c r="G344" i="49"/>
  <c r="I344" i="49" s="1"/>
  <c r="H345" i="49"/>
  <c r="J345" i="49" s="1"/>
  <c r="G345" i="49"/>
  <c r="I345" i="49" s="1"/>
  <c r="I346" i="49"/>
  <c r="H346" i="49"/>
  <c r="J346" i="49" s="1"/>
  <c r="G346" i="49"/>
  <c r="I347" i="49"/>
  <c r="H347" i="49"/>
  <c r="J347" i="49" s="1"/>
  <c r="G347" i="49"/>
  <c r="H348" i="49"/>
  <c r="J348" i="49" s="1"/>
  <c r="G348" i="49"/>
  <c r="I348" i="49" s="1"/>
  <c r="I349" i="49"/>
  <c r="H349" i="49"/>
  <c r="J349" i="49" s="1"/>
  <c r="G349" i="49"/>
  <c r="J350" i="49"/>
  <c r="I350" i="49"/>
  <c r="H350" i="49"/>
  <c r="G350" i="49"/>
  <c r="I351" i="49"/>
  <c r="H351" i="49"/>
  <c r="J351" i="49" s="1"/>
  <c r="G351" i="49"/>
  <c r="H352" i="49"/>
  <c r="J352" i="49" s="1"/>
  <c r="G352" i="49"/>
  <c r="I352" i="49" s="1"/>
  <c r="J353" i="49"/>
  <c r="I353" i="49"/>
  <c r="H353" i="49"/>
  <c r="G353" i="49"/>
  <c r="I354" i="49"/>
  <c r="H354" i="49"/>
  <c r="J354" i="49" s="1"/>
  <c r="G354" i="49"/>
  <c r="I355" i="49"/>
  <c r="H355" i="49"/>
  <c r="J355" i="49" s="1"/>
  <c r="G355" i="49"/>
  <c r="I356" i="49"/>
  <c r="H356" i="49"/>
  <c r="J356" i="49" s="1"/>
  <c r="G356" i="49"/>
  <c r="I357" i="49"/>
  <c r="H357" i="49"/>
  <c r="J357" i="49" s="1"/>
  <c r="G357" i="49"/>
  <c r="J358" i="49"/>
  <c r="I358" i="49"/>
  <c r="H358" i="49"/>
  <c r="G358" i="49"/>
  <c r="H359" i="49"/>
  <c r="J359" i="49" s="1"/>
  <c r="G359" i="49"/>
  <c r="I359" i="49" s="1"/>
  <c r="I362" i="49"/>
  <c r="H362" i="49"/>
  <c r="J362" i="49" s="1"/>
  <c r="G362" i="49"/>
  <c r="J363" i="49"/>
  <c r="I363" i="49"/>
  <c r="H363" i="49"/>
  <c r="G363" i="49"/>
  <c r="I364" i="49"/>
  <c r="H364" i="49"/>
  <c r="J364" i="49" s="1"/>
  <c r="G364" i="49"/>
  <c r="I367" i="49"/>
  <c r="H367" i="49"/>
  <c r="J367" i="49" s="1"/>
  <c r="G367" i="49"/>
  <c r="I368" i="49"/>
  <c r="H368" i="49"/>
  <c r="J368" i="49" s="1"/>
  <c r="G368" i="49"/>
  <c r="J371" i="49"/>
  <c r="I371" i="49"/>
  <c r="H371" i="49"/>
  <c r="G371" i="49"/>
  <c r="J372" i="49"/>
  <c r="I372" i="49"/>
  <c r="H372" i="49"/>
  <c r="G372"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H22" i="56"/>
  <c r="I18" i="56" s="1"/>
  <c r="F22" i="56"/>
  <c r="G20" i="56" s="1"/>
  <c r="D22" i="56"/>
  <c r="E16" i="56" s="1"/>
  <c r="B22" i="56"/>
  <c r="C2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H35" i="58"/>
  <c r="I32" i="58" s="1"/>
  <c r="F35" i="58"/>
  <c r="G33" i="58" s="1"/>
  <c r="D35" i="58"/>
  <c r="E30" i="58" s="1"/>
  <c r="B35" i="58"/>
  <c r="C3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H32" i="50"/>
  <c r="I29" i="50" s="1"/>
  <c r="F32" i="50"/>
  <c r="G30" i="50" s="1"/>
  <c r="D32" i="50"/>
  <c r="E29" i="50" s="1"/>
  <c r="B32" i="50"/>
  <c r="C30" i="50" s="1"/>
  <c r="K7" i="50"/>
  <c r="J7" i="50"/>
  <c r="B5" i="50"/>
  <c r="D5" i="50" s="1"/>
  <c r="H5" i="50" s="1"/>
  <c r="B5" i="53"/>
  <c r="D5" i="53" s="1"/>
  <c r="H5" i="53" s="1"/>
  <c r="K8" i="53"/>
  <c r="J8" i="53"/>
  <c r="K9" i="53"/>
  <c r="J9" i="53"/>
  <c r="K10" i="53"/>
  <c r="J10" i="53"/>
  <c r="K11" i="53"/>
  <c r="J11" i="53"/>
  <c r="K12" i="53"/>
  <c r="J12" i="53"/>
  <c r="K13" i="53"/>
  <c r="J13" i="53"/>
  <c r="K14" i="53"/>
  <c r="J14" i="53"/>
  <c r="H16" i="53"/>
  <c r="I13" i="53" s="1"/>
  <c r="F16" i="53"/>
  <c r="G14" i="53" s="1"/>
  <c r="D16" i="53"/>
  <c r="E11" i="53" s="1"/>
  <c r="B16" i="53"/>
  <c r="C14" i="53" s="1"/>
  <c r="K7" i="53"/>
  <c r="J7" i="53"/>
  <c r="K20" i="53"/>
  <c r="J20" i="53"/>
  <c r="K21" i="53"/>
  <c r="J21" i="53"/>
  <c r="K22" i="53"/>
  <c r="J22" i="53"/>
  <c r="H24" i="53"/>
  <c r="I21" i="53" s="1"/>
  <c r="F24" i="53"/>
  <c r="G22" i="53" s="1"/>
  <c r="D24" i="53"/>
  <c r="E20" i="53" s="1"/>
  <c r="B24" i="53"/>
  <c r="C22" i="53" s="1"/>
  <c r="K19" i="53"/>
  <c r="J19" i="53"/>
  <c r="K28" i="53"/>
  <c r="J28" i="53"/>
  <c r="K29" i="53"/>
  <c r="J29" i="53"/>
  <c r="K30" i="53"/>
  <c r="J30" i="53"/>
  <c r="K31" i="53"/>
  <c r="J31" i="53"/>
  <c r="K32" i="53"/>
  <c r="J32" i="53"/>
  <c r="K33" i="53"/>
  <c r="J33" i="53"/>
  <c r="K34" i="53"/>
  <c r="J34" i="53"/>
  <c r="K35" i="53"/>
  <c r="J35" i="53"/>
  <c r="H37" i="53"/>
  <c r="I33" i="53" s="1"/>
  <c r="F37" i="53"/>
  <c r="G35" i="53" s="1"/>
  <c r="D37" i="53"/>
  <c r="E35" i="53" s="1"/>
  <c r="B37" i="53"/>
  <c r="C35" i="53" s="1"/>
  <c r="K27" i="53"/>
  <c r="J27" i="53"/>
  <c r="I39" i="53"/>
  <c r="G39" i="53"/>
  <c r="E39" i="53"/>
  <c r="C39" i="53"/>
  <c r="B5" i="54"/>
  <c r="D5" i="54" s="1"/>
  <c r="H5" i="54" s="1"/>
  <c r="K8" i="54"/>
  <c r="J8" i="54"/>
  <c r="H10" i="54"/>
  <c r="I10" i="54" s="1"/>
  <c r="F10" i="54"/>
  <c r="G8" i="54" s="1"/>
  <c r="D10" i="54"/>
  <c r="E10" i="54" s="1"/>
  <c r="B10" i="54"/>
  <c r="C8" i="54" s="1"/>
  <c r="K7" i="54"/>
  <c r="J7" i="54"/>
  <c r="H15" i="54"/>
  <c r="F15" i="54"/>
  <c r="G15" i="54" s="1"/>
  <c r="D15" i="54"/>
  <c r="B15" i="54"/>
  <c r="C15" i="54" s="1"/>
  <c r="K13" i="54"/>
  <c r="J13" i="54"/>
  <c r="K19" i="54"/>
  <c r="J19" i="54"/>
  <c r="K20" i="54"/>
  <c r="J20" i="54"/>
  <c r="H22" i="54"/>
  <c r="I19" i="54" s="1"/>
  <c r="F22" i="54"/>
  <c r="G20" i="54" s="1"/>
  <c r="D22" i="54"/>
  <c r="E19" i="54" s="1"/>
  <c r="B22" i="54"/>
  <c r="C20" i="54" s="1"/>
  <c r="K18" i="54"/>
  <c r="J18" i="54"/>
  <c r="K26" i="54"/>
  <c r="J26" i="54"/>
  <c r="K27" i="54"/>
  <c r="J27" i="54"/>
  <c r="K28" i="54"/>
  <c r="J28" i="54"/>
  <c r="K29" i="54"/>
  <c r="J29" i="54"/>
  <c r="K30" i="54"/>
  <c r="J30" i="54"/>
  <c r="K31" i="54"/>
  <c r="J31" i="54"/>
  <c r="K32" i="54"/>
  <c r="J32" i="54"/>
  <c r="K33" i="54"/>
  <c r="J33" i="54"/>
  <c r="H35" i="54"/>
  <c r="I32" i="54" s="1"/>
  <c r="F35" i="54"/>
  <c r="G33" i="54" s="1"/>
  <c r="D35" i="54"/>
  <c r="E31" i="54" s="1"/>
  <c r="B35" i="54"/>
  <c r="C33" i="54" s="1"/>
  <c r="K25" i="54"/>
  <c r="J25" i="54"/>
  <c r="K39" i="54"/>
  <c r="J39" i="54"/>
  <c r="K40" i="54"/>
  <c r="J40" i="54"/>
  <c r="K41" i="54"/>
  <c r="J41" i="54"/>
  <c r="K42" i="54"/>
  <c r="J42" i="54"/>
  <c r="K43" i="54"/>
  <c r="J43" i="54"/>
  <c r="K44" i="54"/>
  <c r="J44" i="54"/>
  <c r="K45" i="54"/>
  <c r="J45" i="54"/>
  <c r="H47" i="54"/>
  <c r="I44" i="54" s="1"/>
  <c r="F47" i="54"/>
  <c r="G45" i="54" s="1"/>
  <c r="D47" i="54"/>
  <c r="E44" i="54" s="1"/>
  <c r="B47" i="54"/>
  <c r="C45" i="54" s="1"/>
  <c r="K38" i="54"/>
  <c r="J38" i="54"/>
  <c r="K51" i="54"/>
  <c r="J51"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H68" i="54"/>
  <c r="I65" i="54" s="1"/>
  <c r="F68" i="54"/>
  <c r="G66" i="54" s="1"/>
  <c r="D68" i="54"/>
  <c r="E65" i="54" s="1"/>
  <c r="B68" i="54"/>
  <c r="C66" i="54" s="1"/>
  <c r="K50" i="54"/>
  <c r="J50" i="54"/>
  <c r="I70" i="54"/>
  <c r="G70" i="54"/>
  <c r="E70" i="54"/>
  <c r="C70" i="54"/>
  <c r="B5" i="55"/>
  <c r="D5" i="55" s="1"/>
  <c r="H5" i="55" s="1"/>
  <c r="K8" i="55"/>
  <c r="J8" i="55"/>
  <c r="K9" i="55"/>
  <c r="J9" i="55"/>
  <c r="K10" i="55"/>
  <c r="J10" i="55"/>
  <c r="K11" i="55"/>
  <c r="J11" i="55"/>
  <c r="K12" i="55"/>
  <c r="J12" i="55"/>
  <c r="K13" i="55"/>
  <c r="J13" i="55"/>
  <c r="K14" i="55"/>
  <c r="J14" i="55"/>
  <c r="H16" i="55"/>
  <c r="I12" i="55" s="1"/>
  <c r="F16" i="55"/>
  <c r="G14" i="55" s="1"/>
  <c r="D16" i="55"/>
  <c r="E14" i="55" s="1"/>
  <c r="B16" i="55"/>
  <c r="C14" i="55" s="1"/>
  <c r="K7" i="55"/>
  <c r="J7" i="55"/>
  <c r="I18" i="55"/>
  <c r="G18" i="55"/>
  <c r="E18" i="55"/>
  <c r="C18" i="55"/>
  <c r="J18" i="55"/>
  <c r="K18" i="55"/>
  <c r="B21" i="55"/>
  <c r="D21" i="55" s="1"/>
  <c r="H21" i="55" s="1"/>
  <c r="K24" i="55"/>
  <c r="J24" i="55"/>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H40" i="55"/>
  <c r="I36" i="55" s="1"/>
  <c r="F40" i="55"/>
  <c r="G38" i="55" s="1"/>
  <c r="D40" i="55"/>
  <c r="E36" i="55" s="1"/>
  <c r="B40" i="55"/>
  <c r="C38" i="55" s="1"/>
  <c r="K23" i="55"/>
  <c r="J23" i="55"/>
  <c r="K44" i="55"/>
  <c r="J44" i="55"/>
  <c r="K45" i="55"/>
  <c r="J45" i="55"/>
  <c r="K46" i="55"/>
  <c r="J46" i="55"/>
  <c r="K47" i="55"/>
  <c r="J47" i="55"/>
  <c r="K48" i="55"/>
  <c r="J48" i="55"/>
  <c r="K49" i="55"/>
  <c r="J49" i="55"/>
  <c r="H51" i="55"/>
  <c r="I48" i="55" s="1"/>
  <c r="F51" i="55"/>
  <c r="G49" i="55" s="1"/>
  <c r="D51" i="55"/>
  <c r="E46" i="55" s="1"/>
  <c r="B51" i="55"/>
  <c r="C49" i="55" s="1"/>
  <c r="K43" i="55"/>
  <c r="J43" i="55"/>
  <c r="I53" i="55"/>
  <c r="G53" i="55"/>
  <c r="E53" i="55"/>
  <c r="C53" i="55"/>
  <c r="J53" i="55"/>
  <c r="K53" i="55"/>
  <c r="B56" i="55"/>
  <c r="F56" i="55" s="1"/>
  <c r="K59" i="55"/>
  <c r="J59" i="55"/>
  <c r="K60" i="55"/>
  <c r="J60" i="55"/>
  <c r="K61" i="55"/>
  <c r="J61" i="55"/>
  <c r="K62" i="55"/>
  <c r="J62" i="55"/>
  <c r="K63" i="55"/>
  <c r="J63" i="55"/>
  <c r="K64" i="55"/>
  <c r="J64" i="55"/>
  <c r="K65" i="55"/>
  <c r="J65" i="55"/>
  <c r="K66" i="55"/>
  <c r="J66" i="55"/>
  <c r="K67" i="55"/>
  <c r="J67" i="55"/>
  <c r="K68" i="55"/>
  <c r="J68" i="55"/>
  <c r="K69" i="55"/>
  <c r="J69" i="55"/>
  <c r="K70" i="55"/>
  <c r="J70" i="55"/>
  <c r="K71" i="55"/>
  <c r="J71" i="55"/>
  <c r="K72" i="55"/>
  <c r="J72" i="55"/>
  <c r="K73" i="55"/>
  <c r="J73" i="55"/>
  <c r="K74" i="55"/>
  <c r="J74" i="55"/>
  <c r="H76" i="55"/>
  <c r="I73" i="55" s="1"/>
  <c r="F76" i="55"/>
  <c r="G74" i="55" s="1"/>
  <c r="D76" i="55"/>
  <c r="E72" i="55" s="1"/>
  <c r="B76" i="55"/>
  <c r="C74" i="55" s="1"/>
  <c r="K58" i="55"/>
  <c r="J58" i="55"/>
  <c r="K80" i="55"/>
  <c r="J80" i="55"/>
  <c r="K81" i="55"/>
  <c r="J81" i="55"/>
  <c r="K82" i="55"/>
  <c r="J82" i="55"/>
  <c r="K83" i="55"/>
  <c r="J83" i="55"/>
  <c r="K84" i="55"/>
  <c r="J84" i="55"/>
  <c r="K85" i="55"/>
  <c r="J85" i="55"/>
  <c r="K86" i="55"/>
  <c r="J86" i="55"/>
  <c r="K87" i="55"/>
  <c r="J87" i="55"/>
  <c r="K88" i="55"/>
  <c r="J88" i="55"/>
  <c r="H90" i="55"/>
  <c r="I86" i="55" s="1"/>
  <c r="F90" i="55"/>
  <c r="G88" i="55" s="1"/>
  <c r="D90" i="55"/>
  <c r="E86" i="55" s="1"/>
  <c r="B90" i="55"/>
  <c r="C88" i="55" s="1"/>
  <c r="K79" i="55"/>
  <c r="J79" i="55"/>
  <c r="I92" i="55"/>
  <c r="G92" i="55"/>
  <c r="E92" i="55"/>
  <c r="C92" i="55"/>
  <c r="J92" i="55"/>
  <c r="K92" i="55"/>
  <c r="B95" i="55"/>
  <c r="D95" i="55" s="1"/>
  <c r="H95" i="55" s="1"/>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H122" i="55"/>
  <c r="I119" i="55" s="1"/>
  <c r="F122" i="55"/>
  <c r="G120" i="55" s="1"/>
  <c r="D122" i="55"/>
  <c r="E117" i="55" s="1"/>
  <c r="B122" i="55"/>
  <c r="C120" i="55" s="1"/>
  <c r="K97" i="55"/>
  <c r="J97" i="55"/>
  <c r="K126" i="55"/>
  <c r="J126" i="55"/>
  <c r="K127" i="55"/>
  <c r="J127" i="55"/>
  <c r="K128" i="55"/>
  <c r="J128" i="55"/>
  <c r="K129" i="55"/>
  <c r="J129" i="55"/>
  <c r="K130" i="55"/>
  <c r="J130" i="55"/>
  <c r="K131" i="55"/>
  <c r="J131" i="55"/>
  <c r="K132" i="55"/>
  <c r="J132" i="55"/>
  <c r="H134" i="55"/>
  <c r="I131" i="55" s="1"/>
  <c r="F134" i="55"/>
  <c r="G132" i="55" s="1"/>
  <c r="D134" i="55"/>
  <c r="E132" i="55" s="1"/>
  <c r="B134" i="55"/>
  <c r="C132" i="55" s="1"/>
  <c r="K125" i="55"/>
  <c r="J125" i="55"/>
  <c r="I136" i="55"/>
  <c r="G136" i="55"/>
  <c r="E136" i="55"/>
  <c r="C136" i="55"/>
  <c r="J136" i="55"/>
  <c r="K136" i="55"/>
  <c r="B139" i="55"/>
  <c r="D139" i="55" s="1"/>
  <c r="H139" i="55" s="1"/>
  <c r="K142" i="55"/>
  <c r="J142" i="55"/>
  <c r="H144" i="55"/>
  <c r="I144" i="55" s="1"/>
  <c r="F144" i="55"/>
  <c r="G142" i="55" s="1"/>
  <c r="D144" i="55"/>
  <c r="E144" i="55" s="1"/>
  <c r="B144" i="55"/>
  <c r="C142" i="55" s="1"/>
  <c r="K141" i="55"/>
  <c r="J141" i="55"/>
  <c r="K148" i="55"/>
  <c r="J148" i="55"/>
  <c r="K149" i="55"/>
  <c r="J149" i="55"/>
  <c r="K150" i="55"/>
  <c r="J150" i="55"/>
  <c r="H152" i="55"/>
  <c r="I149" i="55" s="1"/>
  <c r="F152" i="55"/>
  <c r="G150" i="55" s="1"/>
  <c r="D152" i="55"/>
  <c r="J152" i="55" s="1"/>
  <c r="B152" i="55"/>
  <c r="C150" i="55" s="1"/>
  <c r="K147" i="55"/>
  <c r="J147" i="55"/>
  <c r="I154" i="55"/>
  <c r="G154" i="55"/>
  <c r="E154" i="55"/>
  <c r="C154" i="55"/>
  <c r="K154" i="55"/>
  <c r="J154" i="55"/>
  <c r="I158" i="55"/>
  <c r="G158" i="55"/>
  <c r="E158" i="55"/>
  <c r="C158" i="55"/>
  <c r="H156" i="55"/>
  <c r="I156" i="55" s="1"/>
  <c r="F156" i="55"/>
  <c r="G156" i="55" s="1"/>
  <c r="D156" i="55"/>
  <c r="E156" i="55" s="1"/>
  <c r="B156" i="55"/>
  <c r="C156" i="55" s="1"/>
  <c r="K158" i="55"/>
  <c r="J158" i="55"/>
  <c r="K160" i="55"/>
  <c r="J160" i="55"/>
  <c r="I160" i="55"/>
  <c r="G160" i="55"/>
  <c r="E160" i="55"/>
  <c r="C160"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H38" i="48"/>
  <c r="F38" i="48"/>
  <c r="G38" i="48" s="1"/>
  <c r="D38" i="48"/>
  <c r="J38" i="48" s="1"/>
  <c r="B38" i="48"/>
  <c r="C38" i="48" s="1"/>
  <c r="K36" i="48"/>
  <c r="J36" i="48"/>
  <c r="I40" i="48"/>
  <c r="G40" i="48"/>
  <c r="E40" i="48"/>
  <c r="C40" i="48"/>
  <c r="J40" i="48"/>
  <c r="K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5" i="48"/>
  <c r="J45" i="48"/>
  <c r="K65" i="48"/>
  <c r="J65" i="48"/>
  <c r="K66" i="48"/>
  <c r="J66" i="48"/>
  <c r="K67" i="48"/>
  <c r="J67" i="48"/>
  <c r="K68" i="48"/>
  <c r="J68" i="48"/>
  <c r="K69" i="48"/>
  <c r="J69" i="48"/>
  <c r="K70" i="48"/>
  <c r="J70" i="48"/>
  <c r="K71" i="48"/>
  <c r="J71" i="48"/>
  <c r="H73" i="48"/>
  <c r="I70" i="48" s="1"/>
  <c r="F73" i="48"/>
  <c r="G71" i="48" s="1"/>
  <c r="D73" i="48"/>
  <c r="E71" i="48" s="1"/>
  <c r="B73" i="48"/>
  <c r="C71" i="48" s="1"/>
  <c r="K64" i="48"/>
  <c r="J64" i="48"/>
  <c r="I75" i="48"/>
  <c r="G75" i="48"/>
  <c r="E75" i="48"/>
  <c r="C75" i="48"/>
  <c r="J75" i="48"/>
  <c r="K75" i="48"/>
  <c r="B78" i="48"/>
  <c r="D78" i="48" s="1"/>
  <c r="H78" i="48" s="1"/>
  <c r="K81" i="48"/>
  <c r="J81" i="48"/>
  <c r="K82" i="48"/>
  <c r="J82" i="48"/>
  <c r="K83" i="48"/>
  <c r="J83" i="48"/>
  <c r="K84" i="48"/>
  <c r="J84" i="48"/>
  <c r="K85" i="48"/>
  <c r="J85" i="48"/>
  <c r="H87" i="48"/>
  <c r="I83" i="48" s="1"/>
  <c r="F87" i="48"/>
  <c r="G85" i="48" s="1"/>
  <c r="D87" i="48"/>
  <c r="E85" i="48" s="1"/>
  <c r="B87" i="48"/>
  <c r="C85" i="48" s="1"/>
  <c r="K80" i="48"/>
  <c r="J80" i="48"/>
  <c r="K91" i="48"/>
  <c r="J91" i="48"/>
  <c r="K92" i="48"/>
  <c r="J92" i="48"/>
  <c r="K93" i="48"/>
  <c r="J93" i="48"/>
  <c r="K94" i="48"/>
  <c r="J94" i="48"/>
  <c r="K95" i="48"/>
  <c r="J95" i="48"/>
  <c r="K96" i="48"/>
  <c r="J96" i="48"/>
  <c r="H98" i="48"/>
  <c r="I96" i="48" s="1"/>
  <c r="F98" i="48"/>
  <c r="G96" i="48" s="1"/>
  <c r="D98" i="48"/>
  <c r="E96" i="48" s="1"/>
  <c r="B98" i="48"/>
  <c r="C94" i="48" s="1"/>
  <c r="K90" i="48"/>
  <c r="J90" i="48"/>
  <c r="I100" i="48"/>
  <c r="G100" i="48"/>
  <c r="E100" i="48"/>
  <c r="C100" i="48"/>
  <c r="J100" i="48"/>
  <c r="K100" i="48"/>
  <c r="B103" i="48"/>
  <c r="D103" i="48" s="1"/>
  <c r="H103" i="48" s="1"/>
  <c r="K106" i="48"/>
  <c r="J106" i="48"/>
  <c r="H108" i="48"/>
  <c r="I108" i="48" s="1"/>
  <c r="F108" i="48"/>
  <c r="G106" i="48" s="1"/>
  <c r="D108" i="48"/>
  <c r="E106" i="48" s="1"/>
  <c r="B108" i="48"/>
  <c r="C106" i="48" s="1"/>
  <c r="K105" i="48"/>
  <c r="J105" i="48"/>
  <c r="K112" i="48"/>
  <c r="J112" i="48"/>
  <c r="K113" i="48"/>
  <c r="J113" i="48"/>
  <c r="H115" i="48"/>
  <c r="F115" i="48"/>
  <c r="G113" i="48" s="1"/>
  <c r="D115" i="48"/>
  <c r="E113" i="48" s="1"/>
  <c r="B115" i="48"/>
  <c r="C113" i="48" s="1"/>
  <c r="K111" i="48"/>
  <c r="J111" i="48"/>
  <c r="I117" i="48"/>
  <c r="G117" i="48"/>
  <c r="E117" i="48"/>
  <c r="C117" i="48"/>
  <c r="K117" i="48"/>
  <c r="J117" i="48"/>
  <c r="B120" i="48"/>
  <c r="D120" i="48" s="1"/>
  <c r="H120" i="48" s="1"/>
  <c r="E124" i="48"/>
  <c r="J124" i="48"/>
  <c r="H124" i="48"/>
  <c r="I122" i="48" s="1"/>
  <c r="F124" i="48"/>
  <c r="G124" i="48" s="1"/>
  <c r="D124" i="48"/>
  <c r="E122" i="48" s="1"/>
  <c r="B124" i="48"/>
  <c r="C124" i="48" s="1"/>
  <c r="K122" i="48"/>
  <c r="J122" i="48"/>
  <c r="I126" i="48"/>
  <c r="G126" i="48"/>
  <c r="E126" i="48"/>
  <c r="C126" i="48"/>
  <c r="J126" i="48"/>
  <c r="K126" i="48"/>
  <c r="B129" i="48"/>
  <c r="D129" i="48" s="1"/>
  <c r="H129" i="48" s="1"/>
  <c r="K132" i="48"/>
  <c r="J132" i="48"/>
  <c r="K133" i="48"/>
  <c r="J133" i="48"/>
  <c r="K134" i="48"/>
  <c r="J134" i="48"/>
  <c r="K135" i="48"/>
  <c r="J135" i="48"/>
  <c r="K136" i="48"/>
  <c r="J136" i="48"/>
  <c r="K137" i="48"/>
  <c r="J137" i="48"/>
  <c r="K138" i="48"/>
  <c r="J138" i="48"/>
  <c r="H140" i="48"/>
  <c r="I136" i="48" s="1"/>
  <c r="F140" i="48"/>
  <c r="G138" i="48" s="1"/>
  <c r="D140" i="48"/>
  <c r="E138" i="48" s="1"/>
  <c r="B140" i="48"/>
  <c r="C138" i="48" s="1"/>
  <c r="K131" i="48"/>
  <c r="J131" i="48"/>
  <c r="K144" i="48"/>
  <c r="J144" i="48"/>
  <c r="H146" i="48"/>
  <c r="F146" i="48"/>
  <c r="G144" i="48" s="1"/>
  <c r="D146" i="48"/>
  <c r="E144" i="48" s="1"/>
  <c r="B146" i="48"/>
  <c r="C144" i="48" s="1"/>
  <c r="K143" i="48"/>
  <c r="J143" i="48"/>
  <c r="I148" i="48"/>
  <c r="G148" i="48"/>
  <c r="E148" i="48"/>
  <c r="C148" i="48"/>
  <c r="J148" i="48"/>
  <c r="K148" i="48"/>
  <c r="B151" i="48"/>
  <c r="D151" i="48" s="1"/>
  <c r="H151" i="48" s="1"/>
  <c r="K154" i="48"/>
  <c r="J154" i="48"/>
  <c r="K155" i="48"/>
  <c r="J155" i="48"/>
  <c r="K156" i="48"/>
  <c r="J156" i="48"/>
  <c r="K157" i="48"/>
  <c r="J157" i="48"/>
  <c r="H159" i="48"/>
  <c r="I155" i="48" s="1"/>
  <c r="F159" i="48"/>
  <c r="G157" i="48" s="1"/>
  <c r="D159" i="48"/>
  <c r="E157" i="48" s="1"/>
  <c r="B159" i="48"/>
  <c r="C157" i="48" s="1"/>
  <c r="K153" i="48"/>
  <c r="J153" i="48"/>
  <c r="K163" i="48"/>
  <c r="J163" i="48"/>
  <c r="K164" i="48"/>
  <c r="J164" i="48"/>
  <c r="H166" i="48"/>
  <c r="I166" i="48" s="1"/>
  <c r="F166" i="48"/>
  <c r="G164" i="48" s="1"/>
  <c r="D166" i="48"/>
  <c r="E164" i="48" s="1"/>
  <c r="B166" i="48"/>
  <c r="C164" i="48" s="1"/>
  <c r="K162" i="48"/>
  <c r="J162" i="48"/>
  <c r="I168" i="48"/>
  <c r="G168" i="48"/>
  <c r="E168" i="48"/>
  <c r="C168" i="48"/>
  <c r="J168" i="48"/>
  <c r="K168" i="48"/>
  <c r="I172" i="48"/>
  <c r="G172" i="48"/>
  <c r="E172" i="48"/>
  <c r="C172" i="48"/>
  <c r="H170" i="48"/>
  <c r="I170" i="48" s="1"/>
  <c r="F170" i="48"/>
  <c r="G170" i="48" s="1"/>
  <c r="D170" i="48"/>
  <c r="E170" i="48" s="1"/>
  <c r="B170" i="48"/>
  <c r="C170" i="48" s="1"/>
  <c r="K172" i="48"/>
  <c r="J172" i="48"/>
  <c r="K174" i="48"/>
  <c r="J174" i="48"/>
  <c r="I174" i="48"/>
  <c r="G174" i="48"/>
  <c r="E174" i="48"/>
  <c r="C174" i="48"/>
  <c r="K156" i="55"/>
  <c r="K70" i="54"/>
  <c r="J70" i="54"/>
  <c r="K39" i="53"/>
  <c r="J39" i="53"/>
  <c r="H16" i="44"/>
  <c r="J16" i="44" s="1"/>
  <c r="G16" i="44"/>
  <c r="I16" i="44" s="1"/>
  <c r="I17" i="44"/>
  <c r="H17" i="44"/>
  <c r="J17" i="44" s="1"/>
  <c r="G17" i="44"/>
  <c r="I18" i="44"/>
  <c r="H18" i="44"/>
  <c r="J18" i="44" s="1"/>
  <c r="G18" i="44"/>
  <c r="H19" i="44"/>
  <c r="J19" i="44" s="1"/>
  <c r="G19" i="44"/>
  <c r="I19" i="44" s="1"/>
  <c r="H20" i="44"/>
  <c r="J20" i="44" s="1"/>
  <c r="G20" i="44"/>
  <c r="I20" i="44" s="1"/>
  <c r="H21" i="44"/>
  <c r="J21" i="44" s="1"/>
  <c r="G21" i="44"/>
  <c r="I21" i="44" s="1"/>
  <c r="I22" i="44"/>
  <c r="H22" i="44"/>
  <c r="J22" i="44" s="1"/>
  <c r="G22" i="44"/>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0" i="44"/>
  <c r="J40" i="44" s="1"/>
  <c r="G40" i="44"/>
  <c r="I40" i="44" s="1"/>
  <c r="H31" i="44"/>
  <c r="J31" i="44" s="1"/>
  <c r="G31" i="44"/>
  <c r="I31" i="44" s="1"/>
  <c r="J32" i="44"/>
  <c r="I32" i="44"/>
  <c r="H32" i="44"/>
  <c r="G32" i="44"/>
  <c r="H33" i="44"/>
  <c r="J33" i="44" s="1"/>
  <c r="G33" i="44"/>
  <c r="I33" i="44" s="1"/>
  <c r="H34" i="44"/>
  <c r="J34" i="44" s="1"/>
  <c r="G34" i="44"/>
  <c r="I34" i="44" s="1"/>
  <c r="H35" i="44"/>
  <c r="J35" i="44" s="1"/>
  <c r="G35" i="44"/>
  <c r="I35" i="44" s="1"/>
  <c r="J36" i="44"/>
  <c r="I36" i="44"/>
  <c r="H36" i="44"/>
  <c r="G36" i="44"/>
  <c r="H37" i="44"/>
  <c r="J37" i="44" s="1"/>
  <c r="G37" i="44"/>
  <c r="I37" i="44" s="1"/>
  <c r="I38" i="44"/>
  <c r="H38" i="44"/>
  <c r="J38" i="44" s="1"/>
  <c r="G38" i="44"/>
  <c r="H39" i="44"/>
  <c r="J39" i="44" s="1"/>
  <c r="G39" i="44"/>
  <c r="I39" i="44" s="1"/>
  <c r="H8" i="47"/>
  <c r="J8" i="47" s="1"/>
  <c r="G8" i="47"/>
  <c r="I8" i="47" s="1"/>
  <c r="I9" i="47"/>
  <c r="H9" i="47"/>
  <c r="J9" i="47" s="1"/>
  <c r="G9" i="47"/>
  <c r="H10" i="47"/>
  <c r="J10" i="47" s="1"/>
  <c r="G10" i="47"/>
  <c r="I10" i="47" s="1"/>
  <c r="H11" i="47"/>
  <c r="J11" i="47" s="1"/>
  <c r="G11" i="47"/>
  <c r="I11" i="47" s="1"/>
  <c r="H14" i="47"/>
  <c r="J14" i="47" s="1"/>
  <c r="G14" i="47"/>
  <c r="I14" i="47" s="1"/>
  <c r="H15" i="47"/>
  <c r="J15" i="47" s="1"/>
  <c r="G15" i="47"/>
  <c r="I15" i="47" s="1"/>
  <c r="H16" i="47"/>
  <c r="J16" i="47" s="1"/>
  <c r="G16" i="47"/>
  <c r="I16" i="47" s="1"/>
  <c r="I17" i="47"/>
  <c r="H17" i="47"/>
  <c r="J17" i="47" s="1"/>
  <c r="G17" i="47"/>
  <c r="H20" i="47"/>
  <c r="J20" i="47" s="1"/>
  <c r="G20" i="47"/>
  <c r="I20" i="47" s="1"/>
  <c r="H21" i="47"/>
  <c r="J21" i="47" s="1"/>
  <c r="G21" i="47"/>
  <c r="I21" i="47" s="1"/>
  <c r="I29" i="47"/>
  <c r="H29" i="47"/>
  <c r="J29" i="47" s="1"/>
  <c r="G29" i="47"/>
  <c r="H30" i="47"/>
  <c r="J30" i="47" s="1"/>
  <c r="G30" i="47"/>
  <c r="I30" i="47" s="1"/>
  <c r="H31" i="47"/>
  <c r="J31" i="47" s="1"/>
  <c r="G31" i="47"/>
  <c r="I31" i="47" s="1"/>
  <c r="I32" i="47"/>
  <c r="H32" i="47"/>
  <c r="J32" i="47" s="1"/>
  <c r="G32" i="47"/>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7" i="26"/>
  <c r="J7" i="26" s="1"/>
  <c r="G7" i="26"/>
  <c r="I7" i="26" s="1"/>
  <c r="I8" i="26"/>
  <c r="H8" i="26"/>
  <c r="J8" i="26" s="1"/>
  <c r="G8" i="26"/>
  <c r="H9" i="26"/>
  <c r="J9" i="26" s="1"/>
  <c r="G9" i="26"/>
  <c r="I9" i="26" s="1"/>
  <c r="I10" i="26"/>
  <c r="H10" i="26"/>
  <c r="J10" i="26" s="1"/>
  <c r="G10" i="26"/>
  <c r="I11" i="26"/>
  <c r="H11" i="26"/>
  <c r="J11" i="26" s="1"/>
  <c r="G11" i="26"/>
  <c r="H12" i="26"/>
  <c r="J12" i="26" s="1"/>
  <c r="G12" i="26"/>
  <c r="I12" i="26" s="1"/>
  <c r="I13" i="26"/>
  <c r="H13" i="26"/>
  <c r="J13" i="26" s="1"/>
  <c r="G13" i="26"/>
  <c r="J14" i="26"/>
  <c r="I14" i="26"/>
  <c r="H14" i="26"/>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I21" i="26"/>
  <c r="H21" i="26"/>
  <c r="J21" i="26" s="1"/>
  <c r="G21" i="26"/>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I28" i="26"/>
  <c r="H28" i="26"/>
  <c r="J28" i="26" s="1"/>
  <c r="G28" i="26"/>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I35" i="26"/>
  <c r="H35" i="26"/>
  <c r="J35" i="26" s="1"/>
  <c r="G35" i="26"/>
  <c r="H36" i="26"/>
  <c r="J36" i="26" s="1"/>
  <c r="G36" i="26"/>
  <c r="I36" i="26" s="1"/>
  <c r="H37" i="26"/>
  <c r="J37" i="26" s="1"/>
  <c r="G37" i="26"/>
  <c r="I37" i="26" s="1"/>
  <c r="H38" i="26"/>
  <c r="J38" i="26" s="1"/>
  <c r="G38" i="26"/>
  <c r="I38" i="26" s="1"/>
  <c r="J39" i="26"/>
  <c r="H39" i="26"/>
  <c r="G39" i="26"/>
  <c r="I39" i="26" s="1"/>
  <c r="I40" i="26"/>
  <c r="H40" i="26"/>
  <c r="J40" i="26" s="1"/>
  <c r="G40" i="26"/>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H47" i="26"/>
  <c r="J47" i="26" s="1"/>
  <c r="G47" i="26"/>
  <c r="I47" i="26" s="1"/>
  <c r="I48" i="26"/>
  <c r="H48" i="26"/>
  <c r="J48" i="26" s="1"/>
  <c r="G48" i="26"/>
  <c r="J49" i="26"/>
  <c r="I49" i="26"/>
  <c r="H49" i="26"/>
  <c r="G49"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K38" i="48"/>
  <c r="K146" i="48"/>
  <c r="I124" i="48"/>
  <c r="D56" i="55"/>
  <c r="H56" i="55" s="1"/>
  <c r="C7" i="56"/>
  <c r="G7" i="56"/>
  <c r="E7" i="56"/>
  <c r="I7" i="56"/>
  <c r="E8" i="56"/>
  <c r="I8" i="56"/>
  <c r="C8" i="56"/>
  <c r="G8" i="56"/>
  <c r="E9" i="56"/>
  <c r="I9" i="56"/>
  <c r="C9" i="56"/>
  <c r="G9" i="56"/>
  <c r="C10" i="56"/>
  <c r="G10" i="56"/>
  <c r="E10" i="56"/>
  <c r="I10" i="56"/>
  <c r="C11" i="56"/>
  <c r="G11" i="56"/>
  <c r="E11" i="56"/>
  <c r="I11" i="56"/>
  <c r="C12" i="56"/>
  <c r="G12" i="56"/>
  <c r="E12" i="56"/>
  <c r="I12" i="56"/>
  <c r="C13" i="56"/>
  <c r="G13" i="56"/>
  <c r="E13" i="56"/>
  <c r="I13" i="56"/>
  <c r="C14" i="56"/>
  <c r="G14" i="56"/>
  <c r="E14" i="56"/>
  <c r="I14" i="56"/>
  <c r="C15" i="56"/>
  <c r="G15" i="56"/>
  <c r="E15" i="56"/>
  <c r="I15" i="56"/>
  <c r="I16" i="56"/>
  <c r="C16" i="56"/>
  <c r="G16" i="56"/>
  <c r="J22" i="56"/>
  <c r="C17" i="56"/>
  <c r="G17" i="56"/>
  <c r="E17" i="56"/>
  <c r="I17" i="56"/>
  <c r="C18" i="56"/>
  <c r="G18" i="56"/>
  <c r="E18" i="56"/>
  <c r="C19" i="56"/>
  <c r="G19" i="56"/>
  <c r="K22" i="56"/>
  <c r="E19" i="56"/>
  <c r="I19" i="56"/>
  <c r="E20" i="56"/>
  <c r="I20"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C22" i="57"/>
  <c r="G22" i="57"/>
  <c r="J25" i="57"/>
  <c r="K25" i="57"/>
  <c r="E23" i="57"/>
  <c r="I23" i="57"/>
  <c r="F5" i="57"/>
  <c r="C7" i="58"/>
  <c r="G7" i="58"/>
  <c r="E7" i="58"/>
  <c r="I7" i="58"/>
  <c r="C8" i="58"/>
  <c r="G8" i="58"/>
  <c r="E8" i="58"/>
  <c r="I8" i="58"/>
  <c r="C9" i="58"/>
  <c r="G9" i="58"/>
  <c r="E9" i="58"/>
  <c r="I9" i="58"/>
  <c r="C10" i="58"/>
  <c r="G10" i="58"/>
  <c r="E10" i="58"/>
  <c r="I10" i="58"/>
  <c r="C11" i="58"/>
  <c r="G11" i="58"/>
  <c r="E11" i="58"/>
  <c r="I11" i="58"/>
  <c r="C12" i="58"/>
  <c r="G12" i="58"/>
  <c r="E12" i="58"/>
  <c r="I12" i="58"/>
  <c r="E13" i="58"/>
  <c r="I13" i="58"/>
  <c r="C13" i="58"/>
  <c r="G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E27" i="58"/>
  <c r="I27" i="58"/>
  <c r="C27" i="58"/>
  <c r="G27" i="58"/>
  <c r="C28" i="58"/>
  <c r="G28" i="58"/>
  <c r="E28" i="58"/>
  <c r="I28" i="58"/>
  <c r="E29" i="58"/>
  <c r="I29" i="58"/>
  <c r="C29" i="58"/>
  <c r="G29" i="58"/>
  <c r="I30" i="58"/>
  <c r="C30" i="58"/>
  <c r="G30" i="58"/>
  <c r="J35" i="58"/>
  <c r="C31" i="58"/>
  <c r="G31" i="58"/>
  <c r="E31" i="58"/>
  <c r="I31" i="58"/>
  <c r="C32" i="58"/>
  <c r="G32" i="58"/>
  <c r="E32" i="58"/>
  <c r="K35" i="58"/>
  <c r="E33" i="58"/>
  <c r="I33" i="58"/>
  <c r="F5" i="58"/>
  <c r="C7" i="50"/>
  <c r="G7" i="50"/>
  <c r="E7" i="50"/>
  <c r="I7" i="50"/>
  <c r="C8" i="50"/>
  <c r="G8" i="50"/>
  <c r="E8" i="50"/>
  <c r="I8" i="50"/>
  <c r="E9" i="50"/>
  <c r="I9" i="50"/>
  <c r="C9" i="50"/>
  <c r="G9" i="50"/>
  <c r="C10" i="50"/>
  <c r="G10" i="50"/>
  <c r="E10" i="50"/>
  <c r="I10" i="50"/>
  <c r="E11" i="50"/>
  <c r="I11" i="50"/>
  <c r="C11" i="50"/>
  <c r="G11" i="50"/>
  <c r="C12" i="50"/>
  <c r="G12" i="50"/>
  <c r="E12" i="50"/>
  <c r="I12" i="50"/>
  <c r="E13" i="50"/>
  <c r="I13" i="50"/>
  <c r="C13" i="50"/>
  <c r="G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G23" i="50"/>
  <c r="C23" i="50"/>
  <c r="E23" i="50"/>
  <c r="I23" i="50"/>
  <c r="E24" i="50"/>
  <c r="I24" i="50"/>
  <c r="C24" i="50"/>
  <c r="G24" i="50"/>
  <c r="C25" i="50"/>
  <c r="G25" i="50"/>
  <c r="E25" i="50"/>
  <c r="I25" i="50"/>
  <c r="E26" i="50"/>
  <c r="C26" i="50"/>
  <c r="G26" i="50"/>
  <c r="I26" i="50"/>
  <c r="E27" i="50"/>
  <c r="I27" i="50"/>
  <c r="C27" i="50"/>
  <c r="G27" i="50"/>
  <c r="C28" i="50"/>
  <c r="G28" i="50"/>
  <c r="E28" i="50"/>
  <c r="I28" i="50"/>
  <c r="C29" i="50"/>
  <c r="G29" i="50"/>
  <c r="K32" i="50"/>
  <c r="J32" i="50"/>
  <c r="E30" i="50"/>
  <c r="I30" i="50"/>
  <c r="F5" i="50"/>
  <c r="E27" i="53"/>
  <c r="I27" i="53"/>
  <c r="E37" i="53"/>
  <c r="I37" i="53"/>
  <c r="E19" i="53"/>
  <c r="I19" i="53"/>
  <c r="E24" i="53"/>
  <c r="I24" i="53"/>
  <c r="E7" i="53"/>
  <c r="I7" i="53"/>
  <c r="E16" i="53"/>
  <c r="I16" i="53"/>
  <c r="C27" i="53"/>
  <c r="G27" i="53"/>
  <c r="C37" i="53"/>
  <c r="G37" i="53"/>
  <c r="C19" i="53"/>
  <c r="G19" i="53"/>
  <c r="C24" i="53"/>
  <c r="G24" i="53"/>
  <c r="C7" i="53"/>
  <c r="G7" i="53"/>
  <c r="C16" i="53"/>
  <c r="G16" i="53"/>
  <c r="F5" i="53"/>
  <c r="C8" i="53"/>
  <c r="G8" i="53"/>
  <c r="E8" i="53"/>
  <c r="I8" i="53"/>
  <c r="C9" i="53"/>
  <c r="G9" i="53"/>
  <c r="E9" i="53"/>
  <c r="I9" i="53"/>
  <c r="C10" i="53"/>
  <c r="G10" i="53"/>
  <c r="E10" i="53"/>
  <c r="I10" i="53"/>
  <c r="C11" i="53"/>
  <c r="G11" i="53"/>
  <c r="I11" i="53"/>
  <c r="C12" i="53"/>
  <c r="G12" i="53"/>
  <c r="J16" i="53"/>
  <c r="E12" i="53"/>
  <c r="I12" i="53"/>
  <c r="C13" i="53"/>
  <c r="G13" i="53"/>
  <c r="E13" i="53"/>
  <c r="K16" i="53"/>
  <c r="E14" i="53"/>
  <c r="I14" i="53"/>
  <c r="C20" i="53"/>
  <c r="G20" i="53"/>
  <c r="I20" i="53"/>
  <c r="C21" i="53"/>
  <c r="G21" i="53"/>
  <c r="J24" i="53"/>
  <c r="E21" i="53"/>
  <c r="K24" i="53"/>
  <c r="E22" i="53"/>
  <c r="I22" i="53"/>
  <c r="C28" i="53"/>
  <c r="G28" i="53"/>
  <c r="E28" i="53"/>
  <c r="I28" i="53"/>
  <c r="E29" i="53"/>
  <c r="I29" i="53"/>
  <c r="C29" i="53"/>
  <c r="G29" i="53"/>
  <c r="C30" i="53"/>
  <c r="G30" i="53"/>
  <c r="E30" i="53"/>
  <c r="I30" i="53"/>
  <c r="C31" i="53"/>
  <c r="G31" i="53"/>
  <c r="E31" i="53"/>
  <c r="I31" i="53"/>
  <c r="C32" i="53"/>
  <c r="G32" i="53"/>
  <c r="E32" i="53"/>
  <c r="I32" i="53"/>
  <c r="E33" i="53"/>
  <c r="C33" i="53"/>
  <c r="G33" i="53"/>
  <c r="C34" i="53"/>
  <c r="G34" i="53"/>
  <c r="K37" i="53"/>
  <c r="E34" i="53"/>
  <c r="I34" i="53"/>
  <c r="J37" i="53"/>
  <c r="I35" i="53"/>
  <c r="E50" i="54"/>
  <c r="I50" i="54"/>
  <c r="E68" i="54"/>
  <c r="I68" i="54"/>
  <c r="E38" i="54"/>
  <c r="I38" i="54"/>
  <c r="E47" i="54"/>
  <c r="I47" i="54"/>
  <c r="E25" i="54"/>
  <c r="I25" i="54"/>
  <c r="E35" i="54"/>
  <c r="I35" i="54"/>
  <c r="E18" i="54"/>
  <c r="I18" i="54"/>
  <c r="E22" i="54"/>
  <c r="I22" i="54"/>
  <c r="J15" i="54"/>
  <c r="K15" i="54"/>
  <c r="E13" i="54"/>
  <c r="I13" i="54"/>
  <c r="E15" i="54"/>
  <c r="I15" i="54"/>
  <c r="E7" i="54"/>
  <c r="I7" i="54"/>
  <c r="C50" i="54"/>
  <c r="G50" i="54"/>
  <c r="C68" i="54"/>
  <c r="G68" i="54"/>
  <c r="C38" i="54"/>
  <c r="G38" i="54"/>
  <c r="C47" i="54"/>
  <c r="G47" i="54"/>
  <c r="C25" i="54"/>
  <c r="G25" i="54"/>
  <c r="C35" i="54"/>
  <c r="G35" i="54"/>
  <c r="C18" i="54"/>
  <c r="G18" i="54"/>
  <c r="C22" i="54"/>
  <c r="G22" i="54"/>
  <c r="C13" i="54"/>
  <c r="G13" i="54"/>
  <c r="C7" i="54"/>
  <c r="G7" i="54"/>
  <c r="C10" i="54"/>
  <c r="G10" i="54"/>
  <c r="F5" i="54"/>
  <c r="K10" i="54"/>
  <c r="J10" i="54"/>
  <c r="E8" i="54"/>
  <c r="I8" i="54"/>
  <c r="C19" i="54"/>
  <c r="G19" i="54"/>
  <c r="J22" i="54"/>
  <c r="K22" i="54"/>
  <c r="E20" i="54"/>
  <c r="I20" i="54"/>
  <c r="E26" i="54"/>
  <c r="I26" i="54"/>
  <c r="C26" i="54"/>
  <c r="G26" i="54"/>
  <c r="E27" i="54"/>
  <c r="I27" i="54"/>
  <c r="C27" i="54"/>
  <c r="G27" i="54"/>
  <c r="C28" i="54"/>
  <c r="G28" i="54"/>
  <c r="E28" i="54"/>
  <c r="I28" i="54"/>
  <c r="C29" i="54"/>
  <c r="G29" i="54"/>
  <c r="E29" i="54"/>
  <c r="I29" i="54"/>
  <c r="C30" i="54"/>
  <c r="G30" i="54"/>
  <c r="E30" i="54"/>
  <c r="I30" i="54"/>
  <c r="C31" i="54"/>
  <c r="G31" i="54"/>
  <c r="I31" i="54"/>
  <c r="C32" i="54"/>
  <c r="G32" i="54"/>
  <c r="J35" i="54"/>
  <c r="E32" i="54"/>
  <c r="K35" i="54"/>
  <c r="E33" i="54"/>
  <c r="I33" i="54"/>
  <c r="C39" i="54"/>
  <c r="G39" i="54"/>
  <c r="E39" i="54"/>
  <c r="I39" i="54"/>
  <c r="C40" i="54"/>
  <c r="G40" i="54"/>
  <c r="E40" i="54"/>
  <c r="I40" i="54"/>
  <c r="C41" i="54"/>
  <c r="G41" i="54"/>
  <c r="E41" i="54"/>
  <c r="I41" i="54"/>
  <c r="E42" i="54"/>
  <c r="I42" i="54"/>
  <c r="C42" i="54"/>
  <c r="G42" i="54"/>
  <c r="C43" i="54"/>
  <c r="G43" i="54"/>
  <c r="E43" i="54"/>
  <c r="I43" i="54"/>
  <c r="C44" i="54"/>
  <c r="G44" i="54"/>
  <c r="K47" i="54"/>
  <c r="J47" i="54"/>
  <c r="E45" i="54"/>
  <c r="I45" i="54"/>
  <c r="E51" i="54"/>
  <c r="C51" i="54"/>
  <c r="G51" i="54"/>
  <c r="I51" i="54"/>
  <c r="E52" i="54"/>
  <c r="I52" i="54"/>
  <c r="C52" i="54"/>
  <c r="G52" i="54"/>
  <c r="E53" i="54"/>
  <c r="I53" i="54"/>
  <c r="C53" i="54"/>
  <c r="G53" i="54"/>
  <c r="E54" i="54"/>
  <c r="I54" i="54"/>
  <c r="C54" i="54"/>
  <c r="G54" i="54"/>
  <c r="E55" i="54"/>
  <c r="I55" i="54"/>
  <c r="C55" i="54"/>
  <c r="G55" i="54"/>
  <c r="C56" i="54"/>
  <c r="G56" i="54"/>
  <c r="E56" i="54"/>
  <c r="I56" i="54"/>
  <c r="E57" i="54"/>
  <c r="I57" i="54"/>
  <c r="C57" i="54"/>
  <c r="G57" i="54"/>
  <c r="C58" i="54"/>
  <c r="G58" i="54"/>
  <c r="E58" i="54"/>
  <c r="I58" i="54"/>
  <c r="C59" i="54"/>
  <c r="G59" i="54"/>
  <c r="E59" i="54"/>
  <c r="I59" i="54"/>
  <c r="E60" i="54"/>
  <c r="I60" i="54"/>
  <c r="C60" i="54"/>
  <c r="G60" i="54"/>
  <c r="E61" i="54"/>
  <c r="I61" i="54"/>
  <c r="C61" i="54"/>
  <c r="G61" i="54"/>
  <c r="C62" i="54"/>
  <c r="G62" i="54"/>
  <c r="E62" i="54"/>
  <c r="I62" i="54"/>
  <c r="C63" i="54"/>
  <c r="G63" i="54"/>
  <c r="E63" i="54"/>
  <c r="I63" i="54"/>
  <c r="C64" i="54"/>
  <c r="G64" i="54"/>
  <c r="E64" i="54"/>
  <c r="I64" i="54"/>
  <c r="C65" i="54"/>
  <c r="G65" i="54"/>
  <c r="J68" i="54"/>
  <c r="K68" i="54"/>
  <c r="E66" i="54"/>
  <c r="I66" i="54"/>
  <c r="E147" i="55"/>
  <c r="I147" i="55"/>
  <c r="E152" i="55"/>
  <c r="I152" i="55"/>
  <c r="E141" i="55"/>
  <c r="I141" i="55"/>
  <c r="C125" i="55"/>
  <c r="G125" i="55"/>
  <c r="C134" i="55"/>
  <c r="G134" i="55"/>
  <c r="C97" i="55"/>
  <c r="G97" i="55"/>
  <c r="C122" i="55"/>
  <c r="G122" i="55"/>
  <c r="E79" i="55"/>
  <c r="I79" i="55"/>
  <c r="E90" i="55"/>
  <c r="I90" i="55"/>
  <c r="E58" i="55"/>
  <c r="I58" i="55"/>
  <c r="E76" i="55"/>
  <c r="I76" i="55"/>
  <c r="E43" i="55"/>
  <c r="I43" i="55"/>
  <c r="E51" i="55"/>
  <c r="I51" i="55"/>
  <c r="E23" i="55"/>
  <c r="I23" i="55"/>
  <c r="E40" i="55"/>
  <c r="I40" i="55"/>
  <c r="C7" i="55"/>
  <c r="G7" i="55"/>
  <c r="C16" i="55"/>
  <c r="G16" i="55"/>
  <c r="J156" i="55"/>
  <c r="C147" i="55"/>
  <c r="G147" i="55"/>
  <c r="C152" i="55"/>
  <c r="G152" i="55"/>
  <c r="C141" i="55"/>
  <c r="G141" i="55"/>
  <c r="C144" i="55"/>
  <c r="G144" i="55"/>
  <c r="E125" i="55"/>
  <c r="I125" i="55"/>
  <c r="E134" i="55"/>
  <c r="I134" i="55"/>
  <c r="E97" i="55"/>
  <c r="I97" i="55"/>
  <c r="E122" i="55"/>
  <c r="I122" i="55"/>
  <c r="C79" i="55"/>
  <c r="G79" i="55"/>
  <c r="C90" i="55"/>
  <c r="G90" i="55"/>
  <c r="C58" i="55"/>
  <c r="G58" i="55"/>
  <c r="C76" i="55"/>
  <c r="G76" i="55"/>
  <c r="C43" i="55"/>
  <c r="G43" i="55"/>
  <c r="C51" i="55"/>
  <c r="G51" i="55"/>
  <c r="C23" i="55"/>
  <c r="G23" i="55"/>
  <c r="C40" i="55"/>
  <c r="G40" i="55"/>
  <c r="E7" i="55"/>
  <c r="I7" i="55"/>
  <c r="E16" i="55"/>
  <c r="I16" i="55"/>
  <c r="F5" i="55"/>
  <c r="C8" i="55"/>
  <c r="G8" i="55"/>
  <c r="E8" i="55"/>
  <c r="I8" i="55"/>
  <c r="C9" i="55"/>
  <c r="G9" i="55"/>
  <c r="E9" i="55"/>
  <c r="I9" i="55"/>
  <c r="C10" i="55"/>
  <c r="G10" i="55"/>
  <c r="E10" i="55"/>
  <c r="I10" i="55"/>
  <c r="C11" i="55"/>
  <c r="G11" i="55"/>
  <c r="E11" i="55"/>
  <c r="I11" i="55"/>
  <c r="C12" i="55"/>
  <c r="G12" i="55"/>
  <c r="E12" i="55"/>
  <c r="C13" i="55"/>
  <c r="G13" i="55"/>
  <c r="K16" i="55"/>
  <c r="E13" i="55"/>
  <c r="I13" i="55"/>
  <c r="J16" i="55"/>
  <c r="I14" i="55"/>
  <c r="F21" i="55"/>
  <c r="C24" i="55"/>
  <c r="G24" i="55"/>
  <c r="E24" i="55"/>
  <c r="I24" i="55"/>
  <c r="E25" i="55"/>
  <c r="I25" i="55"/>
  <c r="C25" i="55"/>
  <c r="G25" i="55"/>
  <c r="C26" i="55"/>
  <c r="G26" i="55"/>
  <c r="E26" i="55"/>
  <c r="I26" i="55"/>
  <c r="C27" i="55"/>
  <c r="G27" i="55"/>
  <c r="E27" i="55"/>
  <c r="I27" i="55"/>
  <c r="C28" i="55"/>
  <c r="G28" i="55"/>
  <c r="E28" i="55"/>
  <c r="I28" i="55"/>
  <c r="C29" i="55"/>
  <c r="G29" i="55"/>
  <c r="E29" i="55"/>
  <c r="I29" i="55"/>
  <c r="C30" i="55"/>
  <c r="G30" i="55"/>
  <c r="E30" i="55"/>
  <c r="I30" i="55"/>
  <c r="E31" i="55"/>
  <c r="I31" i="55"/>
  <c r="C31" i="55"/>
  <c r="G31" i="55"/>
  <c r="C32" i="55"/>
  <c r="G32" i="55"/>
  <c r="E32" i="55"/>
  <c r="I32" i="55"/>
  <c r="C33" i="55"/>
  <c r="G33" i="55"/>
  <c r="E33" i="55"/>
  <c r="I33" i="55"/>
  <c r="C34" i="55"/>
  <c r="G34" i="55"/>
  <c r="E34" i="55"/>
  <c r="I34" i="55"/>
  <c r="C35" i="55"/>
  <c r="G35" i="55"/>
  <c r="E35" i="55"/>
  <c r="I35" i="55"/>
  <c r="C36" i="55"/>
  <c r="G36" i="55"/>
  <c r="C37" i="55"/>
  <c r="G37" i="55"/>
  <c r="J40" i="55"/>
  <c r="K40" i="55"/>
  <c r="E37" i="55"/>
  <c r="I37" i="55"/>
  <c r="E38" i="55"/>
  <c r="I38" i="55"/>
  <c r="C44" i="55"/>
  <c r="G44" i="55"/>
  <c r="E44" i="55"/>
  <c r="I44" i="55"/>
  <c r="E45" i="55"/>
  <c r="I45" i="55"/>
  <c r="C45" i="55"/>
  <c r="G45" i="55"/>
  <c r="C46" i="55"/>
  <c r="G46" i="55"/>
  <c r="I46" i="55"/>
  <c r="C47" i="55"/>
  <c r="G47" i="55"/>
  <c r="J51" i="55"/>
  <c r="E47" i="55"/>
  <c r="I47" i="55"/>
  <c r="C48" i="55"/>
  <c r="G48" i="55"/>
  <c r="E48" i="55"/>
  <c r="K51" i="55"/>
  <c r="E49" i="55"/>
  <c r="I49" i="55"/>
  <c r="E59" i="55"/>
  <c r="I59" i="55"/>
  <c r="C59" i="55"/>
  <c r="G59" i="55"/>
  <c r="C60" i="55"/>
  <c r="G60" i="55"/>
  <c r="E60" i="55"/>
  <c r="I60" i="55"/>
  <c r="C61" i="55"/>
  <c r="G61" i="55"/>
  <c r="E61" i="55"/>
  <c r="I61" i="55"/>
  <c r="C62" i="55"/>
  <c r="G62" i="55"/>
  <c r="E62" i="55"/>
  <c r="I62" i="55"/>
  <c r="C63" i="55"/>
  <c r="G63" i="55"/>
  <c r="E63" i="55"/>
  <c r="I63" i="55"/>
  <c r="C64" i="55"/>
  <c r="G64" i="55"/>
  <c r="E64" i="55"/>
  <c r="I64" i="55"/>
  <c r="C65" i="55"/>
  <c r="G65" i="55"/>
  <c r="E65" i="55"/>
  <c r="I65" i="55"/>
  <c r="C66" i="55"/>
  <c r="G66" i="55"/>
  <c r="E66" i="55"/>
  <c r="I66" i="55"/>
  <c r="C67" i="55"/>
  <c r="G67" i="55"/>
  <c r="E67" i="55"/>
  <c r="I67" i="55"/>
  <c r="C68" i="55"/>
  <c r="G68" i="55"/>
  <c r="E68" i="55"/>
  <c r="I68" i="55"/>
  <c r="C69" i="55"/>
  <c r="G69" i="55"/>
  <c r="E69" i="55"/>
  <c r="I69" i="55"/>
  <c r="C70" i="55"/>
  <c r="G70" i="55"/>
  <c r="E70" i="55"/>
  <c r="I70" i="55"/>
  <c r="C71" i="55"/>
  <c r="G71" i="55"/>
  <c r="E71" i="55"/>
  <c r="I71" i="55"/>
  <c r="C72" i="55"/>
  <c r="G72" i="55"/>
  <c r="I72" i="55"/>
  <c r="C73" i="55"/>
  <c r="G73" i="55"/>
  <c r="J76" i="55"/>
  <c r="E73" i="55"/>
  <c r="K76" i="55"/>
  <c r="E74" i="55"/>
  <c r="I74" i="55"/>
  <c r="C80" i="55"/>
  <c r="G80" i="55"/>
  <c r="E80" i="55"/>
  <c r="I80" i="55"/>
  <c r="C81" i="55"/>
  <c r="G81" i="55"/>
  <c r="E81" i="55"/>
  <c r="I81" i="55"/>
  <c r="E82" i="55"/>
  <c r="I82" i="55"/>
  <c r="C82" i="55"/>
  <c r="G82" i="55"/>
  <c r="E83" i="55"/>
  <c r="I83" i="55"/>
  <c r="C83" i="55"/>
  <c r="G83" i="55"/>
  <c r="C84" i="55"/>
  <c r="G84" i="55"/>
  <c r="E84" i="55"/>
  <c r="I84" i="55"/>
  <c r="C85" i="55"/>
  <c r="G85" i="55"/>
  <c r="E85" i="55"/>
  <c r="I85" i="55"/>
  <c r="C86" i="55"/>
  <c r="G86" i="55"/>
  <c r="C87" i="55"/>
  <c r="G87" i="55"/>
  <c r="J90" i="55"/>
  <c r="K90" i="55"/>
  <c r="E87" i="55"/>
  <c r="I87" i="55"/>
  <c r="E88" i="55"/>
  <c r="I88" i="55"/>
  <c r="F95" i="55"/>
  <c r="C98" i="55"/>
  <c r="G98" i="55"/>
  <c r="E98" i="55"/>
  <c r="I98" i="55"/>
  <c r="C99" i="55"/>
  <c r="G99" i="55"/>
  <c r="E99" i="55"/>
  <c r="I99" i="55"/>
  <c r="C100" i="55"/>
  <c r="G100" i="55"/>
  <c r="E100" i="55"/>
  <c r="I100" i="55"/>
  <c r="C101" i="55"/>
  <c r="G101" i="55"/>
  <c r="E101" i="55"/>
  <c r="I101" i="55"/>
  <c r="E102" i="55"/>
  <c r="I102" i="55"/>
  <c r="C102" i="55"/>
  <c r="G102" i="55"/>
  <c r="C103" i="55"/>
  <c r="G103" i="55"/>
  <c r="E103" i="55"/>
  <c r="I103" i="55"/>
  <c r="C104" i="55"/>
  <c r="G104" i="55"/>
  <c r="E104" i="55"/>
  <c r="I104" i="55"/>
  <c r="C105" i="55"/>
  <c r="G105" i="55"/>
  <c r="E105" i="55"/>
  <c r="I105" i="55"/>
  <c r="C106" i="55"/>
  <c r="G106" i="55"/>
  <c r="E106" i="55"/>
  <c r="I106" i="55"/>
  <c r="C107" i="55"/>
  <c r="G107" i="55"/>
  <c r="E107" i="55"/>
  <c r="I107" i="55"/>
  <c r="E108" i="55"/>
  <c r="I108" i="55"/>
  <c r="C108" i="55"/>
  <c r="G108" i="55"/>
  <c r="C109" i="55"/>
  <c r="G109" i="55"/>
  <c r="E109" i="55"/>
  <c r="I109" i="55"/>
  <c r="E110" i="55"/>
  <c r="I110" i="55"/>
  <c r="C110" i="55"/>
  <c r="G110" i="55"/>
  <c r="C111" i="55"/>
  <c r="G111" i="55"/>
  <c r="E111" i="55"/>
  <c r="I111" i="55"/>
  <c r="C112" i="55"/>
  <c r="G112" i="55"/>
  <c r="E112" i="55"/>
  <c r="I112" i="55"/>
  <c r="C113" i="55"/>
  <c r="G113" i="55"/>
  <c r="E113" i="55"/>
  <c r="I113" i="55"/>
  <c r="C114" i="55"/>
  <c r="G114" i="55"/>
  <c r="E114" i="55"/>
  <c r="I114" i="55"/>
  <c r="C115" i="55"/>
  <c r="G115" i="55"/>
  <c r="E115" i="55"/>
  <c r="I115" i="55"/>
  <c r="E116" i="55"/>
  <c r="I116" i="55"/>
  <c r="C116" i="55"/>
  <c r="G116" i="55"/>
  <c r="I117" i="55"/>
  <c r="C117" i="55"/>
  <c r="G117" i="55"/>
  <c r="C118" i="55"/>
  <c r="G118" i="55"/>
  <c r="J122" i="55"/>
  <c r="E118" i="55"/>
  <c r="I118" i="55"/>
  <c r="C119" i="55"/>
  <c r="G119" i="55"/>
  <c r="E119" i="55"/>
  <c r="K122" i="55"/>
  <c r="E120" i="55"/>
  <c r="I120" i="55"/>
  <c r="C126" i="55"/>
  <c r="G126" i="55"/>
  <c r="E126" i="55"/>
  <c r="I126" i="55"/>
  <c r="C127" i="55"/>
  <c r="G127" i="55"/>
  <c r="E127" i="55"/>
  <c r="I127" i="55"/>
  <c r="C128" i="55"/>
  <c r="G128" i="55"/>
  <c r="E128" i="55"/>
  <c r="I128" i="55"/>
  <c r="C129" i="55"/>
  <c r="G129" i="55"/>
  <c r="E129" i="55"/>
  <c r="I129" i="55"/>
  <c r="C130" i="55"/>
  <c r="G130" i="55"/>
  <c r="E130" i="55"/>
  <c r="I130" i="55"/>
  <c r="E131" i="55"/>
  <c r="C131" i="55"/>
  <c r="G131" i="55"/>
  <c r="K134" i="55"/>
  <c r="J134" i="55"/>
  <c r="I132" i="55"/>
  <c r="F139" i="55"/>
  <c r="J144" i="55"/>
  <c r="K144" i="55"/>
  <c r="E142" i="55"/>
  <c r="I142" i="55"/>
  <c r="C148" i="55"/>
  <c r="G148" i="55"/>
  <c r="E148" i="55"/>
  <c r="I148" i="55"/>
  <c r="C149" i="55"/>
  <c r="G149" i="55"/>
  <c r="E149" i="55"/>
  <c r="K152" i="55"/>
  <c r="E150" i="55"/>
  <c r="I150" i="55"/>
  <c r="C162" i="48"/>
  <c r="C166" i="48"/>
  <c r="C153" i="48"/>
  <c r="C159" i="48"/>
  <c r="E162" i="48"/>
  <c r="I162" i="48"/>
  <c r="E166" i="48"/>
  <c r="E153" i="48"/>
  <c r="I153" i="48"/>
  <c r="E159" i="48"/>
  <c r="I159" i="48"/>
  <c r="C143" i="48"/>
  <c r="G143" i="48"/>
  <c r="C146" i="48"/>
  <c r="G146" i="48"/>
  <c r="C131" i="48"/>
  <c r="G131" i="48"/>
  <c r="C140" i="48"/>
  <c r="G140" i="48"/>
  <c r="K124" i="48"/>
  <c r="C122" i="48"/>
  <c r="G122" i="48"/>
  <c r="K115" i="48"/>
  <c r="E111" i="48"/>
  <c r="I111" i="48"/>
  <c r="E115" i="48"/>
  <c r="I115" i="48"/>
  <c r="E105" i="48"/>
  <c r="I105" i="48"/>
  <c r="E108" i="48"/>
  <c r="C90" i="48"/>
  <c r="G90" i="48"/>
  <c r="C98" i="48"/>
  <c r="G98" i="48"/>
  <c r="C80" i="48"/>
  <c r="G80" i="48"/>
  <c r="C87" i="48"/>
  <c r="G87" i="48"/>
  <c r="E64" i="48"/>
  <c r="I64" i="48"/>
  <c r="E73" i="48"/>
  <c r="I73" i="48"/>
  <c r="E45" i="48"/>
  <c r="I45" i="48"/>
  <c r="E61" i="48"/>
  <c r="I61" i="48"/>
  <c r="C36" i="48"/>
  <c r="G36" i="48"/>
  <c r="C18" i="48"/>
  <c r="G18" i="48"/>
  <c r="C33" i="48"/>
  <c r="G33" i="48"/>
  <c r="E7" i="48"/>
  <c r="I7" i="48"/>
  <c r="E11" i="48"/>
  <c r="I11" i="48"/>
  <c r="G162" i="48"/>
  <c r="G166" i="48"/>
  <c r="G153" i="48"/>
  <c r="G159" i="48"/>
  <c r="E143" i="48"/>
  <c r="I143" i="48"/>
  <c r="E146" i="48"/>
  <c r="I146" i="48"/>
  <c r="E131" i="48"/>
  <c r="I131" i="48"/>
  <c r="E140" i="48"/>
  <c r="I140" i="48"/>
  <c r="C111" i="48"/>
  <c r="G111" i="48"/>
  <c r="C115" i="48"/>
  <c r="G115" i="48"/>
  <c r="C105" i="48"/>
  <c r="G105" i="48"/>
  <c r="C108" i="48"/>
  <c r="G108" i="48"/>
  <c r="E90" i="48"/>
  <c r="I90" i="48"/>
  <c r="E98" i="48"/>
  <c r="I98" i="48"/>
  <c r="E80" i="48"/>
  <c r="I80" i="48"/>
  <c r="E87" i="48"/>
  <c r="I87" i="48"/>
  <c r="C64" i="48"/>
  <c r="G64" i="48"/>
  <c r="C73" i="48"/>
  <c r="G73" i="48"/>
  <c r="C45" i="48"/>
  <c r="G45" i="48"/>
  <c r="C61" i="48"/>
  <c r="G61" i="48"/>
  <c r="E36" i="48"/>
  <c r="I36" i="48"/>
  <c r="E38" i="48"/>
  <c r="I38" i="48"/>
  <c r="E18" i="48"/>
  <c r="I18" i="48"/>
  <c r="E33" i="48"/>
  <c r="I33" i="48"/>
  <c r="C7" i="48"/>
  <c r="G7" i="48"/>
  <c r="C11" i="48"/>
  <c r="G11" i="48"/>
  <c r="F5" i="48"/>
  <c r="C8" i="48"/>
  <c r="G8" i="48"/>
  <c r="K11" i="48"/>
  <c r="J11" i="48"/>
  <c r="E9" i="48"/>
  <c r="I9" i="48"/>
  <c r="F16" i="48"/>
  <c r="E19" i="48"/>
  <c r="I19" i="48"/>
  <c r="C19" i="48"/>
  <c r="G19" i="48"/>
  <c r="C20" i="48"/>
  <c r="G20" i="48"/>
  <c r="E20" i="48"/>
  <c r="I20" i="48"/>
  <c r="C21" i="48"/>
  <c r="G21" i="48"/>
  <c r="E21" i="48"/>
  <c r="I21" i="48"/>
  <c r="E22" i="48"/>
  <c r="I22" i="48"/>
  <c r="C22" i="48"/>
  <c r="G22" i="48"/>
  <c r="E23" i="48"/>
  <c r="I23" i="48"/>
  <c r="C23" i="48"/>
  <c r="G23" i="48"/>
  <c r="C24" i="48"/>
  <c r="G24" i="48"/>
  <c r="E24" i="48"/>
  <c r="I24" i="48"/>
  <c r="C25" i="48"/>
  <c r="G25" i="48"/>
  <c r="E25" i="48"/>
  <c r="I25" i="48"/>
  <c r="E26" i="48"/>
  <c r="I26" i="48"/>
  <c r="C26" i="48"/>
  <c r="G26" i="48"/>
  <c r="C27" i="48"/>
  <c r="G27" i="48"/>
  <c r="E27" i="48"/>
  <c r="I27" i="48"/>
  <c r="C28" i="48"/>
  <c r="G28" i="48"/>
  <c r="E28" i="48"/>
  <c r="I28" i="48"/>
  <c r="C29" i="48"/>
  <c r="G29" i="48"/>
  <c r="E29" i="48"/>
  <c r="I29" i="48"/>
  <c r="C30" i="48"/>
  <c r="G30" i="48"/>
  <c r="J33" i="48"/>
  <c r="K33" i="48"/>
  <c r="E31" i="48"/>
  <c r="I31" i="48"/>
  <c r="F43" i="48"/>
  <c r="C46" i="48"/>
  <c r="G46" i="48"/>
  <c r="E46" i="48"/>
  <c r="I46" i="48"/>
  <c r="E47" i="48"/>
  <c r="I47" i="48"/>
  <c r="C47" i="48"/>
  <c r="G47" i="48"/>
  <c r="E48" i="48"/>
  <c r="I48" i="48"/>
  <c r="C48" i="48"/>
  <c r="G48" i="48"/>
  <c r="C49" i="48"/>
  <c r="G49" i="48"/>
  <c r="E49" i="48"/>
  <c r="I49" i="48"/>
  <c r="C50" i="48"/>
  <c r="G50" i="48"/>
  <c r="E50" i="48"/>
  <c r="I50" i="48"/>
  <c r="C51" i="48"/>
  <c r="G51" i="48"/>
  <c r="E51" i="48"/>
  <c r="I51" i="48"/>
  <c r="C52" i="48"/>
  <c r="G52" i="48"/>
  <c r="E52" i="48"/>
  <c r="I52" i="48"/>
  <c r="E53" i="48"/>
  <c r="I53" i="48"/>
  <c r="C53" i="48"/>
  <c r="G53" i="48"/>
  <c r="C54" i="48"/>
  <c r="G54" i="48"/>
  <c r="E54" i="48"/>
  <c r="I54" i="48"/>
  <c r="C55" i="48"/>
  <c r="G55" i="48"/>
  <c r="E55" i="48"/>
  <c r="I55" i="48"/>
  <c r="C56" i="48"/>
  <c r="G56" i="48"/>
  <c r="E56" i="48"/>
  <c r="I56" i="48"/>
  <c r="C57" i="48"/>
  <c r="G57" i="48"/>
  <c r="E57" i="48"/>
  <c r="I57" i="48"/>
  <c r="C58" i="48"/>
  <c r="G58" i="48"/>
  <c r="J61" i="48"/>
  <c r="K61" i="48"/>
  <c r="E59" i="48"/>
  <c r="I59" i="48"/>
  <c r="C65" i="48"/>
  <c r="G65" i="48"/>
  <c r="E65" i="48"/>
  <c r="I65" i="48"/>
  <c r="C66" i="48"/>
  <c r="G66" i="48"/>
  <c r="E66" i="48"/>
  <c r="I66" i="48"/>
  <c r="C67" i="48"/>
  <c r="G67" i="48"/>
  <c r="E67" i="48"/>
  <c r="I67" i="48"/>
  <c r="C68" i="48"/>
  <c r="G68" i="48"/>
  <c r="E68" i="48"/>
  <c r="I68" i="48"/>
  <c r="C69" i="48"/>
  <c r="G69" i="48"/>
  <c r="E69" i="48"/>
  <c r="I69" i="48"/>
  <c r="C70" i="48"/>
  <c r="G70" i="48"/>
  <c r="E70" i="48"/>
  <c r="K73" i="48"/>
  <c r="J73" i="48"/>
  <c r="I71" i="48"/>
  <c r="F78" i="48"/>
  <c r="C81" i="48"/>
  <c r="G81" i="48"/>
  <c r="E81" i="48"/>
  <c r="I81" i="48"/>
  <c r="C82" i="48"/>
  <c r="G82" i="48"/>
  <c r="E82" i="48"/>
  <c r="I82" i="48"/>
  <c r="C83" i="48"/>
  <c r="G83" i="48"/>
  <c r="E83" i="48"/>
  <c r="C84" i="48"/>
  <c r="G84" i="48"/>
  <c r="K87" i="48"/>
  <c r="E84" i="48"/>
  <c r="I84" i="48"/>
  <c r="J87" i="48"/>
  <c r="I85" i="48"/>
  <c r="G91" i="48"/>
  <c r="C91" i="48"/>
  <c r="E91" i="48"/>
  <c r="I91" i="48"/>
  <c r="C92" i="48"/>
  <c r="G92" i="48"/>
  <c r="E92" i="48"/>
  <c r="I92" i="48"/>
  <c r="C93" i="48"/>
  <c r="G93" i="48"/>
  <c r="E93" i="48"/>
  <c r="I93" i="48"/>
  <c r="G94" i="48"/>
  <c r="E94" i="48"/>
  <c r="I94" i="48"/>
  <c r="J98" i="48"/>
  <c r="C95" i="48"/>
  <c r="G95" i="48"/>
  <c r="E95" i="48"/>
  <c r="I95" i="48"/>
  <c r="K98" i="48"/>
  <c r="C96" i="48"/>
  <c r="F103" i="48"/>
  <c r="K108" i="48"/>
  <c r="J108" i="48"/>
  <c r="I106" i="48"/>
  <c r="C112" i="48"/>
  <c r="G112" i="48"/>
  <c r="E112" i="48"/>
  <c r="I112" i="48"/>
  <c r="J115" i="48"/>
  <c r="I113" i="48"/>
  <c r="F120" i="48"/>
  <c r="F129" i="48"/>
  <c r="C132" i="48"/>
  <c r="G132" i="48"/>
  <c r="E132" i="48"/>
  <c r="I132" i="48"/>
  <c r="C133" i="48"/>
  <c r="G133" i="48"/>
  <c r="E133" i="48"/>
  <c r="I133" i="48"/>
  <c r="C134" i="48"/>
  <c r="G134" i="48"/>
  <c r="E134" i="48"/>
  <c r="I134" i="48"/>
  <c r="C135" i="48"/>
  <c r="G135" i="48"/>
  <c r="E135" i="48"/>
  <c r="I135" i="48"/>
  <c r="C136" i="48"/>
  <c r="G136" i="48"/>
  <c r="E136" i="48"/>
  <c r="C137" i="48"/>
  <c r="G137" i="48"/>
  <c r="K140" i="48"/>
  <c r="E137" i="48"/>
  <c r="I137" i="48"/>
  <c r="J140" i="48"/>
  <c r="I138" i="48"/>
  <c r="J146" i="48"/>
  <c r="I144" i="48"/>
  <c r="F151" i="48"/>
  <c r="C154" i="48"/>
  <c r="G154" i="48"/>
  <c r="E154" i="48"/>
  <c r="I154" i="48"/>
  <c r="C155" i="48"/>
  <c r="G155" i="48"/>
  <c r="E155" i="48"/>
  <c r="C156" i="48"/>
  <c r="G156" i="48"/>
  <c r="K159" i="48"/>
  <c r="E156" i="48"/>
  <c r="I156" i="48"/>
  <c r="J159" i="48"/>
  <c r="I157" i="48"/>
  <c r="C163" i="48"/>
  <c r="G163" i="48"/>
  <c r="K166" i="48"/>
  <c r="E163" i="48"/>
  <c r="I163" i="48"/>
  <c r="J166" i="48"/>
  <c r="I164" i="48"/>
  <c r="E36" i="47"/>
  <c r="D36" i="47"/>
  <c r="C36" i="47"/>
  <c r="B36" i="47"/>
  <c r="J34" i="47"/>
  <c r="H34" i="47"/>
  <c r="G34" i="47"/>
  <c r="I34" i="47" s="1"/>
  <c r="H28" i="47"/>
  <c r="J28" i="47" s="1"/>
  <c r="G28" i="47"/>
  <c r="I28" i="47" s="1"/>
  <c r="E25" i="47"/>
  <c r="D25" i="47"/>
  <c r="C25" i="47"/>
  <c r="B25" i="47"/>
  <c r="H23" i="47"/>
  <c r="J23" i="47" s="1"/>
  <c r="G23" i="47"/>
  <c r="I23" i="47" s="1"/>
  <c r="C13" i="51"/>
  <c r="E13" i="51" s="1"/>
  <c r="F24" i="51"/>
  <c r="D24" i="51"/>
  <c r="I15" i="51"/>
  <c r="I24" i="51" s="1"/>
  <c r="H15" i="51"/>
  <c r="H24" i="51" s="1"/>
  <c r="E24" i="51"/>
  <c r="C24" i="51"/>
  <c r="K15" i="51"/>
  <c r="B33" i="46"/>
  <c r="E33" i="46"/>
  <c r="D33" i="46"/>
  <c r="C33" i="46"/>
  <c r="K170" i="48"/>
  <c r="J170" i="48"/>
  <c r="C11" i="44"/>
  <c r="C42" i="44"/>
  <c r="D11" i="44"/>
  <c r="D42" i="44"/>
  <c r="E11" i="44"/>
  <c r="J11" i="44" s="1"/>
  <c r="E42" i="44"/>
  <c r="B11" i="44"/>
  <c r="B42" i="44"/>
  <c r="E11" i="45"/>
  <c r="D11" i="45"/>
  <c r="C11" i="45"/>
  <c r="B11" i="45"/>
  <c r="E374" i="49"/>
  <c r="D374" i="49"/>
  <c r="C374" i="49"/>
  <c r="B374" i="49"/>
  <c r="B5" i="49"/>
  <c r="C5" i="49" s="1"/>
  <c r="E5" i="49" s="1"/>
  <c r="B5" i="47"/>
  <c r="C5" i="47" s="1"/>
  <c r="E5" i="47" s="1"/>
  <c r="E51" i="26"/>
  <c r="C51" i="26"/>
  <c r="H6" i="26"/>
  <c r="H51" i="26" s="1"/>
  <c r="G6" i="26"/>
  <c r="G51" i="26" s="1"/>
  <c r="D51" i="26"/>
  <c r="B51"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1" i="33" s="1"/>
  <c r="G6" i="33"/>
  <c r="G51" i="33" s="1"/>
  <c r="E51" i="33"/>
  <c r="D51" i="33"/>
  <c r="C51" i="33"/>
  <c r="B51" i="33"/>
  <c r="G374" i="49" l="1"/>
  <c r="I374" i="49" s="1"/>
  <c r="H374" i="49"/>
  <c r="J374" i="49" s="1"/>
  <c r="D5" i="49"/>
  <c r="H11" i="44"/>
  <c r="D43" i="44"/>
  <c r="B43" i="44"/>
  <c r="H42" i="44"/>
  <c r="E43" i="44"/>
  <c r="G42" i="44"/>
  <c r="I42" i="44" s="1"/>
  <c r="C43" i="44"/>
  <c r="C5" i="44"/>
  <c r="E5" i="44" s="1"/>
  <c r="H25" i="47"/>
  <c r="J25" i="47" s="1"/>
  <c r="G25" i="47"/>
  <c r="I25" i="47" s="1"/>
  <c r="G36" i="47"/>
  <c r="I36" i="47" s="1"/>
  <c r="H36" i="47"/>
  <c r="J36" i="47" s="1"/>
  <c r="D5" i="47"/>
  <c r="H33" i="46"/>
  <c r="J33" i="46" s="1"/>
  <c r="G33" i="46"/>
  <c r="I33" i="46" s="1"/>
  <c r="D5" i="46"/>
  <c r="D5" i="33"/>
  <c r="J51" i="26"/>
  <c r="I6" i="26"/>
  <c r="J6" i="26"/>
  <c r="I51"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H48" i="45" s="1"/>
  <c r="E49" i="45"/>
  <c r="E50" i="45"/>
  <c r="H50" i="45" s="1"/>
  <c r="E51" i="45"/>
  <c r="E52" i="45"/>
  <c r="E53" i="45"/>
  <c r="E54" i="45"/>
  <c r="E55" i="45"/>
  <c r="H55" i="45" s="1"/>
  <c r="E56" i="45"/>
  <c r="E57" i="45"/>
  <c r="H57" i="45" s="1"/>
  <c r="E58" i="45"/>
  <c r="H58" i="45" s="1"/>
  <c r="E59" i="45"/>
  <c r="H59" i="45" s="1"/>
  <c r="E60" i="45"/>
  <c r="H60" i="45" s="1"/>
  <c r="E61" i="45"/>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H34" i="45"/>
  <c r="J34" i="45" s="1"/>
  <c r="H11" i="45"/>
  <c r="J11" i="45" s="1"/>
  <c r="G11" i="45"/>
  <c r="I11" i="45" s="1"/>
  <c r="J15" i="51"/>
  <c r="J24" i="51"/>
  <c r="K24" i="51"/>
  <c r="D13" i="51"/>
  <c r="F13" i="51" s="1"/>
  <c r="G43" i="44"/>
  <c r="G11" i="44"/>
  <c r="C6" i="45"/>
  <c r="J42" i="44"/>
  <c r="B38" i="45"/>
  <c r="I11" i="44"/>
  <c r="H43" i="44" l="1"/>
  <c r="J43" i="44" s="1"/>
  <c r="I43" i="44"/>
  <c r="G65" i="45"/>
  <c r="G63" i="45"/>
  <c r="G61" i="45"/>
  <c r="G59" i="45"/>
  <c r="G57" i="45"/>
  <c r="G55" i="45"/>
  <c r="G53" i="45"/>
  <c r="G51" i="45"/>
  <c r="G49" i="45"/>
  <c r="G47" i="45"/>
  <c r="H65" i="45"/>
  <c r="H63" i="45"/>
  <c r="H61" i="45"/>
  <c r="H53" i="45"/>
  <c r="H51" i="45"/>
  <c r="H49" i="45"/>
  <c r="H47" i="45"/>
  <c r="D43" i="45"/>
  <c r="H39" i="45"/>
  <c r="G39" i="45"/>
  <c r="B43" i="45"/>
  <c r="C66" i="45"/>
  <c r="G64" i="45"/>
  <c r="G62" i="45"/>
  <c r="G60" i="45"/>
  <c r="G58" i="45"/>
  <c r="G56" i="45"/>
  <c r="G54" i="45"/>
  <c r="G52" i="45"/>
  <c r="G50" i="45"/>
  <c r="G48" i="45"/>
  <c r="G46" i="45"/>
  <c r="B66" i="45"/>
  <c r="E66" i="45"/>
  <c r="E43" i="45"/>
  <c r="C43" i="45"/>
  <c r="H64" i="45"/>
  <c r="H62" i="45"/>
  <c r="H56" i="45"/>
  <c r="H54" i="45"/>
  <c r="H52" i="45"/>
  <c r="D66" i="45"/>
  <c r="H66" i="45" s="1"/>
  <c r="H46" i="45"/>
  <c r="C38" i="45"/>
  <c r="E6" i="45"/>
  <c r="E38" i="45" s="1"/>
  <c r="G66" i="45" l="1"/>
  <c r="G43" i="45"/>
  <c r="H43" i="45"/>
</calcChain>
</file>

<file path=xl/sharedStrings.xml><?xml version="1.0" encoding="utf-8"?>
<sst xmlns="http://schemas.openxmlformats.org/spreadsheetml/2006/main" count="1492" uniqueCount="503">
  <si>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</si>
  <si>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</si>
  <si>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</si>
  <si>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</si>
  <si>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</si>
  <si>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</si>
  <si>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</si>
  <si>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</si>
  <si>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</si>
  <si>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</si>
  <si>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</si>
  <si>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</si>
  <si>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</si>
  <si>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</si>
  <si>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</si>
  <si>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</si>
  <si>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</si>
  <si>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</si>
  <si>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</si>
  <si>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</si>
  <si>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</si>
  <si>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</si>
  <si>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</si>
  <si>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</si>
  <si>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</si>
  <si>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</si>
  <si>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</si>
  <si>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</si>
  <si>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</si>
  <si>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</si>
  <si>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</si>
  <si>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</si>
  <si>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</si>
  <si>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Chrysler</t>
  </si>
  <si>
    <t>Citroen</t>
  </si>
  <si>
    <t>Fiat</t>
  </si>
  <si>
    <t>Fiat Professional</t>
  </si>
  <si>
    <t>Ford</t>
  </si>
  <si>
    <t>Fuso</t>
  </si>
  <si>
    <t>Great Wall</t>
  </si>
  <si>
    <t>Haval</t>
  </si>
  <si>
    <t>Hino</t>
  </si>
  <si>
    <t>Holden</t>
  </si>
  <si>
    <t>Honda</t>
  </si>
  <si>
    <t>Hyundai</t>
  </si>
  <si>
    <t>Isuzu</t>
  </si>
  <si>
    <t>Isuzu Ute</t>
  </si>
  <si>
    <t>Jeep</t>
  </si>
  <si>
    <t>Kenworth</t>
  </si>
  <si>
    <t>Kia</t>
  </si>
  <si>
    <t>Land Rover</t>
  </si>
  <si>
    <t>LDV</t>
  </si>
  <si>
    <t>Lexus</t>
  </si>
  <si>
    <t>Mack</t>
  </si>
  <si>
    <t>Mazda</t>
  </si>
  <si>
    <t>Mercedes-Benz Cars</t>
  </si>
  <si>
    <t>Mercedes-Benz Trucks</t>
  </si>
  <si>
    <t>Mercedes-Benz Vans</t>
  </si>
  <si>
    <t>MG</t>
  </si>
  <si>
    <t>MINI</t>
  </si>
  <si>
    <t>Mitsubishi</t>
  </si>
  <si>
    <t>Nissan</t>
  </si>
  <si>
    <t>Porsche</t>
  </si>
  <si>
    <t>RAM</t>
  </si>
  <si>
    <t>Renault</t>
  </si>
  <si>
    <t>Skoda</t>
  </si>
  <si>
    <t>SsangYong</t>
  </si>
  <si>
    <t>Subaru</t>
  </si>
  <si>
    <t>Suzuki</t>
  </si>
  <si>
    <t>Toyota</t>
  </si>
  <si>
    <t>UD Trucks</t>
  </si>
  <si>
    <t>Volkswagen</t>
  </si>
  <si>
    <t>Volvo Car</t>
  </si>
  <si>
    <t>Volvo Commercial</t>
  </si>
  <si>
    <t>Western Star</t>
  </si>
  <si>
    <t>VFACTS NT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</si>
  <si>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</si>
  <si>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</si>
  <si>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</si>
  <si>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</si>
  <si>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</si>
  <si>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</si>
  <si>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</si>
  <si>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</si>
  <si>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</si>
  <si>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</si>
  <si>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</si>
  <si>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</si>
  <si>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</si>
  <si>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</si>
  <si>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</si>
  <si>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</si>
  <si>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</si>
  <si>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</si>
  <si>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</si>
  <si>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</si>
  <si>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</si>
  <si>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</si>
  <si>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</si>
  <si>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</si>
  <si>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</si>
  <si>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</si>
  <si>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</si>
  <si>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</si>
  <si>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</si>
  <si>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</si>
  <si>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</si>
  <si>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</si>
  <si>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</si>
  <si>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</si>
  <si>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</si>
  <si>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</si>
  <si>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</si>
  <si>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</si>
  <si>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</si>
  <si>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</si>
  <si>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</si>
  <si>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</si>
  <si>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</si>
  <si>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</si>
  <si>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</si>
  <si>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</si>
  <si>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People Movers &lt; $60K</t>
  </si>
  <si>
    <t>People Movers &gt; $60K</t>
  </si>
  <si>
    <t>Sports &lt; $80K</t>
  </si>
  <si>
    <t>Sports &gt; $80K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</si>
  <si>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</si>
  <si>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</si>
  <si>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</si>
  <si>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</si>
  <si>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</si>
  <si>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</si>
  <si>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</si>
  <si>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</si>
  <si>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</si>
  <si>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</si>
  <si>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</si>
  <si>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</si>
  <si>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</si>
  <si>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</si>
  <si>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</si>
  <si>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</si>
  <si>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</si>
  <si>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</si>
  <si>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</si>
  <si>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</si>
  <si>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</si>
  <si>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</si>
  <si>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</si>
  <si>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</si>
  <si>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</si>
  <si>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</si>
  <si>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</si>
  <si>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</si>
  <si>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</si>
  <si>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</si>
  <si>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</si>
  <si>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</si>
  <si>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</si>
  <si>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</si>
  <si>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</si>
  <si>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</si>
  <si>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</si>
  <si>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</si>
  <si>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</si>
  <si>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</si>
  <si>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</si>
  <si>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</si>
  <si>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</si>
  <si>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</si>
  <si>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</si>
  <si>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</si>
  <si>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</si>
  <si>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</si>
  <si>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</si>
  <si>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</si>
  <si>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</si>
  <si>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</si>
  <si>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</si>
  <si>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</si>
  <si>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</si>
  <si>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</si>
  <si>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</si>
  <si>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</si>
  <si>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</si>
  <si>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</si>
  <si>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</si>
  <si>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MINI Hatch</t>
  </si>
  <si>
    <t>Ford Focus</t>
  </si>
  <si>
    <t>Holden Astra</t>
  </si>
  <si>
    <t>Honda Civic</t>
  </si>
  <si>
    <t>Hyundai Elantra</t>
  </si>
  <si>
    <t>Hyundai i30</t>
  </si>
  <si>
    <t>Hyundai Ioniq</t>
  </si>
  <si>
    <t>Kia Cerato</t>
  </si>
  <si>
    <t>Kia Soul</t>
  </si>
  <si>
    <t>Mazda3</t>
  </si>
  <si>
    <t>Mitsubishi Lancer</t>
  </si>
  <si>
    <t>Subaru Impreza</t>
  </si>
  <si>
    <t>Subaru WRX</t>
  </si>
  <si>
    <t>Toyota Corolla</t>
  </si>
  <si>
    <t>Toyota Prius</t>
  </si>
  <si>
    <t>Volkswagen Golf</t>
  </si>
  <si>
    <t>Audi A3</t>
  </si>
  <si>
    <t>BMW 1 Series</t>
  </si>
  <si>
    <t>BMW 2 Series Gran Coupe</t>
  </si>
  <si>
    <t>BMW i3</t>
  </si>
  <si>
    <t>Lexus CT200H</t>
  </si>
  <si>
    <t>Mercedes-Benz A-Class</t>
  </si>
  <si>
    <t>Mercedes-Benz B-Class</t>
  </si>
  <si>
    <t>Nissan Leaf</t>
  </si>
  <si>
    <t>Hyundai Sonata</t>
  </si>
  <si>
    <t>Mazda6</t>
  </si>
  <si>
    <t>Subaru Levorg</t>
  </si>
  <si>
    <t>Subaru Liberty</t>
  </si>
  <si>
    <t>Toyota Camry</t>
  </si>
  <si>
    <t>Volkswagen Passat</t>
  </si>
  <si>
    <t>Audi A5 Sportback</t>
  </si>
  <si>
    <t>BMW 3 Series</t>
  </si>
  <si>
    <t>BMW 4 Series Gran Coupe</t>
  </si>
  <si>
    <t>Lexus ES</t>
  </si>
  <si>
    <t>Lexus IS</t>
  </si>
  <si>
    <t>Mercedes-Benz C-Class</t>
  </si>
  <si>
    <t>Mercedes-Benz CLA-Class</t>
  </si>
  <si>
    <t>Holden Commodore</t>
  </si>
  <si>
    <t>Kia Stinger</t>
  </si>
  <si>
    <t>BMW 5 Series</t>
  </si>
  <si>
    <t>Lexus GS</t>
  </si>
  <si>
    <t>Mercedes-Benz E-Class</t>
  </si>
  <si>
    <t>Chrysler 300</t>
  </si>
  <si>
    <t>Honda Odyssey</t>
  </si>
  <si>
    <t>Hyundai iMAX</t>
  </si>
  <si>
    <t>Kia Carnival</t>
  </si>
  <si>
    <t>LDV G10 Wagon</t>
  </si>
  <si>
    <t>Toyota Tarago</t>
  </si>
  <si>
    <t>Volkswagen Caddy</t>
  </si>
  <si>
    <t>Volkswagen Caravelle</t>
  </si>
  <si>
    <t>Volkswagen Multivan</t>
  </si>
  <si>
    <t>Mercedes-Benz V-Class</t>
  </si>
  <si>
    <t>Toyota Granvia</t>
  </si>
  <si>
    <t>Ford Mustang</t>
  </si>
  <si>
    <t>Hyundai Veloster</t>
  </si>
  <si>
    <t>Mazda MX5</t>
  </si>
  <si>
    <t>Subaru BRZ</t>
  </si>
  <si>
    <t>Toyota 86</t>
  </si>
  <si>
    <t>Lexus RC</t>
  </si>
  <si>
    <t>Mercedes-Benz C-Class Cpe/Conv</t>
  </si>
  <si>
    <t>Toyota Supra</t>
  </si>
  <si>
    <t>Ford EcoSport</t>
  </si>
  <si>
    <t>Holden Trax</t>
  </si>
  <si>
    <t>Hyundai Venue</t>
  </si>
  <si>
    <t>Mazda CX-3</t>
  </si>
  <si>
    <t>Nissan Juke</t>
  </si>
  <si>
    <t>Suzuki Ignis</t>
  </si>
  <si>
    <t>Suzuki Jimny</t>
  </si>
  <si>
    <t>Volkswagen T-Cross</t>
  </si>
  <si>
    <t>Haval H2</t>
  </si>
  <si>
    <t>Honda HR-V</t>
  </si>
  <si>
    <t>Hyundai Kona</t>
  </si>
  <si>
    <t>Jeep Compass</t>
  </si>
  <si>
    <t>Jeep Renegade</t>
  </si>
  <si>
    <t>Kia Seltos</t>
  </si>
  <si>
    <t>Mazda CX-30</t>
  </si>
  <si>
    <t>MG ZS</t>
  </si>
  <si>
    <t>Mitsubishi ASX</t>
  </si>
  <si>
    <t>Mitsubishi Eclipse Cross</t>
  </si>
  <si>
    <t>Nissan Qashqai</t>
  </si>
  <si>
    <t>Subaru XV</t>
  </si>
  <si>
    <t>Suzuki S-Cross</t>
  </si>
  <si>
    <t>Suzuki Vitara</t>
  </si>
  <si>
    <t>Toyota C-HR</t>
  </si>
  <si>
    <t>Volkswagen T-Roc</t>
  </si>
  <si>
    <t>Audi Q2</t>
  </si>
  <si>
    <t>Audi Q3</t>
  </si>
  <si>
    <t>BMW X1</t>
  </si>
  <si>
    <t>BMW X2</t>
  </si>
  <si>
    <t>Lexus UX</t>
  </si>
  <si>
    <t>Mercedes-Benz GLA-Class</t>
  </si>
  <si>
    <t>Volvo XC40</t>
  </si>
  <si>
    <t>Ford Escape</t>
  </si>
  <si>
    <t>Holden Equinox</t>
  </si>
  <si>
    <t>Honda CR-V</t>
  </si>
  <si>
    <t>Hyundai Tucson</t>
  </si>
  <si>
    <t>Jeep Cherokee</t>
  </si>
  <si>
    <t>Kia Sportage</t>
  </si>
  <si>
    <t>Mazda CX-5</t>
  </si>
  <si>
    <t>MG HS</t>
  </si>
  <si>
    <t>Mitsubishi Outlander</t>
  </si>
  <si>
    <t>Nissan X-Trail</t>
  </si>
  <si>
    <t>Renault Koleos</t>
  </si>
  <si>
    <t>Skoda Karoq</t>
  </si>
  <si>
    <t>SsangYong Korando</t>
  </si>
  <si>
    <t>Subaru Forester</t>
  </si>
  <si>
    <t>Suzuki Grand Vitara</t>
  </si>
  <si>
    <t>Toyota RAV4</t>
  </si>
  <si>
    <t>Volkswagen Tiguan</t>
  </si>
  <si>
    <t>BMW X3</t>
  </si>
  <si>
    <t>BMW X4</t>
  </si>
  <si>
    <t>Land Rover Discovery Sport</t>
  </si>
  <si>
    <t>Land Rover Range Rover Evoque</t>
  </si>
  <si>
    <t>Lexus NX</t>
  </si>
  <si>
    <t>Mercedes-Benz GLB-Class</t>
  </si>
  <si>
    <t>Mercedes-Benz GLC-Class Coupe</t>
  </si>
  <si>
    <t>Mercedes-Benz GLC-Class Wagon</t>
  </si>
  <si>
    <t>Porsche Macan</t>
  </si>
  <si>
    <t>Volvo XC60</t>
  </si>
  <si>
    <t>Ford Endura</t>
  </si>
  <si>
    <t>Ford Everest</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</si>
  <si>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</si>
  <si>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</si>
  <si>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</si>
  <si>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</si>
  <si>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</si>
  <si>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</si>
  <si>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</si>
  <si>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</si>
  <si>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</si>
  <si>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</si>
  <si>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</si>
  <si>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</si>
  <si>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</si>
  <si>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</si>
  <si>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</si>
  <si>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</si>
  <si>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</si>
  <si>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</si>
  <si>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</si>
  <si>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</si>
  <si>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</si>
  <si>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</si>
  <si>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</si>
  <si>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X5</t>
  </si>
  <si>
    <t>Land Rover Range Rover Sport</t>
  </si>
  <si>
    <t>Land Rover Range Rover Velar</t>
  </si>
  <si>
    <t>Lexus RX</t>
  </si>
  <si>
    <t>Mercedes-Benz GLE-Class Coupe</t>
  </si>
  <si>
    <t>Mercedes-Benz GLE-Class Wagon</t>
  </si>
  <si>
    <t>Volkswagen Touareg</t>
  </si>
  <si>
    <t>Nissan Patrol Wagon</t>
  </si>
  <si>
    <t>Toyota Landcruiser Wagon</t>
  </si>
  <si>
    <t>Audi Q8</t>
  </si>
  <si>
    <t>BMW X7</t>
  </si>
  <si>
    <t>Land Rover Range Rover</t>
  </si>
  <si>
    <t>Lexus LX</t>
  </si>
  <si>
    <t>Renault Master Bus</t>
  </si>
  <si>
    <t>Toyota Hiace Bus</t>
  </si>
  <si>
    <t>Toyota Coaster</t>
  </si>
  <si>
    <t>Citroen Berlingo</t>
  </si>
  <si>
    <t>Renault Kangoo</t>
  </si>
  <si>
    <t>Volkswagen Caddy Van</t>
  </si>
  <si>
    <t>Ford Transit Custom</t>
  </si>
  <si>
    <t>Hyundai iLOAD</t>
  </si>
  <si>
    <t>LDV G10</t>
  </si>
  <si>
    <t>LDV V80</t>
  </si>
  <si>
    <t>Mercedes-Benz Vito</t>
  </si>
  <si>
    <t>Mitsubishi Express</t>
  </si>
  <si>
    <t>Renault Trafic</t>
  </si>
  <si>
    <t>Toyota Hiace Van</t>
  </si>
  <si>
    <t>Volkswagen Transporter</t>
  </si>
  <si>
    <t>Ford Ranger 4X2</t>
  </si>
  <si>
    <t>Great Wall Steed 4X2</t>
  </si>
  <si>
    <t>Holden Colorado 4X2</t>
  </si>
  <si>
    <t>Isuzu Ute D-Max 4X2</t>
  </si>
  <si>
    <t>Mazda BT-50 4X2</t>
  </si>
  <si>
    <t>Mitsubishi Triton 4X2</t>
  </si>
  <si>
    <t>Nissan Navara 4X2</t>
  </si>
  <si>
    <t>Toyota Hilux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</si>
  <si>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</si>
  <si>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</si>
  <si>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</si>
  <si>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</si>
  <si>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</si>
  <si>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</si>
  <si>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</si>
  <si>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</si>
  <si>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</si>
  <si>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</si>
  <si>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</si>
  <si>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</si>
  <si>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1500 Warlock</t>
  </si>
  <si>
    <t>Ssangyong Musso/Musso XLV 4X4</t>
  </si>
  <si>
    <t>Toyota Hilux 4X4</t>
  </si>
  <si>
    <t>Toyota Landcruiser PU/CC</t>
  </si>
  <si>
    <t>Volkswagen Amarok 4X4</t>
  </si>
  <si>
    <t>Fiat Ducato</t>
  </si>
  <si>
    <t>Ford Transit Heavy</t>
  </si>
  <si>
    <t>Fuso Canter (LD)</t>
  </si>
  <si>
    <t>Hino (LD)</t>
  </si>
  <si>
    <t>Isuzu N-Series (LD)</t>
  </si>
  <si>
    <t>Mercedes-Benz Sprinter</t>
  </si>
  <si>
    <t>Renault Master</t>
  </si>
  <si>
    <t>Volkswagen Crafter</t>
  </si>
  <si>
    <t>Fuso Fighter (MD)</t>
  </si>
  <si>
    <t>Hino (MD)</t>
  </si>
  <si>
    <t>Isuzu N-Series (MD)</t>
  </si>
  <si>
    <t>Mercedes (MD)</t>
  </si>
  <si>
    <t>Fuso F-Series (HD)</t>
  </si>
  <si>
    <t>Hino (HD)</t>
  </si>
  <si>
    <t>Isuzu (HD)</t>
  </si>
  <si>
    <t>Mack (HD)</t>
  </si>
  <si>
    <t>Mercedes (HD)</t>
  </si>
  <si>
    <t>UD Trucks (HD)</t>
  </si>
  <si>
    <t>Volvo Truck (HD)</t>
  </si>
  <si>
    <t>Western Star (HD)</t>
  </si>
  <si>
    <t>Total Passenger</t>
  </si>
  <si>
    <t>Total Passenger &lt; $</t>
  </si>
  <si>
    <t>Total Passenger &gt; $</t>
  </si>
  <si>
    <t>Total Sports</t>
  </si>
  <si>
    <t>Total Sports &gt; $80K</t>
  </si>
  <si>
    <t>Total Sports &lt; $80K</t>
  </si>
  <si>
    <t>Total People Movers</t>
  </si>
  <si>
    <t>Total People Movers &gt; $60K</t>
  </si>
  <si>
    <t>Total People Movers &lt; $60K</t>
  </si>
  <si>
    <t>Total Upper Large</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</si>
  <si>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</si>
  <si>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</si>
  <si>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</si>
  <si>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</si>
  <si>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</si>
  <si>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</si>
  <si>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</si>
  <si>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</si>
  <si>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</si>
  <si>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</si>
  <si>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</si>
  <si>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</si>
  <si>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</si>
  <si>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</si>
  <si>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</si>
  <si>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</si>
  <si>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</si>
  <si>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</si>
  <si>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</si>
  <si>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</si>
  <si>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</si>
  <si>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</si>
  <si>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</si>
  <si>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</si>
  <si>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</si>
  <si>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</si>
  <si>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</si>
  <si>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</si>
  <si>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</si>
  <si>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</si>
  <si>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</si>
  <si>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</si>
  <si>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</si>
  <si>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</si>
  <si>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</si>
  <si>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</si>
  <si>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</si>
  <si>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</si>
  <si>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</si>
  <si>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</si>
  <si>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</si>
  <si>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</si>
  <si>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</si>
  <si>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</si>
  <si>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</si>
  <si>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</si>
  <si>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</si>
  <si>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Chrysler Total</t>
  </si>
  <si>
    <t>Citroen Total</t>
  </si>
  <si>
    <t>Fiat Total</t>
  </si>
  <si>
    <t>Fiat Professional Total</t>
  </si>
  <si>
    <t>Ford Total</t>
  </si>
  <si>
    <t>Fuso Total</t>
  </si>
  <si>
    <t>Great Wall Total</t>
  </si>
  <si>
    <t>Haval Total</t>
  </si>
  <si>
    <t>Hino Total</t>
  </si>
  <si>
    <t>Holden Total</t>
  </si>
  <si>
    <t>Honda Total</t>
  </si>
  <si>
    <t>Hyundai Total</t>
  </si>
  <si>
    <t>Isuzu Total</t>
  </si>
  <si>
    <t>Isuzu Ute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</si>
  <si>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</si>
  <si>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</si>
  <si>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</si>
  <si>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</si>
  <si>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</si>
  <si>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</si>
  <si>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</si>
  <si>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</si>
  <si>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</si>
  <si>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</si>
  <si>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</si>
  <si>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</si>
  <si>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MINI Total</t>
  </si>
  <si>
    <t>Mitsubishi Total</t>
  </si>
  <si>
    <t>Nissan Total</t>
  </si>
  <si>
    <t>Porsche Total</t>
  </si>
  <si>
    <t>RAM Total</t>
  </si>
  <si>
    <t>Renault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</si>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</sst>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77</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78</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79</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80</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81</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82</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83</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84</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0"/>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97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97</v>
      </c>
      <c r="B6" s="61" t="s">
        <v>12</v>
      </c>
      <c r="C6" s="62" t="s">
        <v>13</v>
      </c>
      <c r="D6" s="61" t="s">
        <v>12</v>
      </c>
      <c r="E6" s="63" t="s">
        <v>13</v>
      </c>
      <c r="F6" s="62" t="s">
        <v>12</v>
      </c>
      <c r="G6" s="62" t="s">
        <v>13</v>
      </c>
      <c r="H6" s="61" t="s">
        <v>12</v>
      </c>
      <c r="I6" s="63" t="s">
        <v>13</v>
      </c>
      <c r="J6" s="61"/>
      <c r="K6" s="63"/>
    </row>
    <row r="7" spans="1:11" x14ac:dyDescent="0.2">
      <c r="A7" s="7" t="s">
        <v>248</v>
      </c>
      <c r="B7" s="65">
        <v>0</v>
      </c>
      <c r="C7" s="34">
        <f>IF(B16=0, "-", B7/B16)</f>
        <v>0</v>
      </c>
      <c r="D7" s="65">
        <v>0</v>
      </c>
      <c r="E7" s="9">
        <f>IF(D16=0, "-", D7/D16)</f>
        <v>0</v>
      </c>
      <c r="F7" s="81">
        <v>0</v>
      </c>
      <c r="G7" s="34">
        <f>IF(F16=0, "-", F7/F16)</f>
        <v>0</v>
      </c>
      <c r="H7" s="65">
        <v>2</v>
      </c>
      <c r="I7" s="9">
        <f>IF(H16=0, "-", H7/H16)</f>
        <v>1.2048192771084338E-2</v>
      </c>
      <c r="J7" s="8" t="str">
        <f t="shared" ref="J7:J14" si="0">IF(D7=0, "-", IF((B7-D7)/D7&lt;10, (B7-D7)/D7, "&gt;999%"))</f>
        <v>-</v>
      </c>
      <c r="K7" s="9">
        <f t="shared" ref="K7:K14" si="1">IF(H7=0, "-", IF((F7-H7)/H7&lt;10, (F7-H7)/H7, "&gt;999%"))</f>
        <v>-1</v>
      </c>
    </row>
    <row r="8" spans="1:11" x14ac:dyDescent="0.2">
      <c r="A8" s="7" t="s">
        <v>249</v>
      </c>
      <c r="B8" s="65">
        <v>0</v>
      </c>
      <c r="C8" s="34">
        <f>IF(B16=0, "-", B8/B16)</f>
        <v>0</v>
      </c>
      <c r="D8" s="65">
        <v>0</v>
      </c>
      <c r="E8" s="9">
        <f>IF(D16=0, "-", D8/D16)</f>
        <v>0</v>
      </c>
      <c r="F8" s="81">
        <v>20</v>
      </c>
      <c r="G8" s="34">
        <f>IF(F16=0, "-", F8/F16)</f>
        <v>0.12903225806451613</v>
      </c>
      <c r="H8" s="65">
        <v>50</v>
      </c>
      <c r="I8" s="9">
        <f>IF(H16=0, "-", H8/H16)</f>
        <v>0.30120481927710846</v>
      </c>
      <c r="J8" s="8" t="str">
        <f t="shared" si="0"/>
        <v>-</v>
      </c>
      <c r="K8" s="9">
        <f t="shared" si="1"/>
        <v>-0.6</v>
      </c>
    </row>
    <row r="9" spans="1:11" x14ac:dyDescent="0.2">
      <c r="A9" s="7" t="s">
        <v>250</v>
      </c>
      <c r="B9" s="65">
        <v>4</v>
      </c>
      <c r="C9" s="34">
        <f>IF(B16=0, "-", B9/B16)</f>
        <v>0.14814814814814814</v>
      </c>
      <c r="D9" s="65">
        <v>2</v>
      </c>
      <c r="E9" s="9">
        <f>IF(D16=0, "-", D9/D16)</f>
        <v>0.15384615384615385</v>
      </c>
      <c r="F9" s="81">
        <v>23</v>
      </c>
      <c r="G9" s="34">
        <f>IF(F16=0, "-", F9/F16)</f>
        <v>0.14838709677419354</v>
      </c>
      <c r="H9" s="65">
        <v>2</v>
      </c>
      <c r="I9" s="9">
        <f>IF(H16=0, "-", H9/H16)</f>
        <v>1.2048192771084338E-2</v>
      </c>
      <c r="J9" s="8">
        <f t="shared" si="0"/>
        <v>1</v>
      </c>
      <c r="K9" s="9" t="str">
        <f t="shared" si="1"/>
        <v>&gt;999%</v>
      </c>
    </row>
    <row r="10" spans="1:11" x14ac:dyDescent="0.2">
      <c r="A10" s="7" t="s">
        <v>251</v>
      </c>
      <c r="B10" s="65">
        <v>11</v>
      </c>
      <c r="C10" s="34">
        <f>IF(B16=0, "-", B10/B16)</f>
        <v>0.40740740740740738</v>
      </c>
      <c r="D10" s="65">
        <v>9</v>
      </c>
      <c r="E10" s="9">
        <f>IF(D16=0, "-", D10/D16)</f>
        <v>0.69230769230769229</v>
      </c>
      <c r="F10" s="81">
        <v>65</v>
      </c>
      <c r="G10" s="34">
        <f>IF(F16=0, "-", F10/F16)</f>
        <v>0.41935483870967744</v>
      </c>
      <c r="H10" s="65">
        <v>83</v>
      </c>
      <c r="I10" s="9">
        <f>IF(H16=0, "-", H10/H16)</f>
        <v>0.5</v>
      </c>
      <c r="J10" s="8">
        <f t="shared" si="0"/>
        <v>0.22222222222222221</v>
      </c>
      <c r="K10" s="9">
        <f t="shared" si="1"/>
        <v>-0.21686746987951808</v>
      </c>
    </row>
    <row r="11" spans="1:11" x14ac:dyDescent="0.2">
      <c r="A11" s="7" t="s">
        <v>252</v>
      </c>
      <c r="B11" s="65">
        <v>0</v>
      </c>
      <c r="C11" s="34">
        <f>IF(B16=0, "-", B11/B16)</f>
        <v>0</v>
      </c>
      <c r="D11" s="65">
        <v>0</v>
      </c>
      <c r="E11" s="9">
        <f>IF(D16=0, "-", D11/D16)</f>
        <v>0</v>
      </c>
      <c r="F11" s="81">
        <v>5</v>
      </c>
      <c r="G11" s="34">
        <f>IF(F16=0, "-", F11/F16)</f>
        <v>3.2258064516129031E-2</v>
      </c>
      <c r="H11" s="65">
        <v>2</v>
      </c>
      <c r="I11" s="9">
        <f>IF(H16=0, "-", H11/H16)</f>
        <v>1.2048192771084338E-2</v>
      </c>
      <c r="J11" s="8" t="str">
        <f t="shared" si="0"/>
        <v>-</v>
      </c>
      <c r="K11" s="9">
        <f t="shared" si="1"/>
        <v>1.5</v>
      </c>
    </row>
    <row r="12" spans="1:11" x14ac:dyDescent="0.2">
      <c r="A12" s="7" t="s">
        <v>253</v>
      </c>
      <c r="B12" s="65">
        <v>1</v>
      </c>
      <c r="C12" s="34">
        <f>IF(B16=0, "-", B12/B16)</f>
        <v>3.7037037037037035E-2</v>
      </c>
      <c r="D12" s="65">
        <v>2</v>
      </c>
      <c r="E12" s="9">
        <f>IF(D16=0, "-", D12/D16)</f>
        <v>0.15384615384615385</v>
      </c>
      <c r="F12" s="81">
        <v>6</v>
      </c>
      <c r="G12" s="34">
        <f>IF(F16=0, "-", F12/F16)</f>
        <v>3.870967741935484E-2</v>
      </c>
      <c r="H12" s="65">
        <v>15</v>
      </c>
      <c r="I12" s="9">
        <f>IF(H16=0, "-", H12/H16)</f>
        <v>9.036144578313253E-2</v>
      </c>
      <c r="J12" s="8">
        <f t="shared" si="0"/>
        <v>-0.5</v>
      </c>
      <c r="K12" s="9">
        <f t="shared" si="1"/>
        <v>-0.6</v>
      </c>
    </row>
    <row r="13" spans="1:11" x14ac:dyDescent="0.2">
      <c r="A13" s="7" t="s">
        <v>254</v>
      </c>
      <c r="B13" s="65">
        <v>6</v>
      </c>
      <c r="C13" s="34">
        <f>IF(B16=0, "-", B13/B16)</f>
        <v>0.22222222222222221</v>
      </c>
      <c r="D13" s="65">
        <v>0</v>
      </c>
      <c r="E13" s="9">
        <f>IF(D16=0, "-", D13/D16)</f>
        <v>0</v>
      </c>
      <c r="F13" s="81">
        <v>23</v>
      </c>
      <c r="G13" s="34">
        <f>IF(F16=0, "-", F13/F16)</f>
        <v>0.14838709677419354</v>
      </c>
      <c r="H13" s="65">
        <v>12</v>
      </c>
      <c r="I13" s="9">
        <f>IF(H16=0, "-", H13/H16)</f>
        <v>7.2289156626506021E-2</v>
      </c>
      <c r="J13" s="8" t="str">
        <f t="shared" si="0"/>
        <v>-</v>
      </c>
      <c r="K13" s="9">
        <f t="shared" si="1"/>
        <v>0.91666666666666663</v>
      </c>
    </row>
    <row r="14" spans="1:11" x14ac:dyDescent="0.2">
      <c r="A14" s="7" t="s">
        <v>255</v>
      </c>
      <c r="B14" s="65">
        <v>5</v>
      </c>
      <c r="C14" s="34">
        <f>IF(B16=0, "-", B14/B16)</f>
        <v>0.18518518518518517</v>
      </c>
      <c r="D14" s="65">
        <v>0</v>
      </c>
      <c r="E14" s="9">
        <f>IF(D16=0, "-", D14/D16)</f>
        <v>0</v>
      </c>
      <c r="F14" s="81">
        <v>13</v>
      </c>
      <c r="G14" s="34">
        <f>IF(F16=0, "-", F14/F16)</f>
        <v>8.387096774193549E-2</v>
      </c>
      <c r="H14" s="65">
        <v>0</v>
      </c>
      <c r="I14" s="9">
        <f>IF(H16=0, "-", H14/H16)</f>
        <v>0</v>
      </c>
      <c r="J14" s="8" t="str">
        <f t="shared" si="0"/>
        <v>-</v>
      </c>
      <c r="K14" s="9" t="str">
        <f t="shared" si="1"/>
        <v>-</v>
      </c>
    </row>
    <row r="15" spans="1:11" x14ac:dyDescent="0.2">
      <c r="A15" s="2"/>
      <c r="B15" s="68"/>
      <c r="C15" s="33"/>
      <c r="D15" s="68"/>
      <c r="E15" s="6"/>
      <c r="F15" s="82"/>
      <c r="G15" s="33"/>
      <c r="H15" s="68"/>
      <c r="I15" s="6"/>
      <c r="J15" s="5"/>
      <c r="K15" s="6"/>
    </row>
    <row r="16" spans="1:11" s="43" customFormat="1" x14ac:dyDescent="0.2">
      <c r="A16" s="162" t="s">
        <v>443</v>
      </c>
      <c r="B16" s="71">
        <f>SUM(B7:B15)</f>
        <v>27</v>
      </c>
      <c r="C16" s="40">
        <f>B16/666</f>
        <v>4.0540540540540543E-2</v>
      </c>
      <c r="D16" s="71">
        <f>SUM(D7:D15)</f>
        <v>13</v>
      </c>
      <c r="E16" s="41">
        <f>D16/602</f>
        <v>2.1594684385382059E-2</v>
      </c>
      <c r="F16" s="77">
        <f>SUM(F7:F15)</f>
        <v>155</v>
      </c>
      <c r="G16" s="42">
        <f>F16/5422</f>
        <v>2.8587237181851716E-2</v>
      </c>
      <c r="H16" s="71">
        <f>SUM(H7:H15)</f>
        <v>166</v>
      </c>
      <c r="I16" s="41">
        <f>H16/6871</f>
        <v>2.4159510988211324E-2</v>
      </c>
      <c r="J16" s="37">
        <f>IF(D16=0, "-", IF((B16-D16)/D16&lt;10, (B16-D16)/D16, "&gt;999%"))</f>
        <v>1.0769230769230769</v>
      </c>
      <c r="K16" s="38">
        <f>IF(H16=0, "-", IF((F16-H16)/H16&lt;10, (F16-H16)/H16, "&gt;999%"))</f>
        <v>-6.6265060240963861E-2</v>
      </c>
    </row>
    <row r="17" spans="1:11" x14ac:dyDescent="0.2">
      <c r="B17" s="83"/>
      <c r="D17" s="83"/>
      <c r="F17" s="83"/>
      <c r="H17" s="83"/>
    </row>
    <row r="18" spans="1:11" s="43" customFormat="1" x14ac:dyDescent="0.2">
      <c r="A18" s="162" t="s">
        <v>443</v>
      </c>
      <c r="B18" s="71">
        <v>27</v>
      </c>
      <c r="C18" s="40">
        <f>B18/666</f>
        <v>4.0540540540540543E-2</v>
      </c>
      <c r="D18" s="71">
        <v>13</v>
      </c>
      <c r="E18" s="41">
        <f>D18/602</f>
        <v>2.1594684385382059E-2</v>
      </c>
      <c r="F18" s="77">
        <v>155</v>
      </c>
      <c r="G18" s="42">
        <f>F18/5422</f>
        <v>2.8587237181851716E-2</v>
      </c>
      <c r="H18" s="71">
        <v>166</v>
      </c>
      <c r="I18" s="41">
        <f>H18/6871</f>
        <v>2.4159510988211324E-2</v>
      </c>
      <c r="J18" s="37">
        <f>IF(D18=0, "-", IF((B18-D18)/D18&lt;10, (B18-D18)/D18, "&gt;999%"))</f>
        <v>1.0769230769230769</v>
      </c>
      <c r="K18" s="38">
        <f>IF(H18=0, "-", IF((F18-H18)/H18&lt;10, (F18-H18)/H18, "&gt;999%"))</f>
        <v>-6.6265060240963861E-2</v>
      </c>
    </row>
    <row r="19" spans="1:11" x14ac:dyDescent="0.2">
      <c r="B19" s="83"/>
      <c r="D19" s="83"/>
      <c r="F19" s="83"/>
      <c r="H19" s="83"/>
    </row>
    <row r="20" spans="1:11" ht="15.75" x14ac:dyDescent="0.25">
      <c r="A20" s="164" t="s">
        <v>98</v>
      </c>
      <c r="B20" s="196" t="s">
        <v>1</v>
      </c>
      <c r="C20" s="200"/>
      <c r="D20" s="200"/>
      <c r="E20" s="197"/>
      <c r="F20" s="196" t="s">
        <v>14</v>
      </c>
      <c r="G20" s="200"/>
      <c r="H20" s="200"/>
      <c r="I20" s="197"/>
      <c r="J20" s="196" t="s">
        <v>15</v>
      </c>
      <c r="K20" s="197"/>
    </row>
    <row r="21" spans="1:11" x14ac:dyDescent="0.2">
      <c r="A21" s="22"/>
      <c r="B21" s="196">
        <f>VALUE(RIGHT($B$2, 4))</f>
        <v>2020</v>
      </c>
      <c r="C21" s="197"/>
      <c r="D21" s="196">
        <f>B21-1</f>
        <v>2019</v>
      </c>
      <c r="E21" s="204"/>
      <c r="F21" s="196">
        <f>B21</f>
        <v>2020</v>
      </c>
      <c r="G21" s="204"/>
      <c r="H21" s="196">
        <f>D21</f>
        <v>2019</v>
      </c>
      <c r="I21" s="204"/>
      <c r="J21" s="140" t="s">
        <v>4</v>
      </c>
      <c r="K21" s="141" t="s">
        <v>2</v>
      </c>
    </row>
    <row r="22" spans="1:11" x14ac:dyDescent="0.2">
      <c r="A22" s="163" t="s">
        <v>126</v>
      </c>
      <c r="B22" s="61" t="s">
        <v>12</v>
      </c>
      <c r="C22" s="62" t="s">
        <v>13</v>
      </c>
      <c r="D22" s="61" t="s">
        <v>12</v>
      </c>
      <c r="E22" s="63" t="s">
        <v>13</v>
      </c>
      <c r="F22" s="62" t="s">
        <v>12</v>
      </c>
      <c r="G22" s="62" t="s">
        <v>13</v>
      </c>
      <c r="H22" s="61" t="s">
        <v>12</v>
      </c>
      <c r="I22" s="63" t="s">
        <v>13</v>
      </c>
      <c r="J22" s="61"/>
      <c r="K22" s="63"/>
    </row>
    <row r="23" spans="1:11" x14ac:dyDescent="0.2">
      <c r="A23" s="7" t="s">
        <v>256</v>
      </c>
      <c r="B23" s="65">
        <v>0</v>
      </c>
      <c r="C23" s="34">
        <f>IF(B40=0, "-", B23/B40)</f>
        <v>0</v>
      </c>
      <c r="D23" s="65">
        <v>0</v>
      </c>
      <c r="E23" s="9">
        <f>IF(D40=0, "-", D23/D40)</f>
        <v>0</v>
      </c>
      <c r="F23" s="81">
        <v>1</v>
      </c>
      <c r="G23" s="34">
        <f>IF(F40=0, "-", F23/F40)</f>
        <v>1.937984496124031E-3</v>
      </c>
      <c r="H23" s="65">
        <v>0</v>
      </c>
      <c r="I23" s="9">
        <f>IF(H40=0, "-", H23/H40)</f>
        <v>0</v>
      </c>
      <c r="J23" s="8" t="str">
        <f t="shared" ref="J23:J38" si="2">IF(D23=0, "-", IF((B23-D23)/D23&lt;10, (B23-D23)/D23, "&gt;999%"))</f>
        <v>-</v>
      </c>
      <c r="K23" s="9" t="str">
        <f t="shared" ref="K23:K38" si="3">IF(H23=0, "-", IF((F23-H23)/H23&lt;10, (F23-H23)/H23, "&gt;999%"))</f>
        <v>-</v>
      </c>
    </row>
    <row r="24" spans="1:11" x14ac:dyDescent="0.2">
      <c r="A24" s="7" t="s">
        <v>257</v>
      </c>
      <c r="B24" s="65">
        <v>3</v>
      </c>
      <c r="C24" s="34">
        <f>IF(B40=0, "-", B24/B40)</f>
        <v>4.2253521126760563E-2</v>
      </c>
      <c r="D24" s="65">
        <v>2</v>
      </c>
      <c r="E24" s="9">
        <f>IF(D40=0, "-", D24/D40)</f>
        <v>3.3898305084745763E-2</v>
      </c>
      <c r="F24" s="81">
        <v>33</v>
      </c>
      <c r="G24" s="34">
        <f>IF(F40=0, "-", F24/F40)</f>
        <v>6.3953488372093026E-2</v>
      </c>
      <c r="H24" s="65">
        <v>30</v>
      </c>
      <c r="I24" s="9">
        <f>IF(H40=0, "-", H24/H40)</f>
        <v>4.9423393739703461E-2</v>
      </c>
      <c r="J24" s="8">
        <f t="shared" si="2"/>
        <v>0.5</v>
      </c>
      <c r="K24" s="9">
        <f t="shared" si="3"/>
        <v>0.1</v>
      </c>
    </row>
    <row r="25" spans="1:11" x14ac:dyDescent="0.2">
      <c r="A25" s="7" t="s">
        <v>258</v>
      </c>
      <c r="B25" s="65">
        <v>5</v>
      </c>
      <c r="C25" s="34">
        <f>IF(B40=0, "-", B25/B40)</f>
        <v>7.0422535211267609E-2</v>
      </c>
      <c r="D25" s="65">
        <v>5</v>
      </c>
      <c r="E25" s="9">
        <f>IF(D40=0, "-", D25/D40)</f>
        <v>8.4745762711864403E-2</v>
      </c>
      <c r="F25" s="81">
        <v>41</v>
      </c>
      <c r="G25" s="34">
        <f>IF(F40=0, "-", F25/F40)</f>
        <v>7.9457364341085274E-2</v>
      </c>
      <c r="H25" s="65">
        <v>77</v>
      </c>
      <c r="I25" s="9">
        <f>IF(H40=0, "-", H25/H40)</f>
        <v>0.12685337726523888</v>
      </c>
      <c r="J25" s="8">
        <f t="shared" si="2"/>
        <v>0</v>
      </c>
      <c r="K25" s="9">
        <f t="shared" si="3"/>
        <v>-0.46753246753246752</v>
      </c>
    </row>
    <row r="26" spans="1:11" x14ac:dyDescent="0.2">
      <c r="A26" s="7" t="s">
        <v>259</v>
      </c>
      <c r="B26" s="65">
        <v>2</v>
      </c>
      <c r="C26" s="34">
        <f>IF(B40=0, "-", B26/B40)</f>
        <v>2.8169014084507043E-2</v>
      </c>
      <c r="D26" s="65">
        <v>2</v>
      </c>
      <c r="E26" s="9">
        <f>IF(D40=0, "-", D26/D40)</f>
        <v>3.3898305084745763E-2</v>
      </c>
      <c r="F26" s="81">
        <v>10</v>
      </c>
      <c r="G26" s="34">
        <f>IF(F40=0, "-", F26/F40)</f>
        <v>1.937984496124031E-2</v>
      </c>
      <c r="H26" s="65">
        <v>8</v>
      </c>
      <c r="I26" s="9">
        <f>IF(H40=0, "-", H26/H40)</f>
        <v>1.3179571663920923E-2</v>
      </c>
      <c r="J26" s="8">
        <f t="shared" si="2"/>
        <v>0</v>
      </c>
      <c r="K26" s="9">
        <f t="shared" si="3"/>
        <v>0.25</v>
      </c>
    </row>
    <row r="27" spans="1:11" x14ac:dyDescent="0.2">
      <c r="A27" s="7" t="s">
        <v>260</v>
      </c>
      <c r="B27" s="65">
        <v>0</v>
      </c>
      <c r="C27" s="34">
        <f>IF(B40=0, "-", B27/B40)</f>
        <v>0</v>
      </c>
      <c r="D27" s="65">
        <v>1</v>
      </c>
      <c r="E27" s="9">
        <f>IF(D40=0, "-", D27/D40)</f>
        <v>1.6949152542372881E-2</v>
      </c>
      <c r="F27" s="81">
        <v>0</v>
      </c>
      <c r="G27" s="34">
        <f>IF(F40=0, "-", F27/F40)</f>
        <v>0</v>
      </c>
      <c r="H27" s="65">
        <v>1</v>
      </c>
      <c r="I27" s="9">
        <f>IF(H40=0, "-", H27/H40)</f>
        <v>1.6474464579901153E-3</v>
      </c>
      <c r="J27" s="8">
        <f t="shared" si="2"/>
        <v>-1</v>
      </c>
      <c r="K27" s="9">
        <f t="shared" si="3"/>
        <v>-1</v>
      </c>
    </row>
    <row r="28" spans="1:11" x14ac:dyDescent="0.2">
      <c r="A28" s="7" t="s">
        <v>261</v>
      </c>
      <c r="B28" s="65">
        <v>9</v>
      </c>
      <c r="C28" s="34">
        <f>IF(B40=0, "-", B28/B40)</f>
        <v>0.12676056338028169</v>
      </c>
      <c r="D28" s="65">
        <v>0</v>
      </c>
      <c r="E28" s="9">
        <f>IF(D40=0, "-", D28/D40)</f>
        <v>0</v>
      </c>
      <c r="F28" s="81">
        <v>52</v>
      </c>
      <c r="G28" s="34">
        <f>IF(F40=0, "-", F28/F40)</f>
        <v>0.10077519379844961</v>
      </c>
      <c r="H28" s="65">
        <v>0</v>
      </c>
      <c r="I28" s="9">
        <f>IF(H40=0, "-", H28/H40)</f>
        <v>0</v>
      </c>
      <c r="J28" s="8" t="str">
        <f t="shared" si="2"/>
        <v>-</v>
      </c>
      <c r="K28" s="9" t="str">
        <f t="shared" si="3"/>
        <v>-</v>
      </c>
    </row>
    <row r="29" spans="1:11" x14ac:dyDescent="0.2">
      <c r="A29" s="7" t="s">
        <v>262</v>
      </c>
      <c r="B29" s="65">
        <v>3</v>
      </c>
      <c r="C29" s="34">
        <f>IF(B40=0, "-", B29/B40)</f>
        <v>4.2253521126760563E-2</v>
      </c>
      <c r="D29" s="65">
        <v>0</v>
      </c>
      <c r="E29" s="9">
        <f>IF(D40=0, "-", D29/D40)</f>
        <v>0</v>
      </c>
      <c r="F29" s="81">
        <v>40</v>
      </c>
      <c r="G29" s="34">
        <f>IF(F40=0, "-", F29/F40)</f>
        <v>7.7519379844961239E-2</v>
      </c>
      <c r="H29" s="65">
        <v>0</v>
      </c>
      <c r="I29" s="9">
        <f>IF(H40=0, "-", H29/H40)</f>
        <v>0</v>
      </c>
      <c r="J29" s="8" t="str">
        <f t="shared" si="2"/>
        <v>-</v>
      </c>
      <c r="K29" s="9" t="str">
        <f t="shared" si="3"/>
        <v>-</v>
      </c>
    </row>
    <row r="30" spans="1:11" x14ac:dyDescent="0.2">
      <c r="A30" s="7" t="s">
        <v>263</v>
      </c>
      <c r="B30" s="65">
        <v>0</v>
      </c>
      <c r="C30" s="34">
        <f>IF(B40=0, "-", B30/B40)</f>
        <v>0</v>
      </c>
      <c r="D30" s="65">
        <v>0</v>
      </c>
      <c r="E30" s="9">
        <f>IF(D40=0, "-", D30/D40)</f>
        <v>0</v>
      </c>
      <c r="F30" s="81">
        <v>11</v>
      </c>
      <c r="G30" s="34">
        <f>IF(F40=0, "-", F30/F40)</f>
        <v>2.1317829457364341E-2</v>
      </c>
      <c r="H30" s="65">
        <v>0</v>
      </c>
      <c r="I30" s="9">
        <f>IF(H40=0, "-", H30/H40)</f>
        <v>0</v>
      </c>
      <c r="J30" s="8" t="str">
        <f t="shared" si="2"/>
        <v>-</v>
      </c>
      <c r="K30" s="9" t="str">
        <f t="shared" si="3"/>
        <v>-</v>
      </c>
    </row>
    <row r="31" spans="1:11" x14ac:dyDescent="0.2">
      <c r="A31" s="7" t="s">
        <v>264</v>
      </c>
      <c r="B31" s="65">
        <v>19</v>
      </c>
      <c r="C31" s="34">
        <f>IF(B40=0, "-", B31/B40)</f>
        <v>0.26760563380281688</v>
      </c>
      <c r="D31" s="65">
        <v>19</v>
      </c>
      <c r="E31" s="9">
        <f>IF(D40=0, "-", D31/D40)</f>
        <v>0.32203389830508472</v>
      </c>
      <c r="F31" s="81">
        <v>116</v>
      </c>
      <c r="G31" s="34">
        <f>IF(F40=0, "-", F31/F40)</f>
        <v>0.22480620155038761</v>
      </c>
      <c r="H31" s="65">
        <v>202</v>
      </c>
      <c r="I31" s="9">
        <f>IF(H40=0, "-", H31/H40)</f>
        <v>0.33278418451400327</v>
      </c>
      <c r="J31" s="8">
        <f t="shared" si="2"/>
        <v>0</v>
      </c>
      <c r="K31" s="9">
        <f t="shared" si="3"/>
        <v>-0.42574257425742573</v>
      </c>
    </row>
    <row r="32" spans="1:11" x14ac:dyDescent="0.2">
      <c r="A32" s="7" t="s">
        <v>265</v>
      </c>
      <c r="B32" s="65">
        <v>6</v>
      </c>
      <c r="C32" s="34">
        <f>IF(B40=0, "-", B32/B40)</f>
        <v>8.4507042253521125E-2</v>
      </c>
      <c r="D32" s="65">
        <v>8</v>
      </c>
      <c r="E32" s="9">
        <f>IF(D40=0, "-", D32/D40)</f>
        <v>0.13559322033898305</v>
      </c>
      <c r="F32" s="81">
        <v>30</v>
      </c>
      <c r="G32" s="34">
        <f>IF(F40=0, "-", F32/F40)</f>
        <v>5.8139534883720929E-2</v>
      </c>
      <c r="H32" s="65">
        <v>61</v>
      </c>
      <c r="I32" s="9">
        <f>IF(H40=0, "-", H32/H40)</f>
        <v>0.10049423393739704</v>
      </c>
      <c r="J32" s="8">
        <f t="shared" si="2"/>
        <v>-0.25</v>
      </c>
      <c r="K32" s="9">
        <f t="shared" si="3"/>
        <v>-0.50819672131147542</v>
      </c>
    </row>
    <row r="33" spans="1:11" x14ac:dyDescent="0.2">
      <c r="A33" s="7" t="s">
        <v>266</v>
      </c>
      <c r="B33" s="65">
        <v>1</v>
      </c>
      <c r="C33" s="34">
        <f>IF(B40=0, "-", B33/B40)</f>
        <v>1.4084507042253521E-2</v>
      </c>
      <c r="D33" s="65">
        <v>5</v>
      </c>
      <c r="E33" s="9">
        <f>IF(D40=0, "-", D33/D40)</f>
        <v>8.4745762711864403E-2</v>
      </c>
      <c r="F33" s="81">
        <v>25</v>
      </c>
      <c r="G33" s="34">
        <f>IF(F40=0, "-", F33/F40)</f>
        <v>4.8449612403100778E-2</v>
      </c>
      <c r="H33" s="65">
        <v>30</v>
      </c>
      <c r="I33" s="9">
        <f>IF(H40=0, "-", H33/H40)</f>
        <v>4.9423393739703461E-2</v>
      </c>
      <c r="J33" s="8">
        <f t="shared" si="2"/>
        <v>-0.8</v>
      </c>
      <c r="K33" s="9">
        <f t="shared" si="3"/>
        <v>-0.16666666666666666</v>
      </c>
    </row>
    <row r="34" spans="1:11" x14ac:dyDescent="0.2">
      <c r="A34" s="7" t="s">
        <v>267</v>
      </c>
      <c r="B34" s="65">
        <v>7</v>
      </c>
      <c r="C34" s="34">
        <f>IF(B40=0, "-", B34/B40)</f>
        <v>9.8591549295774641E-2</v>
      </c>
      <c r="D34" s="65">
        <v>2</v>
      </c>
      <c r="E34" s="9">
        <f>IF(D40=0, "-", D34/D40)</f>
        <v>3.3898305084745763E-2</v>
      </c>
      <c r="F34" s="81">
        <v>40</v>
      </c>
      <c r="G34" s="34">
        <f>IF(F40=0, "-", F34/F40)</f>
        <v>7.7519379844961239E-2</v>
      </c>
      <c r="H34" s="65">
        <v>46</v>
      </c>
      <c r="I34" s="9">
        <f>IF(H40=0, "-", H34/H40)</f>
        <v>7.57825370675453E-2</v>
      </c>
      <c r="J34" s="8">
        <f t="shared" si="2"/>
        <v>2.5</v>
      </c>
      <c r="K34" s="9">
        <f t="shared" si="3"/>
        <v>-0.13043478260869565</v>
      </c>
    </row>
    <row r="35" spans="1:11" x14ac:dyDescent="0.2">
      <c r="A35" s="7" t="s">
        <v>268</v>
      </c>
      <c r="B35" s="65">
        <v>0</v>
      </c>
      <c r="C35" s="34">
        <f>IF(B40=0, "-", B35/B40)</f>
        <v>0</v>
      </c>
      <c r="D35" s="65">
        <v>1</v>
      </c>
      <c r="E35" s="9">
        <f>IF(D40=0, "-", D35/D40)</f>
        <v>1.6949152542372881E-2</v>
      </c>
      <c r="F35" s="81">
        <v>6</v>
      </c>
      <c r="G35" s="34">
        <f>IF(F40=0, "-", F35/F40)</f>
        <v>1.1627906976744186E-2</v>
      </c>
      <c r="H35" s="65">
        <v>5</v>
      </c>
      <c r="I35" s="9">
        <f>IF(H40=0, "-", H35/H40)</f>
        <v>8.2372322899505763E-3</v>
      </c>
      <c r="J35" s="8">
        <f t="shared" si="2"/>
        <v>-1</v>
      </c>
      <c r="K35" s="9">
        <f t="shared" si="3"/>
        <v>0.2</v>
      </c>
    </row>
    <row r="36" spans="1:11" x14ac:dyDescent="0.2">
      <c r="A36" s="7" t="s">
        <v>269</v>
      </c>
      <c r="B36" s="65">
        <v>11</v>
      </c>
      <c r="C36" s="34">
        <f>IF(B40=0, "-", B36/B40)</f>
        <v>0.15492957746478872</v>
      </c>
      <c r="D36" s="65">
        <v>5</v>
      </c>
      <c r="E36" s="9">
        <f>IF(D40=0, "-", D36/D40)</f>
        <v>8.4745762711864403E-2</v>
      </c>
      <c r="F36" s="81">
        <v>50</v>
      </c>
      <c r="G36" s="34">
        <f>IF(F40=0, "-", F36/F40)</f>
        <v>9.6899224806201556E-2</v>
      </c>
      <c r="H36" s="65">
        <v>46</v>
      </c>
      <c r="I36" s="9">
        <f>IF(H40=0, "-", H36/H40)</f>
        <v>7.57825370675453E-2</v>
      </c>
      <c r="J36" s="8">
        <f t="shared" si="2"/>
        <v>1.2</v>
      </c>
      <c r="K36" s="9">
        <f t="shared" si="3"/>
        <v>8.6956521739130432E-2</v>
      </c>
    </row>
    <row r="37" spans="1:11" x14ac:dyDescent="0.2">
      <c r="A37" s="7" t="s">
        <v>270</v>
      </c>
      <c r="B37" s="65">
        <v>2</v>
      </c>
      <c r="C37" s="34">
        <f>IF(B40=0, "-", B37/B40)</f>
        <v>2.8169014084507043E-2</v>
      </c>
      <c r="D37" s="65">
        <v>9</v>
      </c>
      <c r="E37" s="9">
        <f>IF(D40=0, "-", D37/D40)</f>
        <v>0.15254237288135594</v>
      </c>
      <c r="F37" s="81">
        <v>58</v>
      </c>
      <c r="G37" s="34">
        <f>IF(F40=0, "-", F37/F40)</f>
        <v>0.1124031007751938</v>
      </c>
      <c r="H37" s="65">
        <v>101</v>
      </c>
      <c r="I37" s="9">
        <f>IF(H40=0, "-", H37/H40)</f>
        <v>0.16639209225700163</v>
      </c>
      <c r="J37" s="8">
        <f t="shared" si="2"/>
        <v>-0.77777777777777779</v>
      </c>
      <c r="K37" s="9">
        <f t="shared" si="3"/>
        <v>-0.42574257425742573</v>
      </c>
    </row>
    <row r="38" spans="1:11" x14ac:dyDescent="0.2">
      <c r="A38" s="7" t="s">
        <v>271</v>
      </c>
      <c r="B38" s="65">
        <v>3</v>
      </c>
      <c r="C38" s="34">
        <f>IF(B40=0, "-", B38/B40)</f>
        <v>4.2253521126760563E-2</v>
      </c>
      <c r="D38" s="65">
        <v>0</v>
      </c>
      <c r="E38" s="9">
        <f>IF(D40=0, "-", D38/D40)</f>
        <v>0</v>
      </c>
      <c r="F38" s="81">
        <v>3</v>
      </c>
      <c r="G38" s="34">
        <f>IF(F40=0, "-", F38/F40)</f>
        <v>5.8139534883720929E-3</v>
      </c>
      <c r="H38" s="65">
        <v>0</v>
      </c>
      <c r="I38" s="9">
        <f>IF(H40=0, "-", H38/H40)</f>
        <v>0</v>
      </c>
      <c r="J38" s="8" t="str">
        <f t="shared" si="2"/>
        <v>-</v>
      </c>
      <c r="K38" s="9" t="str">
        <f t="shared" si="3"/>
        <v>-</v>
      </c>
    </row>
    <row r="39" spans="1:11" x14ac:dyDescent="0.2">
      <c r="A39" s="2"/>
      <c r="B39" s="68"/>
      <c r="C39" s="33"/>
      <c r="D39" s="68"/>
      <c r="E39" s="6"/>
      <c r="F39" s="82"/>
      <c r="G39" s="33"/>
      <c r="H39" s="68"/>
      <c r="I39" s="6"/>
      <c r="J39" s="5"/>
      <c r="K39" s="6"/>
    </row>
    <row r="40" spans="1:11" s="43" customFormat="1" x14ac:dyDescent="0.2">
      <c r="A40" s="162" t="s">
        <v>442</v>
      </c>
      <c r="B40" s="71">
        <f>SUM(B23:B39)</f>
        <v>71</v>
      </c>
      <c r="C40" s="40">
        <f>B40/666</f>
        <v>0.1066066066066066</v>
      </c>
      <c r="D40" s="71">
        <f>SUM(D23:D39)</f>
        <v>59</v>
      </c>
      <c r="E40" s="41">
        <f>D40/602</f>
        <v>9.8006644518272429E-2</v>
      </c>
      <c r="F40" s="77">
        <f>SUM(F23:F39)</f>
        <v>516</v>
      </c>
      <c r="G40" s="42">
        <f>F40/5422</f>
        <v>9.5167834747325708E-2</v>
      </c>
      <c r="H40" s="71">
        <f>SUM(H23:H39)</f>
        <v>607</v>
      </c>
      <c r="I40" s="41">
        <f>H40/6871</f>
        <v>8.8342308252073939E-2</v>
      </c>
      <c r="J40" s="37">
        <f>IF(D40=0, "-", IF((B40-D40)/D40&lt;10, (B40-D40)/D40, "&gt;999%"))</f>
        <v>0.20338983050847459</v>
      </c>
      <c r="K40" s="38">
        <f>IF(H40=0, "-", IF((F40-H40)/H40&lt;10, (F40-H40)/H40, "&gt;999%"))</f>
        <v>-0.14991762767710048</v>
      </c>
    </row>
    <row r="41" spans="1:11" x14ac:dyDescent="0.2">
      <c r="B41" s="83"/>
      <c r="D41" s="83"/>
      <c r="F41" s="83"/>
      <c r="H41" s="83"/>
    </row>
    <row r="42" spans="1:11" x14ac:dyDescent="0.2">
      <c r="A42" s="163" t="s">
        <v>127</v>
      </c>
      <c r="B42" s="61" t="s">
        <v>12</v>
      </c>
      <c r="C42" s="62" t="s">
        <v>13</v>
      </c>
      <c r="D42" s="61" t="s">
        <v>12</v>
      </c>
      <c r="E42" s="63" t="s">
        <v>13</v>
      </c>
      <c r="F42" s="62" t="s">
        <v>12</v>
      </c>
      <c r="G42" s="62" t="s">
        <v>13</v>
      </c>
      <c r="H42" s="61" t="s">
        <v>12</v>
      </c>
      <c r="I42" s="63" t="s">
        <v>13</v>
      </c>
      <c r="J42" s="61"/>
      <c r="K42" s="63"/>
    </row>
    <row r="43" spans="1:11" x14ac:dyDescent="0.2">
      <c r="A43" s="7" t="s">
        <v>272</v>
      </c>
      <c r="B43" s="65">
        <v>0</v>
      </c>
      <c r="C43" s="34">
        <f>IF(B51=0, "-", B43/B51)</f>
        <v>0</v>
      </c>
      <c r="D43" s="65">
        <v>0</v>
      </c>
      <c r="E43" s="9">
        <f>IF(D51=0, "-", D43/D51)</f>
        <v>0</v>
      </c>
      <c r="F43" s="81">
        <v>1</v>
      </c>
      <c r="G43" s="34">
        <f>IF(F51=0, "-", F43/F51)</f>
        <v>0.05</v>
      </c>
      <c r="H43" s="65">
        <v>1</v>
      </c>
      <c r="I43" s="9">
        <f>IF(H51=0, "-", H43/H51)</f>
        <v>5.5555555555555552E-2</v>
      </c>
      <c r="J43" s="8" t="str">
        <f t="shared" ref="J43:J49" si="4">IF(D43=0, "-", IF((B43-D43)/D43&lt;10, (B43-D43)/D43, "&gt;999%"))</f>
        <v>-</v>
      </c>
      <c r="K43" s="9">
        <f t="shared" ref="K43:K49" si="5">IF(H43=0, "-", IF((F43-H43)/H43&lt;10, (F43-H43)/H43, "&gt;999%"))</f>
        <v>0</v>
      </c>
    </row>
    <row r="44" spans="1:11" x14ac:dyDescent="0.2">
      <c r="A44" s="7" t="s">
        <v>273</v>
      </c>
      <c r="B44" s="65">
        <v>0</v>
      </c>
      <c r="C44" s="34">
        <f>IF(B51=0, "-", B44/B51)</f>
        <v>0</v>
      </c>
      <c r="D44" s="65">
        <v>0</v>
      </c>
      <c r="E44" s="9">
        <f>IF(D51=0, "-", D44/D51)</f>
        <v>0</v>
      </c>
      <c r="F44" s="81">
        <v>3</v>
      </c>
      <c r="G44" s="34">
        <f>IF(F51=0, "-", F44/F51)</f>
        <v>0.15</v>
      </c>
      <c r="H44" s="65">
        <v>1</v>
      </c>
      <c r="I44" s="9">
        <f>IF(H51=0, "-", H44/H51)</f>
        <v>5.5555555555555552E-2</v>
      </c>
      <c r="J44" s="8" t="str">
        <f t="shared" si="4"/>
        <v>-</v>
      </c>
      <c r="K44" s="9">
        <f t="shared" si="5"/>
        <v>2</v>
      </c>
    </row>
    <row r="45" spans="1:11" x14ac:dyDescent="0.2">
      <c r="A45" s="7" t="s">
        <v>274</v>
      </c>
      <c r="B45" s="65">
        <v>1</v>
      </c>
      <c r="C45" s="34">
        <f>IF(B51=0, "-", B45/B51)</f>
        <v>0.5</v>
      </c>
      <c r="D45" s="65">
        <v>2</v>
      </c>
      <c r="E45" s="9">
        <f>IF(D51=0, "-", D45/D51)</f>
        <v>0.66666666666666663</v>
      </c>
      <c r="F45" s="81">
        <v>7</v>
      </c>
      <c r="G45" s="34">
        <f>IF(F51=0, "-", F45/F51)</f>
        <v>0.35</v>
      </c>
      <c r="H45" s="65">
        <v>3</v>
      </c>
      <c r="I45" s="9">
        <f>IF(H51=0, "-", H45/H51)</f>
        <v>0.16666666666666666</v>
      </c>
      <c r="J45" s="8">
        <f t="shared" si="4"/>
        <v>-0.5</v>
      </c>
      <c r="K45" s="9">
        <f t="shared" si="5"/>
        <v>1.3333333333333333</v>
      </c>
    </row>
    <row r="46" spans="1:11" x14ac:dyDescent="0.2">
      <c r="A46" s="7" t="s">
        <v>275</v>
      </c>
      <c r="B46" s="65">
        <v>0</v>
      </c>
      <c r="C46" s="34">
        <f>IF(B51=0, "-", B46/B51)</f>
        <v>0</v>
      </c>
      <c r="D46" s="65">
        <v>0</v>
      </c>
      <c r="E46" s="9">
        <f>IF(D51=0, "-", D46/D51)</f>
        <v>0</v>
      </c>
      <c r="F46" s="81">
        <v>1</v>
      </c>
      <c r="G46" s="34">
        <f>IF(F51=0, "-", F46/F51)</f>
        <v>0.05</v>
      </c>
      <c r="H46" s="65">
        <v>1</v>
      </c>
      <c r="I46" s="9">
        <f>IF(H51=0, "-", H46/H51)</f>
        <v>5.5555555555555552E-2</v>
      </c>
      <c r="J46" s="8" t="str">
        <f t="shared" si="4"/>
        <v>-</v>
      </c>
      <c r="K46" s="9">
        <f t="shared" si="5"/>
        <v>0</v>
      </c>
    </row>
    <row r="47" spans="1:11" x14ac:dyDescent="0.2">
      <c r="A47" s="7" t="s">
        <v>276</v>
      </c>
      <c r="B47" s="65">
        <v>0</v>
      </c>
      <c r="C47" s="34">
        <f>IF(B51=0, "-", B47/B51)</f>
        <v>0</v>
      </c>
      <c r="D47" s="65">
        <v>1</v>
      </c>
      <c r="E47" s="9">
        <f>IF(D51=0, "-", D47/D51)</f>
        <v>0.33333333333333331</v>
      </c>
      <c r="F47" s="81">
        <v>4</v>
      </c>
      <c r="G47" s="34">
        <f>IF(F51=0, "-", F47/F51)</f>
        <v>0.2</v>
      </c>
      <c r="H47" s="65">
        <v>9</v>
      </c>
      <c r="I47" s="9">
        <f>IF(H51=0, "-", H47/H51)</f>
        <v>0.5</v>
      </c>
      <c r="J47" s="8">
        <f t="shared" si="4"/>
        <v>-1</v>
      </c>
      <c r="K47" s="9">
        <f t="shared" si="5"/>
        <v>-0.55555555555555558</v>
      </c>
    </row>
    <row r="48" spans="1:11" x14ac:dyDescent="0.2">
      <c r="A48" s="7" t="s">
        <v>277</v>
      </c>
      <c r="B48" s="65">
        <v>1</v>
      </c>
      <c r="C48" s="34">
        <f>IF(B51=0, "-", B48/B51)</f>
        <v>0.5</v>
      </c>
      <c r="D48" s="65">
        <v>0</v>
      </c>
      <c r="E48" s="9">
        <f>IF(D51=0, "-", D48/D51)</f>
        <v>0</v>
      </c>
      <c r="F48" s="81">
        <v>4</v>
      </c>
      <c r="G48" s="34">
        <f>IF(F51=0, "-", F48/F51)</f>
        <v>0.2</v>
      </c>
      <c r="H48" s="65">
        <v>2</v>
      </c>
      <c r="I48" s="9">
        <f>IF(H51=0, "-", H48/H51)</f>
        <v>0.1111111111111111</v>
      </c>
      <c r="J48" s="8" t="str">
        <f t="shared" si="4"/>
        <v>-</v>
      </c>
      <c r="K48" s="9">
        <f t="shared" si="5"/>
        <v>1</v>
      </c>
    </row>
    <row r="49" spans="1:11" x14ac:dyDescent="0.2">
      <c r="A49" s="7" t="s">
        <v>278</v>
      </c>
      <c r="B49" s="65">
        <v>0</v>
      </c>
      <c r="C49" s="34">
        <f>IF(B51=0, "-", B49/B51)</f>
        <v>0</v>
      </c>
      <c r="D49" s="65">
        <v>0</v>
      </c>
      <c r="E49" s="9">
        <f>IF(D51=0, "-", D49/D51)</f>
        <v>0</v>
      </c>
      <c r="F49" s="81">
        <v>0</v>
      </c>
      <c r="G49" s="34">
        <f>IF(F51=0, "-", F49/F51)</f>
        <v>0</v>
      </c>
      <c r="H49" s="65">
        <v>1</v>
      </c>
      <c r="I49" s="9">
        <f>IF(H51=0, "-", H49/H51)</f>
        <v>5.5555555555555552E-2</v>
      </c>
      <c r="J49" s="8" t="str">
        <f t="shared" si="4"/>
        <v>-</v>
      </c>
      <c r="K49" s="9">
        <f t="shared" si="5"/>
        <v>-1</v>
      </c>
    </row>
    <row r="50" spans="1:11" x14ac:dyDescent="0.2">
      <c r="A50" s="2"/>
      <c r="B50" s="68"/>
      <c r="C50" s="33"/>
      <c r="D50" s="68"/>
      <c r="E50" s="6"/>
      <c r="F50" s="82"/>
      <c r="G50" s="33"/>
      <c r="H50" s="68"/>
      <c r="I50" s="6"/>
      <c r="J50" s="5"/>
      <c r="K50" s="6"/>
    </row>
    <row r="51" spans="1:11" s="43" customFormat="1" x14ac:dyDescent="0.2">
      <c r="A51" s="162" t="s">
        <v>441</v>
      </c>
      <c r="B51" s="71">
        <f>SUM(B43:B50)</f>
        <v>2</v>
      </c>
      <c r="C51" s="40">
        <f>B51/666</f>
        <v>3.003003003003003E-3</v>
      </c>
      <c r="D51" s="71">
        <f>SUM(D43:D50)</f>
        <v>3</v>
      </c>
      <c r="E51" s="41">
        <f>D51/602</f>
        <v>4.9833887043189366E-3</v>
      </c>
      <c r="F51" s="77">
        <f>SUM(F43:F50)</f>
        <v>20</v>
      </c>
      <c r="G51" s="42">
        <f>F51/5422</f>
        <v>3.6886757654002213E-3</v>
      </c>
      <c r="H51" s="71">
        <f>SUM(H43:H50)</f>
        <v>18</v>
      </c>
      <c r="I51" s="41">
        <f>H51/6871</f>
        <v>2.6197060107699026E-3</v>
      </c>
      <c r="J51" s="37">
        <f>IF(D51=0, "-", IF((B51-D51)/D51&lt;10, (B51-D51)/D51, "&gt;999%"))</f>
        <v>-0.33333333333333331</v>
      </c>
      <c r="K51" s="38">
        <f>IF(H51=0, "-", IF((F51-H51)/H51&lt;10, (F51-H51)/H51, "&gt;999%"))</f>
        <v>0.1111111111111111</v>
      </c>
    </row>
    <row r="52" spans="1:11" x14ac:dyDescent="0.2">
      <c r="B52" s="83"/>
      <c r="D52" s="83"/>
      <c r="F52" s="83"/>
      <c r="H52" s="83"/>
    </row>
    <row r="53" spans="1:11" s="43" customFormat="1" x14ac:dyDescent="0.2">
      <c r="A53" s="162" t="s">
        <v>440</v>
      </c>
      <c r="B53" s="71">
        <v>73</v>
      </c>
      <c r="C53" s="40">
        <f>B53/666</f>
        <v>0.10960960960960961</v>
      </c>
      <c r="D53" s="71">
        <v>62</v>
      </c>
      <c r="E53" s="41">
        <f>D53/602</f>
        <v>0.10299003322259136</v>
      </c>
      <c r="F53" s="77">
        <v>536</v>
      </c>
      <c r="G53" s="42">
        <f>F53/5422</f>
        <v>9.8856510512725926E-2</v>
      </c>
      <c r="H53" s="71">
        <v>625</v>
      </c>
      <c r="I53" s="41">
        <f>H53/6871</f>
        <v>9.0962014262843838E-2</v>
      </c>
      <c r="J53" s="37">
        <f>IF(D53=0, "-", IF((B53-D53)/D53&lt;10, (B53-D53)/D53, "&gt;999%"))</f>
        <v>0.17741935483870969</v>
      </c>
      <c r="K53" s="38">
        <f>IF(H53=0, "-", IF((F53-H53)/H53&lt;10, (F53-H53)/H53, "&gt;999%"))</f>
        <v>-0.1424</v>
      </c>
    </row>
    <row r="54" spans="1:11" x14ac:dyDescent="0.2">
      <c r="B54" s="83"/>
      <c r="D54" s="83"/>
      <c r="F54" s="83"/>
      <c r="H54" s="83"/>
    </row>
    <row r="55" spans="1:11" ht="15.75" x14ac:dyDescent="0.25">
      <c r="A55" s="164" t="s">
        <v>99</v>
      </c>
      <c r="B55" s="196" t="s">
        <v>1</v>
      </c>
      <c r="C55" s="200"/>
      <c r="D55" s="200"/>
      <c r="E55" s="197"/>
      <c r="F55" s="196" t="s">
        <v>14</v>
      </c>
      <c r="G55" s="200"/>
      <c r="H55" s="200"/>
      <c r="I55" s="197"/>
      <c r="J55" s="196" t="s">
        <v>15</v>
      </c>
      <c r="K55" s="197"/>
    </row>
    <row r="56" spans="1:11" x14ac:dyDescent="0.2">
      <c r="A56" s="22"/>
      <c r="B56" s="196">
        <f>VALUE(RIGHT($B$2, 4))</f>
        <v>2020</v>
      </c>
      <c r="C56" s="197"/>
      <c r="D56" s="196">
        <f>B56-1</f>
        <v>2019</v>
      </c>
      <c r="E56" s="204"/>
      <c r="F56" s="196">
        <f>B56</f>
        <v>2020</v>
      </c>
      <c r="G56" s="204"/>
      <c r="H56" s="196">
        <f>D56</f>
        <v>2019</v>
      </c>
      <c r="I56" s="204"/>
      <c r="J56" s="140" t="s">
        <v>4</v>
      </c>
      <c r="K56" s="141" t="s">
        <v>2</v>
      </c>
    </row>
    <row r="57" spans="1:11" x14ac:dyDescent="0.2">
      <c r="A57" s="163" t="s">
        <v>128</v>
      </c>
      <c r="B57" s="61" t="s">
        <v>12</v>
      </c>
      <c r="C57" s="62" t="s">
        <v>13</v>
      </c>
      <c r="D57" s="61" t="s">
        <v>12</v>
      </c>
      <c r="E57" s="63" t="s">
        <v>13</v>
      </c>
      <c r="F57" s="62" t="s">
        <v>12</v>
      </c>
      <c r="G57" s="62" t="s">
        <v>13</v>
      </c>
      <c r="H57" s="61" t="s">
        <v>12</v>
      </c>
      <c r="I57" s="63" t="s">
        <v>13</v>
      </c>
      <c r="J57" s="61"/>
      <c r="K57" s="63"/>
    </row>
    <row r="58" spans="1:11" x14ac:dyDescent="0.2">
      <c r="A58" s="7" t="s">
        <v>279</v>
      </c>
      <c r="B58" s="65">
        <v>0</v>
      </c>
      <c r="C58" s="34">
        <f>IF(B76=0, "-", B58/B76)</f>
        <v>0</v>
      </c>
      <c r="D58" s="65">
        <v>1</v>
      </c>
      <c r="E58" s="9">
        <f>IF(D76=0, "-", D58/D76)</f>
        <v>1.5625E-2</v>
      </c>
      <c r="F58" s="81">
        <v>3</v>
      </c>
      <c r="G58" s="34">
        <f>IF(F76=0, "-", F58/F76)</f>
        <v>4.0053404539385851E-3</v>
      </c>
      <c r="H58" s="65">
        <v>7</v>
      </c>
      <c r="I58" s="9">
        <f>IF(H76=0, "-", H58/H76)</f>
        <v>6.9033530571992107E-3</v>
      </c>
      <c r="J58" s="8">
        <f t="shared" ref="J58:J74" si="6">IF(D58=0, "-", IF((B58-D58)/D58&lt;10, (B58-D58)/D58, "&gt;999%"))</f>
        <v>-1</v>
      </c>
      <c r="K58" s="9">
        <f t="shared" ref="K58:K74" si="7">IF(H58=0, "-", IF((F58-H58)/H58&lt;10, (F58-H58)/H58, "&gt;999%"))</f>
        <v>-0.5714285714285714</v>
      </c>
    </row>
    <row r="59" spans="1:11" x14ac:dyDescent="0.2">
      <c r="A59" s="7" t="s">
        <v>280</v>
      </c>
      <c r="B59" s="65">
        <v>2</v>
      </c>
      <c r="C59" s="34">
        <f>IF(B76=0, "-", B59/B76)</f>
        <v>2.1276595744680851E-2</v>
      </c>
      <c r="D59" s="65">
        <v>1</v>
      </c>
      <c r="E59" s="9">
        <f>IF(D76=0, "-", D59/D76)</f>
        <v>1.5625E-2</v>
      </c>
      <c r="F59" s="81">
        <v>14</v>
      </c>
      <c r="G59" s="34">
        <f>IF(F76=0, "-", F59/F76)</f>
        <v>1.8691588785046728E-2</v>
      </c>
      <c r="H59" s="65">
        <v>30</v>
      </c>
      <c r="I59" s="9">
        <f>IF(H76=0, "-", H59/H76)</f>
        <v>2.9585798816568046E-2</v>
      </c>
      <c r="J59" s="8">
        <f t="shared" si="6"/>
        <v>1</v>
      </c>
      <c r="K59" s="9">
        <f t="shared" si="7"/>
        <v>-0.53333333333333333</v>
      </c>
    </row>
    <row r="60" spans="1:11" x14ac:dyDescent="0.2">
      <c r="A60" s="7" t="s">
        <v>281</v>
      </c>
      <c r="B60" s="65">
        <v>6</v>
      </c>
      <c r="C60" s="34">
        <f>IF(B76=0, "-", B60/B76)</f>
        <v>6.3829787234042548E-2</v>
      </c>
      <c r="D60" s="65">
        <v>5</v>
      </c>
      <c r="E60" s="9">
        <f>IF(D76=0, "-", D60/D76)</f>
        <v>7.8125E-2</v>
      </c>
      <c r="F60" s="81">
        <v>47</v>
      </c>
      <c r="G60" s="34">
        <f>IF(F76=0, "-", F60/F76)</f>
        <v>6.2750333778371165E-2</v>
      </c>
      <c r="H60" s="65">
        <v>54</v>
      </c>
      <c r="I60" s="9">
        <f>IF(H76=0, "-", H60/H76)</f>
        <v>5.3254437869822487E-2</v>
      </c>
      <c r="J60" s="8">
        <f t="shared" si="6"/>
        <v>0.2</v>
      </c>
      <c r="K60" s="9">
        <f t="shared" si="7"/>
        <v>-0.12962962962962962</v>
      </c>
    </row>
    <row r="61" spans="1:11" x14ac:dyDescent="0.2">
      <c r="A61" s="7" t="s">
        <v>282</v>
      </c>
      <c r="B61" s="65">
        <v>1</v>
      </c>
      <c r="C61" s="34">
        <f>IF(B76=0, "-", B61/B76)</f>
        <v>1.0638297872340425E-2</v>
      </c>
      <c r="D61" s="65">
        <v>10</v>
      </c>
      <c r="E61" s="9">
        <f>IF(D76=0, "-", D61/D76)</f>
        <v>0.15625</v>
      </c>
      <c r="F61" s="81">
        <v>42</v>
      </c>
      <c r="G61" s="34">
        <f>IF(F76=0, "-", F61/F76)</f>
        <v>5.6074766355140186E-2</v>
      </c>
      <c r="H61" s="65">
        <v>95</v>
      </c>
      <c r="I61" s="9">
        <f>IF(H76=0, "-", H61/H76)</f>
        <v>9.3688362919132157E-2</v>
      </c>
      <c r="J61" s="8">
        <f t="shared" si="6"/>
        <v>-0.9</v>
      </c>
      <c r="K61" s="9">
        <f t="shared" si="7"/>
        <v>-0.55789473684210522</v>
      </c>
    </row>
    <row r="62" spans="1:11" x14ac:dyDescent="0.2">
      <c r="A62" s="7" t="s">
        <v>283</v>
      </c>
      <c r="B62" s="65">
        <v>1</v>
      </c>
      <c r="C62" s="34">
        <f>IF(B76=0, "-", B62/B76)</f>
        <v>1.0638297872340425E-2</v>
      </c>
      <c r="D62" s="65">
        <v>1</v>
      </c>
      <c r="E62" s="9">
        <f>IF(D76=0, "-", D62/D76)</f>
        <v>1.5625E-2</v>
      </c>
      <c r="F62" s="81">
        <v>2</v>
      </c>
      <c r="G62" s="34">
        <f>IF(F76=0, "-", F62/F76)</f>
        <v>2.6702269692923898E-3</v>
      </c>
      <c r="H62" s="65">
        <v>3</v>
      </c>
      <c r="I62" s="9">
        <f>IF(H76=0, "-", H62/H76)</f>
        <v>2.9585798816568047E-3</v>
      </c>
      <c r="J62" s="8">
        <f t="shared" si="6"/>
        <v>0</v>
      </c>
      <c r="K62" s="9">
        <f t="shared" si="7"/>
        <v>-0.33333333333333331</v>
      </c>
    </row>
    <row r="63" spans="1:11" x14ac:dyDescent="0.2">
      <c r="A63" s="7" t="s">
        <v>284</v>
      </c>
      <c r="B63" s="65">
        <v>3</v>
      </c>
      <c r="C63" s="34">
        <f>IF(B76=0, "-", B63/B76)</f>
        <v>3.1914893617021274E-2</v>
      </c>
      <c r="D63" s="65">
        <v>7</v>
      </c>
      <c r="E63" s="9">
        <f>IF(D76=0, "-", D63/D76)</f>
        <v>0.109375</v>
      </c>
      <c r="F63" s="81">
        <v>28</v>
      </c>
      <c r="G63" s="34">
        <f>IF(F76=0, "-", F63/F76)</f>
        <v>3.7383177570093455E-2</v>
      </c>
      <c r="H63" s="65">
        <v>43</v>
      </c>
      <c r="I63" s="9">
        <f>IF(H76=0, "-", H63/H76)</f>
        <v>4.2406311637080869E-2</v>
      </c>
      <c r="J63" s="8">
        <f t="shared" si="6"/>
        <v>-0.5714285714285714</v>
      </c>
      <c r="K63" s="9">
        <f t="shared" si="7"/>
        <v>-0.34883720930232559</v>
      </c>
    </row>
    <row r="64" spans="1:11" x14ac:dyDescent="0.2">
      <c r="A64" s="7" t="s">
        <v>285</v>
      </c>
      <c r="B64" s="65">
        <v>13</v>
      </c>
      <c r="C64" s="34">
        <f>IF(B76=0, "-", B64/B76)</f>
        <v>0.13829787234042554</v>
      </c>
      <c r="D64" s="65">
        <v>9</v>
      </c>
      <c r="E64" s="9">
        <f>IF(D76=0, "-", D64/D76)</f>
        <v>0.140625</v>
      </c>
      <c r="F64" s="81">
        <v>111</v>
      </c>
      <c r="G64" s="34">
        <f>IF(F76=0, "-", F64/F76)</f>
        <v>0.14819759679572764</v>
      </c>
      <c r="H64" s="65">
        <v>106</v>
      </c>
      <c r="I64" s="9">
        <f>IF(H76=0, "-", H64/H76)</f>
        <v>0.10453648915187377</v>
      </c>
      <c r="J64" s="8">
        <f t="shared" si="6"/>
        <v>0.44444444444444442</v>
      </c>
      <c r="K64" s="9">
        <f t="shared" si="7"/>
        <v>4.716981132075472E-2</v>
      </c>
    </row>
    <row r="65" spans="1:11" x14ac:dyDescent="0.2">
      <c r="A65" s="7" t="s">
        <v>286</v>
      </c>
      <c r="B65" s="65">
        <v>2</v>
      </c>
      <c r="C65" s="34">
        <f>IF(B76=0, "-", B65/B76)</f>
        <v>2.1276595744680851E-2</v>
      </c>
      <c r="D65" s="65">
        <v>0</v>
      </c>
      <c r="E65" s="9">
        <f>IF(D76=0, "-", D65/D76)</f>
        <v>0</v>
      </c>
      <c r="F65" s="81">
        <v>6</v>
      </c>
      <c r="G65" s="34">
        <f>IF(F76=0, "-", F65/F76)</f>
        <v>8.0106809078771702E-3</v>
      </c>
      <c r="H65" s="65">
        <v>0</v>
      </c>
      <c r="I65" s="9">
        <f>IF(H76=0, "-", H65/H76)</f>
        <v>0</v>
      </c>
      <c r="J65" s="8" t="str">
        <f t="shared" si="6"/>
        <v>-</v>
      </c>
      <c r="K65" s="9" t="str">
        <f t="shared" si="7"/>
        <v>-</v>
      </c>
    </row>
    <row r="66" spans="1:11" x14ac:dyDescent="0.2">
      <c r="A66" s="7" t="s">
        <v>287</v>
      </c>
      <c r="B66" s="65">
        <v>7</v>
      </c>
      <c r="C66" s="34">
        <f>IF(B76=0, "-", B66/B76)</f>
        <v>7.4468085106382975E-2</v>
      </c>
      <c r="D66" s="65">
        <v>2</v>
      </c>
      <c r="E66" s="9">
        <f>IF(D76=0, "-", D66/D76)</f>
        <v>3.125E-2</v>
      </c>
      <c r="F66" s="81">
        <v>83</v>
      </c>
      <c r="G66" s="34">
        <f>IF(F76=0, "-", F66/F76)</f>
        <v>0.11081441922563418</v>
      </c>
      <c r="H66" s="65">
        <v>280</v>
      </c>
      <c r="I66" s="9">
        <f>IF(H76=0, "-", H66/H76)</f>
        <v>0.27613412228796846</v>
      </c>
      <c r="J66" s="8">
        <f t="shared" si="6"/>
        <v>2.5</v>
      </c>
      <c r="K66" s="9">
        <f t="shared" si="7"/>
        <v>-0.70357142857142863</v>
      </c>
    </row>
    <row r="67" spans="1:11" x14ac:dyDescent="0.2">
      <c r="A67" s="7" t="s">
        <v>288</v>
      </c>
      <c r="B67" s="65">
        <v>10</v>
      </c>
      <c r="C67" s="34">
        <f>IF(B76=0, "-", B67/B76)</f>
        <v>0.10638297872340426</v>
      </c>
      <c r="D67" s="65">
        <v>4</v>
      </c>
      <c r="E67" s="9">
        <f>IF(D76=0, "-", D67/D76)</f>
        <v>6.25E-2</v>
      </c>
      <c r="F67" s="81">
        <v>72</v>
      </c>
      <c r="G67" s="34">
        <f>IF(F76=0, "-", F67/F76)</f>
        <v>9.6128170894526035E-2</v>
      </c>
      <c r="H67" s="65">
        <v>61</v>
      </c>
      <c r="I67" s="9">
        <f>IF(H76=0, "-", H67/H76)</f>
        <v>6.0157790927021698E-2</v>
      </c>
      <c r="J67" s="8">
        <f t="shared" si="6"/>
        <v>1.5</v>
      </c>
      <c r="K67" s="9">
        <f t="shared" si="7"/>
        <v>0.18032786885245902</v>
      </c>
    </row>
    <row r="68" spans="1:11" x14ac:dyDescent="0.2">
      <c r="A68" s="7" t="s">
        <v>289</v>
      </c>
      <c r="B68" s="65">
        <v>0</v>
      </c>
      <c r="C68" s="34">
        <f>IF(B76=0, "-", B68/B76)</f>
        <v>0</v>
      </c>
      <c r="D68" s="65">
        <v>2</v>
      </c>
      <c r="E68" s="9">
        <f>IF(D76=0, "-", D68/D76)</f>
        <v>3.125E-2</v>
      </c>
      <c r="F68" s="81">
        <v>0</v>
      </c>
      <c r="G68" s="34">
        <f>IF(F76=0, "-", F68/F76)</f>
        <v>0</v>
      </c>
      <c r="H68" s="65">
        <v>5</v>
      </c>
      <c r="I68" s="9">
        <f>IF(H76=0, "-", H68/H76)</f>
        <v>4.9309664694280079E-3</v>
      </c>
      <c r="J68" s="8">
        <f t="shared" si="6"/>
        <v>-1</v>
      </c>
      <c r="K68" s="9">
        <f t="shared" si="7"/>
        <v>-1</v>
      </c>
    </row>
    <row r="69" spans="1:11" x14ac:dyDescent="0.2">
      <c r="A69" s="7" t="s">
        <v>290</v>
      </c>
      <c r="B69" s="65">
        <v>0</v>
      </c>
      <c r="C69" s="34">
        <f>IF(B76=0, "-", B69/B76)</f>
        <v>0</v>
      </c>
      <c r="D69" s="65">
        <v>0</v>
      </c>
      <c r="E69" s="9">
        <f>IF(D76=0, "-", D69/D76)</f>
        <v>0</v>
      </c>
      <c r="F69" s="81">
        <v>1</v>
      </c>
      <c r="G69" s="34">
        <f>IF(F76=0, "-", F69/F76)</f>
        <v>1.3351134846461949E-3</v>
      </c>
      <c r="H69" s="65">
        <v>0</v>
      </c>
      <c r="I69" s="9">
        <f>IF(H76=0, "-", H69/H76)</f>
        <v>0</v>
      </c>
      <c r="J69" s="8" t="str">
        <f t="shared" si="6"/>
        <v>-</v>
      </c>
      <c r="K69" s="9" t="str">
        <f t="shared" si="7"/>
        <v>-</v>
      </c>
    </row>
    <row r="70" spans="1:11" x14ac:dyDescent="0.2">
      <c r="A70" s="7" t="s">
        <v>291</v>
      </c>
      <c r="B70" s="65">
        <v>0</v>
      </c>
      <c r="C70" s="34">
        <f>IF(B76=0, "-", B70/B76)</f>
        <v>0</v>
      </c>
      <c r="D70" s="65">
        <v>0</v>
      </c>
      <c r="E70" s="9">
        <f>IF(D76=0, "-", D70/D76)</f>
        <v>0</v>
      </c>
      <c r="F70" s="81">
        <v>1</v>
      </c>
      <c r="G70" s="34">
        <f>IF(F76=0, "-", F70/F76)</f>
        <v>1.3351134846461949E-3</v>
      </c>
      <c r="H70" s="65">
        <v>0</v>
      </c>
      <c r="I70" s="9">
        <f>IF(H76=0, "-", H70/H76)</f>
        <v>0</v>
      </c>
      <c r="J70" s="8" t="str">
        <f t="shared" si="6"/>
        <v>-</v>
      </c>
      <c r="K70" s="9" t="str">
        <f t="shared" si="7"/>
        <v>-</v>
      </c>
    </row>
    <row r="71" spans="1:11" x14ac:dyDescent="0.2">
      <c r="A71" s="7" t="s">
        <v>292</v>
      </c>
      <c r="B71" s="65">
        <v>6</v>
      </c>
      <c r="C71" s="34">
        <f>IF(B76=0, "-", B71/B76)</f>
        <v>6.3829787234042548E-2</v>
      </c>
      <c r="D71" s="65">
        <v>3</v>
      </c>
      <c r="E71" s="9">
        <f>IF(D76=0, "-", D71/D76)</f>
        <v>4.6875E-2</v>
      </c>
      <c r="F71" s="81">
        <v>58</v>
      </c>
      <c r="G71" s="34">
        <f>IF(F76=0, "-", F71/F76)</f>
        <v>7.7436582109479304E-2</v>
      </c>
      <c r="H71" s="65">
        <v>70</v>
      </c>
      <c r="I71" s="9">
        <f>IF(H76=0, "-", H71/H76)</f>
        <v>6.9033530571992116E-2</v>
      </c>
      <c r="J71" s="8">
        <f t="shared" si="6"/>
        <v>1</v>
      </c>
      <c r="K71" s="9">
        <f t="shared" si="7"/>
        <v>-0.17142857142857143</v>
      </c>
    </row>
    <row r="72" spans="1:11" x14ac:dyDescent="0.2">
      <c r="A72" s="7" t="s">
        <v>293</v>
      </c>
      <c r="B72" s="65">
        <v>0</v>
      </c>
      <c r="C72" s="34">
        <f>IF(B76=0, "-", B72/B76)</f>
        <v>0</v>
      </c>
      <c r="D72" s="65">
        <v>0</v>
      </c>
      <c r="E72" s="9">
        <f>IF(D76=0, "-", D72/D76)</f>
        <v>0</v>
      </c>
      <c r="F72" s="81">
        <v>0</v>
      </c>
      <c r="G72" s="34">
        <f>IF(F76=0, "-", F72/F76)</f>
        <v>0</v>
      </c>
      <c r="H72" s="65">
        <v>6</v>
      </c>
      <c r="I72" s="9">
        <f>IF(H76=0, "-", H72/H76)</f>
        <v>5.9171597633136093E-3</v>
      </c>
      <c r="J72" s="8" t="str">
        <f t="shared" si="6"/>
        <v>-</v>
      </c>
      <c r="K72" s="9">
        <f t="shared" si="7"/>
        <v>-1</v>
      </c>
    </row>
    <row r="73" spans="1:11" x14ac:dyDescent="0.2">
      <c r="A73" s="7" t="s">
        <v>294</v>
      </c>
      <c r="B73" s="65">
        <v>42</v>
      </c>
      <c r="C73" s="34">
        <f>IF(B76=0, "-", B73/B76)</f>
        <v>0.44680851063829785</v>
      </c>
      <c r="D73" s="65">
        <v>19</v>
      </c>
      <c r="E73" s="9">
        <f>IF(D76=0, "-", D73/D76)</f>
        <v>0.296875</v>
      </c>
      <c r="F73" s="81">
        <v>267</v>
      </c>
      <c r="G73" s="34">
        <f>IF(F76=0, "-", F73/F76)</f>
        <v>0.35647530040053405</v>
      </c>
      <c r="H73" s="65">
        <v>240</v>
      </c>
      <c r="I73" s="9">
        <f>IF(H76=0, "-", H73/H76)</f>
        <v>0.23668639053254437</v>
      </c>
      <c r="J73" s="8">
        <f t="shared" si="6"/>
        <v>1.2105263157894737</v>
      </c>
      <c r="K73" s="9">
        <f t="shared" si="7"/>
        <v>0.1125</v>
      </c>
    </row>
    <row r="74" spans="1:11" x14ac:dyDescent="0.2">
      <c r="A74" s="7" t="s">
        <v>295</v>
      </c>
      <c r="B74" s="65">
        <v>1</v>
      </c>
      <c r="C74" s="34">
        <f>IF(B76=0, "-", B74/B76)</f>
        <v>1.0638297872340425E-2</v>
      </c>
      <c r="D74" s="65">
        <v>0</v>
      </c>
      <c r="E74" s="9">
        <f>IF(D76=0, "-", D74/D76)</f>
        <v>0</v>
      </c>
      <c r="F74" s="81">
        <v>14</v>
      </c>
      <c r="G74" s="34">
        <f>IF(F76=0, "-", F74/F76)</f>
        <v>1.8691588785046728E-2</v>
      </c>
      <c r="H74" s="65">
        <v>14</v>
      </c>
      <c r="I74" s="9">
        <f>IF(H76=0, "-", H74/H76)</f>
        <v>1.3806706114398421E-2</v>
      </c>
      <c r="J74" s="8" t="str">
        <f t="shared" si="6"/>
        <v>-</v>
      </c>
      <c r="K74" s="9">
        <f t="shared" si="7"/>
        <v>0</v>
      </c>
    </row>
    <row r="75" spans="1:11" x14ac:dyDescent="0.2">
      <c r="A75" s="2"/>
      <c r="B75" s="68"/>
      <c r="C75" s="33"/>
      <c r="D75" s="68"/>
      <c r="E75" s="6"/>
      <c r="F75" s="82"/>
      <c r="G75" s="33"/>
      <c r="H75" s="68"/>
      <c r="I75" s="6"/>
      <c r="J75" s="5"/>
      <c r="K75" s="6"/>
    </row>
    <row r="76" spans="1:11" s="43" customFormat="1" x14ac:dyDescent="0.2">
      <c r="A76" s="162" t="s">
        <v>439</v>
      </c>
      <c r="B76" s="71">
        <f>SUM(B58:B75)</f>
        <v>94</v>
      </c>
      <c r="C76" s="40">
        <f>B76/666</f>
        <v>0.14114114114114115</v>
      </c>
      <c r="D76" s="71">
        <f>SUM(D58:D75)</f>
        <v>64</v>
      </c>
      <c r="E76" s="41">
        <f>D76/602</f>
        <v>0.10631229235880399</v>
      </c>
      <c r="F76" s="77">
        <f>SUM(F58:F75)</f>
        <v>749</v>
      </c>
      <c r="G76" s="42">
        <f>F76/5422</f>
        <v>0.13814090741423829</v>
      </c>
      <c r="H76" s="71">
        <f>SUM(H58:H75)</f>
        <v>1014</v>
      </c>
      <c r="I76" s="41">
        <f>H76/6871</f>
        <v>0.14757677194003785</v>
      </c>
      <c r="J76" s="37">
        <f>IF(D76=0, "-", IF((B76-D76)/D76&lt;10, (B76-D76)/D76, "&gt;999%"))</f>
        <v>0.46875</v>
      </c>
      <c r="K76" s="38">
        <f>IF(H76=0, "-", IF((F76-H76)/H76&lt;10, (F76-H76)/H76, "&gt;999%"))</f>
        <v>-0.26134122287968442</v>
      </c>
    </row>
    <row r="77" spans="1:11" x14ac:dyDescent="0.2">
      <c r="B77" s="83"/>
      <c r="D77" s="83"/>
      <c r="F77" s="83"/>
      <c r="H77" s="83"/>
    </row>
    <row r="78" spans="1:11" x14ac:dyDescent="0.2">
      <c r="A78" s="163" t="s">
        <v>129</v>
      </c>
      <c r="B78" s="61" t="s">
        <v>12</v>
      </c>
      <c r="C78" s="62" t="s">
        <v>13</v>
      </c>
      <c r="D78" s="61" t="s">
        <v>12</v>
      </c>
      <c r="E78" s="63" t="s">
        <v>13</v>
      </c>
      <c r="F78" s="62" t="s">
        <v>12</v>
      </c>
      <c r="G78" s="62" t="s">
        <v>13</v>
      </c>
      <c r="H78" s="61" t="s">
        <v>12</v>
      </c>
      <c r="I78" s="63" t="s">
        <v>13</v>
      </c>
      <c r="J78" s="61"/>
      <c r="K78" s="63"/>
    </row>
    <row r="79" spans="1:11" x14ac:dyDescent="0.2">
      <c r="A79" s="7" t="s">
        <v>296</v>
      </c>
      <c r="B79" s="65">
        <v>0</v>
      </c>
      <c r="C79" s="34" t="str">
        <f>IF(B90=0, "-", B79/B90)</f>
        <v>-</v>
      </c>
      <c r="D79" s="65">
        <v>0</v>
      </c>
      <c r="E79" s="9">
        <f>IF(D90=0, "-", D79/D90)</f>
        <v>0</v>
      </c>
      <c r="F79" s="81">
        <v>5</v>
      </c>
      <c r="G79" s="34">
        <f>IF(F90=0, "-", F79/F90)</f>
        <v>0.19230769230769232</v>
      </c>
      <c r="H79" s="65">
        <v>1</v>
      </c>
      <c r="I79" s="9">
        <f>IF(H90=0, "-", H79/H90)</f>
        <v>3.5714285714285712E-2</v>
      </c>
      <c r="J79" s="8" t="str">
        <f t="shared" ref="J79:J88" si="8">IF(D79=0, "-", IF((B79-D79)/D79&lt;10, (B79-D79)/D79, "&gt;999%"))</f>
        <v>-</v>
      </c>
      <c r="K79" s="9">
        <f t="shared" ref="K79:K88" si="9">IF(H79=0, "-", IF((F79-H79)/H79&lt;10, (F79-H79)/H79, "&gt;999%"))</f>
        <v>4</v>
      </c>
    </row>
    <row r="80" spans="1:11" x14ac:dyDescent="0.2">
      <c r="A80" s="7" t="s">
        <v>297</v>
      </c>
      <c r="B80" s="65">
        <v>0</v>
      </c>
      <c r="C80" s="34" t="str">
        <f>IF(B90=0, "-", B80/B90)</f>
        <v>-</v>
      </c>
      <c r="D80" s="65">
        <v>0</v>
      </c>
      <c r="E80" s="9">
        <f>IF(D90=0, "-", D80/D90)</f>
        <v>0</v>
      </c>
      <c r="F80" s="81">
        <v>1</v>
      </c>
      <c r="G80" s="34">
        <f>IF(F90=0, "-", F80/F90)</f>
        <v>3.8461538461538464E-2</v>
      </c>
      <c r="H80" s="65">
        <v>2</v>
      </c>
      <c r="I80" s="9">
        <f>IF(H90=0, "-", H80/H90)</f>
        <v>7.1428571428571425E-2</v>
      </c>
      <c r="J80" s="8" t="str">
        <f t="shared" si="8"/>
        <v>-</v>
      </c>
      <c r="K80" s="9">
        <f t="shared" si="9"/>
        <v>-0.5</v>
      </c>
    </row>
    <row r="81" spans="1:11" x14ac:dyDescent="0.2">
      <c r="A81" s="7" t="s">
        <v>298</v>
      </c>
      <c r="B81" s="65">
        <v>0</v>
      </c>
      <c r="C81" s="34" t="str">
        <f>IF(B90=0, "-", B81/B90)</f>
        <v>-</v>
      </c>
      <c r="D81" s="65">
        <v>0</v>
      </c>
      <c r="E81" s="9">
        <f>IF(D90=0, "-", D81/D90)</f>
        <v>0</v>
      </c>
      <c r="F81" s="81">
        <v>1</v>
      </c>
      <c r="G81" s="34">
        <f>IF(F90=0, "-", F81/F90)</f>
        <v>3.8461538461538464E-2</v>
      </c>
      <c r="H81" s="65">
        <v>2</v>
      </c>
      <c r="I81" s="9">
        <f>IF(H90=0, "-", H81/H90)</f>
        <v>7.1428571428571425E-2</v>
      </c>
      <c r="J81" s="8" t="str">
        <f t="shared" si="8"/>
        <v>-</v>
      </c>
      <c r="K81" s="9">
        <f t="shared" si="9"/>
        <v>-0.5</v>
      </c>
    </row>
    <row r="82" spans="1:11" x14ac:dyDescent="0.2">
      <c r="A82" s="7" t="s">
        <v>299</v>
      </c>
      <c r="B82" s="65">
        <v>0</v>
      </c>
      <c r="C82" s="34" t="str">
        <f>IF(B90=0, "-", B82/B90)</f>
        <v>-</v>
      </c>
      <c r="D82" s="65">
        <v>0</v>
      </c>
      <c r="E82" s="9">
        <f>IF(D90=0, "-", D82/D90)</f>
        <v>0</v>
      </c>
      <c r="F82" s="81">
        <v>1</v>
      </c>
      <c r="G82" s="34">
        <f>IF(F90=0, "-", F82/F90)</f>
        <v>3.8461538461538464E-2</v>
      </c>
      <c r="H82" s="65">
        <v>1</v>
      </c>
      <c r="I82" s="9">
        <f>IF(H90=0, "-", H82/H90)</f>
        <v>3.5714285714285712E-2</v>
      </c>
      <c r="J82" s="8" t="str">
        <f t="shared" si="8"/>
        <v>-</v>
      </c>
      <c r="K82" s="9">
        <f t="shared" si="9"/>
        <v>0</v>
      </c>
    </row>
    <row r="83" spans="1:11" x14ac:dyDescent="0.2">
      <c r="A83" s="7" t="s">
        <v>300</v>
      </c>
      <c r="B83" s="65">
        <v>0</v>
      </c>
      <c r="C83" s="34" t="str">
        <f>IF(B90=0, "-", B83/B90)</f>
        <v>-</v>
      </c>
      <c r="D83" s="65">
        <v>2</v>
      </c>
      <c r="E83" s="9">
        <f>IF(D90=0, "-", D83/D90)</f>
        <v>0.66666666666666663</v>
      </c>
      <c r="F83" s="81">
        <v>8</v>
      </c>
      <c r="G83" s="34">
        <f>IF(F90=0, "-", F83/F90)</f>
        <v>0.30769230769230771</v>
      </c>
      <c r="H83" s="65">
        <v>18</v>
      </c>
      <c r="I83" s="9">
        <f>IF(H90=0, "-", H83/H90)</f>
        <v>0.6428571428571429</v>
      </c>
      <c r="J83" s="8">
        <f t="shared" si="8"/>
        <v>-1</v>
      </c>
      <c r="K83" s="9">
        <f t="shared" si="9"/>
        <v>-0.55555555555555558</v>
      </c>
    </row>
    <row r="84" spans="1:11" x14ac:dyDescent="0.2">
      <c r="A84" s="7" t="s">
        <v>301</v>
      </c>
      <c r="B84" s="65">
        <v>0</v>
      </c>
      <c r="C84" s="34" t="str">
        <f>IF(B90=0, "-", B84/B90)</f>
        <v>-</v>
      </c>
      <c r="D84" s="65">
        <v>0</v>
      </c>
      <c r="E84" s="9">
        <f>IF(D90=0, "-", D84/D90)</f>
        <v>0</v>
      </c>
      <c r="F84" s="81">
        <v>1</v>
      </c>
      <c r="G84" s="34">
        <f>IF(F90=0, "-", F84/F90)</f>
        <v>3.8461538461538464E-2</v>
      </c>
      <c r="H84" s="65">
        <v>0</v>
      </c>
      <c r="I84" s="9">
        <f>IF(H90=0, "-", H84/H90)</f>
        <v>0</v>
      </c>
      <c r="J84" s="8" t="str">
        <f t="shared" si="8"/>
        <v>-</v>
      </c>
      <c r="K84" s="9" t="str">
        <f t="shared" si="9"/>
        <v>-</v>
      </c>
    </row>
    <row r="85" spans="1:11" x14ac:dyDescent="0.2">
      <c r="A85" s="7" t="s">
        <v>302</v>
      </c>
      <c r="B85" s="65">
        <v>0</v>
      </c>
      <c r="C85" s="34" t="str">
        <f>IF(B90=0, "-", B85/B90)</f>
        <v>-</v>
      </c>
      <c r="D85" s="65">
        <v>0</v>
      </c>
      <c r="E85" s="9">
        <f>IF(D90=0, "-", D85/D90)</f>
        <v>0</v>
      </c>
      <c r="F85" s="81">
        <v>1</v>
      </c>
      <c r="G85" s="34">
        <f>IF(F90=0, "-", F85/F90)</f>
        <v>3.8461538461538464E-2</v>
      </c>
      <c r="H85" s="65">
        <v>1</v>
      </c>
      <c r="I85" s="9">
        <f>IF(H90=0, "-", H85/H90)</f>
        <v>3.5714285714285712E-2</v>
      </c>
      <c r="J85" s="8" t="str">
        <f t="shared" si="8"/>
        <v>-</v>
      </c>
      <c r="K85" s="9">
        <f t="shared" si="9"/>
        <v>0</v>
      </c>
    </row>
    <row r="86" spans="1:11" x14ac:dyDescent="0.2">
      <c r="A86" s="7" t="s">
        <v>303</v>
      </c>
      <c r="B86" s="65">
        <v>0</v>
      </c>
      <c r="C86" s="34" t="str">
        <f>IF(B90=0, "-", B86/B90)</f>
        <v>-</v>
      </c>
      <c r="D86" s="65">
        <v>0</v>
      </c>
      <c r="E86" s="9">
        <f>IF(D90=0, "-", D86/D90)</f>
        <v>0</v>
      </c>
      <c r="F86" s="81">
        <v>5</v>
      </c>
      <c r="G86" s="34">
        <f>IF(F90=0, "-", F86/F90)</f>
        <v>0.19230769230769232</v>
      </c>
      <c r="H86" s="65">
        <v>2</v>
      </c>
      <c r="I86" s="9">
        <f>IF(H90=0, "-", H86/H90)</f>
        <v>7.1428571428571425E-2</v>
      </c>
      <c r="J86" s="8" t="str">
        <f t="shared" si="8"/>
        <v>-</v>
      </c>
      <c r="K86" s="9">
        <f t="shared" si="9"/>
        <v>1.5</v>
      </c>
    </row>
    <row r="87" spans="1:11" x14ac:dyDescent="0.2">
      <c r="A87" s="7" t="s">
        <v>304</v>
      </c>
      <c r="B87" s="65">
        <v>0</v>
      </c>
      <c r="C87" s="34" t="str">
        <f>IF(B90=0, "-", B87/B90)</f>
        <v>-</v>
      </c>
      <c r="D87" s="65">
        <v>1</v>
      </c>
      <c r="E87" s="9">
        <f>IF(D90=0, "-", D87/D90)</f>
        <v>0.33333333333333331</v>
      </c>
      <c r="F87" s="81">
        <v>2</v>
      </c>
      <c r="G87" s="34">
        <f>IF(F90=0, "-", F87/F90)</f>
        <v>7.6923076923076927E-2</v>
      </c>
      <c r="H87" s="65">
        <v>1</v>
      </c>
      <c r="I87" s="9">
        <f>IF(H90=0, "-", H87/H90)</f>
        <v>3.5714285714285712E-2</v>
      </c>
      <c r="J87" s="8">
        <f t="shared" si="8"/>
        <v>-1</v>
      </c>
      <c r="K87" s="9">
        <f t="shared" si="9"/>
        <v>1</v>
      </c>
    </row>
    <row r="88" spans="1:11" x14ac:dyDescent="0.2">
      <c r="A88" s="7" t="s">
        <v>305</v>
      </c>
      <c r="B88" s="65">
        <v>0</v>
      </c>
      <c r="C88" s="34" t="str">
        <f>IF(B90=0, "-", B88/B90)</f>
        <v>-</v>
      </c>
      <c r="D88" s="65">
        <v>0</v>
      </c>
      <c r="E88" s="9">
        <f>IF(D90=0, "-", D88/D90)</f>
        <v>0</v>
      </c>
      <c r="F88" s="81">
        <v>1</v>
      </c>
      <c r="G88" s="34">
        <f>IF(F90=0, "-", F88/F90)</f>
        <v>3.8461538461538464E-2</v>
      </c>
      <c r="H88" s="65">
        <v>0</v>
      </c>
      <c r="I88" s="9">
        <f>IF(H90=0, "-", H88/H90)</f>
        <v>0</v>
      </c>
      <c r="J88" s="8" t="str">
        <f t="shared" si="8"/>
        <v>-</v>
      </c>
      <c r="K88" s="9" t="str">
        <f t="shared" si="9"/>
        <v>-</v>
      </c>
    </row>
    <row r="89" spans="1:11" x14ac:dyDescent="0.2">
      <c r="A89" s="2"/>
      <c r="B89" s="68"/>
      <c r="C89" s="33"/>
      <c r="D89" s="68"/>
      <c r="E89" s="6"/>
      <c r="F89" s="82"/>
      <c r="G89" s="33"/>
      <c r="H89" s="68"/>
      <c r="I89" s="6"/>
      <c r="J89" s="5"/>
      <c r="K89" s="6"/>
    </row>
    <row r="90" spans="1:11" s="43" customFormat="1" x14ac:dyDescent="0.2">
      <c r="A90" s="162" t="s">
        <v>438</v>
      </c>
      <c r="B90" s="71">
        <f>SUM(B79:B89)</f>
        <v>0</v>
      </c>
      <c r="C90" s="40">
        <f>B90/666</f>
        <v>0</v>
      </c>
      <c r="D90" s="71">
        <f>SUM(D79:D89)</f>
        <v>3</v>
      </c>
      <c r="E90" s="41">
        <f>D90/602</f>
        <v>4.9833887043189366E-3</v>
      </c>
      <c r="F90" s="77">
        <f>SUM(F79:F89)</f>
        <v>26</v>
      </c>
      <c r="G90" s="42">
        <f>F90/5422</f>
        <v>4.7952784950202878E-3</v>
      </c>
      <c r="H90" s="71">
        <f>SUM(H79:H89)</f>
        <v>28</v>
      </c>
      <c r="I90" s="41">
        <f>H90/6871</f>
        <v>4.0750982389754038E-3</v>
      </c>
      <c r="J90" s="37">
        <f>IF(D90=0, "-", IF((B90-D90)/D90&lt;10, (B90-D90)/D90, "&gt;999%"))</f>
        <v>-1</v>
      </c>
      <c r="K90" s="38">
        <f>IF(H90=0, "-", IF((F90-H90)/H90&lt;10, (F90-H90)/H90, "&gt;999%"))</f>
        <v>-7.1428571428571425E-2</v>
      </c>
    </row>
    <row r="91" spans="1:11" x14ac:dyDescent="0.2">
      <c r="B91" s="83"/>
      <c r="D91" s="83"/>
      <c r="F91" s="83"/>
      <c r="H91" s="83"/>
    </row>
    <row r="92" spans="1:11" s="43" customFormat="1" x14ac:dyDescent="0.2">
      <c r="A92" s="162" t="s">
        <v>437</v>
      </c>
      <c r="B92" s="71">
        <v>94</v>
      </c>
      <c r="C92" s="40">
        <f>B92/666</f>
        <v>0.14114114114114115</v>
      </c>
      <c r="D92" s="71">
        <v>67</v>
      </c>
      <c r="E92" s="41">
        <f>D92/602</f>
        <v>0.11129568106312292</v>
      </c>
      <c r="F92" s="77">
        <v>775</v>
      </c>
      <c r="G92" s="42">
        <f>F92/5422</f>
        <v>0.14293618590925858</v>
      </c>
      <c r="H92" s="71">
        <v>1042</v>
      </c>
      <c r="I92" s="41">
        <f>H92/6871</f>
        <v>0.15165187017901324</v>
      </c>
      <c r="J92" s="37">
        <f>IF(D92=0, "-", IF((B92-D92)/D92&lt;10, (B92-D92)/D92, "&gt;999%"))</f>
        <v>0.40298507462686567</v>
      </c>
      <c r="K92" s="38">
        <f>IF(H92=0, "-", IF((F92-H92)/H92&lt;10, (F92-H92)/H92, "&gt;999%"))</f>
        <v>-0.2562380038387716</v>
      </c>
    </row>
    <row r="93" spans="1:11" x14ac:dyDescent="0.2">
      <c r="B93" s="83"/>
      <c r="D93" s="83"/>
      <c r="F93" s="83"/>
      <c r="H93" s="83"/>
    </row>
    <row r="94" spans="1:11" ht="15.75" x14ac:dyDescent="0.25">
      <c r="A94" s="164" t="s">
        <v>100</v>
      </c>
      <c r="B94" s="196" t="s">
        <v>1</v>
      </c>
      <c r="C94" s="200"/>
      <c r="D94" s="200"/>
      <c r="E94" s="197"/>
      <c r="F94" s="196" t="s">
        <v>14</v>
      </c>
      <c r="G94" s="200"/>
      <c r="H94" s="200"/>
      <c r="I94" s="197"/>
      <c r="J94" s="196" t="s">
        <v>15</v>
      </c>
      <c r="K94" s="197"/>
    </row>
    <row r="95" spans="1:11" x14ac:dyDescent="0.2">
      <c r="A95" s="22"/>
      <c r="B95" s="196">
        <f>VALUE(RIGHT($B$2, 4))</f>
        <v>2020</v>
      </c>
      <c r="C95" s="197"/>
      <c r="D95" s="196">
        <f>B95-1</f>
        <v>2019</v>
      </c>
      <c r="E95" s="204"/>
      <c r="F95" s="196">
        <f>B95</f>
        <v>2020</v>
      </c>
      <c r="G95" s="204"/>
      <c r="H95" s="196">
        <f>D95</f>
        <v>2019</v>
      </c>
      <c r="I95" s="204"/>
      <c r="J95" s="140" t="s">
        <v>4</v>
      </c>
      <c r="K95" s="141" t="s">
        <v>2</v>
      </c>
    </row>
    <row r="96" spans="1:11" x14ac:dyDescent="0.2">
      <c r="A96" s="163" t="s">
        <v>130</v>
      </c>
      <c r="B96" s="61" t="s">
        <v>12</v>
      </c>
      <c r="C96" s="62" t="s">
        <v>13</v>
      </c>
      <c r="D96" s="61" t="s">
        <v>12</v>
      </c>
      <c r="E96" s="63" t="s">
        <v>13</v>
      </c>
      <c r="F96" s="62" t="s">
        <v>12</v>
      </c>
      <c r="G96" s="62" t="s">
        <v>13</v>
      </c>
      <c r="H96" s="61" t="s">
        <v>12</v>
      </c>
      <c r="I96" s="63" t="s">
        <v>13</v>
      </c>
      <c r="J96" s="61"/>
      <c r="K96" s="63"/>
    </row>
    <row r="97" spans="1:11" x14ac:dyDescent="0.2">
      <c r="A97" s="7" t="s">
        <v>306</v>
      </c>
      <c r="B97" s="65">
        <v>0</v>
      </c>
      <c r="C97" s="34">
        <f>IF(B122=0, "-", B97/B122)</f>
        <v>0</v>
      </c>
      <c r="D97" s="65">
        <v>0</v>
      </c>
      <c r="E97" s="9">
        <f>IF(D122=0, "-", D97/D122)</f>
        <v>0</v>
      </c>
      <c r="F97" s="81">
        <v>1</v>
      </c>
      <c r="G97" s="34">
        <f>IF(F122=0, "-", F97/F122)</f>
        <v>1.4124293785310734E-3</v>
      </c>
      <c r="H97" s="65">
        <v>7</v>
      </c>
      <c r="I97" s="9">
        <f>IF(H122=0, "-", H97/H122)</f>
        <v>7.2765072765072769E-3</v>
      </c>
      <c r="J97" s="8" t="str">
        <f t="shared" ref="J97:J120" si="10">IF(D97=0, "-", IF((B97-D97)/D97&lt;10, (B97-D97)/D97, "&gt;999%"))</f>
        <v>-</v>
      </c>
      <c r="K97" s="9">
        <f t="shared" ref="K97:K120" si="11">IF(H97=0, "-", IF((F97-H97)/H97&lt;10, (F97-H97)/H97, "&gt;999%"))</f>
        <v>-0.8571428571428571</v>
      </c>
    </row>
    <row r="98" spans="1:11" x14ac:dyDescent="0.2">
      <c r="A98" s="7" t="s">
        <v>307</v>
      </c>
      <c r="B98" s="65">
        <v>3</v>
      </c>
      <c r="C98" s="34">
        <f>IF(B122=0, "-", B98/B122)</f>
        <v>3.5294117647058823E-2</v>
      </c>
      <c r="D98" s="65">
        <v>4</v>
      </c>
      <c r="E98" s="9">
        <f>IF(D122=0, "-", D98/D122)</f>
        <v>5.7142857142857141E-2</v>
      </c>
      <c r="F98" s="81">
        <v>24</v>
      </c>
      <c r="G98" s="34">
        <f>IF(F122=0, "-", F98/F122)</f>
        <v>3.3898305084745763E-2</v>
      </c>
      <c r="H98" s="65">
        <v>30</v>
      </c>
      <c r="I98" s="9">
        <f>IF(H122=0, "-", H98/H122)</f>
        <v>3.1185031185031187E-2</v>
      </c>
      <c r="J98" s="8">
        <f t="shared" si="10"/>
        <v>-0.25</v>
      </c>
      <c r="K98" s="9">
        <f t="shared" si="11"/>
        <v>-0.2</v>
      </c>
    </row>
    <row r="99" spans="1:11" x14ac:dyDescent="0.2">
      <c r="A99" s="7" t="s">
        <v>308</v>
      </c>
      <c r="B99" s="65">
        <v>1</v>
      </c>
      <c r="C99" s="34">
        <f>IF(B122=0, "-", B99/B122)</f>
        <v>1.1764705882352941E-2</v>
      </c>
      <c r="D99" s="65">
        <v>2</v>
      </c>
      <c r="E99" s="9">
        <f>IF(D122=0, "-", D99/D122)</f>
        <v>2.8571428571428571E-2</v>
      </c>
      <c r="F99" s="81">
        <v>13</v>
      </c>
      <c r="G99" s="34">
        <f>IF(F122=0, "-", F99/F122)</f>
        <v>1.8361581920903956E-2</v>
      </c>
      <c r="H99" s="65">
        <v>16</v>
      </c>
      <c r="I99" s="9">
        <f>IF(H122=0, "-", H99/H122)</f>
        <v>1.6632016632016633E-2</v>
      </c>
      <c r="J99" s="8">
        <f t="shared" si="10"/>
        <v>-0.5</v>
      </c>
      <c r="K99" s="9">
        <f t="shared" si="11"/>
        <v>-0.1875</v>
      </c>
    </row>
    <row r="100" spans="1:11" x14ac:dyDescent="0.2">
      <c r="A100" s="7" t="s">
        <v>309</v>
      </c>
      <c r="B100" s="65">
        <v>0</v>
      </c>
      <c r="C100" s="34">
        <f>IF(B122=0, "-", B100/B122)</f>
        <v>0</v>
      </c>
      <c r="D100" s="65">
        <v>0</v>
      </c>
      <c r="E100" s="9">
        <f>IF(D122=0, "-", D100/D122)</f>
        <v>0</v>
      </c>
      <c r="F100" s="81">
        <v>0</v>
      </c>
      <c r="G100" s="34">
        <f>IF(F122=0, "-", F100/F122)</f>
        <v>0</v>
      </c>
      <c r="H100" s="65">
        <v>1</v>
      </c>
      <c r="I100" s="9">
        <f>IF(H122=0, "-", H100/H122)</f>
        <v>1.0395010395010396E-3</v>
      </c>
      <c r="J100" s="8" t="str">
        <f t="shared" si="10"/>
        <v>-</v>
      </c>
      <c r="K100" s="9">
        <f t="shared" si="11"/>
        <v>-1</v>
      </c>
    </row>
    <row r="101" spans="1:11" x14ac:dyDescent="0.2">
      <c r="A101" s="7" t="s">
        <v>310</v>
      </c>
      <c r="B101" s="65">
        <v>6</v>
      </c>
      <c r="C101" s="34">
        <f>IF(B122=0, "-", B101/B122)</f>
        <v>7.0588235294117646E-2</v>
      </c>
      <c r="D101" s="65">
        <v>0</v>
      </c>
      <c r="E101" s="9">
        <f>IF(D122=0, "-", D101/D122)</f>
        <v>0</v>
      </c>
      <c r="F101" s="81">
        <v>27</v>
      </c>
      <c r="G101" s="34">
        <f>IF(F122=0, "-", F101/F122)</f>
        <v>3.8135593220338986E-2</v>
      </c>
      <c r="H101" s="65">
        <v>22</v>
      </c>
      <c r="I101" s="9">
        <f>IF(H122=0, "-", H101/H122)</f>
        <v>2.286902286902287E-2</v>
      </c>
      <c r="J101" s="8" t="str">
        <f t="shared" si="10"/>
        <v>-</v>
      </c>
      <c r="K101" s="9">
        <f t="shared" si="11"/>
        <v>0.22727272727272727</v>
      </c>
    </row>
    <row r="102" spans="1:11" x14ac:dyDescent="0.2">
      <c r="A102" s="7" t="s">
        <v>311</v>
      </c>
      <c r="B102" s="65">
        <v>2</v>
      </c>
      <c r="C102" s="34">
        <f>IF(B122=0, "-", B102/B122)</f>
        <v>2.3529411764705882E-2</v>
      </c>
      <c r="D102" s="65">
        <v>3</v>
      </c>
      <c r="E102" s="9">
        <f>IF(D122=0, "-", D102/D122)</f>
        <v>4.2857142857142858E-2</v>
      </c>
      <c r="F102" s="81">
        <v>20</v>
      </c>
      <c r="G102" s="34">
        <f>IF(F122=0, "-", F102/F122)</f>
        <v>2.8248587570621469E-2</v>
      </c>
      <c r="H102" s="65">
        <v>30</v>
      </c>
      <c r="I102" s="9">
        <f>IF(H122=0, "-", H102/H122)</f>
        <v>3.1185031185031187E-2</v>
      </c>
      <c r="J102" s="8">
        <f t="shared" si="10"/>
        <v>-0.33333333333333331</v>
      </c>
      <c r="K102" s="9">
        <f t="shared" si="11"/>
        <v>-0.33333333333333331</v>
      </c>
    </row>
    <row r="103" spans="1:11" x14ac:dyDescent="0.2">
      <c r="A103" s="7" t="s">
        <v>312</v>
      </c>
      <c r="B103" s="65">
        <v>8</v>
      </c>
      <c r="C103" s="34">
        <f>IF(B122=0, "-", B103/B122)</f>
        <v>9.4117647058823528E-2</v>
      </c>
      <c r="D103" s="65">
        <v>8</v>
      </c>
      <c r="E103" s="9">
        <f>IF(D122=0, "-", D103/D122)</f>
        <v>0.11428571428571428</v>
      </c>
      <c r="F103" s="81">
        <v>41</v>
      </c>
      <c r="G103" s="34">
        <f>IF(F122=0, "-", F103/F122)</f>
        <v>5.7909604519774012E-2</v>
      </c>
      <c r="H103" s="65">
        <v>53</v>
      </c>
      <c r="I103" s="9">
        <f>IF(H122=0, "-", H103/H122)</f>
        <v>5.5093555093555097E-2</v>
      </c>
      <c r="J103" s="8">
        <f t="shared" si="10"/>
        <v>0</v>
      </c>
      <c r="K103" s="9">
        <f t="shared" si="11"/>
        <v>-0.22641509433962265</v>
      </c>
    </row>
    <row r="104" spans="1:11" x14ac:dyDescent="0.2">
      <c r="A104" s="7" t="s">
        <v>313</v>
      </c>
      <c r="B104" s="65">
        <v>0</v>
      </c>
      <c r="C104" s="34">
        <f>IF(B122=0, "-", B104/B122)</f>
        <v>0</v>
      </c>
      <c r="D104" s="65">
        <v>2</v>
      </c>
      <c r="E104" s="9">
        <f>IF(D122=0, "-", D104/D122)</f>
        <v>2.8571428571428571E-2</v>
      </c>
      <c r="F104" s="81">
        <v>3</v>
      </c>
      <c r="G104" s="34">
        <f>IF(F122=0, "-", F104/F122)</f>
        <v>4.2372881355932203E-3</v>
      </c>
      <c r="H104" s="65">
        <v>7</v>
      </c>
      <c r="I104" s="9">
        <f>IF(H122=0, "-", H104/H122)</f>
        <v>7.2765072765072769E-3</v>
      </c>
      <c r="J104" s="8">
        <f t="shared" si="10"/>
        <v>-1</v>
      </c>
      <c r="K104" s="9">
        <f t="shared" si="11"/>
        <v>-0.5714285714285714</v>
      </c>
    </row>
    <row r="105" spans="1:11" x14ac:dyDescent="0.2">
      <c r="A105" s="7" t="s">
        <v>314</v>
      </c>
      <c r="B105" s="65">
        <v>2</v>
      </c>
      <c r="C105" s="34">
        <f>IF(B122=0, "-", B105/B122)</f>
        <v>2.3529411764705882E-2</v>
      </c>
      <c r="D105" s="65">
        <v>1</v>
      </c>
      <c r="E105" s="9">
        <f>IF(D122=0, "-", D105/D122)</f>
        <v>1.4285714285714285E-2</v>
      </c>
      <c r="F105" s="81">
        <v>8</v>
      </c>
      <c r="G105" s="34">
        <f>IF(F122=0, "-", F105/F122)</f>
        <v>1.1299435028248588E-2</v>
      </c>
      <c r="H105" s="65">
        <v>6</v>
      </c>
      <c r="I105" s="9">
        <f>IF(H122=0, "-", H105/H122)</f>
        <v>6.2370062370062374E-3</v>
      </c>
      <c r="J105" s="8">
        <f t="shared" si="10"/>
        <v>1</v>
      </c>
      <c r="K105" s="9">
        <f t="shared" si="11"/>
        <v>0.33333333333333331</v>
      </c>
    </row>
    <row r="106" spans="1:11" x14ac:dyDescent="0.2">
      <c r="A106" s="7" t="s">
        <v>315</v>
      </c>
      <c r="B106" s="65">
        <v>6</v>
      </c>
      <c r="C106" s="34">
        <f>IF(B122=0, "-", B106/B122)</f>
        <v>7.0588235294117646E-2</v>
      </c>
      <c r="D106" s="65">
        <v>0</v>
      </c>
      <c r="E106" s="9">
        <f>IF(D122=0, "-", D106/D122)</f>
        <v>0</v>
      </c>
      <c r="F106" s="81">
        <v>11</v>
      </c>
      <c r="G106" s="34">
        <f>IF(F122=0, "-", F106/F122)</f>
        <v>1.5536723163841809E-2</v>
      </c>
      <c r="H106" s="65">
        <v>10</v>
      </c>
      <c r="I106" s="9">
        <f>IF(H122=0, "-", H106/H122)</f>
        <v>1.0395010395010396E-2</v>
      </c>
      <c r="J106" s="8" t="str">
        <f t="shared" si="10"/>
        <v>-</v>
      </c>
      <c r="K106" s="9">
        <f t="shared" si="11"/>
        <v>0.1</v>
      </c>
    </row>
    <row r="107" spans="1:11" x14ac:dyDescent="0.2">
      <c r="A107" s="7" t="s">
        <v>316</v>
      </c>
      <c r="B107" s="65">
        <v>0</v>
      </c>
      <c r="C107" s="34">
        <f>IF(B122=0, "-", B107/B122)</f>
        <v>0</v>
      </c>
      <c r="D107" s="65">
        <v>0</v>
      </c>
      <c r="E107" s="9">
        <f>IF(D122=0, "-", D107/D122)</f>
        <v>0</v>
      </c>
      <c r="F107" s="81">
        <v>2</v>
      </c>
      <c r="G107" s="34">
        <f>IF(F122=0, "-", F107/F122)</f>
        <v>2.8248587570621469E-3</v>
      </c>
      <c r="H107" s="65">
        <v>0</v>
      </c>
      <c r="I107" s="9">
        <f>IF(H122=0, "-", H107/H122)</f>
        <v>0</v>
      </c>
      <c r="J107" s="8" t="str">
        <f t="shared" si="10"/>
        <v>-</v>
      </c>
      <c r="K107" s="9" t="str">
        <f t="shared" si="11"/>
        <v>-</v>
      </c>
    </row>
    <row r="108" spans="1:11" x14ac:dyDescent="0.2">
      <c r="A108" s="7" t="s">
        <v>317</v>
      </c>
      <c r="B108" s="65">
        <v>10</v>
      </c>
      <c r="C108" s="34">
        <f>IF(B122=0, "-", B108/B122)</f>
        <v>0.11764705882352941</v>
      </c>
      <c r="D108" s="65">
        <v>1</v>
      </c>
      <c r="E108" s="9">
        <f>IF(D122=0, "-", D108/D122)</f>
        <v>1.4285714285714285E-2</v>
      </c>
      <c r="F108" s="81">
        <v>37</v>
      </c>
      <c r="G108" s="34">
        <f>IF(F122=0, "-", F108/F122)</f>
        <v>5.2259887005649715E-2</v>
      </c>
      <c r="H108" s="65">
        <v>12</v>
      </c>
      <c r="I108" s="9">
        <f>IF(H122=0, "-", H108/H122)</f>
        <v>1.2474012474012475E-2</v>
      </c>
      <c r="J108" s="8">
        <f t="shared" si="10"/>
        <v>9</v>
      </c>
      <c r="K108" s="9">
        <f t="shared" si="11"/>
        <v>2.0833333333333335</v>
      </c>
    </row>
    <row r="109" spans="1:11" x14ac:dyDescent="0.2">
      <c r="A109" s="7" t="s">
        <v>318</v>
      </c>
      <c r="B109" s="65">
        <v>3</v>
      </c>
      <c r="C109" s="34">
        <f>IF(B122=0, "-", B109/B122)</f>
        <v>3.5294117647058823E-2</v>
      </c>
      <c r="D109" s="65">
        <v>4</v>
      </c>
      <c r="E109" s="9">
        <f>IF(D122=0, "-", D109/D122)</f>
        <v>5.7142857142857141E-2</v>
      </c>
      <c r="F109" s="81">
        <v>18</v>
      </c>
      <c r="G109" s="34">
        <f>IF(F122=0, "-", F109/F122)</f>
        <v>2.5423728813559324E-2</v>
      </c>
      <c r="H109" s="65">
        <v>16</v>
      </c>
      <c r="I109" s="9">
        <f>IF(H122=0, "-", H109/H122)</f>
        <v>1.6632016632016633E-2</v>
      </c>
      <c r="J109" s="8">
        <f t="shared" si="10"/>
        <v>-0.25</v>
      </c>
      <c r="K109" s="9">
        <f t="shared" si="11"/>
        <v>0.125</v>
      </c>
    </row>
    <row r="110" spans="1:11" x14ac:dyDescent="0.2">
      <c r="A110" s="7" t="s">
        <v>319</v>
      </c>
      <c r="B110" s="65">
        <v>0</v>
      </c>
      <c r="C110" s="34">
        <f>IF(B122=0, "-", B110/B122)</f>
        <v>0</v>
      </c>
      <c r="D110" s="65">
        <v>1</v>
      </c>
      <c r="E110" s="9">
        <f>IF(D122=0, "-", D110/D122)</f>
        <v>1.4285714285714285E-2</v>
      </c>
      <c r="F110" s="81">
        <v>10</v>
      </c>
      <c r="G110" s="34">
        <f>IF(F122=0, "-", F110/F122)</f>
        <v>1.4124293785310734E-2</v>
      </c>
      <c r="H110" s="65">
        <v>46</v>
      </c>
      <c r="I110" s="9">
        <f>IF(H122=0, "-", H110/H122)</f>
        <v>4.781704781704782E-2</v>
      </c>
      <c r="J110" s="8">
        <f t="shared" si="10"/>
        <v>-1</v>
      </c>
      <c r="K110" s="9">
        <f t="shared" si="11"/>
        <v>-0.78260869565217395</v>
      </c>
    </row>
    <row r="111" spans="1:11" x14ac:dyDescent="0.2">
      <c r="A111" s="7" t="s">
        <v>320</v>
      </c>
      <c r="B111" s="65">
        <v>8</v>
      </c>
      <c r="C111" s="34">
        <f>IF(B122=0, "-", B111/B122)</f>
        <v>9.4117647058823528E-2</v>
      </c>
      <c r="D111" s="65">
        <v>6</v>
      </c>
      <c r="E111" s="9">
        <f>IF(D122=0, "-", D111/D122)</f>
        <v>8.5714285714285715E-2</v>
      </c>
      <c r="F111" s="81">
        <v>50</v>
      </c>
      <c r="G111" s="34">
        <f>IF(F122=0, "-", F111/F122)</f>
        <v>7.0621468926553674E-2</v>
      </c>
      <c r="H111" s="65">
        <v>123</v>
      </c>
      <c r="I111" s="9">
        <f>IF(H122=0, "-", H111/H122)</f>
        <v>0.12785862785862787</v>
      </c>
      <c r="J111" s="8">
        <f t="shared" si="10"/>
        <v>0.33333333333333331</v>
      </c>
      <c r="K111" s="9">
        <f t="shared" si="11"/>
        <v>-0.5934959349593496</v>
      </c>
    </row>
    <row r="112" spans="1:11" x14ac:dyDescent="0.2">
      <c r="A112" s="7" t="s">
        <v>321</v>
      </c>
      <c r="B112" s="65">
        <v>1</v>
      </c>
      <c r="C112" s="34">
        <f>IF(B122=0, "-", B112/B122)</f>
        <v>1.1764705882352941E-2</v>
      </c>
      <c r="D112" s="65">
        <v>1</v>
      </c>
      <c r="E112" s="9">
        <f>IF(D122=0, "-", D112/D122)</f>
        <v>1.4285714285714285E-2</v>
      </c>
      <c r="F112" s="81">
        <v>5</v>
      </c>
      <c r="G112" s="34">
        <f>IF(F122=0, "-", F112/F122)</f>
        <v>7.0621468926553672E-3</v>
      </c>
      <c r="H112" s="65">
        <v>9</v>
      </c>
      <c r="I112" s="9">
        <f>IF(H122=0, "-", H112/H122)</f>
        <v>9.355509355509356E-3</v>
      </c>
      <c r="J112" s="8">
        <f t="shared" si="10"/>
        <v>0</v>
      </c>
      <c r="K112" s="9">
        <f t="shared" si="11"/>
        <v>-0.44444444444444442</v>
      </c>
    </row>
    <row r="113" spans="1:11" x14ac:dyDescent="0.2">
      <c r="A113" s="7" t="s">
        <v>322</v>
      </c>
      <c r="B113" s="65">
        <v>0</v>
      </c>
      <c r="C113" s="34">
        <f>IF(B122=0, "-", B113/B122)</f>
        <v>0</v>
      </c>
      <c r="D113" s="65">
        <v>0</v>
      </c>
      <c r="E113" s="9">
        <f>IF(D122=0, "-", D113/D122)</f>
        <v>0</v>
      </c>
      <c r="F113" s="81">
        <v>0</v>
      </c>
      <c r="G113" s="34">
        <f>IF(F122=0, "-", F113/F122)</f>
        <v>0</v>
      </c>
      <c r="H113" s="65">
        <v>2</v>
      </c>
      <c r="I113" s="9">
        <f>IF(H122=0, "-", H113/H122)</f>
        <v>2.0790020790020791E-3</v>
      </c>
      <c r="J113" s="8" t="str">
        <f t="shared" si="10"/>
        <v>-</v>
      </c>
      <c r="K113" s="9">
        <f t="shared" si="11"/>
        <v>-1</v>
      </c>
    </row>
    <row r="114" spans="1:11" x14ac:dyDescent="0.2">
      <c r="A114" s="7" t="s">
        <v>323</v>
      </c>
      <c r="B114" s="65">
        <v>0</v>
      </c>
      <c r="C114" s="34">
        <f>IF(B122=0, "-", B114/B122)</f>
        <v>0</v>
      </c>
      <c r="D114" s="65">
        <v>0</v>
      </c>
      <c r="E114" s="9">
        <f>IF(D122=0, "-", D114/D122)</f>
        <v>0</v>
      </c>
      <c r="F114" s="81">
        <v>1</v>
      </c>
      <c r="G114" s="34">
        <f>IF(F122=0, "-", F114/F122)</f>
        <v>1.4124293785310734E-3</v>
      </c>
      <c r="H114" s="65">
        <v>0</v>
      </c>
      <c r="I114" s="9">
        <f>IF(H122=0, "-", H114/H122)</f>
        <v>0</v>
      </c>
      <c r="J114" s="8" t="str">
        <f t="shared" si="10"/>
        <v>-</v>
      </c>
      <c r="K114" s="9" t="str">
        <f t="shared" si="11"/>
        <v>-</v>
      </c>
    </row>
    <row r="115" spans="1:11" x14ac:dyDescent="0.2">
      <c r="A115" s="7" t="s">
        <v>324</v>
      </c>
      <c r="B115" s="65">
        <v>2</v>
      </c>
      <c r="C115" s="34">
        <f>IF(B122=0, "-", B115/B122)</f>
        <v>2.3529411764705882E-2</v>
      </c>
      <c r="D115" s="65">
        <v>0</v>
      </c>
      <c r="E115" s="9">
        <f>IF(D122=0, "-", D115/D122)</f>
        <v>0</v>
      </c>
      <c r="F115" s="81">
        <v>16</v>
      </c>
      <c r="G115" s="34">
        <f>IF(F122=0, "-", F115/F122)</f>
        <v>2.2598870056497175E-2</v>
      </c>
      <c r="H115" s="65">
        <v>17</v>
      </c>
      <c r="I115" s="9">
        <f>IF(H122=0, "-", H115/H122)</f>
        <v>1.7671517671517672E-2</v>
      </c>
      <c r="J115" s="8" t="str">
        <f t="shared" si="10"/>
        <v>-</v>
      </c>
      <c r="K115" s="9">
        <f t="shared" si="11"/>
        <v>-5.8823529411764705E-2</v>
      </c>
    </row>
    <row r="116" spans="1:11" x14ac:dyDescent="0.2">
      <c r="A116" s="7" t="s">
        <v>325</v>
      </c>
      <c r="B116" s="65">
        <v>10</v>
      </c>
      <c r="C116" s="34">
        <f>IF(B122=0, "-", B116/B122)</f>
        <v>0.11764705882352941</v>
      </c>
      <c r="D116" s="65">
        <v>1</v>
      </c>
      <c r="E116" s="9">
        <f>IF(D122=0, "-", D116/D122)</f>
        <v>1.4285714285714285E-2</v>
      </c>
      <c r="F116" s="81">
        <v>75</v>
      </c>
      <c r="G116" s="34">
        <f>IF(F122=0, "-", F116/F122)</f>
        <v>0.1059322033898305</v>
      </c>
      <c r="H116" s="65">
        <v>57</v>
      </c>
      <c r="I116" s="9">
        <f>IF(H122=0, "-", H116/H122)</f>
        <v>5.9251559251559255E-2</v>
      </c>
      <c r="J116" s="8">
        <f t="shared" si="10"/>
        <v>9</v>
      </c>
      <c r="K116" s="9">
        <f t="shared" si="11"/>
        <v>0.31578947368421051</v>
      </c>
    </row>
    <row r="117" spans="1:11" x14ac:dyDescent="0.2">
      <c r="A117" s="7" t="s">
        <v>326</v>
      </c>
      <c r="B117" s="65">
        <v>5</v>
      </c>
      <c r="C117" s="34">
        <f>IF(B122=0, "-", B117/B122)</f>
        <v>5.8823529411764705E-2</v>
      </c>
      <c r="D117" s="65">
        <v>6</v>
      </c>
      <c r="E117" s="9">
        <f>IF(D122=0, "-", D117/D122)</f>
        <v>8.5714285714285715E-2</v>
      </c>
      <c r="F117" s="81">
        <v>76</v>
      </c>
      <c r="G117" s="34">
        <f>IF(F122=0, "-", F117/F122)</f>
        <v>0.10734463276836158</v>
      </c>
      <c r="H117" s="65">
        <v>69</v>
      </c>
      <c r="I117" s="9">
        <f>IF(H122=0, "-", H117/H122)</f>
        <v>7.172557172557173E-2</v>
      </c>
      <c r="J117" s="8">
        <f t="shared" si="10"/>
        <v>-0.16666666666666666</v>
      </c>
      <c r="K117" s="9">
        <f t="shared" si="11"/>
        <v>0.10144927536231885</v>
      </c>
    </row>
    <row r="118" spans="1:11" x14ac:dyDescent="0.2">
      <c r="A118" s="7" t="s">
        <v>327</v>
      </c>
      <c r="B118" s="65">
        <v>18</v>
      </c>
      <c r="C118" s="34">
        <f>IF(B122=0, "-", B118/B122)</f>
        <v>0.21176470588235294</v>
      </c>
      <c r="D118" s="65">
        <v>30</v>
      </c>
      <c r="E118" s="9">
        <f>IF(D122=0, "-", D118/D122)</f>
        <v>0.42857142857142855</v>
      </c>
      <c r="F118" s="81">
        <v>259</v>
      </c>
      <c r="G118" s="34">
        <f>IF(F122=0, "-", F118/F122)</f>
        <v>0.36581920903954801</v>
      </c>
      <c r="H118" s="65">
        <v>423</v>
      </c>
      <c r="I118" s="9">
        <f>IF(H122=0, "-", H118/H122)</f>
        <v>0.43970893970893971</v>
      </c>
      <c r="J118" s="8">
        <f t="shared" si="10"/>
        <v>-0.4</v>
      </c>
      <c r="K118" s="9">
        <f t="shared" si="11"/>
        <v>-0.38770685579196218</v>
      </c>
    </row>
    <row r="119" spans="1:11" x14ac:dyDescent="0.2">
      <c r="A119" s="7" t="s">
        <v>328</v>
      </c>
      <c r="B119" s="65">
        <v>0</v>
      </c>
      <c r="C119" s="34">
        <f>IF(B122=0, "-", B119/B122)</f>
        <v>0</v>
      </c>
      <c r="D119" s="65">
        <v>0</v>
      </c>
      <c r="E119" s="9">
        <f>IF(D122=0, "-", D119/D122)</f>
        <v>0</v>
      </c>
      <c r="F119" s="81">
        <v>0</v>
      </c>
      <c r="G119" s="34">
        <f>IF(F122=0, "-", F119/F122)</f>
        <v>0</v>
      </c>
      <c r="H119" s="65">
        <v>1</v>
      </c>
      <c r="I119" s="9">
        <f>IF(H122=0, "-", H119/H122)</f>
        <v>1.0395010395010396E-3</v>
      </c>
      <c r="J119" s="8" t="str">
        <f t="shared" si="10"/>
        <v>-</v>
      </c>
      <c r="K119" s="9">
        <f t="shared" si="11"/>
        <v>-1</v>
      </c>
    </row>
    <row r="120" spans="1:11" x14ac:dyDescent="0.2">
      <c r="A120" s="7" t="s">
        <v>329</v>
      </c>
      <c r="B120" s="65">
        <v>0</v>
      </c>
      <c r="C120" s="34">
        <f>IF(B122=0, "-", B120/B122)</f>
        <v>0</v>
      </c>
      <c r="D120" s="65">
        <v>0</v>
      </c>
      <c r="E120" s="9">
        <f>IF(D122=0, "-", D120/D122)</f>
        <v>0</v>
      </c>
      <c r="F120" s="81">
        <v>11</v>
      </c>
      <c r="G120" s="34">
        <f>IF(F122=0, "-", F120/F122)</f>
        <v>1.5536723163841809E-2</v>
      </c>
      <c r="H120" s="65">
        <v>5</v>
      </c>
      <c r="I120" s="9">
        <f>IF(H122=0, "-", H120/H122)</f>
        <v>5.1975051975051978E-3</v>
      </c>
      <c r="J120" s="8" t="str">
        <f t="shared" si="10"/>
        <v>-</v>
      </c>
      <c r="K120" s="9">
        <f t="shared" si="11"/>
        <v>1.2</v>
      </c>
    </row>
    <row r="121" spans="1:11" x14ac:dyDescent="0.2">
      <c r="A121" s="2"/>
      <c r="B121" s="68"/>
      <c r="C121" s="33"/>
      <c r="D121" s="68"/>
      <c r="E121" s="6"/>
      <c r="F121" s="82"/>
      <c r="G121" s="33"/>
      <c r="H121" s="68"/>
      <c r="I121" s="6"/>
      <c r="J121" s="5"/>
      <c r="K121" s="6"/>
    </row>
    <row r="122" spans="1:11" s="43" customFormat="1" x14ac:dyDescent="0.2">
      <c r="A122" s="162" t="s">
        <v>436</v>
      </c>
      <c r="B122" s="71">
        <f>SUM(B97:B121)</f>
        <v>85</v>
      </c>
      <c r="C122" s="40">
        <f>B122/666</f>
        <v>0.12762762762762764</v>
      </c>
      <c r="D122" s="71">
        <f>SUM(D97:D121)</f>
        <v>70</v>
      </c>
      <c r="E122" s="41">
        <f>D122/602</f>
        <v>0.11627906976744186</v>
      </c>
      <c r="F122" s="77">
        <f>SUM(F97:F121)</f>
        <v>708</v>
      </c>
      <c r="G122" s="42">
        <f>F122/5422</f>
        <v>0.13057912209516784</v>
      </c>
      <c r="H122" s="71">
        <f>SUM(H97:H121)</f>
        <v>962</v>
      </c>
      <c r="I122" s="41">
        <f>H122/6871</f>
        <v>0.14000873235336922</v>
      </c>
      <c r="J122" s="37">
        <f>IF(D122=0, "-", IF((B122-D122)/D122&lt;10, (B122-D122)/D122, "&gt;999%"))</f>
        <v>0.21428571428571427</v>
      </c>
      <c r="K122" s="38">
        <f>IF(H122=0, "-", IF((F122-H122)/H122&lt;10, (F122-H122)/H122, "&gt;999%"))</f>
        <v>-0.26403326403326405</v>
      </c>
    </row>
    <row r="123" spans="1:11" x14ac:dyDescent="0.2">
      <c r="B123" s="83"/>
      <c r="D123" s="83"/>
      <c r="F123" s="83"/>
      <c r="H123" s="83"/>
    </row>
    <row r="124" spans="1:11" x14ac:dyDescent="0.2">
      <c r="A124" s="163" t="s">
        <v>131</v>
      </c>
      <c r="B124" s="61" t="s">
        <v>12</v>
      </c>
      <c r="C124" s="62" t="s">
        <v>13</v>
      </c>
      <c r="D124" s="61" t="s">
        <v>12</v>
      </c>
      <c r="E124" s="63" t="s">
        <v>13</v>
      </c>
      <c r="F124" s="62" t="s">
        <v>12</v>
      </c>
      <c r="G124" s="62" t="s">
        <v>13</v>
      </c>
      <c r="H124" s="61" t="s">
        <v>12</v>
      </c>
      <c r="I124" s="63" t="s">
        <v>13</v>
      </c>
      <c r="J124" s="61"/>
      <c r="K124" s="63"/>
    </row>
    <row r="125" spans="1:11" x14ac:dyDescent="0.2">
      <c r="A125" s="7" t="s">
        <v>330</v>
      </c>
      <c r="B125" s="65">
        <v>0</v>
      </c>
      <c r="C125" s="34">
        <f>IF(B134=0, "-", B125/B134)</f>
        <v>0</v>
      </c>
      <c r="D125" s="65">
        <v>1</v>
      </c>
      <c r="E125" s="9">
        <f>IF(D134=0, "-", D125/D134)</f>
        <v>1</v>
      </c>
      <c r="F125" s="81">
        <v>0</v>
      </c>
      <c r="G125" s="34">
        <f>IF(F134=0, "-", F125/F134)</f>
        <v>0</v>
      </c>
      <c r="H125" s="65">
        <v>1</v>
      </c>
      <c r="I125" s="9">
        <f>IF(H134=0, "-", H125/H134)</f>
        <v>4.7619047619047616E-2</v>
      </c>
      <c r="J125" s="8">
        <f t="shared" ref="J125:J132" si="12">IF(D125=0, "-", IF((B125-D125)/D125&lt;10, (B125-D125)/D125, "&gt;999%"))</f>
        <v>-1</v>
      </c>
      <c r="K125" s="9">
        <f t="shared" ref="K125:K132" si="13">IF(H125=0, "-", IF((F125-H125)/H125&lt;10, (F125-H125)/H125, "&gt;999%"))</f>
        <v>-1</v>
      </c>
    </row>
    <row r="126" spans="1:11" x14ac:dyDescent="0.2">
      <c r="A126" s="7" t="s">
        <v>331</v>
      </c>
      <c r="B126" s="65">
        <v>0</v>
      </c>
      <c r="C126" s="34">
        <f>IF(B134=0, "-", B126/B134)</f>
        <v>0</v>
      </c>
      <c r="D126" s="65">
        <v>0</v>
      </c>
      <c r="E126" s="9">
        <f>IF(D134=0, "-", D126/D134)</f>
        <v>0</v>
      </c>
      <c r="F126" s="81">
        <v>2</v>
      </c>
      <c r="G126" s="34">
        <f>IF(F134=0, "-", F126/F134)</f>
        <v>0.18181818181818182</v>
      </c>
      <c r="H126" s="65">
        <v>3</v>
      </c>
      <c r="I126" s="9">
        <f>IF(H134=0, "-", H126/H134)</f>
        <v>0.14285714285714285</v>
      </c>
      <c r="J126" s="8" t="str">
        <f t="shared" si="12"/>
        <v>-</v>
      </c>
      <c r="K126" s="9">
        <f t="shared" si="13"/>
        <v>-0.33333333333333331</v>
      </c>
    </row>
    <row r="127" spans="1:11" x14ac:dyDescent="0.2">
      <c r="A127" s="7" t="s">
        <v>332</v>
      </c>
      <c r="B127" s="65">
        <v>1</v>
      </c>
      <c r="C127" s="34">
        <f>IF(B134=0, "-", B127/B134)</f>
        <v>0.5</v>
      </c>
      <c r="D127" s="65">
        <v>0</v>
      </c>
      <c r="E127" s="9">
        <f>IF(D134=0, "-", D127/D134)</f>
        <v>0</v>
      </c>
      <c r="F127" s="81">
        <v>1</v>
      </c>
      <c r="G127" s="34">
        <f>IF(F134=0, "-", F127/F134)</f>
        <v>9.0909090909090912E-2</v>
      </c>
      <c r="H127" s="65">
        <v>2</v>
      </c>
      <c r="I127" s="9">
        <f>IF(H134=0, "-", H127/H134)</f>
        <v>9.5238095238095233E-2</v>
      </c>
      <c r="J127" s="8" t="str">
        <f t="shared" si="12"/>
        <v>-</v>
      </c>
      <c r="K127" s="9">
        <f t="shared" si="13"/>
        <v>-0.5</v>
      </c>
    </row>
    <row r="128" spans="1:11" x14ac:dyDescent="0.2">
      <c r="A128" s="7" t="s">
        <v>333</v>
      </c>
      <c r="B128" s="65">
        <v>0</v>
      </c>
      <c r="C128" s="34">
        <f>IF(B134=0, "-", B128/B134)</f>
        <v>0</v>
      </c>
      <c r="D128" s="65">
        <v>0</v>
      </c>
      <c r="E128" s="9">
        <f>IF(D134=0, "-", D128/D134)</f>
        <v>0</v>
      </c>
      <c r="F128" s="81">
        <v>0</v>
      </c>
      <c r="G128" s="34">
        <f>IF(F134=0, "-", F128/F134)</f>
        <v>0</v>
      </c>
      <c r="H128" s="65">
        <v>4</v>
      </c>
      <c r="I128" s="9">
        <f>IF(H134=0, "-", H128/H134)</f>
        <v>0.19047619047619047</v>
      </c>
      <c r="J128" s="8" t="str">
        <f t="shared" si="12"/>
        <v>-</v>
      </c>
      <c r="K128" s="9">
        <f t="shared" si="13"/>
        <v>-1</v>
      </c>
    </row>
    <row r="129" spans="1:11" x14ac:dyDescent="0.2">
      <c r="A129" s="7" t="s">
        <v>334</v>
      </c>
      <c r="B129" s="65">
        <v>1</v>
      </c>
      <c r="C129" s="34">
        <f>IF(B134=0, "-", B129/B134)</f>
        <v>0.5</v>
      </c>
      <c r="D129" s="65">
        <v>0</v>
      </c>
      <c r="E129" s="9">
        <f>IF(D134=0, "-", D129/D134)</f>
        <v>0</v>
      </c>
      <c r="F129" s="81">
        <v>5</v>
      </c>
      <c r="G129" s="34">
        <f>IF(F134=0, "-", F129/F134)</f>
        <v>0.45454545454545453</v>
      </c>
      <c r="H129" s="65">
        <v>7</v>
      </c>
      <c r="I129" s="9">
        <f>IF(H134=0, "-", H129/H134)</f>
        <v>0.33333333333333331</v>
      </c>
      <c r="J129" s="8" t="str">
        <f t="shared" si="12"/>
        <v>-</v>
      </c>
      <c r="K129" s="9">
        <f t="shared" si="13"/>
        <v>-0.2857142857142857</v>
      </c>
    </row>
    <row r="130" spans="1:11" x14ac:dyDescent="0.2">
      <c r="A130" s="7" t="s">
        <v>335</v>
      </c>
      <c r="B130" s="65">
        <v>0</v>
      </c>
      <c r="C130" s="34">
        <f>IF(B134=0, "-", B130/B134)</f>
        <v>0</v>
      </c>
      <c r="D130" s="65">
        <v>0</v>
      </c>
      <c r="E130" s="9">
        <f>IF(D134=0, "-", D130/D134)</f>
        <v>0</v>
      </c>
      <c r="F130" s="81">
        <v>0</v>
      </c>
      <c r="G130" s="34">
        <f>IF(F134=0, "-", F130/F134)</f>
        <v>0</v>
      </c>
      <c r="H130" s="65">
        <v>1</v>
      </c>
      <c r="I130" s="9">
        <f>IF(H134=0, "-", H130/H134)</f>
        <v>4.7619047619047616E-2</v>
      </c>
      <c r="J130" s="8" t="str">
        <f t="shared" si="12"/>
        <v>-</v>
      </c>
      <c r="K130" s="9">
        <f t="shared" si="13"/>
        <v>-1</v>
      </c>
    </row>
    <row r="131" spans="1:11" x14ac:dyDescent="0.2">
      <c r="A131" s="7" t="s">
        <v>336</v>
      </c>
      <c r="B131" s="65">
        <v>0</v>
      </c>
      <c r="C131" s="34">
        <f>IF(B134=0, "-", B131/B134)</f>
        <v>0</v>
      </c>
      <c r="D131" s="65">
        <v>0</v>
      </c>
      <c r="E131" s="9">
        <f>IF(D134=0, "-", D131/D134)</f>
        <v>0</v>
      </c>
      <c r="F131" s="81">
        <v>1</v>
      </c>
      <c r="G131" s="34">
        <f>IF(F134=0, "-", F131/F134)</f>
        <v>9.0909090909090912E-2</v>
      </c>
      <c r="H131" s="65">
        <v>0</v>
      </c>
      <c r="I131" s="9">
        <f>IF(H134=0, "-", H131/H134)</f>
        <v>0</v>
      </c>
      <c r="J131" s="8" t="str">
        <f t="shared" si="12"/>
        <v>-</v>
      </c>
      <c r="K131" s="9" t="str">
        <f t="shared" si="13"/>
        <v>-</v>
      </c>
    </row>
    <row r="132" spans="1:11" x14ac:dyDescent="0.2">
      <c r="A132" s="7" t="s">
        <v>337</v>
      </c>
      <c r="B132" s="65">
        <v>0</v>
      </c>
      <c r="C132" s="34">
        <f>IF(B134=0, "-", B132/B134)</f>
        <v>0</v>
      </c>
      <c r="D132" s="65">
        <v>0</v>
      </c>
      <c r="E132" s="9">
        <f>IF(D134=0, "-", D132/D134)</f>
        <v>0</v>
      </c>
      <c r="F132" s="81">
        <v>2</v>
      </c>
      <c r="G132" s="34">
        <f>IF(F134=0, "-", F132/F134)</f>
        <v>0.18181818181818182</v>
      </c>
      <c r="H132" s="65">
        <v>3</v>
      </c>
      <c r="I132" s="9">
        <f>IF(H134=0, "-", H132/H134)</f>
        <v>0.14285714285714285</v>
      </c>
      <c r="J132" s="8" t="str">
        <f t="shared" si="12"/>
        <v>-</v>
      </c>
      <c r="K132" s="9">
        <f t="shared" si="13"/>
        <v>-0.33333333333333331</v>
      </c>
    </row>
    <row r="133" spans="1:11" x14ac:dyDescent="0.2">
      <c r="A133" s="2"/>
      <c r="B133" s="68"/>
      <c r="C133" s="33"/>
      <c r="D133" s="68"/>
      <c r="E133" s="6"/>
      <c r="F133" s="82"/>
      <c r="G133" s="33"/>
      <c r="H133" s="68"/>
      <c r="I133" s="6"/>
      <c r="J133" s="5"/>
      <c r="K133" s="6"/>
    </row>
    <row r="134" spans="1:11" s="43" customFormat="1" x14ac:dyDescent="0.2">
      <c r="A134" s="162" t="s">
        <v>435</v>
      </c>
      <c r="B134" s="71">
        <f>SUM(B125:B133)</f>
        <v>2</v>
      </c>
      <c r="C134" s="40">
        <f>B134/666</f>
        <v>3.003003003003003E-3</v>
      </c>
      <c r="D134" s="71">
        <f>SUM(D125:D133)</f>
        <v>1</v>
      </c>
      <c r="E134" s="41">
        <f>D134/602</f>
        <v>1.6611295681063123E-3</v>
      </c>
      <c r="F134" s="77">
        <f>SUM(F125:F133)</f>
        <v>11</v>
      </c>
      <c r="G134" s="42">
        <f>F134/5422</f>
        <v>2.0287716709701219E-3</v>
      </c>
      <c r="H134" s="71">
        <f>SUM(H125:H133)</f>
        <v>21</v>
      </c>
      <c r="I134" s="41">
        <f>H134/6871</f>
        <v>3.0563236792315531E-3</v>
      </c>
      <c r="J134" s="37">
        <f>IF(D134=0, "-", IF((B134-D134)/D134&lt;10, (B134-D134)/D134, "&gt;999%"))</f>
        <v>1</v>
      </c>
      <c r="K134" s="38">
        <f>IF(H134=0, "-", IF((F134-H134)/H134&lt;10, (F134-H134)/H134, "&gt;999%"))</f>
        <v>-0.47619047619047616</v>
      </c>
    </row>
    <row r="135" spans="1:11" x14ac:dyDescent="0.2">
      <c r="B135" s="83"/>
      <c r="D135" s="83"/>
      <c r="F135" s="83"/>
      <c r="H135" s="83"/>
    </row>
    <row r="136" spans="1:11" s="43" customFormat="1" x14ac:dyDescent="0.2">
      <c r="A136" s="162" t="s">
        <v>434</v>
      </c>
      <c r="B136" s="71">
        <v>87</v>
      </c>
      <c r="C136" s="40">
        <f>B136/666</f>
        <v>0.13063063063063063</v>
      </c>
      <c r="D136" s="71">
        <v>71</v>
      </c>
      <c r="E136" s="41">
        <f>D136/602</f>
        <v>0.11794019933554817</v>
      </c>
      <c r="F136" s="77">
        <v>719</v>
      </c>
      <c r="G136" s="42">
        <f>F136/5422</f>
        <v>0.13260789376613796</v>
      </c>
      <c r="H136" s="71">
        <v>983</v>
      </c>
      <c r="I136" s="41">
        <f>H136/6871</f>
        <v>0.14306505603260078</v>
      </c>
      <c r="J136" s="37">
        <f>IF(D136=0, "-", IF((B136-D136)/D136&lt;10, (B136-D136)/D136, "&gt;999%"))</f>
        <v>0.22535211267605634</v>
      </c>
      <c r="K136" s="38">
        <f>IF(H136=0, "-", IF((F136-H136)/H136&lt;10, (F136-H136)/H136, "&gt;999%"))</f>
        <v>-0.26856561546286878</v>
      </c>
    </row>
    <row r="137" spans="1:11" x14ac:dyDescent="0.2">
      <c r="B137" s="83"/>
      <c r="D137" s="83"/>
      <c r="F137" s="83"/>
      <c r="H137" s="83"/>
    </row>
    <row r="138" spans="1:11" ht="15.75" x14ac:dyDescent="0.25">
      <c r="A138" s="164" t="s">
        <v>101</v>
      </c>
      <c r="B138" s="196" t="s">
        <v>1</v>
      </c>
      <c r="C138" s="200"/>
      <c r="D138" s="200"/>
      <c r="E138" s="197"/>
      <c r="F138" s="196" t="s">
        <v>14</v>
      </c>
      <c r="G138" s="200"/>
      <c r="H138" s="200"/>
      <c r="I138" s="197"/>
      <c r="J138" s="196" t="s">
        <v>15</v>
      </c>
      <c r="K138" s="197"/>
    </row>
    <row r="139" spans="1:11" x14ac:dyDescent="0.2">
      <c r="A139" s="22"/>
      <c r="B139" s="196">
        <f>VALUE(RIGHT($B$2, 4))</f>
        <v>2020</v>
      </c>
      <c r="C139" s="197"/>
      <c r="D139" s="196">
        <f>B139-1</f>
        <v>2019</v>
      </c>
      <c r="E139" s="204"/>
      <c r="F139" s="196">
        <f>B139</f>
        <v>2020</v>
      </c>
      <c r="G139" s="204"/>
      <c r="H139" s="196">
        <f>D139</f>
        <v>2019</v>
      </c>
      <c r="I139" s="204"/>
      <c r="J139" s="140" t="s">
        <v>4</v>
      </c>
      <c r="K139" s="141" t="s">
        <v>2</v>
      </c>
    </row>
    <row r="140" spans="1:11" x14ac:dyDescent="0.2">
      <c r="A140" s="163" t="s">
        <v>132</v>
      </c>
      <c r="B140" s="61" t="s">
        <v>12</v>
      </c>
      <c r="C140" s="62" t="s">
        <v>13</v>
      </c>
      <c r="D140" s="61" t="s">
        <v>12</v>
      </c>
      <c r="E140" s="63" t="s">
        <v>13</v>
      </c>
      <c r="F140" s="62" t="s">
        <v>12</v>
      </c>
      <c r="G140" s="62" t="s">
        <v>13</v>
      </c>
      <c r="H140" s="61" t="s">
        <v>12</v>
      </c>
      <c r="I140" s="63" t="s">
        <v>13</v>
      </c>
      <c r="J140" s="61"/>
      <c r="K140" s="63"/>
    </row>
    <row r="141" spans="1:11" x14ac:dyDescent="0.2">
      <c r="A141" s="7" t="s">
        <v>338</v>
      </c>
      <c r="B141" s="65">
        <v>1</v>
      </c>
      <c r="C141" s="34">
        <f>IF(B144=0, "-", B141/B144)</f>
        <v>3.7037037037037035E-2</v>
      </c>
      <c r="D141" s="65">
        <v>1</v>
      </c>
      <c r="E141" s="9">
        <f>IF(D144=0, "-", D141/D144)</f>
        <v>6.6666666666666666E-2</v>
      </c>
      <c r="F141" s="81">
        <v>19</v>
      </c>
      <c r="G141" s="34">
        <f>IF(F144=0, "-", F141/F144)</f>
        <v>8.4821428571428575E-2</v>
      </c>
      <c r="H141" s="65">
        <v>18</v>
      </c>
      <c r="I141" s="9">
        <f>IF(H144=0, "-", H141/H144)</f>
        <v>6.8441064638783272E-2</v>
      </c>
      <c r="J141" s="8">
        <f>IF(D141=0, "-", IF((B141-D141)/D141&lt;10, (B141-D141)/D141, "&gt;999%"))</f>
        <v>0</v>
      </c>
      <c r="K141" s="9">
        <f>IF(H141=0, "-", IF((F141-H141)/H141&lt;10, (F141-H141)/H141, "&gt;999%"))</f>
        <v>5.5555555555555552E-2</v>
      </c>
    </row>
    <row r="142" spans="1:11" x14ac:dyDescent="0.2">
      <c r="A142" s="7" t="s">
        <v>339</v>
      </c>
      <c r="B142" s="65">
        <v>26</v>
      </c>
      <c r="C142" s="34">
        <f>IF(B144=0, "-", B142/B144)</f>
        <v>0.96296296296296291</v>
      </c>
      <c r="D142" s="65">
        <v>14</v>
      </c>
      <c r="E142" s="9">
        <f>IF(D144=0, "-", D142/D144)</f>
        <v>0.93333333333333335</v>
      </c>
      <c r="F142" s="81">
        <v>205</v>
      </c>
      <c r="G142" s="34">
        <f>IF(F144=0, "-", F142/F144)</f>
        <v>0.9151785714285714</v>
      </c>
      <c r="H142" s="65">
        <v>245</v>
      </c>
      <c r="I142" s="9">
        <f>IF(H144=0, "-", H142/H144)</f>
        <v>0.9315589353612167</v>
      </c>
      <c r="J142" s="8">
        <f>IF(D142=0, "-", IF((B142-D142)/D142&lt;10, (B142-D142)/D142, "&gt;999%"))</f>
        <v>0.8571428571428571</v>
      </c>
      <c r="K142" s="9">
        <f>IF(H142=0, "-", IF((F142-H142)/H142&lt;10, (F142-H142)/H142, "&gt;999%"))</f>
        <v>-0.16326530612244897</v>
      </c>
    </row>
    <row r="143" spans="1:11" x14ac:dyDescent="0.2">
      <c r="A143" s="2"/>
      <c r="B143" s="68"/>
      <c r="C143" s="33"/>
      <c r="D143" s="68"/>
      <c r="E143" s="6"/>
      <c r="F143" s="82"/>
      <c r="G143" s="33"/>
      <c r="H143" s="68"/>
      <c r="I143" s="6"/>
      <c r="J143" s="5"/>
      <c r="K143" s="6"/>
    </row>
    <row r="144" spans="1:11" s="43" customFormat="1" x14ac:dyDescent="0.2">
      <c r="A144" s="162" t="s">
        <v>433</v>
      </c>
      <c r="B144" s="71">
        <f>SUM(B141:B143)</f>
        <v>27</v>
      </c>
      <c r="C144" s="40">
        <f>B144/666</f>
        <v>4.0540540540540543E-2</v>
      </c>
      <c r="D144" s="71">
        <f>SUM(D141:D143)</f>
        <v>15</v>
      </c>
      <c r="E144" s="41">
        <f>D144/602</f>
        <v>2.4916943521594685E-2</v>
      </c>
      <c r="F144" s="77">
        <f>SUM(F141:F143)</f>
        <v>224</v>
      </c>
      <c r="G144" s="42">
        <f>F144/5422</f>
        <v>4.1313168572482475E-2</v>
      </c>
      <c r="H144" s="71">
        <f>SUM(H141:H143)</f>
        <v>263</v>
      </c>
      <c r="I144" s="41">
        <f>H144/6871</f>
        <v>3.8276815601804688E-2</v>
      </c>
      <c r="J144" s="37">
        <f>IF(D144=0, "-", IF((B144-D144)/D144&lt;10, (B144-D144)/D144, "&gt;999%"))</f>
        <v>0.8</v>
      </c>
      <c r="K144" s="38">
        <f>IF(H144=0, "-", IF((F144-H144)/H144&lt;10, (F144-H144)/H144, "&gt;999%"))</f>
        <v>-0.14828897338403041</v>
      </c>
    </row>
    <row r="145" spans="1:11" x14ac:dyDescent="0.2">
      <c r="B145" s="83"/>
      <c r="D145" s="83"/>
      <c r="F145" s="83"/>
      <c r="H145" s="83"/>
    </row>
    <row r="146" spans="1:11" x14ac:dyDescent="0.2">
      <c r="A146" s="163" t="s">
        <v>133</v>
      </c>
      <c r="B146" s="61" t="s">
        <v>12</v>
      </c>
      <c r="C146" s="62" t="s">
        <v>13</v>
      </c>
      <c r="D146" s="61" t="s">
        <v>12</v>
      </c>
      <c r="E146" s="63" t="s">
        <v>13</v>
      </c>
      <c r="F146" s="62" t="s">
        <v>12</v>
      </c>
      <c r="G146" s="62" t="s">
        <v>13</v>
      </c>
      <c r="H146" s="61" t="s">
        <v>12</v>
      </c>
      <c r="I146" s="63" t="s">
        <v>13</v>
      </c>
      <c r="J146" s="61"/>
      <c r="K146" s="63"/>
    </row>
    <row r="147" spans="1:11" x14ac:dyDescent="0.2">
      <c r="A147" s="7" t="s">
        <v>340</v>
      </c>
      <c r="B147" s="65">
        <v>0</v>
      </c>
      <c r="C147" s="34">
        <f>IF(B152=0, "-", B147/B152)</f>
        <v>0</v>
      </c>
      <c r="D147" s="65">
        <v>0</v>
      </c>
      <c r="E147" s="9" t="str">
        <f>IF(D152=0, "-", D147/D152)</f>
        <v>-</v>
      </c>
      <c r="F147" s="81">
        <v>0</v>
      </c>
      <c r="G147" s="34">
        <f>IF(F152=0, "-", F147/F152)</f>
        <v>0</v>
      </c>
      <c r="H147" s="65">
        <v>1</v>
      </c>
      <c r="I147" s="9">
        <f>IF(H152=0, "-", H147/H152)</f>
        <v>0.2</v>
      </c>
      <c r="J147" s="8" t="str">
        <f>IF(D147=0, "-", IF((B147-D147)/D147&lt;10, (B147-D147)/D147, "&gt;999%"))</f>
        <v>-</v>
      </c>
      <c r="K147" s="9">
        <f>IF(H147=0, "-", IF((F147-H147)/H147&lt;10, (F147-H147)/H147, "&gt;999%"))</f>
        <v>-1</v>
      </c>
    </row>
    <row r="148" spans="1:11" x14ac:dyDescent="0.2">
      <c r="A148" s="7" t="s">
        <v>341</v>
      </c>
      <c r="B148" s="65">
        <v>0</v>
      </c>
      <c r="C148" s="34">
        <f>IF(B152=0, "-", B148/B152)</f>
        <v>0</v>
      </c>
      <c r="D148" s="65">
        <v>0</v>
      </c>
      <c r="E148" s="9" t="str">
        <f>IF(D152=0, "-", D148/D152)</f>
        <v>-</v>
      </c>
      <c r="F148" s="81">
        <v>1</v>
      </c>
      <c r="G148" s="34">
        <f>IF(F152=0, "-", F148/F152)</f>
        <v>0.1111111111111111</v>
      </c>
      <c r="H148" s="65">
        <v>0</v>
      </c>
      <c r="I148" s="9">
        <f>IF(H152=0, "-", H148/H152)</f>
        <v>0</v>
      </c>
      <c r="J148" s="8" t="str">
        <f>IF(D148=0, "-", IF((B148-D148)/D148&lt;10, (B148-D148)/D148, "&gt;999%"))</f>
        <v>-</v>
      </c>
      <c r="K148" s="9" t="str">
        <f>IF(H148=0, "-", IF((F148-H148)/H148&lt;10, (F148-H148)/H148, "&gt;999%"))</f>
        <v>-</v>
      </c>
    </row>
    <row r="149" spans="1:11" x14ac:dyDescent="0.2">
      <c r="A149" s="7" t="s">
        <v>342</v>
      </c>
      <c r="B149" s="65">
        <v>0</v>
      </c>
      <c r="C149" s="34">
        <f>IF(B152=0, "-", B149/B152)</f>
        <v>0</v>
      </c>
      <c r="D149" s="65">
        <v>0</v>
      </c>
      <c r="E149" s="9" t="str">
        <f>IF(D152=0, "-", D149/D152)</f>
        <v>-</v>
      </c>
      <c r="F149" s="81">
        <v>0</v>
      </c>
      <c r="G149" s="34">
        <f>IF(F152=0, "-", F149/F152)</f>
        <v>0</v>
      </c>
      <c r="H149" s="65">
        <v>1</v>
      </c>
      <c r="I149" s="9">
        <f>IF(H152=0, "-", H149/H152)</f>
        <v>0.2</v>
      </c>
      <c r="J149" s="8" t="str">
        <f>IF(D149=0, "-", IF((B149-D149)/D149&lt;10, (B149-D149)/D149, "&gt;999%"))</f>
        <v>-</v>
      </c>
      <c r="K149" s="9">
        <f>IF(H149=0, "-", IF((F149-H149)/H149&lt;10, (F149-H149)/H149, "&gt;999%"))</f>
        <v>-1</v>
      </c>
    </row>
    <row r="150" spans="1:11" x14ac:dyDescent="0.2">
      <c r="A150" s="7" t="s">
        <v>343</v>
      </c>
      <c r="B150" s="65">
        <v>1</v>
      </c>
      <c r="C150" s="34">
        <f>IF(B152=0, "-", B150/B152)</f>
        <v>1</v>
      </c>
      <c r="D150" s="65">
        <v>0</v>
      </c>
      <c r="E150" s="9" t="str">
        <f>IF(D152=0, "-", D150/D152)</f>
        <v>-</v>
      </c>
      <c r="F150" s="81">
        <v>8</v>
      </c>
      <c r="G150" s="34">
        <f>IF(F152=0, "-", F150/F152)</f>
        <v>0.88888888888888884</v>
      </c>
      <c r="H150" s="65">
        <v>3</v>
      </c>
      <c r="I150" s="9">
        <f>IF(H152=0, "-", H150/H152)</f>
        <v>0.6</v>
      </c>
      <c r="J150" s="8" t="str">
        <f>IF(D150=0, "-", IF((B150-D150)/D150&lt;10, (B150-D150)/D150, "&gt;999%"))</f>
        <v>-</v>
      </c>
      <c r="K150" s="9">
        <f>IF(H150=0, "-", IF((F150-H150)/H150&lt;10, (F150-H150)/H150, "&gt;999%"))</f>
        <v>1.6666666666666667</v>
      </c>
    </row>
    <row r="151" spans="1:11" x14ac:dyDescent="0.2">
      <c r="A151" s="2"/>
      <c r="B151" s="68"/>
      <c r="C151" s="33"/>
      <c r="D151" s="68"/>
      <c r="E151" s="6"/>
      <c r="F151" s="82"/>
      <c r="G151" s="33"/>
      <c r="H151" s="68"/>
      <c r="I151" s="6"/>
      <c r="J151" s="5"/>
      <c r="K151" s="6"/>
    </row>
    <row r="152" spans="1:11" s="43" customFormat="1" x14ac:dyDescent="0.2">
      <c r="A152" s="162" t="s">
        <v>432</v>
      </c>
      <c r="B152" s="71">
        <f>SUM(B147:B151)</f>
        <v>1</v>
      </c>
      <c r="C152" s="40">
        <f>B152/666</f>
        <v>1.5015015015015015E-3</v>
      </c>
      <c r="D152" s="71">
        <f>SUM(D147:D151)</f>
        <v>0</v>
      </c>
      <c r="E152" s="41">
        <f>D152/602</f>
        <v>0</v>
      </c>
      <c r="F152" s="77">
        <f>SUM(F147:F151)</f>
        <v>9</v>
      </c>
      <c r="G152" s="42">
        <f>F152/5422</f>
        <v>1.6599040944300996E-3</v>
      </c>
      <c r="H152" s="71">
        <f>SUM(H147:H151)</f>
        <v>5</v>
      </c>
      <c r="I152" s="41">
        <f>H152/6871</f>
        <v>7.2769611410275069E-4</v>
      </c>
      <c r="J152" s="37" t="str">
        <f>IF(D152=0, "-", IF((B152-D152)/D152&lt;10, (B152-D152)/D152, "&gt;999%"))</f>
        <v>-</v>
      </c>
      <c r="K152" s="38">
        <f>IF(H152=0, "-", IF((F152-H152)/H152&lt;10, (F152-H152)/H152, "&gt;999%"))</f>
        <v>0.8</v>
      </c>
    </row>
    <row r="153" spans="1:11" x14ac:dyDescent="0.2">
      <c r="B153" s="83"/>
      <c r="D153" s="83"/>
      <c r="F153" s="83"/>
      <c r="H153" s="83"/>
    </row>
    <row r="154" spans="1:11" s="43" customFormat="1" x14ac:dyDescent="0.2">
      <c r="A154" s="162" t="s">
        <v>431</v>
      </c>
      <c r="B154" s="71">
        <v>28</v>
      </c>
      <c r="C154" s="40">
        <f>B154/666</f>
        <v>4.2042042042042045E-2</v>
      </c>
      <c r="D154" s="71">
        <v>15</v>
      </c>
      <c r="E154" s="41">
        <f>D154/602</f>
        <v>2.4916943521594685E-2</v>
      </c>
      <c r="F154" s="77">
        <v>233</v>
      </c>
      <c r="G154" s="42">
        <f>F154/5422</f>
        <v>4.2973072666912582E-2</v>
      </c>
      <c r="H154" s="71">
        <v>268</v>
      </c>
      <c r="I154" s="41">
        <f>H154/6871</f>
        <v>3.9004511715907436E-2</v>
      </c>
      <c r="J154" s="37">
        <f>IF(D154=0, "-", IF((B154-D154)/D154&lt;10, (B154-D154)/D154, "&gt;999%"))</f>
        <v>0.8666666666666667</v>
      </c>
      <c r="K154" s="38">
        <f>IF(H154=0, "-", IF((F154-H154)/H154&lt;10, (F154-H154)/H154, "&gt;999%"))</f>
        <v>-0.13059701492537312</v>
      </c>
    </row>
    <row r="155" spans="1:11" x14ac:dyDescent="0.2">
      <c r="B155" s="83"/>
      <c r="D155" s="83"/>
      <c r="F155" s="83"/>
      <c r="H155" s="83"/>
    </row>
    <row r="156" spans="1:11" x14ac:dyDescent="0.2">
      <c r="A156" s="27" t="s">
        <v>429</v>
      </c>
      <c r="B156" s="71">
        <f>B160-B158</f>
        <v>304</v>
      </c>
      <c r="C156" s="40">
        <f>B156/666</f>
        <v>0.45645645645645644</v>
      </c>
      <c r="D156" s="71">
        <f>D160-D158</f>
        <v>221</v>
      </c>
      <c r="E156" s="41">
        <f>D156/602</f>
        <v>0.36710963455149503</v>
      </c>
      <c r="F156" s="77">
        <f>F160-F158</f>
        <v>2352</v>
      </c>
      <c r="G156" s="42">
        <f>F156/5422</f>
        <v>0.43378827001106601</v>
      </c>
      <c r="H156" s="71">
        <f>H160-H158</f>
        <v>3012</v>
      </c>
      <c r="I156" s="41">
        <f>H156/6871</f>
        <v>0.43836413913549704</v>
      </c>
      <c r="J156" s="37">
        <f>IF(D156=0, "-", IF((B156-D156)/D156&lt;10, (B156-D156)/D156, "&gt;999%"))</f>
        <v>0.3755656108597285</v>
      </c>
      <c r="K156" s="38">
        <f>IF(H156=0, "-", IF((F156-H156)/H156&lt;10, (F156-H156)/H156, "&gt;999%"))</f>
        <v>-0.21912350597609562</v>
      </c>
    </row>
    <row r="157" spans="1:11" x14ac:dyDescent="0.2">
      <c r="A157" s="27"/>
      <c r="B157" s="71"/>
      <c r="C157" s="40"/>
      <c r="D157" s="71"/>
      <c r="E157" s="41"/>
      <c r="F157" s="77"/>
      <c r="G157" s="42"/>
      <c r="H157" s="71"/>
      <c r="I157" s="41"/>
      <c r="J157" s="37"/>
      <c r="K157" s="38"/>
    </row>
    <row r="158" spans="1:11" x14ac:dyDescent="0.2">
      <c r="A158" s="27" t="s">
        <v>430</v>
      </c>
      <c r="B158" s="71">
        <v>5</v>
      </c>
      <c r="C158" s="40">
        <f>B158/666</f>
        <v>7.5075075075075074E-3</v>
      </c>
      <c r="D158" s="71">
        <v>7</v>
      </c>
      <c r="E158" s="41">
        <f>D158/602</f>
        <v>1.1627906976744186E-2</v>
      </c>
      <c r="F158" s="77">
        <v>66</v>
      </c>
      <c r="G158" s="42">
        <f>F158/5422</f>
        <v>1.2172630025820729E-2</v>
      </c>
      <c r="H158" s="71">
        <v>72</v>
      </c>
      <c r="I158" s="41">
        <f>H158/6871</f>
        <v>1.047882404307961E-2</v>
      </c>
      <c r="J158" s="37">
        <f>IF(D158=0, "-", IF((B158-D158)/D158&lt;10, (B158-D158)/D158, "&gt;999%"))</f>
        <v>-0.2857142857142857</v>
      </c>
      <c r="K158" s="38">
        <f>IF(H158=0, "-", IF((F158-H158)/H158&lt;10, (F158-H158)/H158, "&gt;999%"))</f>
        <v>-8.3333333333333329E-2</v>
      </c>
    </row>
    <row r="159" spans="1:11" x14ac:dyDescent="0.2">
      <c r="A159" s="27"/>
      <c r="B159" s="71"/>
      <c r="C159" s="40"/>
      <c r="D159" s="71"/>
      <c r="E159" s="41"/>
      <c r="F159" s="77"/>
      <c r="G159" s="42"/>
      <c r="H159" s="71"/>
      <c r="I159" s="41"/>
      <c r="J159" s="37"/>
      <c r="K159" s="38"/>
    </row>
    <row r="160" spans="1:11" x14ac:dyDescent="0.2">
      <c r="A160" s="27" t="s">
        <v>428</v>
      </c>
      <c r="B160" s="71">
        <v>309</v>
      </c>
      <c r="C160" s="40">
        <f>B160/666</f>
        <v>0.46396396396396394</v>
      </c>
      <c r="D160" s="71">
        <v>228</v>
      </c>
      <c r="E160" s="41">
        <f>D160/602</f>
        <v>0.37873754152823919</v>
      </c>
      <c r="F160" s="77">
        <v>2418</v>
      </c>
      <c r="G160" s="42">
        <f>F160/5422</f>
        <v>0.44596090003688676</v>
      </c>
      <c r="H160" s="71">
        <v>3084</v>
      </c>
      <c r="I160" s="41">
        <f>H160/6871</f>
        <v>0.44884296317857664</v>
      </c>
      <c r="J160" s="37">
        <f>IF(D160=0, "-", IF((B160-D160)/D160&lt;10, (B160-D160)/D160, "&gt;999%"))</f>
        <v>0.35526315789473684</v>
      </c>
      <c r="K160" s="38">
        <f>IF(H160=0, "-", IF((F160-H160)/H160&lt;10, (F160-H160)/H160, "&gt;999%"))</f>
        <v>-0.21595330739299612</v>
      </c>
    </row>
  </sheetData>
  <mergeCells count="37">
    <mergeCell ref="B1:K1"/>
    <mergeCell ref="B2:K2"/>
    <mergeCell ref="B138:E138"/>
    <mergeCell ref="F138:I138"/>
    <mergeCell ref="J138:K138"/>
    <mergeCell ref="B139:C139"/>
    <mergeCell ref="D139:E139"/>
    <mergeCell ref="F139:G139"/>
    <mergeCell ref="H139:I139"/>
    <mergeCell ref="B94:E94"/>
    <mergeCell ref="F94:I94"/>
    <mergeCell ref="J94:K94"/>
    <mergeCell ref="B95:C95"/>
    <mergeCell ref="D95:E95"/>
    <mergeCell ref="F95:G95"/>
    <mergeCell ref="H95:I95"/>
    <mergeCell ref="B55:E55"/>
    <mergeCell ref="F55:I55"/>
    <mergeCell ref="J55:K55"/>
    <mergeCell ref="B56:C56"/>
    <mergeCell ref="D56:E56"/>
    <mergeCell ref="F56:G56"/>
    <mergeCell ref="H56:I56"/>
    <mergeCell ref="B20:E20"/>
    <mergeCell ref="F20:I20"/>
    <mergeCell ref="J20:K20"/>
    <mergeCell ref="B21:C21"/>
    <mergeCell ref="D21:E21"/>
    <mergeCell ref="F21:G21"/>
    <mergeCell ref="H21:I21"/>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3" max="16383" man="1"/>
    <brk id="92" max="16383" man="1"/>
    <brk id="13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5"/>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456</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IF(B35=0, "-", B7/B35)</f>
        <v>0</v>
      </c>
      <c r="D7" s="65">
        <v>1</v>
      </c>
      <c r="E7" s="21">
        <f>IF(D35=0, "-", D7/D35)</f>
        <v>4.3859649122807015E-3</v>
      </c>
      <c r="F7" s="81">
        <v>4</v>
      </c>
      <c r="G7" s="39">
        <f>IF(F35=0, "-", F7/F35)</f>
        <v>1.6542597187758478E-3</v>
      </c>
      <c r="H7" s="65">
        <v>4</v>
      </c>
      <c r="I7" s="21">
        <f>IF(H35=0, "-", H7/H35)</f>
        <v>1.2970168612191958E-3</v>
      </c>
      <c r="J7" s="20">
        <f t="shared" ref="J7:J33" si="0">IF(D7=0, "-", IF((B7-D7)/D7&lt;10, (B7-D7)/D7, "&gt;999%"))</f>
        <v>-1</v>
      </c>
      <c r="K7" s="21">
        <f t="shared" ref="K7:K33" si="1">IF(H7=0, "-", IF((F7-H7)/H7&lt;10, (F7-H7)/H7, "&gt;999%"))</f>
        <v>0</v>
      </c>
    </row>
    <row r="8" spans="1:11" x14ac:dyDescent="0.2">
      <c r="A8" s="7" t="s">
        <v>32</v>
      </c>
      <c r="B8" s="65">
        <v>1</v>
      </c>
      <c r="C8" s="39">
        <f>IF(B35=0, "-", B8/B35)</f>
        <v>3.2362459546925568E-3</v>
      </c>
      <c r="D8" s="65">
        <v>2</v>
      </c>
      <c r="E8" s="21">
        <f>IF(D35=0, "-", D8/D35)</f>
        <v>8.771929824561403E-3</v>
      </c>
      <c r="F8" s="81">
        <v>17</v>
      </c>
      <c r="G8" s="39">
        <f>IF(F35=0, "-", F8/F35)</f>
        <v>7.0306038047973536E-3</v>
      </c>
      <c r="H8" s="65">
        <v>10</v>
      </c>
      <c r="I8" s="21">
        <f>IF(H35=0, "-", H8/H35)</f>
        <v>3.2425421530479898E-3</v>
      </c>
      <c r="J8" s="20">
        <f t="shared" si="0"/>
        <v>-0.5</v>
      </c>
      <c r="K8" s="21">
        <f t="shared" si="1"/>
        <v>0.7</v>
      </c>
    </row>
    <row r="9" spans="1:11" x14ac:dyDescent="0.2">
      <c r="A9" s="7" t="s">
        <v>37</v>
      </c>
      <c r="B9" s="65">
        <v>3</v>
      </c>
      <c r="C9" s="39">
        <f>IF(B35=0, "-", B9/B35)</f>
        <v>9.7087378640776691E-3</v>
      </c>
      <c r="D9" s="65">
        <v>5</v>
      </c>
      <c r="E9" s="21">
        <f>IF(D35=0, "-", D9/D35)</f>
        <v>2.1929824561403508E-2</v>
      </c>
      <c r="F9" s="81">
        <v>28</v>
      </c>
      <c r="G9" s="39">
        <f>IF(F35=0, "-", F9/F35)</f>
        <v>1.1579818031430935E-2</v>
      </c>
      <c r="H9" s="65">
        <v>46</v>
      </c>
      <c r="I9" s="21">
        <f>IF(H35=0, "-", H9/H35)</f>
        <v>1.4915693904020753E-2</v>
      </c>
      <c r="J9" s="20">
        <f t="shared" si="0"/>
        <v>-0.4</v>
      </c>
      <c r="K9" s="21">
        <f t="shared" si="1"/>
        <v>-0.39130434782608697</v>
      </c>
    </row>
    <row r="10" spans="1:11" x14ac:dyDescent="0.2">
      <c r="A10" s="7" t="s">
        <v>40</v>
      </c>
      <c r="B10" s="65">
        <v>0</v>
      </c>
      <c r="C10" s="39">
        <f>IF(B35=0, "-", B10/B35)</f>
        <v>0</v>
      </c>
      <c r="D10" s="65">
        <v>0</v>
      </c>
      <c r="E10" s="21">
        <f>IF(D35=0, "-", D10/D35)</f>
        <v>0</v>
      </c>
      <c r="F10" s="81">
        <v>1</v>
      </c>
      <c r="G10" s="39">
        <f>IF(F35=0, "-", F10/F35)</f>
        <v>4.1356492969396195E-4</v>
      </c>
      <c r="H10" s="65">
        <v>0</v>
      </c>
      <c r="I10" s="21">
        <f>IF(H35=0, "-", H10/H35)</f>
        <v>0</v>
      </c>
      <c r="J10" s="20" t="str">
        <f t="shared" si="0"/>
        <v>-</v>
      </c>
      <c r="K10" s="21" t="str">
        <f t="shared" si="1"/>
        <v>-</v>
      </c>
    </row>
    <row r="11" spans="1:11" x14ac:dyDescent="0.2">
      <c r="A11" s="7" t="s">
        <v>42</v>
      </c>
      <c r="B11" s="65">
        <v>9</v>
      </c>
      <c r="C11" s="39">
        <f>IF(B35=0, "-", B11/B35)</f>
        <v>2.9126213592233011E-2</v>
      </c>
      <c r="D11" s="65">
        <v>3</v>
      </c>
      <c r="E11" s="21">
        <f>IF(D35=0, "-", D11/D35)</f>
        <v>1.3157894736842105E-2</v>
      </c>
      <c r="F11" s="81">
        <v>74</v>
      </c>
      <c r="G11" s="39">
        <f>IF(F35=0, "-", F11/F35)</f>
        <v>3.0603804797353185E-2</v>
      </c>
      <c r="H11" s="65">
        <v>119</v>
      </c>
      <c r="I11" s="21">
        <f>IF(H35=0, "-", H11/H35)</f>
        <v>3.8586251621271078E-2</v>
      </c>
      <c r="J11" s="20">
        <f t="shared" si="0"/>
        <v>2</v>
      </c>
      <c r="K11" s="21">
        <f t="shared" si="1"/>
        <v>-0.37815126050420167</v>
      </c>
    </row>
    <row r="12" spans="1:11" x14ac:dyDescent="0.2">
      <c r="A12" s="7" t="s">
        <v>43</v>
      </c>
      <c r="B12" s="65">
        <v>9</v>
      </c>
      <c r="C12" s="39">
        <f>IF(B35=0, "-", B12/B35)</f>
        <v>2.9126213592233011E-2</v>
      </c>
      <c r="D12" s="65">
        <v>7</v>
      </c>
      <c r="E12" s="21">
        <f>IF(D35=0, "-", D12/D35)</f>
        <v>3.0701754385964911E-2</v>
      </c>
      <c r="F12" s="81">
        <v>80</v>
      </c>
      <c r="G12" s="39">
        <f>IF(F35=0, "-", F12/F35)</f>
        <v>3.3085194375516956E-2</v>
      </c>
      <c r="H12" s="65">
        <v>84</v>
      </c>
      <c r="I12" s="21">
        <f>IF(H35=0, "-", H12/H35)</f>
        <v>2.7237354085603113E-2</v>
      </c>
      <c r="J12" s="20">
        <f t="shared" si="0"/>
        <v>0.2857142857142857</v>
      </c>
      <c r="K12" s="21">
        <f t="shared" si="1"/>
        <v>-4.7619047619047616E-2</v>
      </c>
    </row>
    <row r="13" spans="1:11" x14ac:dyDescent="0.2">
      <c r="A13" s="7" t="s">
        <v>44</v>
      </c>
      <c r="B13" s="65">
        <v>12</v>
      </c>
      <c r="C13" s="39">
        <f>IF(B35=0, "-", B13/B35)</f>
        <v>3.8834951456310676E-2</v>
      </c>
      <c r="D13" s="65">
        <v>20</v>
      </c>
      <c r="E13" s="21">
        <f>IF(D35=0, "-", D13/D35)</f>
        <v>8.771929824561403E-2</v>
      </c>
      <c r="F13" s="81">
        <v>126</v>
      </c>
      <c r="G13" s="39">
        <f>IF(F35=0, "-", F13/F35)</f>
        <v>5.2109181141439205E-2</v>
      </c>
      <c r="H13" s="65">
        <v>204</v>
      </c>
      <c r="I13" s="21">
        <f>IF(H35=0, "-", H13/H35)</f>
        <v>6.6147859922178989E-2</v>
      </c>
      <c r="J13" s="20">
        <f t="shared" si="0"/>
        <v>-0.4</v>
      </c>
      <c r="K13" s="21">
        <f t="shared" si="1"/>
        <v>-0.38235294117647056</v>
      </c>
    </row>
    <row r="14" spans="1:11" x14ac:dyDescent="0.2">
      <c r="A14" s="7" t="s">
        <v>46</v>
      </c>
      <c r="B14" s="65">
        <v>8</v>
      </c>
      <c r="C14" s="39">
        <f>IF(B35=0, "-", B14/B35)</f>
        <v>2.5889967637540454E-2</v>
      </c>
      <c r="D14" s="65">
        <v>8</v>
      </c>
      <c r="E14" s="21">
        <f>IF(D35=0, "-", D14/D35)</f>
        <v>3.5087719298245612E-2</v>
      </c>
      <c r="F14" s="81">
        <v>41</v>
      </c>
      <c r="G14" s="39">
        <f>IF(F35=0, "-", F14/F35)</f>
        <v>1.695616211745244E-2</v>
      </c>
      <c r="H14" s="65">
        <v>53</v>
      </c>
      <c r="I14" s="21">
        <f>IF(H35=0, "-", H14/H35)</f>
        <v>1.7185473411154346E-2</v>
      </c>
      <c r="J14" s="20">
        <f t="shared" si="0"/>
        <v>0</v>
      </c>
      <c r="K14" s="21">
        <f t="shared" si="1"/>
        <v>-0.22641509433962265</v>
      </c>
    </row>
    <row r="15" spans="1:11" x14ac:dyDescent="0.2">
      <c r="A15" s="7" t="s">
        <v>47</v>
      </c>
      <c r="B15" s="65">
        <v>5</v>
      </c>
      <c r="C15" s="39">
        <f>IF(B35=0, "-", B15/B35)</f>
        <v>1.6181229773462782E-2</v>
      </c>
      <c r="D15" s="65">
        <v>7</v>
      </c>
      <c r="E15" s="21">
        <f>IF(D35=0, "-", D15/D35)</f>
        <v>3.0701754385964911E-2</v>
      </c>
      <c r="F15" s="81">
        <v>23</v>
      </c>
      <c r="G15" s="39">
        <f>IF(F35=0, "-", F15/F35)</f>
        <v>9.5119933829611245E-3</v>
      </c>
      <c r="H15" s="65">
        <v>25</v>
      </c>
      <c r="I15" s="21">
        <f>IF(H35=0, "-", H15/H35)</f>
        <v>8.1063553826199748E-3</v>
      </c>
      <c r="J15" s="20">
        <f t="shared" si="0"/>
        <v>-0.2857142857142857</v>
      </c>
      <c r="K15" s="21">
        <f t="shared" si="1"/>
        <v>-0.08</v>
      </c>
    </row>
    <row r="16" spans="1:11" x14ac:dyDescent="0.2">
      <c r="A16" s="7" t="s">
        <v>49</v>
      </c>
      <c r="B16" s="65">
        <v>18</v>
      </c>
      <c r="C16" s="39">
        <f>IF(B35=0, "-", B16/B35)</f>
        <v>5.8252427184466021E-2</v>
      </c>
      <c r="D16" s="65">
        <v>7</v>
      </c>
      <c r="E16" s="21">
        <f>IF(D35=0, "-", D16/D35)</f>
        <v>3.0701754385964911E-2</v>
      </c>
      <c r="F16" s="81">
        <v>91</v>
      </c>
      <c r="G16" s="39">
        <f>IF(F35=0, "-", F16/F35)</f>
        <v>3.7634408602150539E-2</v>
      </c>
      <c r="H16" s="65">
        <v>53</v>
      </c>
      <c r="I16" s="21">
        <f>IF(H35=0, "-", H16/H35)</f>
        <v>1.7185473411154346E-2</v>
      </c>
      <c r="J16" s="20">
        <f t="shared" si="0"/>
        <v>1.5714285714285714</v>
      </c>
      <c r="K16" s="21">
        <f t="shared" si="1"/>
        <v>0.71698113207547165</v>
      </c>
    </row>
    <row r="17" spans="1:11" x14ac:dyDescent="0.2">
      <c r="A17" s="7" t="s">
        <v>50</v>
      </c>
      <c r="B17" s="65">
        <v>1</v>
      </c>
      <c r="C17" s="39">
        <f>IF(B35=0, "-", B17/B35)</f>
        <v>3.2362459546925568E-3</v>
      </c>
      <c r="D17" s="65">
        <v>0</v>
      </c>
      <c r="E17" s="21">
        <f>IF(D35=0, "-", D17/D35)</f>
        <v>0</v>
      </c>
      <c r="F17" s="81">
        <v>3</v>
      </c>
      <c r="G17" s="39">
        <f>IF(F35=0, "-", F17/F35)</f>
        <v>1.2406947890818859E-3</v>
      </c>
      <c r="H17" s="65">
        <v>10</v>
      </c>
      <c r="I17" s="21">
        <f>IF(H35=0, "-", H17/H35)</f>
        <v>3.2425421530479898E-3</v>
      </c>
      <c r="J17" s="20" t="str">
        <f t="shared" si="0"/>
        <v>-</v>
      </c>
      <c r="K17" s="21">
        <f t="shared" si="1"/>
        <v>-0.7</v>
      </c>
    </row>
    <row r="18" spans="1:11" x14ac:dyDescent="0.2">
      <c r="A18" s="7" t="s">
        <v>51</v>
      </c>
      <c r="B18" s="65">
        <v>0</v>
      </c>
      <c r="C18" s="39">
        <f>IF(B35=0, "-", B18/B35)</f>
        <v>0</v>
      </c>
      <c r="D18" s="65">
        <v>0</v>
      </c>
      <c r="E18" s="21">
        <f>IF(D35=0, "-", D18/D35)</f>
        <v>0</v>
      </c>
      <c r="F18" s="81">
        <v>2</v>
      </c>
      <c r="G18" s="39">
        <f>IF(F35=0, "-", F18/F35)</f>
        <v>8.271298593879239E-4</v>
      </c>
      <c r="H18" s="65">
        <v>0</v>
      </c>
      <c r="I18" s="21">
        <f>IF(H35=0, "-", H18/H35)</f>
        <v>0</v>
      </c>
      <c r="J18" s="20" t="str">
        <f t="shared" si="0"/>
        <v>-</v>
      </c>
      <c r="K18" s="21" t="str">
        <f t="shared" si="1"/>
        <v>-</v>
      </c>
    </row>
    <row r="19" spans="1:11" x14ac:dyDescent="0.2">
      <c r="A19" s="7" t="s">
        <v>52</v>
      </c>
      <c r="B19" s="65">
        <v>2</v>
      </c>
      <c r="C19" s="39">
        <f>IF(B35=0, "-", B19/B35)</f>
        <v>6.4724919093851136E-3</v>
      </c>
      <c r="D19" s="65">
        <v>3</v>
      </c>
      <c r="E19" s="21">
        <f>IF(D35=0, "-", D19/D35)</f>
        <v>1.3157894736842105E-2</v>
      </c>
      <c r="F19" s="81">
        <v>25</v>
      </c>
      <c r="G19" s="39">
        <f>IF(F35=0, "-", F19/F35)</f>
        <v>1.0339123242349049E-2</v>
      </c>
      <c r="H19" s="65">
        <v>37</v>
      </c>
      <c r="I19" s="21">
        <f>IF(H35=0, "-", H19/H35)</f>
        <v>1.1997405966277562E-2</v>
      </c>
      <c r="J19" s="20">
        <f t="shared" si="0"/>
        <v>-0.33333333333333331</v>
      </c>
      <c r="K19" s="21">
        <f t="shared" si="1"/>
        <v>-0.32432432432432434</v>
      </c>
    </row>
    <row r="20" spans="1:11" x14ac:dyDescent="0.2">
      <c r="A20" s="7" t="s">
        <v>54</v>
      </c>
      <c r="B20" s="65">
        <v>40</v>
      </c>
      <c r="C20" s="39">
        <f>IF(B35=0, "-", B20/B35)</f>
        <v>0.12944983818770225</v>
      </c>
      <c r="D20" s="65">
        <v>23</v>
      </c>
      <c r="E20" s="21">
        <f>IF(D35=0, "-", D20/D35)</f>
        <v>0.10087719298245613</v>
      </c>
      <c r="F20" s="81">
        <v>271</v>
      </c>
      <c r="G20" s="39">
        <f>IF(F35=0, "-", F20/F35)</f>
        <v>0.11207609594706369</v>
      </c>
      <c r="H20" s="65">
        <v>217</v>
      </c>
      <c r="I20" s="21">
        <f>IF(H35=0, "-", H20/H35)</f>
        <v>7.0363164721141375E-2</v>
      </c>
      <c r="J20" s="20">
        <f t="shared" si="0"/>
        <v>0.73913043478260865</v>
      </c>
      <c r="K20" s="21">
        <f t="shared" si="1"/>
        <v>0.24884792626728111</v>
      </c>
    </row>
    <row r="21" spans="1:11" x14ac:dyDescent="0.2">
      <c r="A21" s="7" t="s">
        <v>55</v>
      </c>
      <c r="B21" s="65">
        <v>1</v>
      </c>
      <c r="C21" s="39">
        <f>IF(B35=0, "-", B21/B35)</f>
        <v>3.2362459546925568E-3</v>
      </c>
      <c r="D21" s="65">
        <v>0</v>
      </c>
      <c r="E21" s="21">
        <f>IF(D35=0, "-", D21/D35)</f>
        <v>0</v>
      </c>
      <c r="F21" s="81">
        <v>12</v>
      </c>
      <c r="G21" s="39">
        <f>IF(F35=0, "-", F21/F35)</f>
        <v>4.9627791563275434E-3</v>
      </c>
      <c r="H21" s="65">
        <v>6</v>
      </c>
      <c r="I21" s="21">
        <f>IF(H35=0, "-", H21/H35)</f>
        <v>1.9455252918287938E-3</v>
      </c>
      <c r="J21" s="20" t="str">
        <f t="shared" si="0"/>
        <v>-</v>
      </c>
      <c r="K21" s="21">
        <f t="shared" si="1"/>
        <v>1</v>
      </c>
    </row>
    <row r="22" spans="1:11" x14ac:dyDescent="0.2">
      <c r="A22" s="7" t="s">
        <v>58</v>
      </c>
      <c r="B22" s="65">
        <v>2</v>
      </c>
      <c r="C22" s="39">
        <f>IF(B35=0, "-", B22/B35)</f>
        <v>6.4724919093851136E-3</v>
      </c>
      <c r="D22" s="65">
        <v>0</v>
      </c>
      <c r="E22" s="21">
        <f>IF(D35=0, "-", D22/D35)</f>
        <v>0</v>
      </c>
      <c r="F22" s="81">
        <v>17</v>
      </c>
      <c r="G22" s="39">
        <f>IF(F35=0, "-", F22/F35)</f>
        <v>7.0306038047973536E-3</v>
      </c>
      <c r="H22" s="65">
        <v>0</v>
      </c>
      <c r="I22" s="21">
        <f>IF(H35=0, "-", H22/H35)</f>
        <v>0</v>
      </c>
      <c r="J22" s="20" t="str">
        <f t="shared" si="0"/>
        <v>-</v>
      </c>
      <c r="K22" s="21" t="str">
        <f t="shared" si="1"/>
        <v>-</v>
      </c>
    </row>
    <row r="23" spans="1:11" x14ac:dyDescent="0.2">
      <c r="A23" s="7" t="s">
        <v>60</v>
      </c>
      <c r="B23" s="65">
        <v>40</v>
      </c>
      <c r="C23" s="39">
        <f>IF(B35=0, "-", B23/B35)</f>
        <v>0.12944983818770225</v>
      </c>
      <c r="D23" s="65">
        <v>36</v>
      </c>
      <c r="E23" s="21">
        <f>IF(D35=0, "-", D23/D35)</f>
        <v>0.15789473684210525</v>
      </c>
      <c r="F23" s="81">
        <v>289</v>
      </c>
      <c r="G23" s="39">
        <f>IF(F35=0, "-", F23/F35)</f>
        <v>0.11952026468155501</v>
      </c>
      <c r="H23" s="65">
        <v>712</v>
      </c>
      <c r="I23" s="21">
        <f>IF(H35=0, "-", H23/H35)</f>
        <v>0.23086900129701687</v>
      </c>
      <c r="J23" s="20">
        <f t="shared" si="0"/>
        <v>0.1111111111111111</v>
      </c>
      <c r="K23" s="21">
        <f t="shared" si="1"/>
        <v>-0.5941011235955056</v>
      </c>
    </row>
    <row r="24" spans="1:11" x14ac:dyDescent="0.2">
      <c r="A24" s="7" t="s">
        <v>61</v>
      </c>
      <c r="B24" s="65">
        <v>13</v>
      </c>
      <c r="C24" s="39">
        <f>IF(B35=0, "-", B24/B35)</f>
        <v>4.2071197411003236E-2</v>
      </c>
      <c r="D24" s="65">
        <v>11</v>
      </c>
      <c r="E24" s="21">
        <f>IF(D35=0, "-", D24/D35)</f>
        <v>4.8245614035087717E-2</v>
      </c>
      <c r="F24" s="81">
        <v>126</v>
      </c>
      <c r="G24" s="39">
        <f>IF(F35=0, "-", F24/F35)</f>
        <v>5.2109181141439205E-2</v>
      </c>
      <c r="H24" s="65">
        <v>120</v>
      </c>
      <c r="I24" s="21">
        <f>IF(H35=0, "-", H24/H35)</f>
        <v>3.8910505836575876E-2</v>
      </c>
      <c r="J24" s="20">
        <f t="shared" si="0"/>
        <v>0.18181818181818182</v>
      </c>
      <c r="K24" s="21">
        <f t="shared" si="1"/>
        <v>0.05</v>
      </c>
    </row>
    <row r="25" spans="1:11" x14ac:dyDescent="0.2">
      <c r="A25" s="7" t="s">
        <v>62</v>
      </c>
      <c r="B25" s="65">
        <v>0</v>
      </c>
      <c r="C25" s="39">
        <f>IF(B35=0, "-", B25/B35)</f>
        <v>0</v>
      </c>
      <c r="D25" s="65">
        <v>1</v>
      </c>
      <c r="E25" s="21">
        <f>IF(D35=0, "-", D25/D35)</f>
        <v>4.3859649122807015E-3</v>
      </c>
      <c r="F25" s="81">
        <v>2</v>
      </c>
      <c r="G25" s="39">
        <f>IF(F35=0, "-", F25/F35)</f>
        <v>8.271298593879239E-4</v>
      </c>
      <c r="H25" s="65">
        <v>1</v>
      </c>
      <c r="I25" s="21">
        <f>IF(H35=0, "-", H25/H35)</f>
        <v>3.2425421530479895E-4</v>
      </c>
      <c r="J25" s="20">
        <f t="shared" si="0"/>
        <v>-1</v>
      </c>
      <c r="K25" s="21">
        <f t="shared" si="1"/>
        <v>1</v>
      </c>
    </row>
    <row r="26" spans="1:11" x14ac:dyDescent="0.2">
      <c r="A26" s="7" t="s">
        <v>64</v>
      </c>
      <c r="B26" s="65">
        <v>0</v>
      </c>
      <c r="C26" s="39">
        <f>IF(B35=0, "-", B26/B35)</f>
        <v>0</v>
      </c>
      <c r="D26" s="65">
        <v>2</v>
      </c>
      <c r="E26" s="21">
        <f>IF(D35=0, "-", D26/D35)</f>
        <v>8.771929824561403E-3</v>
      </c>
      <c r="F26" s="81">
        <v>0</v>
      </c>
      <c r="G26" s="39">
        <f>IF(F35=0, "-", F26/F35)</f>
        <v>0</v>
      </c>
      <c r="H26" s="65">
        <v>5</v>
      </c>
      <c r="I26" s="21">
        <f>IF(H35=0, "-", H26/H35)</f>
        <v>1.6212710765239949E-3</v>
      </c>
      <c r="J26" s="20">
        <f t="shared" si="0"/>
        <v>-1</v>
      </c>
      <c r="K26" s="21">
        <f t="shared" si="1"/>
        <v>-1</v>
      </c>
    </row>
    <row r="27" spans="1:11" x14ac:dyDescent="0.2">
      <c r="A27" s="7" t="s">
        <v>65</v>
      </c>
      <c r="B27" s="65">
        <v>0</v>
      </c>
      <c r="C27" s="39">
        <f>IF(B35=0, "-", B27/B35)</f>
        <v>0</v>
      </c>
      <c r="D27" s="65">
        <v>0</v>
      </c>
      <c r="E27" s="21">
        <f>IF(D35=0, "-", D27/D35)</f>
        <v>0</v>
      </c>
      <c r="F27" s="81">
        <v>1</v>
      </c>
      <c r="G27" s="39">
        <f>IF(F35=0, "-", F27/F35)</f>
        <v>4.1356492969396195E-4</v>
      </c>
      <c r="H27" s="65">
        <v>2</v>
      </c>
      <c r="I27" s="21">
        <f>IF(H35=0, "-", H27/H35)</f>
        <v>6.485084306095979E-4</v>
      </c>
      <c r="J27" s="20" t="str">
        <f t="shared" si="0"/>
        <v>-</v>
      </c>
      <c r="K27" s="21">
        <f t="shared" si="1"/>
        <v>-0.5</v>
      </c>
    </row>
    <row r="28" spans="1:11" x14ac:dyDescent="0.2">
      <c r="A28" s="7" t="s">
        <v>66</v>
      </c>
      <c r="B28" s="65">
        <v>0</v>
      </c>
      <c r="C28" s="39">
        <f>IF(B35=0, "-", B28/B35)</f>
        <v>0</v>
      </c>
      <c r="D28" s="65">
        <v>0</v>
      </c>
      <c r="E28" s="21">
        <f>IF(D35=0, "-", D28/D35)</f>
        <v>0</v>
      </c>
      <c r="F28" s="81">
        <v>2</v>
      </c>
      <c r="G28" s="39">
        <f>IF(F35=0, "-", F28/F35)</f>
        <v>8.271298593879239E-4</v>
      </c>
      <c r="H28" s="65">
        <v>0</v>
      </c>
      <c r="I28" s="21">
        <f>IF(H35=0, "-", H28/H35)</f>
        <v>0</v>
      </c>
      <c r="J28" s="20" t="str">
        <f t="shared" si="0"/>
        <v>-</v>
      </c>
      <c r="K28" s="21" t="str">
        <f t="shared" si="1"/>
        <v>-</v>
      </c>
    </row>
    <row r="29" spans="1:11" x14ac:dyDescent="0.2">
      <c r="A29" s="7" t="s">
        <v>67</v>
      </c>
      <c r="B29" s="65">
        <v>15</v>
      </c>
      <c r="C29" s="39">
        <f>IF(B35=0, "-", B29/B35)</f>
        <v>4.8543689320388349E-2</v>
      </c>
      <c r="D29" s="65">
        <v>5</v>
      </c>
      <c r="E29" s="21">
        <f>IF(D35=0, "-", D29/D35)</f>
        <v>2.1929824561403508E-2</v>
      </c>
      <c r="F29" s="81">
        <v>114</v>
      </c>
      <c r="G29" s="39">
        <f>IF(F35=0, "-", F29/F35)</f>
        <v>4.7146401985111663E-2</v>
      </c>
      <c r="H29" s="65">
        <v>133</v>
      </c>
      <c r="I29" s="21">
        <f>IF(H35=0, "-", H29/H35)</f>
        <v>4.3125810635538261E-2</v>
      </c>
      <c r="J29" s="20">
        <f t="shared" si="0"/>
        <v>2</v>
      </c>
      <c r="K29" s="21">
        <f t="shared" si="1"/>
        <v>-0.14285714285714285</v>
      </c>
    </row>
    <row r="30" spans="1:11" x14ac:dyDescent="0.2">
      <c r="A30" s="7" t="s">
        <v>68</v>
      </c>
      <c r="B30" s="65">
        <v>18</v>
      </c>
      <c r="C30" s="39">
        <f>IF(B35=0, "-", B30/B35)</f>
        <v>5.8252427184466021E-2</v>
      </c>
      <c r="D30" s="65">
        <v>8</v>
      </c>
      <c r="E30" s="21">
        <f>IF(D35=0, "-", D30/D35)</f>
        <v>3.5087719298245612E-2</v>
      </c>
      <c r="F30" s="81">
        <v>85</v>
      </c>
      <c r="G30" s="39">
        <f>IF(F35=0, "-", F30/F35)</f>
        <v>3.5153019023986765E-2</v>
      </c>
      <c r="H30" s="65">
        <v>84</v>
      </c>
      <c r="I30" s="21">
        <f>IF(H35=0, "-", H30/H35)</f>
        <v>2.7237354085603113E-2</v>
      </c>
      <c r="J30" s="20">
        <f t="shared" si="0"/>
        <v>1.25</v>
      </c>
      <c r="K30" s="21">
        <f t="shared" si="1"/>
        <v>1.1904761904761904E-2</v>
      </c>
    </row>
    <row r="31" spans="1:11" x14ac:dyDescent="0.2">
      <c r="A31" s="7" t="s">
        <v>69</v>
      </c>
      <c r="B31" s="65">
        <v>103</v>
      </c>
      <c r="C31" s="39">
        <f>IF(B35=0, "-", B31/B35)</f>
        <v>0.33333333333333331</v>
      </c>
      <c r="D31" s="65">
        <v>79</v>
      </c>
      <c r="E31" s="21">
        <f>IF(D35=0, "-", D31/D35)</f>
        <v>0.34649122807017546</v>
      </c>
      <c r="F31" s="81">
        <v>940</v>
      </c>
      <c r="G31" s="39">
        <f>IF(F35=0, "-", F31/F35)</f>
        <v>0.38875103391232424</v>
      </c>
      <c r="H31" s="65">
        <v>1135</v>
      </c>
      <c r="I31" s="21">
        <f>IF(H35=0, "-", H31/H35)</f>
        <v>0.36802853437094685</v>
      </c>
      <c r="J31" s="20">
        <f t="shared" si="0"/>
        <v>0.30379746835443039</v>
      </c>
      <c r="K31" s="21">
        <f t="shared" si="1"/>
        <v>-0.17180616740088106</v>
      </c>
    </row>
    <row r="32" spans="1:11" x14ac:dyDescent="0.2">
      <c r="A32" s="7" t="s">
        <v>71</v>
      </c>
      <c r="B32" s="65">
        <v>9</v>
      </c>
      <c r="C32" s="39">
        <f>IF(B35=0, "-", B32/B35)</f>
        <v>2.9126213592233011E-2</v>
      </c>
      <c r="D32" s="65">
        <v>0</v>
      </c>
      <c r="E32" s="21">
        <f>IF(D35=0, "-", D32/D35)</f>
        <v>0</v>
      </c>
      <c r="F32" s="81">
        <v>43</v>
      </c>
      <c r="G32" s="39">
        <f>IF(F35=0, "-", F32/F35)</f>
        <v>1.7783291976840365E-2</v>
      </c>
      <c r="H32" s="65">
        <v>23</v>
      </c>
      <c r="I32" s="21">
        <f>IF(H35=0, "-", H32/H35)</f>
        <v>7.4578469520103765E-3</v>
      </c>
      <c r="J32" s="20" t="str">
        <f t="shared" si="0"/>
        <v>-</v>
      </c>
      <c r="K32" s="21">
        <f t="shared" si="1"/>
        <v>0.86956521739130432</v>
      </c>
    </row>
    <row r="33" spans="1:11" x14ac:dyDescent="0.2">
      <c r="A33" s="7" t="s">
        <v>72</v>
      </c>
      <c r="B33" s="65">
        <v>0</v>
      </c>
      <c r="C33" s="39">
        <f>IF(B35=0, "-", B33/B35)</f>
        <v>0</v>
      </c>
      <c r="D33" s="65">
        <v>0</v>
      </c>
      <c r="E33" s="21">
        <f>IF(D35=0, "-", D33/D35)</f>
        <v>0</v>
      </c>
      <c r="F33" s="81">
        <v>1</v>
      </c>
      <c r="G33" s="39">
        <f>IF(F35=0, "-", F33/F35)</f>
        <v>4.1356492969396195E-4</v>
      </c>
      <c r="H33" s="65">
        <v>1</v>
      </c>
      <c r="I33" s="21">
        <f>IF(H35=0, "-", H33/H35)</f>
        <v>3.2425421530479895E-4</v>
      </c>
      <c r="J33" s="20" t="str">
        <f t="shared" si="0"/>
        <v>-</v>
      </c>
      <c r="K33" s="21">
        <f t="shared" si="1"/>
        <v>0</v>
      </c>
    </row>
    <row r="34" spans="1:11" x14ac:dyDescent="0.2">
      <c r="A34" s="2"/>
      <c r="B34" s="68"/>
      <c r="C34" s="33"/>
      <c r="D34" s="68"/>
      <c r="E34" s="6"/>
      <c r="F34" s="82"/>
      <c r="G34" s="33"/>
      <c r="H34" s="68"/>
      <c r="I34" s="6"/>
      <c r="J34" s="5"/>
      <c r="K34" s="6"/>
    </row>
    <row r="35" spans="1:11" s="43" customFormat="1" x14ac:dyDescent="0.2">
      <c r="A35" s="162" t="s">
        <v>428</v>
      </c>
      <c r="B35" s="71">
        <f>SUM(B7:B34)</f>
        <v>309</v>
      </c>
      <c r="C35" s="40">
        <v>1</v>
      </c>
      <c r="D35" s="71">
        <f>SUM(D7:D34)</f>
        <v>228</v>
      </c>
      <c r="E35" s="41">
        <v>1</v>
      </c>
      <c r="F35" s="77">
        <f>SUM(F7:F34)</f>
        <v>2418</v>
      </c>
      <c r="G35" s="42">
        <v>1</v>
      </c>
      <c r="H35" s="71">
        <f>SUM(H7:H34)</f>
        <v>3084</v>
      </c>
      <c r="I35" s="41">
        <v>1</v>
      </c>
      <c r="J35" s="37">
        <f>IF(D35=0, "-", (B35-D35)/D35)</f>
        <v>0.35526315789473684</v>
      </c>
      <c r="K35" s="38">
        <f>IF(H35=0, "-", (F35-H35)/H35)</f>
        <v>-0.21595330739299612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0"/>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104</v>
      </c>
      <c r="B6" s="61" t="s">
        <v>12</v>
      </c>
      <c r="C6" s="62" t="s">
        <v>13</v>
      </c>
      <c r="D6" s="61" t="s">
        <v>12</v>
      </c>
      <c r="E6" s="63" t="s">
        <v>13</v>
      </c>
      <c r="F6" s="62" t="s">
        <v>12</v>
      </c>
      <c r="G6" s="62" t="s">
        <v>13</v>
      </c>
      <c r="H6" s="61" t="s">
        <v>12</v>
      </c>
      <c r="I6" s="63" t="s">
        <v>13</v>
      </c>
      <c r="J6" s="61"/>
      <c r="K6" s="63"/>
    </row>
    <row r="7" spans="1:11" x14ac:dyDescent="0.2">
      <c r="A7" s="7" t="s">
        <v>344</v>
      </c>
      <c r="B7" s="65">
        <v>0</v>
      </c>
      <c r="C7" s="34">
        <f>IF(B10=0, "-", B7/B10)</f>
        <v>0</v>
      </c>
      <c r="D7" s="65">
        <v>0</v>
      </c>
      <c r="E7" s="9">
        <f>IF(D10=0, "-", D7/D10)</f>
        <v>0</v>
      </c>
      <c r="F7" s="81">
        <v>1</v>
      </c>
      <c r="G7" s="34">
        <f>IF(F10=0, "-", F7/F10)</f>
        <v>1.6393442622950821E-2</v>
      </c>
      <c r="H7" s="65">
        <v>1</v>
      </c>
      <c r="I7" s="9">
        <f>IF(H10=0, "-", H7/H10)</f>
        <v>1.2987012987012988E-2</v>
      </c>
      <c r="J7" s="8" t="str">
        <f>IF(D7=0, "-", IF((B7-D7)/D7&lt;10, (B7-D7)/D7, "&gt;999%"))</f>
        <v>-</v>
      </c>
      <c r="K7" s="9">
        <f>IF(H7=0, "-", IF((F7-H7)/H7&lt;10, (F7-H7)/H7, "&gt;999%"))</f>
        <v>0</v>
      </c>
    </row>
    <row r="8" spans="1:11" x14ac:dyDescent="0.2">
      <c r="A8" s="7" t="s">
        <v>345</v>
      </c>
      <c r="B8" s="65">
        <v>3</v>
      </c>
      <c r="C8" s="34">
        <f>IF(B10=0, "-", B8/B10)</f>
        <v>1</v>
      </c>
      <c r="D8" s="65">
        <v>5</v>
      </c>
      <c r="E8" s="9">
        <f>IF(D10=0, "-", D8/D10)</f>
        <v>1</v>
      </c>
      <c r="F8" s="81">
        <v>60</v>
      </c>
      <c r="G8" s="34">
        <f>IF(F10=0, "-", F8/F10)</f>
        <v>0.98360655737704916</v>
      </c>
      <c r="H8" s="65">
        <v>76</v>
      </c>
      <c r="I8" s="9">
        <f>IF(H10=0, "-", H8/H10)</f>
        <v>0.98701298701298701</v>
      </c>
      <c r="J8" s="8">
        <f>IF(D8=0, "-", IF((B8-D8)/D8&lt;10, (B8-D8)/D8, "&gt;999%"))</f>
        <v>-0.4</v>
      </c>
      <c r="K8" s="9">
        <f>IF(H8=0, "-", IF((F8-H8)/H8&lt;10, (F8-H8)/H8, "&gt;999%"))</f>
        <v>-0.21052631578947367</v>
      </c>
    </row>
    <row r="9" spans="1:11" x14ac:dyDescent="0.2">
      <c r="A9" s="2"/>
      <c r="B9" s="68"/>
      <c r="C9" s="33"/>
      <c r="D9" s="68"/>
      <c r="E9" s="6"/>
      <c r="F9" s="82"/>
      <c r="G9" s="33"/>
      <c r="H9" s="68"/>
      <c r="I9" s="6"/>
      <c r="J9" s="5"/>
      <c r="K9" s="6"/>
    </row>
    <row r="10" spans="1:11" s="43" customFormat="1" x14ac:dyDescent="0.2">
      <c r="A10" s="162" t="s">
        <v>450</v>
      </c>
      <c r="B10" s="71">
        <f>SUM(B7:B9)</f>
        <v>3</v>
      </c>
      <c r="C10" s="40">
        <f>B10/666</f>
        <v>4.5045045045045045E-3</v>
      </c>
      <c r="D10" s="71">
        <f>SUM(D7:D9)</f>
        <v>5</v>
      </c>
      <c r="E10" s="41">
        <f>D10/602</f>
        <v>8.3056478405315621E-3</v>
      </c>
      <c r="F10" s="77">
        <f>SUM(F7:F9)</f>
        <v>61</v>
      </c>
      <c r="G10" s="42">
        <f>F10/5422</f>
        <v>1.1250461084470675E-2</v>
      </c>
      <c r="H10" s="71">
        <f>SUM(H7:H9)</f>
        <v>77</v>
      </c>
      <c r="I10" s="41">
        <f>H10/6871</f>
        <v>1.120652015718236E-2</v>
      </c>
      <c r="J10" s="37">
        <f>IF(D10=0, "-", IF((B10-D10)/D10&lt;10, (B10-D10)/D10, "&gt;999%"))</f>
        <v>-0.4</v>
      </c>
      <c r="K10" s="38">
        <f>IF(H10=0, "-", IF((F10-H10)/H10&lt;10, (F10-H10)/H10, "&gt;999%"))</f>
        <v>-0.20779220779220781</v>
      </c>
    </row>
    <row r="11" spans="1:11" x14ac:dyDescent="0.2">
      <c r="B11" s="83"/>
      <c r="D11" s="83"/>
      <c r="F11" s="83"/>
      <c r="H11" s="83"/>
    </row>
    <row r="12" spans="1:11" x14ac:dyDescent="0.2">
      <c r="A12" s="163" t="s">
        <v>105</v>
      </c>
      <c r="B12" s="61" t="s">
        <v>12</v>
      </c>
      <c r="C12" s="62" t="s">
        <v>13</v>
      </c>
      <c r="D12" s="61" t="s">
        <v>12</v>
      </c>
      <c r="E12" s="63" t="s">
        <v>13</v>
      </c>
      <c r="F12" s="62" t="s">
        <v>12</v>
      </c>
      <c r="G12" s="62" t="s">
        <v>13</v>
      </c>
      <c r="H12" s="61" t="s">
        <v>12</v>
      </c>
      <c r="I12" s="63" t="s">
        <v>13</v>
      </c>
      <c r="J12" s="61"/>
      <c r="K12" s="63"/>
    </row>
    <row r="13" spans="1:11" x14ac:dyDescent="0.2">
      <c r="A13" s="7" t="s">
        <v>346</v>
      </c>
      <c r="B13" s="65">
        <v>5</v>
      </c>
      <c r="C13" s="34">
        <f>IF(B15=0, "-", B13/B15)</f>
        <v>1</v>
      </c>
      <c r="D13" s="65">
        <v>4</v>
      </c>
      <c r="E13" s="9">
        <f>IF(D15=0, "-", D13/D15)</f>
        <v>1</v>
      </c>
      <c r="F13" s="81">
        <v>13</v>
      </c>
      <c r="G13" s="34">
        <f>IF(F15=0, "-", F13/F15)</f>
        <v>1</v>
      </c>
      <c r="H13" s="65">
        <v>8</v>
      </c>
      <c r="I13" s="9">
        <f>IF(H15=0, "-", H13/H15)</f>
        <v>1</v>
      </c>
      <c r="J13" s="8">
        <f>IF(D13=0, "-", IF((B13-D13)/D13&lt;10, (B13-D13)/D13, "&gt;999%"))</f>
        <v>0.25</v>
      </c>
      <c r="K13" s="9">
        <f>IF(H13=0, "-", IF((F13-H13)/H13&lt;10, (F13-H13)/H13, "&gt;999%"))</f>
        <v>0.625</v>
      </c>
    </row>
    <row r="14" spans="1:11" x14ac:dyDescent="0.2">
      <c r="A14" s="2"/>
      <c r="B14" s="68"/>
      <c r="C14" s="33"/>
      <c r="D14" s="68"/>
      <c r="E14" s="6"/>
      <c r="F14" s="82"/>
      <c r="G14" s="33"/>
      <c r="H14" s="68"/>
      <c r="I14" s="6"/>
      <c r="J14" s="5"/>
      <c r="K14" s="6"/>
    </row>
    <row r="15" spans="1:11" s="43" customFormat="1" x14ac:dyDescent="0.2">
      <c r="A15" s="162" t="s">
        <v>449</v>
      </c>
      <c r="B15" s="71">
        <f>SUM(B13:B14)</f>
        <v>5</v>
      </c>
      <c r="C15" s="40">
        <f>B15/666</f>
        <v>7.5075075075075074E-3</v>
      </c>
      <c r="D15" s="71">
        <f>SUM(D13:D14)</f>
        <v>4</v>
      </c>
      <c r="E15" s="41">
        <f>D15/602</f>
        <v>6.6445182724252493E-3</v>
      </c>
      <c r="F15" s="77">
        <f>SUM(F13:F14)</f>
        <v>13</v>
      </c>
      <c r="G15" s="42">
        <f>F15/5422</f>
        <v>2.3976392475101439E-3</v>
      </c>
      <c r="H15" s="71">
        <f>SUM(H13:H14)</f>
        <v>8</v>
      </c>
      <c r="I15" s="41">
        <f>H15/6871</f>
        <v>1.164313782564401E-3</v>
      </c>
      <c r="J15" s="37">
        <f>IF(D15=0, "-", IF((B15-D15)/D15&lt;10, (B15-D15)/D15, "&gt;999%"))</f>
        <v>0.25</v>
      </c>
      <c r="K15" s="38">
        <f>IF(H15=0, "-", IF((F15-H15)/H15&lt;10, (F15-H15)/H15, "&gt;999%"))</f>
        <v>0.625</v>
      </c>
    </row>
    <row r="16" spans="1:11" x14ac:dyDescent="0.2">
      <c r="B16" s="83"/>
      <c r="D16" s="83"/>
      <c r="F16" s="83"/>
      <c r="H16" s="83"/>
    </row>
    <row r="17" spans="1:11" x14ac:dyDescent="0.2">
      <c r="A17" s="163" t="s">
        <v>106</v>
      </c>
      <c r="B17" s="61" t="s">
        <v>12</v>
      </c>
      <c r="C17" s="62" t="s">
        <v>13</v>
      </c>
      <c r="D17" s="61" t="s">
        <v>12</v>
      </c>
      <c r="E17" s="63" t="s">
        <v>13</v>
      </c>
      <c r="F17" s="62" t="s">
        <v>12</v>
      </c>
      <c r="G17" s="62" t="s">
        <v>13</v>
      </c>
      <c r="H17" s="61" t="s">
        <v>12</v>
      </c>
      <c r="I17" s="63" t="s">
        <v>13</v>
      </c>
      <c r="J17" s="61"/>
      <c r="K17" s="63"/>
    </row>
    <row r="18" spans="1:11" x14ac:dyDescent="0.2">
      <c r="A18" s="7" t="s">
        <v>347</v>
      </c>
      <c r="B18" s="65">
        <v>0</v>
      </c>
      <c r="C18" s="34" t="str">
        <f>IF(B22=0, "-", B18/B22)</f>
        <v>-</v>
      </c>
      <c r="D18" s="65">
        <v>2</v>
      </c>
      <c r="E18" s="9">
        <f>IF(D22=0, "-", D18/D22)</f>
        <v>0.66666666666666663</v>
      </c>
      <c r="F18" s="81">
        <v>0</v>
      </c>
      <c r="G18" s="34">
        <f>IF(F22=0, "-", F18/F22)</f>
        <v>0</v>
      </c>
      <c r="H18" s="65">
        <v>4</v>
      </c>
      <c r="I18" s="9">
        <f>IF(H22=0, "-", H18/H22)</f>
        <v>0.26666666666666666</v>
      </c>
      <c r="J18" s="8">
        <f>IF(D18=0, "-", IF((B18-D18)/D18&lt;10, (B18-D18)/D18, "&gt;999%"))</f>
        <v>-1</v>
      </c>
      <c r="K18" s="9">
        <f>IF(H18=0, "-", IF((F18-H18)/H18&lt;10, (F18-H18)/H18, "&gt;999%"))</f>
        <v>-1</v>
      </c>
    </row>
    <row r="19" spans="1:11" x14ac:dyDescent="0.2">
      <c r="A19" s="7" t="s">
        <v>348</v>
      </c>
      <c r="B19" s="65">
        <v>0</v>
      </c>
      <c r="C19" s="34" t="str">
        <f>IF(B22=0, "-", B19/B22)</f>
        <v>-</v>
      </c>
      <c r="D19" s="65">
        <v>0</v>
      </c>
      <c r="E19" s="9">
        <f>IF(D22=0, "-", D19/D22)</f>
        <v>0</v>
      </c>
      <c r="F19" s="81">
        <v>0</v>
      </c>
      <c r="G19" s="34">
        <f>IF(F22=0, "-", F19/F22)</f>
        <v>0</v>
      </c>
      <c r="H19" s="65">
        <v>1</v>
      </c>
      <c r="I19" s="9">
        <f>IF(H22=0, "-", H19/H22)</f>
        <v>6.6666666666666666E-2</v>
      </c>
      <c r="J19" s="8" t="str">
        <f>IF(D19=0, "-", IF((B19-D19)/D19&lt;10, (B19-D19)/D19, "&gt;999%"))</f>
        <v>-</v>
      </c>
      <c r="K19" s="9">
        <f>IF(H19=0, "-", IF((F19-H19)/H19&lt;10, (F19-H19)/H19, "&gt;999%"))</f>
        <v>-1</v>
      </c>
    </row>
    <row r="20" spans="1:11" x14ac:dyDescent="0.2">
      <c r="A20" s="7" t="s">
        <v>349</v>
      </c>
      <c r="B20" s="65">
        <v>0</v>
      </c>
      <c r="C20" s="34" t="str">
        <f>IF(B22=0, "-", B20/B22)</f>
        <v>-</v>
      </c>
      <c r="D20" s="65">
        <v>1</v>
      </c>
      <c r="E20" s="9">
        <f>IF(D22=0, "-", D20/D22)</f>
        <v>0.33333333333333331</v>
      </c>
      <c r="F20" s="81">
        <v>5</v>
      </c>
      <c r="G20" s="34">
        <f>IF(F22=0, "-", F20/F22)</f>
        <v>1</v>
      </c>
      <c r="H20" s="65">
        <v>10</v>
      </c>
      <c r="I20" s="9">
        <f>IF(H22=0, "-", H20/H22)</f>
        <v>0.66666666666666663</v>
      </c>
      <c r="J20" s="8">
        <f>IF(D20=0, "-", IF((B20-D20)/D20&lt;10, (B20-D20)/D20, "&gt;999%"))</f>
        <v>-1</v>
      </c>
      <c r="K20" s="9">
        <f>IF(H20=0, "-", IF((F20-H20)/H20&lt;10, (F20-H20)/H20, "&gt;999%"))</f>
        <v>-0.5</v>
      </c>
    </row>
    <row r="21" spans="1:11" x14ac:dyDescent="0.2">
      <c r="A21" s="2"/>
      <c r="B21" s="68"/>
      <c r="C21" s="33"/>
      <c r="D21" s="68"/>
      <c r="E21" s="6"/>
      <c r="F21" s="82"/>
      <c r="G21" s="33"/>
      <c r="H21" s="68"/>
      <c r="I21" s="6"/>
      <c r="J21" s="5"/>
      <c r="K21" s="6"/>
    </row>
    <row r="22" spans="1:11" s="43" customFormat="1" x14ac:dyDescent="0.2">
      <c r="A22" s="162" t="s">
        <v>448</v>
      </c>
      <c r="B22" s="71">
        <f>SUM(B18:B21)</f>
        <v>0</v>
      </c>
      <c r="C22" s="40">
        <f>B22/666</f>
        <v>0</v>
      </c>
      <c r="D22" s="71">
        <f>SUM(D18:D21)</f>
        <v>3</v>
      </c>
      <c r="E22" s="41">
        <f>D22/602</f>
        <v>4.9833887043189366E-3</v>
      </c>
      <c r="F22" s="77">
        <f>SUM(F18:F21)</f>
        <v>5</v>
      </c>
      <c r="G22" s="42">
        <f>F22/5422</f>
        <v>9.2216894135005532E-4</v>
      </c>
      <c r="H22" s="71">
        <f>SUM(H18:H21)</f>
        <v>15</v>
      </c>
      <c r="I22" s="41">
        <f>H22/6871</f>
        <v>2.1830883423082522E-3</v>
      </c>
      <c r="J22" s="37">
        <f>IF(D22=0, "-", IF((B22-D22)/D22&lt;10, (B22-D22)/D22, "&gt;999%"))</f>
        <v>-1</v>
      </c>
      <c r="K22" s="38">
        <f>IF(H22=0, "-", IF((F22-H22)/H22&lt;10, (F22-H22)/H22, "&gt;999%"))</f>
        <v>-0.66666666666666663</v>
      </c>
    </row>
    <row r="23" spans="1:11" x14ac:dyDescent="0.2">
      <c r="B23" s="83"/>
      <c r="D23" s="83"/>
      <c r="F23" s="83"/>
      <c r="H23" s="83"/>
    </row>
    <row r="24" spans="1:11" x14ac:dyDescent="0.2">
      <c r="A24" s="163" t="s">
        <v>107</v>
      </c>
      <c r="B24" s="61" t="s">
        <v>12</v>
      </c>
      <c r="C24" s="62" t="s">
        <v>13</v>
      </c>
      <c r="D24" s="61" t="s">
        <v>12</v>
      </c>
      <c r="E24" s="63" t="s">
        <v>13</v>
      </c>
      <c r="F24" s="62" t="s">
        <v>12</v>
      </c>
      <c r="G24" s="62" t="s">
        <v>13</v>
      </c>
      <c r="H24" s="61" t="s">
        <v>12</v>
      </c>
      <c r="I24" s="63" t="s">
        <v>13</v>
      </c>
      <c r="J24" s="61"/>
      <c r="K24" s="63"/>
    </row>
    <row r="25" spans="1:11" x14ac:dyDescent="0.2">
      <c r="A25" s="7" t="s">
        <v>350</v>
      </c>
      <c r="B25" s="65">
        <v>0</v>
      </c>
      <c r="C25" s="34">
        <f>IF(B35=0, "-", B25/B35)</f>
        <v>0</v>
      </c>
      <c r="D25" s="65">
        <v>0</v>
      </c>
      <c r="E25" s="9">
        <f>IF(D35=0, "-", D25/D35)</f>
        <v>0</v>
      </c>
      <c r="F25" s="81">
        <v>7</v>
      </c>
      <c r="G25" s="34">
        <f>IF(F35=0, "-", F25/F35)</f>
        <v>0.1076923076923077</v>
      </c>
      <c r="H25" s="65">
        <v>1</v>
      </c>
      <c r="I25" s="9">
        <f>IF(H35=0, "-", H25/H35)</f>
        <v>1.1764705882352941E-2</v>
      </c>
      <c r="J25" s="8" t="str">
        <f t="shared" ref="J25:J33" si="0">IF(D25=0, "-", IF((B25-D25)/D25&lt;10, (B25-D25)/D25, "&gt;999%"))</f>
        <v>-</v>
      </c>
      <c r="K25" s="9">
        <f t="shared" ref="K25:K33" si="1">IF(H25=0, "-", IF((F25-H25)/H25&lt;10, (F25-H25)/H25, "&gt;999%"))</f>
        <v>6</v>
      </c>
    </row>
    <row r="26" spans="1:11" x14ac:dyDescent="0.2">
      <c r="A26" s="7" t="s">
        <v>351</v>
      </c>
      <c r="B26" s="65">
        <v>2</v>
      </c>
      <c r="C26" s="34">
        <f>IF(B35=0, "-", B26/B35)</f>
        <v>0.2857142857142857</v>
      </c>
      <c r="D26" s="65">
        <v>0</v>
      </c>
      <c r="E26" s="9">
        <f>IF(D35=0, "-", D26/D35)</f>
        <v>0</v>
      </c>
      <c r="F26" s="81">
        <v>14</v>
      </c>
      <c r="G26" s="34">
        <f>IF(F35=0, "-", F26/F35)</f>
        <v>0.2153846153846154</v>
      </c>
      <c r="H26" s="65">
        <v>11</v>
      </c>
      <c r="I26" s="9">
        <f>IF(H35=0, "-", H26/H35)</f>
        <v>0.12941176470588237</v>
      </c>
      <c r="J26" s="8" t="str">
        <f t="shared" si="0"/>
        <v>-</v>
      </c>
      <c r="K26" s="9">
        <f t="shared" si="1"/>
        <v>0.27272727272727271</v>
      </c>
    </row>
    <row r="27" spans="1:11" x14ac:dyDescent="0.2">
      <c r="A27" s="7" t="s">
        <v>352</v>
      </c>
      <c r="B27" s="65">
        <v>2</v>
      </c>
      <c r="C27" s="34">
        <f>IF(B35=0, "-", B27/B35)</f>
        <v>0.2857142857142857</v>
      </c>
      <c r="D27" s="65">
        <v>0</v>
      </c>
      <c r="E27" s="9">
        <f>IF(D35=0, "-", D27/D35)</f>
        <v>0</v>
      </c>
      <c r="F27" s="81">
        <v>4</v>
      </c>
      <c r="G27" s="34">
        <f>IF(F35=0, "-", F27/F35)</f>
        <v>6.1538461538461542E-2</v>
      </c>
      <c r="H27" s="65">
        <v>3</v>
      </c>
      <c r="I27" s="9">
        <f>IF(H35=0, "-", H27/H35)</f>
        <v>3.5294117647058823E-2</v>
      </c>
      <c r="J27" s="8" t="str">
        <f t="shared" si="0"/>
        <v>-</v>
      </c>
      <c r="K27" s="9">
        <f t="shared" si="1"/>
        <v>0.33333333333333331</v>
      </c>
    </row>
    <row r="28" spans="1:11" x14ac:dyDescent="0.2">
      <c r="A28" s="7" t="s">
        <v>353</v>
      </c>
      <c r="B28" s="65">
        <v>0</v>
      </c>
      <c r="C28" s="34">
        <f>IF(B35=0, "-", B28/B35)</f>
        <v>0</v>
      </c>
      <c r="D28" s="65">
        <v>0</v>
      </c>
      <c r="E28" s="9">
        <f>IF(D35=0, "-", D28/D35)</f>
        <v>0</v>
      </c>
      <c r="F28" s="81">
        <v>1</v>
      </c>
      <c r="G28" s="34">
        <f>IF(F35=0, "-", F28/F35)</f>
        <v>1.5384615384615385E-2</v>
      </c>
      <c r="H28" s="65">
        <v>1</v>
      </c>
      <c r="I28" s="9">
        <f>IF(H35=0, "-", H28/H35)</f>
        <v>1.1764705882352941E-2</v>
      </c>
      <c r="J28" s="8" t="str">
        <f t="shared" si="0"/>
        <v>-</v>
      </c>
      <c r="K28" s="9">
        <f t="shared" si="1"/>
        <v>0</v>
      </c>
    </row>
    <row r="29" spans="1:11" x14ac:dyDescent="0.2">
      <c r="A29" s="7" t="s">
        <v>354</v>
      </c>
      <c r="B29" s="65">
        <v>0</v>
      </c>
      <c r="C29" s="34">
        <f>IF(B35=0, "-", B29/B35)</f>
        <v>0</v>
      </c>
      <c r="D29" s="65">
        <v>0</v>
      </c>
      <c r="E29" s="9">
        <f>IF(D35=0, "-", D29/D35)</f>
        <v>0</v>
      </c>
      <c r="F29" s="81">
        <v>1</v>
      </c>
      <c r="G29" s="34">
        <f>IF(F35=0, "-", F29/F35)</f>
        <v>1.5384615384615385E-2</v>
      </c>
      <c r="H29" s="65">
        <v>0</v>
      </c>
      <c r="I29" s="9">
        <f>IF(H35=0, "-", H29/H35)</f>
        <v>0</v>
      </c>
      <c r="J29" s="8" t="str">
        <f t="shared" si="0"/>
        <v>-</v>
      </c>
      <c r="K29" s="9" t="str">
        <f t="shared" si="1"/>
        <v>-</v>
      </c>
    </row>
    <row r="30" spans="1:11" x14ac:dyDescent="0.2">
      <c r="A30" s="7" t="s">
        <v>355</v>
      </c>
      <c r="B30" s="65">
        <v>0</v>
      </c>
      <c r="C30" s="34">
        <f>IF(B35=0, "-", B30/B35)</f>
        <v>0</v>
      </c>
      <c r="D30" s="65">
        <v>0</v>
      </c>
      <c r="E30" s="9">
        <f>IF(D35=0, "-", D30/D35)</f>
        <v>0</v>
      </c>
      <c r="F30" s="81">
        <v>1</v>
      </c>
      <c r="G30" s="34">
        <f>IF(F35=0, "-", F30/F35)</f>
        <v>1.5384615384615385E-2</v>
      </c>
      <c r="H30" s="65">
        <v>0</v>
      </c>
      <c r="I30" s="9">
        <f>IF(H35=0, "-", H30/H35)</f>
        <v>0</v>
      </c>
      <c r="J30" s="8" t="str">
        <f t="shared" si="0"/>
        <v>-</v>
      </c>
      <c r="K30" s="9" t="str">
        <f t="shared" si="1"/>
        <v>-</v>
      </c>
    </row>
    <row r="31" spans="1:11" x14ac:dyDescent="0.2">
      <c r="A31" s="7" t="s">
        <v>356</v>
      </c>
      <c r="B31" s="65">
        <v>0</v>
      </c>
      <c r="C31" s="34">
        <f>IF(B35=0, "-", B31/B35)</f>
        <v>0</v>
      </c>
      <c r="D31" s="65">
        <v>1</v>
      </c>
      <c r="E31" s="9">
        <f>IF(D35=0, "-", D31/D35)</f>
        <v>0.125</v>
      </c>
      <c r="F31" s="81">
        <v>1</v>
      </c>
      <c r="G31" s="34">
        <f>IF(F35=0, "-", F31/F35)</f>
        <v>1.5384615384615385E-2</v>
      </c>
      <c r="H31" s="65">
        <v>6</v>
      </c>
      <c r="I31" s="9">
        <f>IF(H35=0, "-", H31/H35)</f>
        <v>7.0588235294117646E-2</v>
      </c>
      <c r="J31" s="8">
        <f t="shared" si="0"/>
        <v>-1</v>
      </c>
      <c r="K31" s="9">
        <f t="shared" si="1"/>
        <v>-0.83333333333333337</v>
      </c>
    </row>
    <row r="32" spans="1:11" x14ac:dyDescent="0.2">
      <c r="A32" s="7" t="s">
        <v>357</v>
      </c>
      <c r="B32" s="65">
        <v>3</v>
      </c>
      <c r="C32" s="34">
        <f>IF(B35=0, "-", B32/B35)</f>
        <v>0.42857142857142855</v>
      </c>
      <c r="D32" s="65">
        <v>7</v>
      </c>
      <c r="E32" s="9">
        <f>IF(D35=0, "-", D32/D35)</f>
        <v>0.875</v>
      </c>
      <c r="F32" s="81">
        <v>36</v>
      </c>
      <c r="G32" s="34">
        <f>IF(F35=0, "-", F32/F35)</f>
        <v>0.55384615384615388</v>
      </c>
      <c r="H32" s="65">
        <v>61</v>
      </c>
      <c r="I32" s="9">
        <f>IF(H35=0, "-", H32/H35)</f>
        <v>0.71764705882352942</v>
      </c>
      <c r="J32" s="8">
        <f t="shared" si="0"/>
        <v>-0.5714285714285714</v>
      </c>
      <c r="K32" s="9">
        <f t="shared" si="1"/>
        <v>-0.4098360655737705</v>
      </c>
    </row>
    <row r="33" spans="1:11" x14ac:dyDescent="0.2">
      <c r="A33" s="7" t="s">
        <v>358</v>
      </c>
      <c r="B33" s="65">
        <v>0</v>
      </c>
      <c r="C33" s="34">
        <f>IF(B35=0, "-", B33/B35)</f>
        <v>0</v>
      </c>
      <c r="D33" s="65">
        <v>0</v>
      </c>
      <c r="E33" s="9">
        <f>IF(D35=0, "-", D33/D35)</f>
        <v>0</v>
      </c>
      <c r="F33" s="81">
        <v>0</v>
      </c>
      <c r="G33" s="34">
        <f>IF(F35=0, "-", F33/F35)</f>
        <v>0</v>
      </c>
      <c r="H33" s="65">
        <v>2</v>
      </c>
      <c r="I33" s="9">
        <f>IF(H35=0, "-", H33/H35)</f>
        <v>2.3529411764705882E-2</v>
      </c>
      <c r="J33" s="8" t="str">
        <f t="shared" si="0"/>
        <v>-</v>
      </c>
      <c r="K33" s="9">
        <f t="shared" si="1"/>
        <v>-1</v>
      </c>
    </row>
    <row r="34" spans="1:11" x14ac:dyDescent="0.2">
      <c r="A34" s="2"/>
      <c r="B34" s="68"/>
      <c r="C34" s="33"/>
      <c r="D34" s="68"/>
      <c r="E34" s="6"/>
      <c r="F34" s="82"/>
      <c r="G34" s="33"/>
      <c r="H34" s="68"/>
      <c r="I34" s="6"/>
      <c r="J34" s="5"/>
      <c r="K34" s="6"/>
    </row>
    <row r="35" spans="1:11" s="43" customFormat="1" x14ac:dyDescent="0.2">
      <c r="A35" s="162" t="s">
        <v>447</v>
      </c>
      <c r="B35" s="71">
        <f>SUM(B25:B34)</f>
        <v>7</v>
      </c>
      <c r="C35" s="40">
        <f>B35/666</f>
        <v>1.0510510510510511E-2</v>
      </c>
      <c r="D35" s="71">
        <f>SUM(D25:D34)</f>
        <v>8</v>
      </c>
      <c r="E35" s="41">
        <f>D35/602</f>
        <v>1.3289036544850499E-2</v>
      </c>
      <c r="F35" s="77">
        <f>SUM(F25:F34)</f>
        <v>65</v>
      </c>
      <c r="G35" s="42">
        <f>F35/5422</f>
        <v>1.198819623755072E-2</v>
      </c>
      <c r="H35" s="71">
        <f>SUM(H25:H34)</f>
        <v>85</v>
      </c>
      <c r="I35" s="41">
        <f>H35/6871</f>
        <v>1.2370833939746763E-2</v>
      </c>
      <c r="J35" s="37">
        <f>IF(D35=0, "-", IF((B35-D35)/D35&lt;10, (B35-D35)/D35, "&gt;999%"))</f>
        <v>-0.125</v>
      </c>
      <c r="K35" s="38">
        <f>IF(H35=0, "-", IF((F35-H35)/H35&lt;10, (F35-H35)/H35, "&gt;999%"))</f>
        <v>-0.23529411764705882</v>
      </c>
    </row>
    <row r="36" spans="1:11" x14ac:dyDescent="0.2">
      <c r="B36" s="83"/>
      <c r="D36" s="83"/>
      <c r="F36" s="83"/>
      <c r="H36" s="83"/>
    </row>
    <row r="37" spans="1:11" x14ac:dyDescent="0.2">
      <c r="A37" s="163" t="s">
        <v>108</v>
      </c>
      <c r="B37" s="61" t="s">
        <v>12</v>
      </c>
      <c r="C37" s="62" t="s">
        <v>13</v>
      </c>
      <c r="D37" s="61" t="s">
        <v>12</v>
      </c>
      <c r="E37" s="63" t="s">
        <v>13</v>
      </c>
      <c r="F37" s="62" t="s">
        <v>12</v>
      </c>
      <c r="G37" s="62" t="s">
        <v>13</v>
      </c>
      <c r="H37" s="61" t="s">
        <v>12</v>
      </c>
      <c r="I37" s="63" t="s">
        <v>13</v>
      </c>
      <c r="J37" s="61"/>
      <c r="K37" s="63"/>
    </row>
    <row r="38" spans="1:11" x14ac:dyDescent="0.2">
      <c r="A38" s="7" t="s">
        <v>359</v>
      </c>
      <c r="B38" s="65">
        <v>2</v>
      </c>
      <c r="C38" s="34">
        <f>IF(B47=0, "-", B38/B47)</f>
        <v>5.128205128205128E-2</v>
      </c>
      <c r="D38" s="65">
        <v>0</v>
      </c>
      <c r="E38" s="9">
        <f>IF(D47=0, "-", D38/D47)</f>
        <v>0</v>
      </c>
      <c r="F38" s="81">
        <v>19</v>
      </c>
      <c r="G38" s="34">
        <f>IF(F47=0, "-", F38/F47)</f>
        <v>6.9343065693430656E-2</v>
      </c>
      <c r="H38" s="65">
        <v>36</v>
      </c>
      <c r="I38" s="9">
        <f>IF(H47=0, "-", H38/H47)</f>
        <v>0.11464968152866242</v>
      </c>
      <c r="J38" s="8" t="str">
        <f t="shared" ref="J38:J45" si="2">IF(D38=0, "-", IF((B38-D38)/D38&lt;10, (B38-D38)/D38, "&gt;999%"))</f>
        <v>-</v>
      </c>
      <c r="K38" s="9">
        <f t="shared" ref="K38:K45" si="3">IF(H38=0, "-", IF((F38-H38)/H38&lt;10, (F38-H38)/H38, "&gt;999%"))</f>
        <v>-0.47222222222222221</v>
      </c>
    </row>
    <row r="39" spans="1:11" x14ac:dyDescent="0.2">
      <c r="A39" s="7" t="s">
        <v>360</v>
      </c>
      <c r="B39" s="65">
        <v>2</v>
      </c>
      <c r="C39" s="34">
        <f>IF(B47=0, "-", B39/B47)</f>
        <v>5.128205128205128E-2</v>
      </c>
      <c r="D39" s="65">
        <v>0</v>
      </c>
      <c r="E39" s="9">
        <f>IF(D47=0, "-", D39/D47)</f>
        <v>0</v>
      </c>
      <c r="F39" s="81">
        <v>10</v>
      </c>
      <c r="G39" s="34">
        <f>IF(F47=0, "-", F39/F47)</f>
        <v>3.6496350364963501E-2</v>
      </c>
      <c r="H39" s="65">
        <v>9</v>
      </c>
      <c r="I39" s="9">
        <f>IF(H47=0, "-", H39/H47)</f>
        <v>2.8662420382165606E-2</v>
      </c>
      <c r="J39" s="8" t="str">
        <f t="shared" si="2"/>
        <v>-</v>
      </c>
      <c r="K39" s="9">
        <f t="shared" si="3"/>
        <v>0.1111111111111111</v>
      </c>
    </row>
    <row r="40" spans="1:11" x14ac:dyDescent="0.2">
      <c r="A40" s="7" t="s">
        <v>361</v>
      </c>
      <c r="B40" s="65">
        <v>0</v>
      </c>
      <c r="C40" s="34">
        <f>IF(B47=0, "-", B40/B47)</f>
        <v>0</v>
      </c>
      <c r="D40" s="65">
        <v>2</v>
      </c>
      <c r="E40" s="9">
        <f>IF(D47=0, "-", D40/D47)</f>
        <v>6.6666666666666666E-2</v>
      </c>
      <c r="F40" s="81">
        <v>3</v>
      </c>
      <c r="G40" s="34">
        <f>IF(F47=0, "-", F40/F47)</f>
        <v>1.0948905109489052E-2</v>
      </c>
      <c r="H40" s="65">
        <v>6</v>
      </c>
      <c r="I40" s="9">
        <f>IF(H47=0, "-", H40/H47)</f>
        <v>1.9108280254777069E-2</v>
      </c>
      <c r="J40" s="8">
        <f t="shared" si="2"/>
        <v>-1</v>
      </c>
      <c r="K40" s="9">
        <f t="shared" si="3"/>
        <v>-0.5</v>
      </c>
    </row>
    <row r="41" spans="1:11" x14ac:dyDescent="0.2">
      <c r="A41" s="7" t="s">
        <v>362</v>
      </c>
      <c r="B41" s="65">
        <v>0</v>
      </c>
      <c r="C41" s="34">
        <f>IF(B47=0, "-", B41/B47)</f>
        <v>0</v>
      </c>
      <c r="D41" s="65">
        <v>3</v>
      </c>
      <c r="E41" s="9">
        <f>IF(D47=0, "-", D41/D47)</f>
        <v>0.1</v>
      </c>
      <c r="F41" s="81">
        <v>13</v>
      </c>
      <c r="G41" s="34">
        <f>IF(F47=0, "-", F41/F47)</f>
        <v>4.7445255474452552E-2</v>
      </c>
      <c r="H41" s="65">
        <v>26</v>
      </c>
      <c r="I41" s="9">
        <f>IF(H47=0, "-", H41/H47)</f>
        <v>8.2802547770700632E-2</v>
      </c>
      <c r="J41" s="8">
        <f t="shared" si="2"/>
        <v>-1</v>
      </c>
      <c r="K41" s="9">
        <f t="shared" si="3"/>
        <v>-0.5</v>
      </c>
    </row>
    <row r="42" spans="1:11" x14ac:dyDescent="0.2">
      <c r="A42" s="7" t="s">
        <v>363</v>
      </c>
      <c r="B42" s="65">
        <v>1</v>
      </c>
      <c r="C42" s="34">
        <f>IF(B47=0, "-", B42/B47)</f>
        <v>2.564102564102564E-2</v>
      </c>
      <c r="D42" s="65">
        <v>4</v>
      </c>
      <c r="E42" s="9">
        <f>IF(D47=0, "-", D42/D47)</f>
        <v>0.13333333333333333</v>
      </c>
      <c r="F42" s="81">
        <v>19</v>
      </c>
      <c r="G42" s="34">
        <f>IF(F47=0, "-", F42/F47)</f>
        <v>6.9343065693430656E-2</v>
      </c>
      <c r="H42" s="65">
        <v>21</v>
      </c>
      <c r="I42" s="9">
        <f>IF(H47=0, "-", H42/H47)</f>
        <v>6.6878980891719744E-2</v>
      </c>
      <c r="J42" s="8">
        <f t="shared" si="2"/>
        <v>-0.75</v>
      </c>
      <c r="K42" s="9">
        <f t="shared" si="3"/>
        <v>-9.5238095238095233E-2</v>
      </c>
    </row>
    <row r="43" spans="1:11" x14ac:dyDescent="0.2">
      <c r="A43" s="7" t="s">
        <v>364</v>
      </c>
      <c r="B43" s="65">
        <v>2</v>
      </c>
      <c r="C43" s="34">
        <f>IF(B47=0, "-", B43/B47)</f>
        <v>5.128205128205128E-2</v>
      </c>
      <c r="D43" s="65">
        <v>1</v>
      </c>
      <c r="E43" s="9">
        <f>IF(D47=0, "-", D43/D47)</f>
        <v>3.3333333333333333E-2</v>
      </c>
      <c r="F43" s="81">
        <v>14</v>
      </c>
      <c r="G43" s="34">
        <f>IF(F47=0, "-", F43/F47)</f>
        <v>5.1094890510948905E-2</v>
      </c>
      <c r="H43" s="65">
        <v>13</v>
      </c>
      <c r="I43" s="9">
        <f>IF(H47=0, "-", H43/H47)</f>
        <v>4.1401273885350316E-2</v>
      </c>
      <c r="J43" s="8">
        <f t="shared" si="2"/>
        <v>1</v>
      </c>
      <c r="K43" s="9">
        <f t="shared" si="3"/>
        <v>7.6923076923076927E-2</v>
      </c>
    </row>
    <row r="44" spans="1:11" x14ac:dyDescent="0.2">
      <c r="A44" s="7" t="s">
        <v>365</v>
      </c>
      <c r="B44" s="65">
        <v>0</v>
      </c>
      <c r="C44" s="34">
        <f>IF(B47=0, "-", B44/B47)</f>
        <v>0</v>
      </c>
      <c r="D44" s="65">
        <v>0</v>
      </c>
      <c r="E44" s="9">
        <f>IF(D47=0, "-", D44/D47)</f>
        <v>0</v>
      </c>
      <c r="F44" s="81">
        <v>3</v>
      </c>
      <c r="G44" s="34">
        <f>IF(F47=0, "-", F44/F47)</f>
        <v>1.0948905109489052E-2</v>
      </c>
      <c r="H44" s="65">
        <v>10</v>
      </c>
      <c r="I44" s="9">
        <f>IF(H47=0, "-", H44/H47)</f>
        <v>3.1847133757961783E-2</v>
      </c>
      <c r="J44" s="8" t="str">
        <f t="shared" si="2"/>
        <v>-</v>
      </c>
      <c r="K44" s="9">
        <f t="shared" si="3"/>
        <v>-0.7</v>
      </c>
    </row>
    <row r="45" spans="1:11" x14ac:dyDescent="0.2">
      <c r="A45" s="7" t="s">
        <v>366</v>
      </c>
      <c r="B45" s="65">
        <v>32</v>
      </c>
      <c r="C45" s="34">
        <f>IF(B47=0, "-", B45/B47)</f>
        <v>0.82051282051282048</v>
      </c>
      <c r="D45" s="65">
        <v>20</v>
      </c>
      <c r="E45" s="9">
        <f>IF(D47=0, "-", D45/D47)</f>
        <v>0.66666666666666663</v>
      </c>
      <c r="F45" s="81">
        <v>193</v>
      </c>
      <c r="G45" s="34">
        <f>IF(F47=0, "-", F45/F47)</f>
        <v>0.70437956204379559</v>
      </c>
      <c r="H45" s="65">
        <v>193</v>
      </c>
      <c r="I45" s="9">
        <f>IF(H47=0, "-", H45/H47)</f>
        <v>0.61464968152866239</v>
      </c>
      <c r="J45" s="8">
        <f t="shared" si="2"/>
        <v>0.6</v>
      </c>
      <c r="K45" s="9">
        <f t="shared" si="3"/>
        <v>0</v>
      </c>
    </row>
    <row r="46" spans="1:11" x14ac:dyDescent="0.2">
      <c r="A46" s="2"/>
      <c r="B46" s="68"/>
      <c r="C46" s="33"/>
      <c r="D46" s="68"/>
      <c r="E46" s="6"/>
      <c r="F46" s="82"/>
      <c r="G46" s="33"/>
      <c r="H46" s="68"/>
      <c r="I46" s="6"/>
      <c r="J46" s="5"/>
      <c r="K46" s="6"/>
    </row>
    <row r="47" spans="1:11" s="43" customFormat="1" x14ac:dyDescent="0.2">
      <c r="A47" s="162" t="s">
        <v>446</v>
      </c>
      <c r="B47" s="71">
        <f>SUM(B38:B46)</f>
        <v>39</v>
      </c>
      <c r="C47" s="40">
        <f>B47/666</f>
        <v>5.8558558558558557E-2</v>
      </c>
      <c r="D47" s="71">
        <f>SUM(D38:D46)</f>
        <v>30</v>
      </c>
      <c r="E47" s="41">
        <f>D47/602</f>
        <v>4.9833887043189369E-2</v>
      </c>
      <c r="F47" s="77">
        <f>SUM(F38:F46)</f>
        <v>274</v>
      </c>
      <c r="G47" s="42">
        <f>F47/5422</f>
        <v>5.0534857985983034E-2</v>
      </c>
      <c r="H47" s="71">
        <f>SUM(H38:H46)</f>
        <v>314</v>
      </c>
      <c r="I47" s="41">
        <f>H47/6871</f>
        <v>4.5699315965652743E-2</v>
      </c>
      <c r="J47" s="37">
        <f>IF(D47=0, "-", IF((B47-D47)/D47&lt;10, (B47-D47)/D47, "&gt;999%"))</f>
        <v>0.3</v>
      </c>
      <c r="K47" s="38">
        <f>IF(H47=0, "-", IF((F47-H47)/H47&lt;10, (F47-H47)/H47, "&gt;999%"))</f>
        <v>-0.12738853503184713</v>
      </c>
    </row>
    <row r="48" spans="1:11" x14ac:dyDescent="0.2">
      <c r="B48" s="83"/>
      <c r="D48" s="83"/>
      <c r="F48" s="83"/>
      <c r="H48" s="83"/>
    </row>
    <row r="49" spans="1:11" x14ac:dyDescent="0.2">
      <c r="A49" s="163" t="s">
        <v>109</v>
      </c>
      <c r="B49" s="61" t="s">
        <v>12</v>
      </c>
      <c r="C49" s="62" t="s">
        <v>13</v>
      </c>
      <c r="D49" s="61" t="s">
        <v>12</v>
      </c>
      <c r="E49" s="63" t="s">
        <v>13</v>
      </c>
      <c r="F49" s="62" t="s">
        <v>12</v>
      </c>
      <c r="G49" s="62" t="s">
        <v>13</v>
      </c>
      <c r="H49" s="61" t="s">
        <v>12</v>
      </c>
      <c r="I49" s="63" t="s">
        <v>13</v>
      </c>
      <c r="J49" s="61"/>
      <c r="K49" s="63"/>
    </row>
    <row r="50" spans="1:11" x14ac:dyDescent="0.2">
      <c r="A50" s="7" t="s">
        <v>367</v>
      </c>
      <c r="B50" s="65">
        <v>33</v>
      </c>
      <c r="C50" s="34">
        <f>IF(B68=0, "-", B50/B68)</f>
        <v>0.1853932584269663</v>
      </c>
      <c r="D50" s="65">
        <v>17</v>
      </c>
      <c r="E50" s="9">
        <f>IF(D68=0, "-", D50/D68)</f>
        <v>0.10179640718562874</v>
      </c>
      <c r="F50" s="81">
        <v>176</v>
      </c>
      <c r="G50" s="34">
        <f>IF(F68=0, "-", F50/F68)</f>
        <v>0.12988929889298892</v>
      </c>
      <c r="H50" s="65">
        <v>213</v>
      </c>
      <c r="I50" s="9">
        <f>IF(H68=0, "-", H50/H68)</f>
        <v>0.13254511512134412</v>
      </c>
      <c r="J50" s="8">
        <f t="shared" ref="J50:J66" si="4">IF(D50=0, "-", IF((B50-D50)/D50&lt;10, (B50-D50)/D50, "&gt;999%"))</f>
        <v>0.94117647058823528</v>
      </c>
      <c r="K50" s="9">
        <f t="shared" ref="K50:K66" si="5">IF(H50=0, "-", IF((F50-H50)/H50&lt;10, (F50-H50)/H50, "&gt;999%"))</f>
        <v>-0.17370892018779344</v>
      </c>
    </row>
    <row r="51" spans="1:11" x14ac:dyDescent="0.2">
      <c r="A51" s="7" t="s">
        <v>368</v>
      </c>
      <c r="B51" s="65">
        <v>0</v>
      </c>
      <c r="C51" s="34">
        <f>IF(B68=0, "-", B51/B68)</f>
        <v>0</v>
      </c>
      <c r="D51" s="65">
        <v>0</v>
      </c>
      <c r="E51" s="9">
        <f>IF(D68=0, "-", D51/D68)</f>
        <v>0</v>
      </c>
      <c r="F51" s="81">
        <v>3</v>
      </c>
      <c r="G51" s="34">
        <f>IF(F68=0, "-", F51/F68)</f>
        <v>2.2140221402214021E-3</v>
      </c>
      <c r="H51" s="65">
        <v>2</v>
      </c>
      <c r="I51" s="9">
        <f>IF(H68=0, "-", H51/H68)</f>
        <v>1.2445550715619166E-3</v>
      </c>
      <c r="J51" s="8" t="str">
        <f t="shared" si="4"/>
        <v>-</v>
      </c>
      <c r="K51" s="9">
        <f t="shared" si="5"/>
        <v>0.5</v>
      </c>
    </row>
    <row r="52" spans="1:11" x14ac:dyDescent="0.2">
      <c r="A52" s="7" t="s">
        <v>369</v>
      </c>
      <c r="B52" s="65">
        <v>0</v>
      </c>
      <c r="C52" s="34">
        <f>IF(B68=0, "-", B52/B68)</f>
        <v>0</v>
      </c>
      <c r="D52" s="65">
        <v>2</v>
      </c>
      <c r="E52" s="9">
        <f>IF(D68=0, "-", D52/D68)</f>
        <v>1.1976047904191617E-2</v>
      </c>
      <c r="F52" s="81">
        <v>45</v>
      </c>
      <c r="G52" s="34">
        <f>IF(F68=0, "-", F52/F68)</f>
        <v>3.3210332103321034E-2</v>
      </c>
      <c r="H52" s="65">
        <v>77</v>
      </c>
      <c r="I52" s="9">
        <f>IF(H68=0, "-", H52/H68)</f>
        <v>4.7915370255133788E-2</v>
      </c>
      <c r="J52" s="8">
        <f t="shared" si="4"/>
        <v>-1</v>
      </c>
      <c r="K52" s="9">
        <f t="shared" si="5"/>
        <v>-0.41558441558441561</v>
      </c>
    </row>
    <row r="53" spans="1:11" x14ac:dyDescent="0.2">
      <c r="A53" s="7" t="s">
        <v>370</v>
      </c>
      <c r="B53" s="65">
        <v>9</v>
      </c>
      <c r="C53" s="34">
        <f>IF(B68=0, "-", B53/B68)</f>
        <v>5.0561797752808987E-2</v>
      </c>
      <c r="D53" s="65">
        <v>9</v>
      </c>
      <c r="E53" s="9">
        <f>IF(D68=0, "-", D53/D68)</f>
        <v>5.3892215568862277E-2</v>
      </c>
      <c r="F53" s="81">
        <v>68</v>
      </c>
      <c r="G53" s="34">
        <f>IF(F68=0, "-", F53/F68)</f>
        <v>5.018450184501845E-2</v>
      </c>
      <c r="H53" s="65">
        <v>91</v>
      </c>
      <c r="I53" s="9">
        <f>IF(H68=0, "-", H53/H68)</f>
        <v>5.6627255756067203E-2</v>
      </c>
      <c r="J53" s="8">
        <f t="shared" si="4"/>
        <v>0</v>
      </c>
      <c r="K53" s="9">
        <f t="shared" si="5"/>
        <v>-0.25274725274725274</v>
      </c>
    </row>
    <row r="54" spans="1:11" x14ac:dyDescent="0.2">
      <c r="A54" s="7" t="s">
        <v>371</v>
      </c>
      <c r="B54" s="65">
        <v>1</v>
      </c>
      <c r="C54" s="34">
        <f>IF(B68=0, "-", B54/B68)</f>
        <v>5.6179775280898875E-3</v>
      </c>
      <c r="D54" s="65">
        <v>0</v>
      </c>
      <c r="E54" s="9">
        <f>IF(D68=0, "-", D54/D68)</f>
        <v>0</v>
      </c>
      <c r="F54" s="81">
        <v>2</v>
      </c>
      <c r="G54" s="34">
        <f>IF(F68=0, "-", F54/F68)</f>
        <v>1.4760147601476014E-3</v>
      </c>
      <c r="H54" s="65">
        <v>0</v>
      </c>
      <c r="I54" s="9">
        <f>IF(H68=0, "-", H54/H68)</f>
        <v>0</v>
      </c>
      <c r="J54" s="8" t="str">
        <f t="shared" si="4"/>
        <v>-</v>
      </c>
      <c r="K54" s="9" t="str">
        <f t="shared" si="5"/>
        <v>-</v>
      </c>
    </row>
    <row r="55" spans="1:11" x14ac:dyDescent="0.2">
      <c r="A55" s="7" t="s">
        <v>372</v>
      </c>
      <c r="B55" s="65">
        <v>2</v>
      </c>
      <c r="C55" s="34">
        <f>IF(B68=0, "-", B55/B68)</f>
        <v>1.1235955056179775E-2</v>
      </c>
      <c r="D55" s="65">
        <v>3</v>
      </c>
      <c r="E55" s="9">
        <f>IF(D68=0, "-", D55/D68)</f>
        <v>1.7964071856287425E-2</v>
      </c>
      <c r="F55" s="81">
        <v>27</v>
      </c>
      <c r="G55" s="34">
        <f>IF(F68=0, "-", F55/F68)</f>
        <v>1.9926199261992621E-2</v>
      </c>
      <c r="H55" s="65">
        <v>37</v>
      </c>
      <c r="I55" s="9">
        <f>IF(H68=0, "-", H55/H68)</f>
        <v>2.3024268823895456E-2</v>
      </c>
      <c r="J55" s="8">
        <f t="shared" si="4"/>
        <v>-0.33333333333333331</v>
      </c>
      <c r="K55" s="9">
        <f t="shared" si="5"/>
        <v>-0.27027027027027029</v>
      </c>
    </row>
    <row r="56" spans="1:11" x14ac:dyDescent="0.2">
      <c r="A56" s="7" t="s">
        <v>373</v>
      </c>
      <c r="B56" s="65">
        <v>4</v>
      </c>
      <c r="C56" s="34">
        <f>IF(B68=0, "-", B56/B68)</f>
        <v>2.247191011235955E-2</v>
      </c>
      <c r="D56" s="65">
        <v>10</v>
      </c>
      <c r="E56" s="9">
        <f>IF(D68=0, "-", D56/D68)</f>
        <v>5.9880239520958084E-2</v>
      </c>
      <c r="F56" s="81">
        <v>115</v>
      </c>
      <c r="G56" s="34">
        <f>IF(F68=0, "-", F56/F68)</f>
        <v>8.4870848708487087E-2</v>
      </c>
      <c r="H56" s="65">
        <v>84</v>
      </c>
      <c r="I56" s="9">
        <f>IF(H68=0, "-", H56/H68)</f>
        <v>5.2271313005600499E-2</v>
      </c>
      <c r="J56" s="8">
        <f t="shared" si="4"/>
        <v>-0.6</v>
      </c>
      <c r="K56" s="9">
        <f t="shared" si="5"/>
        <v>0.36904761904761907</v>
      </c>
    </row>
    <row r="57" spans="1:11" x14ac:dyDescent="0.2">
      <c r="A57" s="7" t="s">
        <v>374</v>
      </c>
      <c r="B57" s="65">
        <v>0</v>
      </c>
      <c r="C57" s="34">
        <f>IF(B68=0, "-", B57/B68)</f>
        <v>0</v>
      </c>
      <c r="D57" s="65">
        <v>0</v>
      </c>
      <c r="E57" s="9">
        <f>IF(D68=0, "-", D57/D68)</f>
        <v>0</v>
      </c>
      <c r="F57" s="81">
        <v>4</v>
      </c>
      <c r="G57" s="34">
        <f>IF(F68=0, "-", F57/F68)</f>
        <v>2.9520295202952029E-3</v>
      </c>
      <c r="H57" s="65">
        <v>8</v>
      </c>
      <c r="I57" s="9">
        <f>IF(H68=0, "-", H57/H68)</f>
        <v>4.9782202862476664E-3</v>
      </c>
      <c r="J57" s="8" t="str">
        <f t="shared" si="4"/>
        <v>-</v>
      </c>
      <c r="K57" s="9">
        <f t="shared" si="5"/>
        <v>-0.5</v>
      </c>
    </row>
    <row r="58" spans="1:11" x14ac:dyDescent="0.2">
      <c r="A58" s="7" t="s">
        <v>375</v>
      </c>
      <c r="B58" s="65">
        <v>23</v>
      </c>
      <c r="C58" s="34">
        <f>IF(B68=0, "-", B58/B68)</f>
        <v>0.12921348314606743</v>
      </c>
      <c r="D58" s="65">
        <v>20</v>
      </c>
      <c r="E58" s="9">
        <f>IF(D68=0, "-", D58/D68)</f>
        <v>0.11976047904191617</v>
      </c>
      <c r="F58" s="81">
        <v>120</v>
      </c>
      <c r="G58" s="34">
        <f>IF(F68=0, "-", F58/F68)</f>
        <v>8.8560885608856083E-2</v>
      </c>
      <c r="H58" s="65">
        <v>183</v>
      </c>
      <c r="I58" s="9">
        <f>IF(H68=0, "-", H58/H68)</f>
        <v>0.11387678904791537</v>
      </c>
      <c r="J58" s="8">
        <f t="shared" si="4"/>
        <v>0.15</v>
      </c>
      <c r="K58" s="9">
        <f t="shared" si="5"/>
        <v>-0.34426229508196721</v>
      </c>
    </row>
    <row r="59" spans="1:11" x14ac:dyDescent="0.2">
      <c r="A59" s="7" t="s">
        <v>376</v>
      </c>
      <c r="B59" s="65">
        <v>8</v>
      </c>
      <c r="C59" s="34">
        <f>IF(B68=0, "-", B59/B68)</f>
        <v>4.49438202247191E-2</v>
      </c>
      <c r="D59" s="65">
        <v>2</v>
      </c>
      <c r="E59" s="9">
        <f>IF(D68=0, "-", D59/D68)</f>
        <v>1.1976047904191617E-2</v>
      </c>
      <c r="F59" s="81">
        <v>33</v>
      </c>
      <c r="G59" s="34">
        <f>IF(F68=0, "-", F59/F68)</f>
        <v>2.4354243542435424E-2</v>
      </c>
      <c r="H59" s="65">
        <v>35</v>
      </c>
      <c r="I59" s="9">
        <f>IF(H68=0, "-", H59/H68)</f>
        <v>2.1779713752333542E-2</v>
      </c>
      <c r="J59" s="8">
        <f t="shared" si="4"/>
        <v>3</v>
      </c>
      <c r="K59" s="9">
        <f t="shared" si="5"/>
        <v>-5.7142857142857141E-2</v>
      </c>
    </row>
    <row r="60" spans="1:11" x14ac:dyDescent="0.2">
      <c r="A60" s="7" t="s">
        <v>377</v>
      </c>
      <c r="B60" s="65">
        <v>4</v>
      </c>
      <c r="C60" s="34">
        <f>IF(B68=0, "-", B60/B68)</f>
        <v>2.247191011235955E-2</v>
      </c>
      <c r="D60" s="65">
        <v>0</v>
      </c>
      <c r="E60" s="9">
        <f>IF(D68=0, "-", D60/D68)</f>
        <v>0</v>
      </c>
      <c r="F60" s="81">
        <v>21</v>
      </c>
      <c r="G60" s="34">
        <f>IF(F68=0, "-", F60/F68)</f>
        <v>1.5498154981549815E-2</v>
      </c>
      <c r="H60" s="65">
        <v>6</v>
      </c>
      <c r="I60" s="9">
        <f>IF(H68=0, "-", H60/H68)</f>
        <v>3.7336652146857498E-3</v>
      </c>
      <c r="J60" s="8" t="str">
        <f t="shared" si="4"/>
        <v>-</v>
      </c>
      <c r="K60" s="9">
        <f t="shared" si="5"/>
        <v>2.5</v>
      </c>
    </row>
    <row r="61" spans="1:11" x14ac:dyDescent="0.2">
      <c r="A61" s="7" t="s">
        <v>378</v>
      </c>
      <c r="B61" s="65">
        <v>1</v>
      </c>
      <c r="C61" s="34">
        <f>IF(B68=0, "-", B61/B68)</f>
        <v>5.6179775280898875E-3</v>
      </c>
      <c r="D61" s="65">
        <v>1</v>
      </c>
      <c r="E61" s="9">
        <f>IF(D68=0, "-", D61/D68)</f>
        <v>5.9880239520958087E-3</v>
      </c>
      <c r="F61" s="81">
        <v>7</v>
      </c>
      <c r="G61" s="34">
        <f>IF(F68=0, "-", F61/F68)</f>
        <v>5.1660516605166054E-3</v>
      </c>
      <c r="H61" s="65">
        <v>3</v>
      </c>
      <c r="I61" s="9">
        <f>IF(H68=0, "-", H61/H68)</f>
        <v>1.8668326073428749E-3</v>
      </c>
      <c r="J61" s="8">
        <f t="shared" si="4"/>
        <v>0</v>
      </c>
      <c r="K61" s="9">
        <f t="shared" si="5"/>
        <v>1.3333333333333333</v>
      </c>
    </row>
    <row r="62" spans="1:11" x14ac:dyDescent="0.2">
      <c r="A62" s="7" t="s">
        <v>379</v>
      </c>
      <c r="B62" s="65">
        <v>3</v>
      </c>
      <c r="C62" s="34">
        <f>IF(B68=0, "-", B62/B68)</f>
        <v>1.6853932584269662E-2</v>
      </c>
      <c r="D62" s="65">
        <v>0</v>
      </c>
      <c r="E62" s="9">
        <f>IF(D68=0, "-", D62/D68)</f>
        <v>0</v>
      </c>
      <c r="F62" s="81">
        <v>6</v>
      </c>
      <c r="G62" s="34">
        <f>IF(F68=0, "-", F62/F68)</f>
        <v>4.4280442804428043E-3</v>
      </c>
      <c r="H62" s="65">
        <v>0</v>
      </c>
      <c r="I62" s="9">
        <f>IF(H68=0, "-", H62/H68)</f>
        <v>0</v>
      </c>
      <c r="J62" s="8" t="str">
        <f t="shared" si="4"/>
        <v>-</v>
      </c>
      <c r="K62" s="9" t="str">
        <f t="shared" si="5"/>
        <v>-</v>
      </c>
    </row>
    <row r="63" spans="1:11" x14ac:dyDescent="0.2">
      <c r="A63" s="7" t="s">
        <v>380</v>
      </c>
      <c r="B63" s="65">
        <v>1</v>
      </c>
      <c r="C63" s="34">
        <f>IF(B68=0, "-", B63/B68)</f>
        <v>5.6179775280898875E-3</v>
      </c>
      <c r="D63" s="65">
        <v>0</v>
      </c>
      <c r="E63" s="9">
        <f>IF(D68=0, "-", D63/D68)</f>
        <v>0</v>
      </c>
      <c r="F63" s="81">
        <v>4</v>
      </c>
      <c r="G63" s="34">
        <f>IF(F68=0, "-", F63/F68)</f>
        <v>2.9520295202952029E-3</v>
      </c>
      <c r="H63" s="65">
        <v>2</v>
      </c>
      <c r="I63" s="9">
        <f>IF(H68=0, "-", H63/H68)</f>
        <v>1.2445550715619166E-3</v>
      </c>
      <c r="J63" s="8" t="str">
        <f t="shared" si="4"/>
        <v>-</v>
      </c>
      <c r="K63" s="9">
        <f t="shared" si="5"/>
        <v>1</v>
      </c>
    </row>
    <row r="64" spans="1:11" x14ac:dyDescent="0.2">
      <c r="A64" s="7" t="s">
        <v>381</v>
      </c>
      <c r="B64" s="65">
        <v>70</v>
      </c>
      <c r="C64" s="34">
        <f>IF(B68=0, "-", B64/B68)</f>
        <v>0.39325842696629215</v>
      </c>
      <c r="D64" s="65">
        <v>80</v>
      </c>
      <c r="E64" s="9">
        <f>IF(D68=0, "-", D64/D68)</f>
        <v>0.47904191616766467</v>
      </c>
      <c r="F64" s="81">
        <v>522</v>
      </c>
      <c r="G64" s="34">
        <f>IF(F68=0, "-", F64/F68)</f>
        <v>0.38523985239852399</v>
      </c>
      <c r="H64" s="65">
        <v>597</v>
      </c>
      <c r="I64" s="9">
        <f>IF(H68=0, "-", H64/H68)</f>
        <v>0.37149968886123214</v>
      </c>
      <c r="J64" s="8">
        <f t="shared" si="4"/>
        <v>-0.125</v>
      </c>
      <c r="K64" s="9">
        <f t="shared" si="5"/>
        <v>-0.12562814070351758</v>
      </c>
    </row>
    <row r="65" spans="1:11" x14ac:dyDescent="0.2">
      <c r="A65" s="7" t="s">
        <v>382</v>
      </c>
      <c r="B65" s="65">
        <v>18</v>
      </c>
      <c r="C65" s="34">
        <f>IF(B68=0, "-", B65/B68)</f>
        <v>0.10112359550561797</v>
      </c>
      <c r="D65" s="65">
        <v>21</v>
      </c>
      <c r="E65" s="9">
        <f>IF(D68=0, "-", D65/D68)</f>
        <v>0.12574850299401197</v>
      </c>
      <c r="F65" s="81">
        <v>184</v>
      </c>
      <c r="G65" s="34">
        <f>IF(F68=0, "-", F65/F68)</f>
        <v>0.13579335793357933</v>
      </c>
      <c r="H65" s="65">
        <v>234</v>
      </c>
      <c r="I65" s="9">
        <f>IF(H68=0, "-", H65/H68)</f>
        <v>0.14561294337274425</v>
      </c>
      <c r="J65" s="8">
        <f t="shared" si="4"/>
        <v>-0.14285714285714285</v>
      </c>
      <c r="K65" s="9">
        <f t="shared" si="5"/>
        <v>-0.21367521367521367</v>
      </c>
    </row>
    <row r="66" spans="1:11" x14ac:dyDescent="0.2">
      <c r="A66" s="7" t="s">
        <v>383</v>
      </c>
      <c r="B66" s="65">
        <v>1</v>
      </c>
      <c r="C66" s="34">
        <f>IF(B68=0, "-", B66/B68)</f>
        <v>5.6179775280898875E-3</v>
      </c>
      <c r="D66" s="65">
        <v>2</v>
      </c>
      <c r="E66" s="9">
        <f>IF(D68=0, "-", D66/D68)</f>
        <v>1.1976047904191617E-2</v>
      </c>
      <c r="F66" s="81">
        <v>18</v>
      </c>
      <c r="G66" s="34">
        <f>IF(F68=0, "-", F66/F68)</f>
        <v>1.3284132841328414E-2</v>
      </c>
      <c r="H66" s="65">
        <v>35</v>
      </c>
      <c r="I66" s="9">
        <f>IF(H68=0, "-", H66/H68)</f>
        <v>2.1779713752333542E-2</v>
      </c>
      <c r="J66" s="8">
        <f t="shared" si="4"/>
        <v>-0.5</v>
      </c>
      <c r="K66" s="9">
        <f t="shared" si="5"/>
        <v>-0.48571428571428571</v>
      </c>
    </row>
    <row r="67" spans="1:11" x14ac:dyDescent="0.2">
      <c r="A67" s="2"/>
      <c r="B67" s="68"/>
      <c r="C67" s="33"/>
      <c r="D67" s="68"/>
      <c r="E67" s="6"/>
      <c r="F67" s="82"/>
      <c r="G67" s="33"/>
      <c r="H67" s="68"/>
      <c r="I67" s="6"/>
      <c r="J67" s="5"/>
      <c r="K67" s="6"/>
    </row>
    <row r="68" spans="1:11" s="43" customFormat="1" x14ac:dyDescent="0.2">
      <c r="A68" s="162" t="s">
        <v>445</v>
      </c>
      <c r="B68" s="71">
        <f>SUM(B50:B67)</f>
        <v>178</v>
      </c>
      <c r="C68" s="40">
        <f>B68/666</f>
        <v>0.26726726726726729</v>
      </c>
      <c r="D68" s="71">
        <f>SUM(D50:D67)</f>
        <v>167</v>
      </c>
      <c r="E68" s="41">
        <f>D68/602</f>
        <v>0.27740863787375414</v>
      </c>
      <c r="F68" s="77">
        <f>SUM(F50:F67)</f>
        <v>1355</v>
      </c>
      <c r="G68" s="42">
        <f>F68/5422</f>
        <v>0.24990778310586501</v>
      </c>
      <c r="H68" s="71">
        <f>SUM(H50:H67)</f>
        <v>1607</v>
      </c>
      <c r="I68" s="41">
        <f>H68/6871</f>
        <v>0.23388153107262408</v>
      </c>
      <c r="J68" s="37">
        <f>IF(D68=0, "-", IF((B68-D68)/D68&lt;10, (B68-D68)/D68, "&gt;999%"))</f>
        <v>6.5868263473053898E-2</v>
      </c>
      <c r="K68" s="38">
        <f>IF(H68=0, "-", IF((F68-H68)/H68&lt;10, (F68-H68)/H68, "&gt;999%"))</f>
        <v>-0.15681393901680149</v>
      </c>
    </row>
    <row r="69" spans="1:11" x14ac:dyDescent="0.2">
      <c r="B69" s="83"/>
      <c r="D69" s="83"/>
      <c r="F69" s="83"/>
      <c r="H69" s="83"/>
    </row>
    <row r="70" spans="1:11" x14ac:dyDescent="0.2">
      <c r="A70" s="27" t="s">
        <v>444</v>
      </c>
      <c r="B70" s="71">
        <v>232</v>
      </c>
      <c r="C70" s="40">
        <f>B70/666</f>
        <v>0.34834834834834832</v>
      </c>
      <c r="D70" s="71">
        <v>217</v>
      </c>
      <c r="E70" s="41">
        <f>D70/602</f>
        <v>0.36046511627906974</v>
      </c>
      <c r="F70" s="77">
        <v>1773</v>
      </c>
      <c r="G70" s="42">
        <f>F70/5422</f>
        <v>0.32700110660272963</v>
      </c>
      <c r="H70" s="71">
        <v>2106</v>
      </c>
      <c r="I70" s="41">
        <f>H70/6871</f>
        <v>0.30650560326007859</v>
      </c>
      <c r="J70" s="37">
        <f>IF(D70=0, "-", IF((B70-D70)/D70&lt;10, (B70-D70)/D70, "&gt;999%"))</f>
        <v>6.9124423963133647E-2</v>
      </c>
      <c r="K70" s="38">
        <f>IF(H70=0, "-", IF((F70-H70)/H70&lt;10, (F70-H70)/H70, "&gt;999%"))</f>
        <v>-0.15811965811965811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7" max="16383" man="1"/>
    <brk id="7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IF(B25=0, "-", B7/B25)</f>
        <v>0</v>
      </c>
      <c r="D7" s="65">
        <v>2</v>
      </c>
      <c r="E7" s="21">
        <f>IF(D25=0, "-", D7/D25)</f>
        <v>9.2165898617511521E-3</v>
      </c>
      <c r="F7" s="81">
        <v>0</v>
      </c>
      <c r="G7" s="39">
        <f>IF(F25=0, "-", F7/F25)</f>
        <v>0</v>
      </c>
      <c r="H7" s="65">
        <v>4</v>
      </c>
      <c r="I7" s="21">
        <f>IF(H25=0, "-", H7/H25)</f>
        <v>1.8993352326685661E-3</v>
      </c>
      <c r="J7" s="20">
        <f t="shared" ref="J7:J23" si="0">IF(D7=0, "-", IF((B7-D7)/D7&lt;10, (B7-D7)/D7, "&gt;999%"))</f>
        <v>-1</v>
      </c>
      <c r="K7" s="21">
        <f t="shared" ref="K7:K23" si="1">IF(H7=0, "-", IF((F7-H7)/H7&lt;10, (F7-H7)/H7, "&gt;999%"))</f>
        <v>-1</v>
      </c>
    </row>
    <row r="8" spans="1:11" x14ac:dyDescent="0.2">
      <c r="A8" s="7" t="s">
        <v>37</v>
      </c>
      <c r="B8" s="65">
        <v>35</v>
      </c>
      <c r="C8" s="39">
        <f>IF(B25=0, "-", B8/B25)</f>
        <v>0.15086206896551724</v>
      </c>
      <c r="D8" s="65">
        <v>17</v>
      </c>
      <c r="E8" s="21">
        <f>IF(D25=0, "-", D8/D25)</f>
        <v>7.8341013824884786E-2</v>
      </c>
      <c r="F8" s="81">
        <v>202</v>
      </c>
      <c r="G8" s="39">
        <f>IF(F25=0, "-", F8/F25)</f>
        <v>0.11393119007332206</v>
      </c>
      <c r="H8" s="65">
        <v>250</v>
      </c>
      <c r="I8" s="21">
        <f>IF(H25=0, "-", H8/H25)</f>
        <v>0.11870845204178537</v>
      </c>
      <c r="J8" s="20">
        <f t="shared" si="0"/>
        <v>1.0588235294117647</v>
      </c>
      <c r="K8" s="21">
        <f t="shared" si="1"/>
        <v>-0.192</v>
      </c>
    </row>
    <row r="9" spans="1:11" x14ac:dyDescent="0.2">
      <c r="A9" s="7" t="s">
        <v>39</v>
      </c>
      <c r="B9" s="65">
        <v>2</v>
      </c>
      <c r="C9" s="39">
        <f>IF(B25=0, "-", B9/B25)</f>
        <v>8.6206896551724137E-3</v>
      </c>
      <c r="D9" s="65">
        <v>0</v>
      </c>
      <c r="E9" s="21">
        <f>IF(D25=0, "-", D9/D25)</f>
        <v>0</v>
      </c>
      <c r="F9" s="81">
        <v>13</v>
      </c>
      <c r="G9" s="39">
        <f>IF(F25=0, "-", F9/F25)</f>
        <v>7.3322053017484488E-3</v>
      </c>
      <c r="H9" s="65">
        <v>11</v>
      </c>
      <c r="I9" s="21">
        <f>IF(H25=0, "-", H9/H25)</f>
        <v>5.2231718898385565E-3</v>
      </c>
      <c r="J9" s="20" t="str">
        <f t="shared" si="0"/>
        <v>-</v>
      </c>
      <c r="K9" s="21">
        <f t="shared" si="1"/>
        <v>0.18181818181818182</v>
      </c>
    </row>
    <row r="10" spans="1:11" x14ac:dyDescent="0.2">
      <c r="A10" s="7" t="s">
        <v>42</v>
      </c>
      <c r="B10" s="65">
        <v>0</v>
      </c>
      <c r="C10" s="39">
        <f>IF(B25=0, "-", B10/B25)</f>
        <v>0</v>
      </c>
      <c r="D10" s="65">
        <v>4</v>
      </c>
      <c r="E10" s="21">
        <f>IF(D25=0, "-", D10/D25)</f>
        <v>1.8433179723502304E-2</v>
      </c>
      <c r="F10" s="81">
        <v>48</v>
      </c>
      <c r="G10" s="39">
        <f>IF(F25=0, "-", F10/F25)</f>
        <v>2.7072758037225041E-2</v>
      </c>
      <c r="H10" s="65">
        <v>83</v>
      </c>
      <c r="I10" s="21">
        <f>IF(H25=0, "-", H10/H25)</f>
        <v>3.9411206077872747E-2</v>
      </c>
      <c r="J10" s="20">
        <f t="shared" si="0"/>
        <v>-1</v>
      </c>
      <c r="K10" s="21">
        <f t="shared" si="1"/>
        <v>-0.42168674698795183</v>
      </c>
    </row>
    <row r="11" spans="1:11" x14ac:dyDescent="0.2">
      <c r="A11" s="7" t="s">
        <v>44</v>
      </c>
      <c r="B11" s="65">
        <v>2</v>
      </c>
      <c r="C11" s="39">
        <f>IF(B25=0, "-", B11/B25)</f>
        <v>8.6206896551724137E-3</v>
      </c>
      <c r="D11" s="65">
        <v>0</v>
      </c>
      <c r="E11" s="21">
        <f>IF(D25=0, "-", D11/D25)</f>
        <v>0</v>
      </c>
      <c r="F11" s="81">
        <v>14</v>
      </c>
      <c r="G11" s="39">
        <f>IF(F25=0, "-", F11/F25)</f>
        <v>7.8962210941906381E-3</v>
      </c>
      <c r="H11" s="65">
        <v>11</v>
      </c>
      <c r="I11" s="21">
        <f>IF(H25=0, "-", H11/H25)</f>
        <v>5.2231718898385565E-3</v>
      </c>
      <c r="J11" s="20" t="str">
        <f t="shared" si="0"/>
        <v>-</v>
      </c>
      <c r="K11" s="21">
        <f t="shared" si="1"/>
        <v>0.27272727272727271</v>
      </c>
    </row>
    <row r="12" spans="1:11" x14ac:dyDescent="0.2">
      <c r="A12" s="7" t="s">
        <v>46</v>
      </c>
      <c r="B12" s="65">
        <v>9</v>
      </c>
      <c r="C12" s="39">
        <f>IF(B25=0, "-", B12/B25)</f>
        <v>3.8793103448275863E-2</v>
      </c>
      <c r="D12" s="65">
        <v>12</v>
      </c>
      <c r="E12" s="21">
        <f>IF(D25=0, "-", D12/D25)</f>
        <v>5.5299539170506916E-2</v>
      </c>
      <c r="F12" s="81">
        <v>81</v>
      </c>
      <c r="G12" s="39">
        <f>IF(F25=0, "-", F12/F25)</f>
        <v>4.5685279187817257E-2</v>
      </c>
      <c r="H12" s="65">
        <v>117</v>
      </c>
      <c r="I12" s="21">
        <f>IF(H25=0, "-", H12/H25)</f>
        <v>5.5555555555555552E-2</v>
      </c>
      <c r="J12" s="20">
        <f t="shared" si="0"/>
        <v>-0.25</v>
      </c>
      <c r="K12" s="21">
        <f t="shared" si="1"/>
        <v>-0.30769230769230771</v>
      </c>
    </row>
    <row r="13" spans="1:11" x14ac:dyDescent="0.2">
      <c r="A13" s="7" t="s">
        <v>47</v>
      </c>
      <c r="B13" s="65">
        <v>1</v>
      </c>
      <c r="C13" s="39">
        <f>IF(B25=0, "-", B13/B25)</f>
        <v>4.3103448275862068E-3</v>
      </c>
      <c r="D13" s="65">
        <v>0</v>
      </c>
      <c r="E13" s="21">
        <f>IF(D25=0, "-", D13/D25)</f>
        <v>0</v>
      </c>
      <c r="F13" s="81">
        <v>2</v>
      </c>
      <c r="G13" s="39">
        <f>IF(F25=0, "-", F13/F25)</f>
        <v>1.1280315848843769E-3</v>
      </c>
      <c r="H13" s="65">
        <v>0</v>
      </c>
      <c r="I13" s="21">
        <f>IF(H25=0, "-", H13/H25)</f>
        <v>0</v>
      </c>
      <c r="J13" s="20" t="str">
        <f t="shared" si="0"/>
        <v>-</v>
      </c>
      <c r="K13" s="21" t="str">
        <f t="shared" si="1"/>
        <v>-</v>
      </c>
    </row>
    <row r="14" spans="1:11" x14ac:dyDescent="0.2">
      <c r="A14" s="7" t="s">
        <v>51</v>
      </c>
      <c r="B14" s="65">
        <v>4</v>
      </c>
      <c r="C14" s="39">
        <f>IF(B25=0, "-", B14/B25)</f>
        <v>1.7241379310344827E-2</v>
      </c>
      <c r="D14" s="65">
        <v>3</v>
      </c>
      <c r="E14" s="21">
        <f>IF(D25=0, "-", D14/D25)</f>
        <v>1.3824884792626729E-2</v>
      </c>
      <c r="F14" s="81">
        <v>32</v>
      </c>
      <c r="G14" s="39">
        <f>IF(F25=0, "-", F14/F25)</f>
        <v>1.804850535815003E-2</v>
      </c>
      <c r="H14" s="65">
        <v>41</v>
      </c>
      <c r="I14" s="21">
        <f>IF(H25=0, "-", H14/H25)</f>
        <v>1.9468186134852801E-2</v>
      </c>
      <c r="J14" s="20">
        <f t="shared" si="0"/>
        <v>0.33333333333333331</v>
      </c>
      <c r="K14" s="21">
        <f t="shared" si="1"/>
        <v>-0.21951219512195122</v>
      </c>
    </row>
    <row r="15" spans="1:11" x14ac:dyDescent="0.2">
      <c r="A15" s="7" t="s">
        <v>54</v>
      </c>
      <c r="B15" s="65">
        <v>5</v>
      </c>
      <c r="C15" s="39">
        <f>IF(B25=0, "-", B15/B25)</f>
        <v>2.1551724137931036E-2</v>
      </c>
      <c r="D15" s="65">
        <v>14</v>
      </c>
      <c r="E15" s="21">
        <f>IF(D25=0, "-", D15/D25)</f>
        <v>6.4516129032258063E-2</v>
      </c>
      <c r="F15" s="81">
        <v>134</v>
      </c>
      <c r="G15" s="39">
        <f>IF(F25=0, "-", F15/F25)</f>
        <v>7.5578116187253241E-2</v>
      </c>
      <c r="H15" s="65">
        <v>105</v>
      </c>
      <c r="I15" s="21">
        <f>IF(H25=0, "-", H15/H25)</f>
        <v>4.9857549857549859E-2</v>
      </c>
      <c r="J15" s="20">
        <f t="shared" si="0"/>
        <v>-0.6428571428571429</v>
      </c>
      <c r="K15" s="21">
        <f t="shared" si="1"/>
        <v>0.27619047619047621</v>
      </c>
    </row>
    <row r="16" spans="1:11" x14ac:dyDescent="0.2">
      <c r="A16" s="7" t="s">
        <v>57</v>
      </c>
      <c r="B16" s="65">
        <v>0</v>
      </c>
      <c r="C16" s="39">
        <f>IF(B25=0, "-", B16/B25)</f>
        <v>0</v>
      </c>
      <c r="D16" s="65">
        <v>0</v>
      </c>
      <c r="E16" s="21">
        <f>IF(D25=0, "-", D16/D25)</f>
        <v>0</v>
      </c>
      <c r="F16" s="81">
        <v>5</v>
      </c>
      <c r="G16" s="39">
        <f>IF(F25=0, "-", F16/F25)</f>
        <v>2.8200789622109417E-3</v>
      </c>
      <c r="H16" s="65">
        <v>8</v>
      </c>
      <c r="I16" s="21">
        <f>IF(H25=0, "-", H16/H25)</f>
        <v>3.7986704653371322E-3</v>
      </c>
      <c r="J16" s="20" t="str">
        <f t="shared" si="0"/>
        <v>-</v>
      </c>
      <c r="K16" s="21">
        <f t="shared" si="1"/>
        <v>-0.375</v>
      </c>
    </row>
    <row r="17" spans="1:11" x14ac:dyDescent="0.2">
      <c r="A17" s="7" t="s">
        <v>60</v>
      </c>
      <c r="B17" s="65">
        <v>25</v>
      </c>
      <c r="C17" s="39">
        <f>IF(B25=0, "-", B17/B25)</f>
        <v>0.10775862068965517</v>
      </c>
      <c r="D17" s="65">
        <v>21</v>
      </c>
      <c r="E17" s="21">
        <f>IF(D25=0, "-", D17/D25)</f>
        <v>9.6774193548387094E-2</v>
      </c>
      <c r="F17" s="81">
        <v>135</v>
      </c>
      <c r="G17" s="39">
        <f>IF(F25=0, "-", F17/F25)</f>
        <v>7.6142131979695438E-2</v>
      </c>
      <c r="H17" s="65">
        <v>196</v>
      </c>
      <c r="I17" s="21">
        <f>IF(H25=0, "-", H17/H25)</f>
        <v>9.306742640075974E-2</v>
      </c>
      <c r="J17" s="20">
        <f t="shared" si="0"/>
        <v>0.19047619047619047</v>
      </c>
      <c r="K17" s="21">
        <f t="shared" si="1"/>
        <v>-0.31122448979591838</v>
      </c>
    </row>
    <row r="18" spans="1:11" x14ac:dyDescent="0.2">
      <c r="A18" s="7" t="s">
        <v>61</v>
      </c>
      <c r="B18" s="65">
        <v>8</v>
      </c>
      <c r="C18" s="39">
        <f>IF(B25=0, "-", B18/B25)</f>
        <v>3.4482758620689655E-2</v>
      </c>
      <c r="D18" s="65">
        <v>2</v>
      </c>
      <c r="E18" s="21">
        <f>IF(D25=0, "-", D18/D25)</f>
        <v>9.2165898617511521E-3</v>
      </c>
      <c r="F18" s="81">
        <v>36</v>
      </c>
      <c r="G18" s="39">
        <f>IF(F25=0, "-", F18/F25)</f>
        <v>2.030456852791878E-2</v>
      </c>
      <c r="H18" s="65">
        <v>45</v>
      </c>
      <c r="I18" s="21">
        <f>IF(H25=0, "-", H18/H25)</f>
        <v>2.1367521367521368E-2</v>
      </c>
      <c r="J18" s="20">
        <f t="shared" si="0"/>
        <v>3</v>
      </c>
      <c r="K18" s="21">
        <f t="shared" si="1"/>
        <v>-0.2</v>
      </c>
    </row>
    <row r="19" spans="1:11" x14ac:dyDescent="0.2">
      <c r="A19" s="7" t="s">
        <v>63</v>
      </c>
      <c r="B19" s="65">
        <v>8</v>
      </c>
      <c r="C19" s="39">
        <f>IF(B25=0, "-", B19/B25)</f>
        <v>3.4482758620689655E-2</v>
      </c>
      <c r="D19" s="65">
        <v>1</v>
      </c>
      <c r="E19" s="21">
        <f>IF(D25=0, "-", D19/D25)</f>
        <v>4.608294930875576E-3</v>
      </c>
      <c r="F19" s="81">
        <v>34</v>
      </c>
      <c r="G19" s="39">
        <f>IF(F25=0, "-", F19/F25)</f>
        <v>1.9176536943034405E-2</v>
      </c>
      <c r="H19" s="65">
        <v>9</v>
      </c>
      <c r="I19" s="21">
        <f>IF(H25=0, "-", H19/H25)</f>
        <v>4.2735042735042739E-3</v>
      </c>
      <c r="J19" s="20">
        <f t="shared" si="0"/>
        <v>7</v>
      </c>
      <c r="K19" s="21">
        <f t="shared" si="1"/>
        <v>2.7777777777777777</v>
      </c>
    </row>
    <row r="20" spans="1:11" x14ac:dyDescent="0.2">
      <c r="A20" s="7" t="s">
        <v>64</v>
      </c>
      <c r="B20" s="65">
        <v>0</v>
      </c>
      <c r="C20" s="39">
        <f>IF(B25=0, "-", B20/B25)</f>
        <v>0</v>
      </c>
      <c r="D20" s="65">
        <v>1</v>
      </c>
      <c r="E20" s="21">
        <f>IF(D25=0, "-", D20/D25)</f>
        <v>4.608294930875576E-3</v>
      </c>
      <c r="F20" s="81">
        <v>2</v>
      </c>
      <c r="G20" s="39">
        <f>IF(F25=0, "-", F20/F25)</f>
        <v>1.1280315848843769E-3</v>
      </c>
      <c r="H20" s="65">
        <v>8</v>
      </c>
      <c r="I20" s="21">
        <f>IF(H25=0, "-", H20/H25)</f>
        <v>3.7986704653371322E-3</v>
      </c>
      <c r="J20" s="20">
        <f t="shared" si="0"/>
        <v>-1</v>
      </c>
      <c r="K20" s="21">
        <f t="shared" si="1"/>
        <v>-0.75</v>
      </c>
    </row>
    <row r="21" spans="1:11" x14ac:dyDescent="0.2">
      <c r="A21" s="7" t="s">
        <v>66</v>
      </c>
      <c r="B21" s="65">
        <v>1</v>
      </c>
      <c r="C21" s="39">
        <f>IF(B25=0, "-", B21/B25)</f>
        <v>4.3103448275862068E-3</v>
      </c>
      <c r="D21" s="65">
        <v>0</v>
      </c>
      <c r="E21" s="21">
        <f>IF(D25=0, "-", D21/D25)</f>
        <v>0</v>
      </c>
      <c r="F21" s="81">
        <v>4</v>
      </c>
      <c r="G21" s="39">
        <f>IF(F25=0, "-", F21/F25)</f>
        <v>2.2560631697687537E-3</v>
      </c>
      <c r="H21" s="65">
        <v>2</v>
      </c>
      <c r="I21" s="21">
        <f>IF(H25=0, "-", H21/H25)</f>
        <v>9.4966761633428305E-4</v>
      </c>
      <c r="J21" s="20" t="str">
        <f t="shared" si="0"/>
        <v>-</v>
      </c>
      <c r="K21" s="21">
        <f t="shared" si="1"/>
        <v>1</v>
      </c>
    </row>
    <row r="22" spans="1:11" x14ac:dyDescent="0.2">
      <c r="A22" s="7" t="s">
        <v>69</v>
      </c>
      <c r="B22" s="65">
        <v>131</v>
      </c>
      <c r="C22" s="39">
        <f>IF(B25=0, "-", B22/B25)</f>
        <v>0.56465517241379315</v>
      </c>
      <c r="D22" s="65">
        <v>137</v>
      </c>
      <c r="E22" s="21">
        <f>IF(D25=0, "-", D22/D25)</f>
        <v>0.63133640552995396</v>
      </c>
      <c r="F22" s="81">
        <v>1008</v>
      </c>
      <c r="G22" s="39">
        <f>IF(F25=0, "-", F22/F25)</f>
        <v>0.56852791878172593</v>
      </c>
      <c r="H22" s="65">
        <v>1169</v>
      </c>
      <c r="I22" s="21">
        <f>IF(H25=0, "-", H22/H25)</f>
        <v>0.55508072174738843</v>
      </c>
      <c r="J22" s="20">
        <f t="shared" si="0"/>
        <v>-4.3795620437956206E-2</v>
      </c>
      <c r="K22" s="21">
        <f t="shared" si="1"/>
        <v>-0.1377245508982036</v>
      </c>
    </row>
    <row r="23" spans="1:11" x14ac:dyDescent="0.2">
      <c r="A23" s="7" t="s">
        <v>71</v>
      </c>
      <c r="B23" s="65">
        <v>1</v>
      </c>
      <c r="C23" s="39">
        <f>IF(B25=0, "-", B23/B25)</f>
        <v>4.3103448275862068E-3</v>
      </c>
      <c r="D23" s="65">
        <v>3</v>
      </c>
      <c r="E23" s="21">
        <f>IF(D25=0, "-", D23/D25)</f>
        <v>1.3824884792626729E-2</v>
      </c>
      <c r="F23" s="81">
        <v>23</v>
      </c>
      <c r="G23" s="39">
        <f>IF(F25=0, "-", F23/F25)</f>
        <v>1.2972363226170333E-2</v>
      </c>
      <c r="H23" s="65">
        <v>47</v>
      </c>
      <c r="I23" s="21">
        <f>IF(H25=0, "-", H23/H25)</f>
        <v>2.2317188983855651E-2</v>
      </c>
      <c r="J23" s="20">
        <f t="shared" si="0"/>
        <v>-0.66666666666666663</v>
      </c>
      <c r="K23" s="21">
        <f t="shared" si="1"/>
        <v>-0.51063829787234039</v>
      </c>
    </row>
    <row r="24" spans="1:11" x14ac:dyDescent="0.2">
      <c r="A24" s="2"/>
      <c r="B24" s="68"/>
      <c r="C24" s="33"/>
      <c r="D24" s="68"/>
      <c r="E24" s="6"/>
      <c r="F24" s="82"/>
      <c r="G24" s="33"/>
      <c r="H24" s="68"/>
      <c r="I24" s="6"/>
      <c r="J24" s="5"/>
      <c r="K24" s="6"/>
    </row>
    <row r="25" spans="1:11" s="43" customFormat="1" x14ac:dyDescent="0.2">
      <c r="A25" s="162" t="s">
        <v>444</v>
      </c>
      <c r="B25" s="71">
        <f>SUM(B7:B24)</f>
        <v>232</v>
      </c>
      <c r="C25" s="40">
        <v>1</v>
      </c>
      <c r="D25" s="71">
        <f>SUM(D7:D24)</f>
        <v>217</v>
      </c>
      <c r="E25" s="41">
        <v>1</v>
      </c>
      <c r="F25" s="77">
        <f>SUM(F7:F24)</f>
        <v>1773</v>
      </c>
      <c r="G25" s="42">
        <v>1</v>
      </c>
      <c r="H25" s="71">
        <f>SUM(H7:H24)</f>
        <v>2106</v>
      </c>
      <c r="I25" s="41">
        <v>1</v>
      </c>
      <c r="J25" s="37">
        <f>IF(D25=0, "-", (B25-D25)/D25)</f>
        <v>6.9124423963133647E-2</v>
      </c>
      <c r="K25" s="38">
        <f>IF(H25=0, "-", (F25-H25)/H25)</f>
        <v>-0.15811965811965811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39"/>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384</v>
      </c>
      <c r="B7" s="65">
        <v>0</v>
      </c>
      <c r="C7" s="34">
        <f>IF(B16=0, "-", B7/B16)</f>
        <v>0</v>
      </c>
      <c r="D7" s="65">
        <v>0</v>
      </c>
      <c r="E7" s="9">
        <f>IF(D16=0, "-", D7/D16)</f>
        <v>0</v>
      </c>
      <c r="F7" s="81">
        <v>3</v>
      </c>
      <c r="G7" s="34">
        <f>IF(F16=0, "-", F7/F16)</f>
        <v>3.2608695652173912E-2</v>
      </c>
      <c r="H7" s="65">
        <v>1</v>
      </c>
      <c r="I7" s="9">
        <f>IF(H16=0, "-", H7/H16)</f>
        <v>1.1627906976744186E-2</v>
      </c>
      <c r="J7" s="8" t="str">
        <f t="shared" ref="J7:J14" si="0">IF(D7=0, "-", IF((B7-D7)/D7&lt;10, (B7-D7)/D7, "&gt;999%"))</f>
        <v>-</v>
      </c>
      <c r="K7" s="9">
        <f t="shared" ref="K7:K14" si="1">IF(H7=0, "-", IF((F7-H7)/H7&lt;10, (F7-H7)/H7, "&gt;999%"))</f>
        <v>2</v>
      </c>
    </row>
    <row r="8" spans="1:11" x14ac:dyDescent="0.2">
      <c r="A8" s="7" t="s">
        <v>385</v>
      </c>
      <c r="B8" s="65">
        <v>0</v>
      </c>
      <c r="C8" s="34">
        <f>IF(B16=0, "-", B8/B16)</f>
        <v>0</v>
      </c>
      <c r="D8" s="65">
        <v>0</v>
      </c>
      <c r="E8" s="9">
        <f>IF(D16=0, "-", D8/D16)</f>
        <v>0</v>
      </c>
      <c r="F8" s="81">
        <v>5</v>
      </c>
      <c r="G8" s="34">
        <f>IF(F16=0, "-", F8/F16)</f>
        <v>5.434782608695652E-2</v>
      </c>
      <c r="H8" s="65">
        <v>2</v>
      </c>
      <c r="I8" s="9">
        <f>IF(H16=0, "-", H8/H16)</f>
        <v>2.3255813953488372E-2</v>
      </c>
      <c r="J8" s="8" t="str">
        <f t="shared" si="0"/>
        <v>-</v>
      </c>
      <c r="K8" s="9">
        <f t="shared" si="1"/>
        <v>1.5</v>
      </c>
    </row>
    <row r="9" spans="1:11" x14ac:dyDescent="0.2">
      <c r="A9" s="7" t="s">
        <v>386</v>
      </c>
      <c r="B9" s="65">
        <v>2</v>
      </c>
      <c r="C9" s="34">
        <f>IF(B16=0, "-", B9/B16)</f>
        <v>0.2857142857142857</v>
      </c>
      <c r="D9" s="65">
        <v>1</v>
      </c>
      <c r="E9" s="9">
        <f>IF(D16=0, "-", D9/D16)</f>
        <v>7.6923076923076927E-2</v>
      </c>
      <c r="F9" s="81">
        <v>16</v>
      </c>
      <c r="G9" s="34">
        <f>IF(F16=0, "-", F9/F16)</f>
        <v>0.17391304347826086</v>
      </c>
      <c r="H9" s="65">
        <v>10</v>
      </c>
      <c r="I9" s="9">
        <f>IF(H16=0, "-", H9/H16)</f>
        <v>0.11627906976744186</v>
      </c>
      <c r="J9" s="8">
        <f t="shared" si="0"/>
        <v>1</v>
      </c>
      <c r="K9" s="9">
        <f t="shared" si="1"/>
        <v>0.6</v>
      </c>
    </row>
    <row r="10" spans="1:11" x14ac:dyDescent="0.2">
      <c r="A10" s="7" t="s">
        <v>387</v>
      </c>
      <c r="B10" s="65">
        <v>0</v>
      </c>
      <c r="C10" s="34">
        <f>IF(B16=0, "-", B10/B16)</f>
        <v>0</v>
      </c>
      <c r="D10" s="65">
        <v>8</v>
      </c>
      <c r="E10" s="9">
        <f>IF(D16=0, "-", D10/D16)</f>
        <v>0.61538461538461542</v>
      </c>
      <c r="F10" s="81">
        <v>21</v>
      </c>
      <c r="G10" s="34">
        <f>IF(F16=0, "-", F10/F16)</f>
        <v>0.22826086956521738</v>
      </c>
      <c r="H10" s="65">
        <v>34</v>
      </c>
      <c r="I10" s="9">
        <f>IF(H16=0, "-", H10/H16)</f>
        <v>0.39534883720930231</v>
      </c>
      <c r="J10" s="8">
        <f t="shared" si="0"/>
        <v>-1</v>
      </c>
      <c r="K10" s="9">
        <f t="shared" si="1"/>
        <v>-0.38235294117647056</v>
      </c>
    </row>
    <row r="11" spans="1:11" x14ac:dyDescent="0.2">
      <c r="A11" s="7" t="s">
        <v>388</v>
      </c>
      <c r="B11" s="65">
        <v>5</v>
      </c>
      <c r="C11" s="34">
        <f>IF(B16=0, "-", B11/B16)</f>
        <v>0.7142857142857143</v>
      </c>
      <c r="D11" s="65">
        <v>2</v>
      </c>
      <c r="E11" s="9">
        <f>IF(D16=0, "-", D11/D16)</f>
        <v>0.15384615384615385</v>
      </c>
      <c r="F11" s="81">
        <v>36</v>
      </c>
      <c r="G11" s="34">
        <f>IF(F16=0, "-", F11/F16)</f>
        <v>0.39130434782608697</v>
      </c>
      <c r="H11" s="65">
        <v>26</v>
      </c>
      <c r="I11" s="9">
        <f>IF(H16=0, "-", H11/H16)</f>
        <v>0.30232558139534882</v>
      </c>
      <c r="J11" s="8">
        <f t="shared" si="0"/>
        <v>1.5</v>
      </c>
      <c r="K11" s="9">
        <f t="shared" si="1"/>
        <v>0.38461538461538464</v>
      </c>
    </row>
    <row r="12" spans="1:11" x14ac:dyDescent="0.2">
      <c r="A12" s="7" t="s">
        <v>389</v>
      </c>
      <c r="B12" s="65">
        <v>0</v>
      </c>
      <c r="C12" s="34">
        <f>IF(B16=0, "-", B12/B16)</f>
        <v>0</v>
      </c>
      <c r="D12" s="65">
        <v>2</v>
      </c>
      <c r="E12" s="9">
        <f>IF(D16=0, "-", D12/D16)</f>
        <v>0.15384615384615385</v>
      </c>
      <c r="F12" s="81">
        <v>10</v>
      </c>
      <c r="G12" s="34">
        <f>IF(F16=0, "-", F12/F16)</f>
        <v>0.10869565217391304</v>
      </c>
      <c r="H12" s="65">
        <v>10</v>
      </c>
      <c r="I12" s="9">
        <f>IF(H16=0, "-", H12/H16)</f>
        <v>0.11627906976744186</v>
      </c>
      <c r="J12" s="8">
        <f t="shared" si="0"/>
        <v>-1</v>
      </c>
      <c r="K12" s="9">
        <f t="shared" si="1"/>
        <v>0</v>
      </c>
    </row>
    <row r="13" spans="1:11" x14ac:dyDescent="0.2">
      <c r="A13" s="7" t="s">
        <v>390</v>
      </c>
      <c r="B13" s="65">
        <v>0</v>
      </c>
      <c r="C13" s="34">
        <f>IF(B16=0, "-", B13/B16)</f>
        <v>0</v>
      </c>
      <c r="D13" s="65">
        <v>0</v>
      </c>
      <c r="E13" s="9">
        <f>IF(D16=0, "-", D13/D16)</f>
        <v>0</v>
      </c>
      <c r="F13" s="81">
        <v>0</v>
      </c>
      <c r="G13" s="34">
        <f>IF(F16=0, "-", F13/F16)</f>
        <v>0</v>
      </c>
      <c r="H13" s="65">
        <v>1</v>
      </c>
      <c r="I13" s="9">
        <f>IF(H16=0, "-", H13/H16)</f>
        <v>1.1627906976744186E-2</v>
      </c>
      <c r="J13" s="8" t="str">
        <f t="shared" si="0"/>
        <v>-</v>
      </c>
      <c r="K13" s="9">
        <f t="shared" si="1"/>
        <v>-1</v>
      </c>
    </row>
    <row r="14" spans="1:11" x14ac:dyDescent="0.2">
      <c r="A14" s="7" t="s">
        <v>391</v>
      </c>
      <c r="B14" s="65">
        <v>0</v>
      </c>
      <c r="C14" s="34">
        <f>IF(B16=0, "-", B14/B16)</f>
        <v>0</v>
      </c>
      <c r="D14" s="65">
        <v>0</v>
      </c>
      <c r="E14" s="9">
        <f>IF(D16=0, "-", D14/D16)</f>
        <v>0</v>
      </c>
      <c r="F14" s="81">
        <v>1</v>
      </c>
      <c r="G14" s="34">
        <f>IF(F16=0, "-", F14/F16)</f>
        <v>1.0869565217391304E-2</v>
      </c>
      <c r="H14" s="65">
        <v>2</v>
      </c>
      <c r="I14" s="9">
        <f>IF(H16=0, "-", H14/H16)</f>
        <v>2.3255813953488372E-2</v>
      </c>
      <c r="J14" s="8" t="str">
        <f t="shared" si="0"/>
        <v>-</v>
      </c>
      <c r="K14" s="9">
        <f t="shared" si="1"/>
        <v>-0.5</v>
      </c>
    </row>
    <row r="15" spans="1:11" x14ac:dyDescent="0.2">
      <c r="A15" s="2"/>
      <c r="B15" s="68"/>
      <c r="C15" s="33"/>
      <c r="D15" s="68"/>
      <c r="E15" s="6"/>
      <c r="F15" s="82"/>
      <c r="G15" s="33"/>
      <c r="H15" s="68"/>
      <c r="I15" s="6"/>
      <c r="J15" s="5"/>
      <c r="K15" s="6"/>
    </row>
    <row r="16" spans="1:11" s="43" customFormat="1" x14ac:dyDescent="0.2">
      <c r="A16" s="162" t="s">
        <v>454</v>
      </c>
      <c r="B16" s="71">
        <f>SUM(B7:B15)</f>
        <v>7</v>
      </c>
      <c r="C16" s="40">
        <f>B16/666</f>
        <v>1.0510510510510511E-2</v>
      </c>
      <c r="D16" s="71">
        <f>SUM(D7:D15)</f>
        <v>13</v>
      </c>
      <c r="E16" s="41">
        <f>D16/602</f>
        <v>2.1594684385382059E-2</v>
      </c>
      <c r="F16" s="77">
        <f>SUM(F7:F15)</f>
        <v>92</v>
      </c>
      <c r="G16" s="42">
        <f>F16/5422</f>
        <v>1.6967908520841016E-2</v>
      </c>
      <c r="H16" s="71">
        <f>SUM(H7:H15)</f>
        <v>86</v>
      </c>
      <c r="I16" s="41">
        <f>H16/6871</f>
        <v>1.2516373162567311E-2</v>
      </c>
      <c r="J16" s="37">
        <f>IF(D16=0, "-", IF((B16-D16)/D16&lt;10, (B16-D16)/D16, "&gt;999%"))</f>
        <v>-0.46153846153846156</v>
      </c>
      <c r="K16" s="38">
        <f>IF(H16=0, "-", IF((F16-H16)/H16&lt;10, (F16-H16)/H16, "&gt;999%"))</f>
        <v>6.9767441860465115E-2</v>
      </c>
    </row>
    <row r="17" spans="1:11" x14ac:dyDescent="0.2">
      <c r="B17" s="83"/>
      <c r="D17" s="83"/>
      <c r="F17" s="83"/>
      <c r="H17" s="83"/>
    </row>
    <row r="18" spans="1:11" x14ac:dyDescent="0.2">
      <c r="A18" s="163" t="s">
        <v>111</v>
      </c>
      <c r="B18" s="61" t="s">
        <v>12</v>
      </c>
      <c r="C18" s="62" t="s">
        <v>13</v>
      </c>
      <c r="D18" s="61" t="s">
        <v>12</v>
      </c>
      <c r="E18" s="63" t="s">
        <v>13</v>
      </c>
      <c r="F18" s="62" t="s">
        <v>12</v>
      </c>
      <c r="G18" s="62" t="s">
        <v>13</v>
      </c>
      <c r="H18" s="61" t="s">
        <v>12</v>
      </c>
      <c r="I18" s="63" t="s">
        <v>13</v>
      </c>
      <c r="J18" s="61"/>
      <c r="K18" s="63"/>
    </row>
    <row r="19" spans="1:11" x14ac:dyDescent="0.2">
      <c r="A19" s="7" t="s">
        <v>392</v>
      </c>
      <c r="B19" s="65">
        <v>0</v>
      </c>
      <c r="C19" s="34">
        <f>IF(B24=0, "-", B19/B24)</f>
        <v>0</v>
      </c>
      <c r="D19" s="65">
        <v>2</v>
      </c>
      <c r="E19" s="9">
        <f>IF(D24=0, "-", D19/D24)</f>
        <v>0.33333333333333331</v>
      </c>
      <c r="F19" s="81">
        <v>6</v>
      </c>
      <c r="G19" s="34">
        <f>IF(F24=0, "-", F19/F24)</f>
        <v>0.15384615384615385</v>
      </c>
      <c r="H19" s="65">
        <v>7</v>
      </c>
      <c r="I19" s="9">
        <f>IF(H24=0, "-", H19/H24)</f>
        <v>0.17499999999999999</v>
      </c>
      <c r="J19" s="8">
        <f>IF(D19=0, "-", IF((B19-D19)/D19&lt;10, (B19-D19)/D19, "&gt;999%"))</f>
        <v>-1</v>
      </c>
      <c r="K19" s="9">
        <f>IF(H19=0, "-", IF((F19-H19)/H19&lt;10, (F19-H19)/H19, "&gt;999%"))</f>
        <v>-0.14285714285714285</v>
      </c>
    </row>
    <row r="20" spans="1:11" x14ac:dyDescent="0.2">
      <c r="A20" s="7" t="s">
        <v>393</v>
      </c>
      <c r="B20" s="65">
        <v>0</v>
      </c>
      <c r="C20" s="34">
        <f>IF(B24=0, "-", B20/B24)</f>
        <v>0</v>
      </c>
      <c r="D20" s="65">
        <v>0</v>
      </c>
      <c r="E20" s="9">
        <f>IF(D24=0, "-", D20/D24)</f>
        <v>0</v>
      </c>
      <c r="F20" s="81">
        <v>14</v>
      </c>
      <c r="G20" s="34">
        <f>IF(F24=0, "-", F20/F24)</f>
        <v>0.35897435897435898</v>
      </c>
      <c r="H20" s="65">
        <v>11</v>
      </c>
      <c r="I20" s="9">
        <f>IF(H24=0, "-", H20/H24)</f>
        <v>0.27500000000000002</v>
      </c>
      <c r="J20" s="8" t="str">
        <f>IF(D20=0, "-", IF((B20-D20)/D20&lt;10, (B20-D20)/D20, "&gt;999%"))</f>
        <v>-</v>
      </c>
      <c r="K20" s="9">
        <f>IF(H20=0, "-", IF((F20-H20)/H20&lt;10, (F20-H20)/H20, "&gt;999%"))</f>
        <v>0.27272727272727271</v>
      </c>
    </row>
    <row r="21" spans="1:11" x14ac:dyDescent="0.2">
      <c r="A21" s="7" t="s">
        <v>394</v>
      </c>
      <c r="B21" s="65">
        <v>4</v>
      </c>
      <c r="C21" s="34">
        <f>IF(B24=0, "-", B21/B24)</f>
        <v>1</v>
      </c>
      <c r="D21" s="65">
        <v>4</v>
      </c>
      <c r="E21" s="9">
        <f>IF(D24=0, "-", D21/D24)</f>
        <v>0.66666666666666663</v>
      </c>
      <c r="F21" s="81">
        <v>19</v>
      </c>
      <c r="G21" s="34">
        <f>IF(F24=0, "-", F21/F24)</f>
        <v>0.48717948717948717</v>
      </c>
      <c r="H21" s="65">
        <v>21</v>
      </c>
      <c r="I21" s="9">
        <f>IF(H24=0, "-", H21/H24)</f>
        <v>0.52500000000000002</v>
      </c>
      <c r="J21" s="8">
        <f>IF(D21=0, "-", IF((B21-D21)/D21&lt;10, (B21-D21)/D21, "&gt;999%"))</f>
        <v>0</v>
      </c>
      <c r="K21" s="9">
        <f>IF(H21=0, "-", IF((F21-H21)/H21&lt;10, (F21-H21)/H21, "&gt;999%"))</f>
        <v>-9.5238095238095233E-2</v>
      </c>
    </row>
    <row r="22" spans="1:11" x14ac:dyDescent="0.2">
      <c r="A22" s="7" t="s">
        <v>395</v>
      </c>
      <c r="B22" s="65">
        <v>0</v>
      </c>
      <c r="C22" s="34">
        <f>IF(B24=0, "-", B22/B24)</f>
        <v>0</v>
      </c>
      <c r="D22" s="65">
        <v>0</v>
      </c>
      <c r="E22" s="9">
        <f>IF(D24=0, "-", D22/D24)</f>
        <v>0</v>
      </c>
      <c r="F22" s="81">
        <v>0</v>
      </c>
      <c r="G22" s="34">
        <f>IF(F24=0, "-", F22/F24)</f>
        <v>0</v>
      </c>
      <c r="H22" s="65">
        <v>1</v>
      </c>
      <c r="I22" s="9">
        <f>IF(H24=0, "-", H22/H24)</f>
        <v>2.5000000000000001E-2</v>
      </c>
      <c r="J22" s="8" t="str">
        <f>IF(D22=0, "-", IF((B22-D22)/D22&lt;10, (B22-D22)/D22, "&gt;999%"))</f>
        <v>-</v>
      </c>
      <c r="K22" s="9">
        <f>IF(H22=0, "-", IF((F22-H22)/H22&lt;10, (F22-H22)/H22, "&gt;999%"))</f>
        <v>-1</v>
      </c>
    </row>
    <row r="23" spans="1:11" x14ac:dyDescent="0.2">
      <c r="A23" s="2"/>
      <c r="B23" s="68"/>
      <c r="C23" s="33"/>
      <c r="D23" s="68"/>
      <c r="E23" s="6"/>
      <c r="F23" s="82"/>
      <c r="G23" s="33"/>
      <c r="H23" s="68"/>
      <c r="I23" s="6"/>
      <c r="J23" s="5"/>
      <c r="K23" s="6"/>
    </row>
    <row r="24" spans="1:11" s="43" customFormat="1" x14ac:dyDescent="0.2">
      <c r="A24" s="162" t="s">
        <v>453</v>
      </c>
      <c r="B24" s="71">
        <f>SUM(B19:B23)</f>
        <v>4</v>
      </c>
      <c r="C24" s="40">
        <f>B24/666</f>
        <v>6.006006006006006E-3</v>
      </c>
      <c r="D24" s="71">
        <f>SUM(D19:D23)</f>
        <v>6</v>
      </c>
      <c r="E24" s="41">
        <f>D24/602</f>
        <v>9.9667774086378731E-3</v>
      </c>
      <c r="F24" s="77">
        <f>SUM(F19:F23)</f>
        <v>39</v>
      </c>
      <c r="G24" s="42">
        <f>F24/5422</f>
        <v>7.1929177425304313E-3</v>
      </c>
      <c r="H24" s="71">
        <f>SUM(H19:H23)</f>
        <v>40</v>
      </c>
      <c r="I24" s="41">
        <f>H24/6871</f>
        <v>5.8215689128220055E-3</v>
      </c>
      <c r="J24" s="37">
        <f>IF(D24=0, "-", IF((B24-D24)/D24&lt;10, (B24-D24)/D24, "&gt;999%"))</f>
        <v>-0.33333333333333331</v>
      </c>
      <c r="K24" s="38">
        <f>IF(H24=0, "-", IF((F24-H24)/H24&lt;10, (F24-H24)/H24, "&gt;999%"))</f>
        <v>-2.5000000000000001E-2</v>
      </c>
    </row>
    <row r="25" spans="1:11" x14ac:dyDescent="0.2">
      <c r="B25" s="83"/>
      <c r="D25" s="83"/>
      <c r="F25" s="83"/>
      <c r="H25" s="83"/>
    </row>
    <row r="26" spans="1:11" x14ac:dyDescent="0.2">
      <c r="A26" s="163" t="s">
        <v>112</v>
      </c>
      <c r="B26" s="61" t="s">
        <v>12</v>
      </c>
      <c r="C26" s="62" t="s">
        <v>13</v>
      </c>
      <c r="D26" s="61" t="s">
        <v>12</v>
      </c>
      <c r="E26" s="63" t="s">
        <v>13</v>
      </c>
      <c r="F26" s="62" t="s">
        <v>12</v>
      </c>
      <c r="G26" s="62" t="s">
        <v>13</v>
      </c>
      <c r="H26" s="61" t="s">
        <v>12</v>
      </c>
      <c r="I26" s="63" t="s">
        <v>13</v>
      </c>
      <c r="J26" s="61"/>
      <c r="K26" s="63"/>
    </row>
    <row r="27" spans="1:11" x14ac:dyDescent="0.2">
      <c r="A27" s="7" t="s">
        <v>396</v>
      </c>
      <c r="B27" s="65">
        <v>0</v>
      </c>
      <c r="C27" s="34">
        <f>IF(B37=0, "-", B27/B37)</f>
        <v>0</v>
      </c>
      <c r="D27" s="65">
        <v>0</v>
      </c>
      <c r="E27" s="9">
        <f>IF(D37=0, "-", D27/D37)</f>
        <v>0</v>
      </c>
      <c r="F27" s="81">
        <v>1</v>
      </c>
      <c r="G27" s="34">
        <f>IF(F37=0, "-", F27/F37)</f>
        <v>2.4390243902439025E-2</v>
      </c>
      <c r="H27" s="65">
        <v>3</v>
      </c>
      <c r="I27" s="9">
        <f>IF(H37=0, "-", H27/H37)</f>
        <v>5.2631578947368418E-2</v>
      </c>
      <c r="J27" s="8" t="str">
        <f t="shared" ref="J27:J35" si="2">IF(D27=0, "-", IF((B27-D27)/D27&lt;10, (B27-D27)/D27, "&gt;999%"))</f>
        <v>-</v>
      </c>
      <c r="K27" s="9">
        <f t="shared" ref="K27:K35" si="3">IF(H27=0, "-", IF((F27-H27)/H27&lt;10, (F27-H27)/H27, "&gt;999%"))</f>
        <v>-0.66666666666666663</v>
      </c>
    </row>
    <row r="28" spans="1:11" x14ac:dyDescent="0.2">
      <c r="A28" s="7" t="s">
        <v>397</v>
      </c>
      <c r="B28" s="65">
        <v>0</v>
      </c>
      <c r="C28" s="34">
        <f>IF(B37=0, "-", B28/B37)</f>
        <v>0</v>
      </c>
      <c r="D28" s="65">
        <v>1</v>
      </c>
      <c r="E28" s="9">
        <f>IF(D37=0, "-", D28/D37)</f>
        <v>0.125</v>
      </c>
      <c r="F28" s="81">
        <v>3</v>
      </c>
      <c r="G28" s="34">
        <f>IF(F37=0, "-", F28/F37)</f>
        <v>7.3170731707317069E-2</v>
      </c>
      <c r="H28" s="65">
        <v>4</v>
      </c>
      <c r="I28" s="9">
        <f>IF(H37=0, "-", H28/H37)</f>
        <v>7.0175438596491224E-2</v>
      </c>
      <c r="J28" s="8">
        <f t="shared" si="2"/>
        <v>-1</v>
      </c>
      <c r="K28" s="9">
        <f t="shared" si="3"/>
        <v>-0.25</v>
      </c>
    </row>
    <row r="29" spans="1:11" x14ac:dyDescent="0.2">
      <c r="A29" s="7" t="s">
        <v>398</v>
      </c>
      <c r="B29" s="65">
        <v>2</v>
      </c>
      <c r="C29" s="34">
        <f>IF(B37=0, "-", B29/B37)</f>
        <v>0.2857142857142857</v>
      </c>
      <c r="D29" s="65">
        <v>1</v>
      </c>
      <c r="E29" s="9">
        <f>IF(D37=0, "-", D29/D37)</f>
        <v>0.125</v>
      </c>
      <c r="F29" s="81">
        <v>7</v>
      </c>
      <c r="G29" s="34">
        <f>IF(F37=0, "-", F29/F37)</f>
        <v>0.17073170731707318</v>
      </c>
      <c r="H29" s="65">
        <v>7</v>
      </c>
      <c r="I29" s="9">
        <f>IF(H37=0, "-", H29/H37)</f>
        <v>0.12280701754385964</v>
      </c>
      <c r="J29" s="8">
        <f t="shared" si="2"/>
        <v>1</v>
      </c>
      <c r="K29" s="9">
        <f t="shared" si="3"/>
        <v>0</v>
      </c>
    </row>
    <row r="30" spans="1:11" x14ac:dyDescent="0.2">
      <c r="A30" s="7" t="s">
        <v>48</v>
      </c>
      <c r="B30" s="65">
        <v>3</v>
      </c>
      <c r="C30" s="34">
        <f>IF(B37=0, "-", B30/B37)</f>
        <v>0.42857142857142855</v>
      </c>
      <c r="D30" s="65">
        <v>4</v>
      </c>
      <c r="E30" s="9">
        <f>IF(D37=0, "-", D30/D37)</f>
        <v>0.5</v>
      </c>
      <c r="F30" s="81">
        <v>6</v>
      </c>
      <c r="G30" s="34">
        <f>IF(F37=0, "-", F30/F37)</f>
        <v>0.14634146341463414</v>
      </c>
      <c r="H30" s="65">
        <v>16</v>
      </c>
      <c r="I30" s="9">
        <f>IF(H37=0, "-", H30/H37)</f>
        <v>0.2807017543859649</v>
      </c>
      <c r="J30" s="8">
        <f t="shared" si="2"/>
        <v>-0.25</v>
      </c>
      <c r="K30" s="9">
        <f t="shared" si="3"/>
        <v>-0.625</v>
      </c>
    </row>
    <row r="31" spans="1:11" x14ac:dyDescent="0.2">
      <c r="A31" s="7" t="s">
        <v>399</v>
      </c>
      <c r="B31" s="65">
        <v>0</v>
      </c>
      <c r="C31" s="34">
        <f>IF(B37=0, "-", B31/B37)</f>
        <v>0</v>
      </c>
      <c r="D31" s="65">
        <v>1</v>
      </c>
      <c r="E31" s="9">
        <f>IF(D37=0, "-", D31/D37)</f>
        <v>0.125</v>
      </c>
      <c r="F31" s="81">
        <v>10</v>
      </c>
      <c r="G31" s="34">
        <f>IF(F37=0, "-", F31/F37)</f>
        <v>0.24390243902439024</v>
      </c>
      <c r="H31" s="65">
        <v>18</v>
      </c>
      <c r="I31" s="9">
        <f>IF(H37=0, "-", H31/H37)</f>
        <v>0.31578947368421051</v>
      </c>
      <c r="J31" s="8">
        <f t="shared" si="2"/>
        <v>-1</v>
      </c>
      <c r="K31" s="9">
        <f t="shared" si="3"/>
        <v>-0.44444444444444442</v>
      </c>
    </row>
    <row r="32" spans="1:11" x14ac:dyDescent="0.2">
      <c r="A32" s="7" t="s">
        <v>400</v>
      </c>
      <c r="B32" s="65">
        <v>0</v>
      </c>
      <c r="C32" s="34">
        <f>IF(B37=0, "-", B32/B37)</f>
        <v>0</v>
      </c>
      <c r="D32" s="65">
        <v>0</v>
      </c>
      <c r="E32" s="9">
        <f>IF(D37=0, "-", D32/D37)</f>
        <v>0</v>
      </c>
      <c r="F32" s="81">
        <v>3</v>
      </c>
      <c r="G32" s="34">
        <f>IF(F37=0, "-", F32/F37)</f>
        <v>7.3170731707317069E-2</v>
      </c>
      <c r="H32" s="65">
        <v>1</v>
      </c>
      <c r="I32" s="9">
        <f>IF(H37=0, "-", H32/H37)</f>
        <v>1.7543859649122806E-2</v>
      </c>
      <c r="J32" s="8" t="str">
        <f t="shared" si="2"/>
        <v>-</v>
      </c>
      <c r="K32" s="9">
        <f t="shared" si="3"/>
        <v>2</v>
      </c>
    </row>
    <row r="33" spans="1:11" x14ac:dyDescent="0.2">
      <c r="A33" s="7" t="s">
        <v>401</v>
      </c>
      <c r="B33" s="65">
        <v>1</v>
      </c>
      <c r="C33" s="34">
        <f>IF(B37=0, "-", B33/B37)</f>
        <v>0.14285714285714285</v>
      </c>
      <c r="D33" s="65">
        <v>1</v>
      </c>
      <c r="E33" s="9">
        <f>IF(D37=0, "-", D33/D37)</f>
        <v>0.125</v>
      </c>
      <c r="F33" s="81">
        <v>4</v>
      </c>
      <c r="G33" s="34">
        <f>IF(F37=0, "-", F33/F37)</f>
        <v>9.7560975609756101E-2</v>
      </c>
      <c r="H33" s="65">
        <v>4</v>
      </c>
      <c r="I33" s="9">
        <f>IF(H37=0, "-", H33/H37)</f>
        <v>7.0175438596491224E-2</v>
      </c>
      <c r="J33" s="8">
        <f t="shared" si="2"/>
        <v>0</v>
      </c>
      <c r="K33" s="9">
        <f t="shared" si="3"/>
        <v>0</v>
      </c>
    </row>
    <row r="34" spans="1:11" x14ac:dyDescent="0.2">
      <c r="A34" s="7" t="s">
        <v>402</v>
      </c>
      <c r="B34" s="65">
        <v>1</v>
      </c>
      <c r="C34" s="34">
        <f>IF(B37=0, "-", B34/B37)</f>
        <v>0.14285714285714285</v>
      </c>
      <c r="D34" s="65">
        <v>0</v>
      </c>
      <c r="E34" s="9">
        <f>IF(D37=0, "-", D34/D37)</f>
        <v>0</v>
      </c>
      <c r="F34" s="81">
        <v>5</v>
      </c>
      <c r="G34" s="34">
        <f>IF(F37=0, "-", F34/F37)</f>
        <v>0.12195121951219512</v>
      </c>
      <c r="H34" s="65">
        <v>4</v>
      </c>
      <c r="I34" s="9">
        <f>IF(H37=0, "-", H34/H37)</f>
        <v>7.0175438596491224E-2</v>
      </c>
      <c r="J34" s="8" t="str">
        <f t="shared" si="2"/>
        <v>-</v>
      </c>
      <c r="K34" s="9">
        <f t="shared" si="3"/>
        <v>0.25</v>
      </c>
    </row>
    <row r="35" spans="1:11" x14ac:dyDescent="0.2">
      <c r="A35" s="7" t="s">
        <v>403</v>
      </c>
      <c r="B35" s="65">
        <v>0</v>
      </c>
      <c r="C35" s="34">
        <f>IF(B37=0, "-", B35/B37)</f>
        <v>0</v>
      </c>
      <c r="D35" s="65">
        <v>0</v>
      </c>
      <c r="E35" s="9">
        <f>IF(D37=0, "-", D35/D37)</f>
        <v>0</v>
      </c>
      <c r="F35" s="81">
        <v>2</v>
      </c>
      <c r="G35" s="34">
        <f>IF(F37=0, "-", F35/F37)</f>
        <v>4.878048780487805E-2</v>
      </c>
      <c r="H35" s="65">
        <v>0</v>
      </c>
      <c r="I35" s="9">
        <f>IF(H37=0, "-", H35/H37)</f>
        <v>0</v>
      </c>
      <c r="J35" s="8" t="str">
        <f t="shared" si="2"/>
        <v>-</v>
      </c>
      <c r="K35" s="9" t="str">
        <f t="shared" si="3"/>
        <v>-</v>
      </c>
    </row>
    <row r="36" spans="1:11" x14ac:dyDescent="0.2">
      <c r="A36" s="2"/>
      <c r="B36" s="68"/>
      <c r="C36" s="33"/>
      <c r="D36" s="68"/>
      <c r="E36" s="6"/>
      <c r="F36" s="82"/>
      <c r="G36" s="33"/>
      <c r="H36" s="68"/>
      <c r="I36" s="6"/>
      <c r="J36" s="5"/>
      <c r="K36" s="6"/>
    </row>
    <row r="37" spans="1:11" s="43" customFormat="1" x14ac:dyDescent="0.2">
      <c r="A37" s="162" t="s">
        <v>452</v>
      </c>
      <c r="B37" s="71">
        <f>SUM(B27:B36)</f>
        <v>7</v>
      </c>
      <c r="C37" s="40">
        <f>B37/666</f>
        <v>1.0510510510510511E-2</v>
      </c>
      <c r="D37" s="71">
        <f>SUM(D27:D36)</f>
        <v>8</v>
      </c>
      <c r="E37" s="41">
        <f>D37/602</f>
        <v>1.3289036544850499E-2</v>
      </c>
      <c r="F37" s="77">
        <f>SUM(F27:F36)</f>
        <v>41</v>
      </c>
      <c r="G37" s="42">
        <f>F37/5422</f>
        <v>7.5617853190704538E-3</v>
      </c>
      <c r="H37" s="71">
        <f>SUM(H27:H36)</f>
        <v>57</v>
      </c>
      <c r="I37" s="41">
        <f>H37/6871</f>
        <v>8.2957357007713579E-3</v>
      </c>
      <c r="J37" s="37">
        <f>IF(D37=0, "-", IF((B37-D37)/D37&lt;10, (B37-D37)/D37, "&gt;999%"))</f>
        <v>-0.125</v>
      </c>
      <c r="K37" s="38">
        <f>IF(H37=0, "-", IF((F37-H37)/H37&lt;10, (F37-H37)/H37, "&gt;999%"))</f>
        <v>-0.2807017543859649</v>
      </c>
    </row>
    <row r="38" spans="1:11" x14ac:dyDescent="0.2">
      <c r="B38" s="83"/>
      <c r="D38" s="83"/>
      <c r="F38" s="83"/>
      <c r="H38" s="83"/>
    </row>
    <row r="39" spans="1:11" x14ac:dyDescent="0.2">
      <c r="A39" s="27" t="s">
        <v>451</v>
      </c>
      <c r="B39" s="71">
        <v>18</v>
      </c>
      <c r="C39" s="40">
        <f>B39/666</f>
        <v>2.7027027027027029E-2</v>
      </c>
      <c r="D39" s="71">
        <v>27</v>
      </c>
      <c r="E39" s="41">
        <f>D39/602</f>
        <v>4.4850498338870434E-2</v>
      </c>
      <c r="F39" s="77">
        <v>172</v>
      </c>
      <c r="G39" s="42">
        <f>F39/5422</f>
        <v>3.1722611582441905E-2</v>
      </c>
      <c r="H39" s="71">
        <v>183</v>
      </c>
      <c r="I39" s="41">
        <f>H39/6871</f>
        <v>2.6633677776160675E-2</v>
      </c>
      <c r="J39" s="37">
        <f>IF(D39=0, "-", IF((B39-D39)/D39&lt;10, (B39-D39)/D39, "&gt;999%"))</f>
        <v>-0.33333333333333331</v>
      </c>
      <c r="K39" s="38">
        <f>IF(H39=0, "-", IF((F39-H39)/H39&lt;10, (F39-H39)/H39, "&gt;999%"))</f>
        <v>-6.0109289617486336E-2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2"/>
  <sheetViews>
    <sheetView tabSelected="1" zoomScaleNormal="100" workbookViewId="0">
      <selection activeCell="M1" sqref="M1"/>
    </sheetView>
  </sheetViews>
  <sheetFormatPr defaultRowHeight="12.75" x14ac:dyDescent="0.2"/>
  <cols>
    <col min="1" max="1" width="23.7109375" bestFit="1" customWidth="1"/>
    <col min="2" max="11" width="8.42578125" customWidth="1"/>
  </cols>
  <sheetData>
    <row r="1" spans="1:11" s="52" customFormat="1" ht="20.25" x14ac:dyDescent="0.3">
      <c r="A1" s="4" t="s">
        <v>10</v>
      </c>
      <c r="B1" s="198" t="s">
        <v>458</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0</v>
      </c>
      <c r="C7" s="39">
        <f>IF(B22=0, "-", B7/B22)</f>
        <v>0</v>
      </c>
      <c r="D7" s="65">
        <v>0</v>
      </c>
      <c r="E7" s="21">
        <f>IF(D22=0, "-", D7/D22)</f>
        <v>0</v>
      </c>
      <c r="F7" s="81">
        <v>3</v>
      </c>
      <c r="G7" s="39">
        <f>IF(F22=0, "-", F7/F22)</f>
        <v>1.7441860465116279E-2</v>
      </c>
      <c r="H7" s="65">
        <v>1</v>
      </c>
      <c r="I7" s="21">
        <f>IF(H22=0, "-", H7/H22)</f>
        <v>5.4644808743169399E-3</v>
      </c>
      <c r="J7" s="20" t="str">
        <f t="shared" ref="J7:J20" si="0">IF(D7=0, "-", IF((B7-D7)/D7&lt;10, (B7-D7)/D7, "&gt;999%"))</f>
        <v>-</v>
      </c>
      <c r="K7" s="21">
        <f t="shared" ref="K7:K20" si="1">IF(H7=0, "-", IF((F7-H7)/H7&lt;10, (F7-H7)/H7, "&gt;999%"))</f>
        <v>2</v>
      </c>
    </row>
    <row r="8" spans="1:11" x14ac:dyDescent="0.2">
      <c r="A8" s="7" t="s">
        <v>37</v>
      </c>
      <c r="B8" s="65">
        <v>0</v>
      </c>
      <c r="C8" s="39">
        <f>IF(B22=0, "-", B8/B22)</f>
        <v>0</v>
      </c>
      <c r="D8" s="65">
        <v>0</v>
      </c>
      <c r="E8" s="21">
        <f>IF(D22=0, "-", D8/D22)</f>
        <v>0</v>
      </c>
      <c r="F8" s="81">
        <v>5</v>
      </c>
      <c r="G8" s="39">
        <f>IF(F22=0, "-", F8/F22)</f>
        <v>2.9069767441860465E-2</v>
      </c>
      <c r="H8" s="65">
        <v>2</v>
      </c>
      <c r="I8" s="21">
        <f>IF(H22=0, "-", H8/H22)</f>
        <v>1.092896174863388E-2</v>
      </c>
      <c r="J8" s="20" t="str">
        <f t="shared" si="0"/>
        <v>-</v>
      </c>
      <c r="K8" s="21">
        <f t="shared" si="1"/>
        <v>1.5</v>
      </c>
    </row>
    <row r="9" spans="1:11" x14ac:dyDescent="0.2">
      <c r="A9" s="7" t="s">
        <v>38</v>
      </c>
      <c r="B9" s="65">
        <v>2</v>
      </c>
      <c r="C9" s="39">
        <f>IF(B22=0, "-", B9/B22)</f>
        <v>0.1111111111111111</v>
      </c>
      <c r="D9" s="65">
        <v>3</v>
      </c>
      <c r="E9" s="21">
        <f>IF(D22=0, "-", D9/D22)</f>
        <v>0.1111111111111111</v>
      </c>
      <c r="F9" s="81">
        <v>23</v>
      </c>
      <c r="G9" s="39">
        <f>IF(F22=0, "-", F9/F22)</f>
        <v>0.13372093023255813</v>
      </c>
      <c r="H9" s="65">
        <v>20</v>
      </c>
      <c r="I9" s="21">
        <f>IF(H22=0, "-", H9/H22)</f>
        <v>0.10928961748633879</v>
      </c>
      <c r="J9" s="20">
        <f t="shared" si="0"/>
        <v>-0.33333333333333331</v>
      </c>
      <c r="K9" s="21">
        <f t="shared" si="1"/>
        <v>0.15</v>
      </c>
    </row>
    <row r="10" spans="1:11" x14ac:dyDescent="0.2">
      <c r="A10" s="7" t="s">
        <v>41</v>
      </c>
      <c r="B10" s="65">
        <v>0</v>
      </c>
      <c r="C10" s="39">
        <f>IF(B22=0, "-", B10/B22)</f>
        <v>0</v>
      </c>
      <c r="D10" s="65">
        <v>9</v>
      </c>
      <c r="E10" s="21">
        <f>IF(D22=0, "-", D10/D22)</f>
        <v>0.33333333333333331</v>
      </c>
      <c r="F10" s="81">
        <v>38</v>
      </c>
      <c r="G10" s="39">
        <f>IF(F22=0, "-", F10/F22)</f>
        <v>0.22093023255813954</v>
      </c>
      <c r="H10" s="65">
        <v>49</v>
      </c>
      <c r="I10" s="21">
        <f>IF(H22=0, "-", H10/H22)</f>
        <v>0.26775956284153007</v>
      </c>
      <c r="J10" s="20">
        <f t="shared" si="0"/>
        <v>-1</v>
      </c>
      <c r="K10" s="21">
        <f t="shared" si="1"/>
        <v>-0.22448979591836735</v>
      </c>
    </row>
    <row r="11" spans="1:11" x14ac:dyDescent="0.2">
      <c r="A11" s="7" t="s">
        <v>45</v>
      </c>
      <c r="B11" s="65">
        <v>11</v>
      </c>
      <c r="C11" s="39">
        <f>IF(B22=0, "-", B11/B22)</f>
        <v>0.61111111111111116</v>
      </c>
      <c r="D11" s="65">
        <v>7</v>
      </c>
      <c r="E11" s="21">
        <f>IF(D22=0, "-", D11/D22)</f>
        <v>0.25925925925925924</v>
      </c>
      <c r="F11" s="81">
        <v>62</v>
      </c>
      <c r="G11" s="39">
        <f>IF(F22=0, "-", F11/F22)</f>
        <v>0.36046511627906974</v>
      </c>
      <c r="H11" s="65">
        <v>54</v>
      </c>
      <c r="I11" s="21">
        <f>IF(H22=0, "-", H11/H22)</f>
        <v>0.29508196721311475</v>
      </c>
      <c r="J11" s="20">
        <f t="shared" si="0"/>
        <v>0.5714285714285714</v>
      </c>
      <c r="K11" s="21">
        <f t="shared" si="1"/>
        <v>0.14814814814814814</v>
      </c>
    </row>
    <row r="12" spans="1:11" x14ac:dyDescent="0.2">
      <c r="A12" s="7" t="s">
        <v>48</v>
      </c>
      <c r="B12" s="65">
        <v>3</v>
      </c>
      <c r="C12" s="39">
        <f>IF(B22=0, "-", B12/B22)</f>
        <v>0.16666666666666666</v>
      </c>
      <c r="D12" s="65">
        <v>4</v>
      </c>
      <c r="E12" s="21">
        <f>IF(D22=0, "-", D12/D22)</f>
        <v>0.14814814814814814</v>
      </c>
      <c r="F12" s="81">
        <v>6</v>
      </c>
      <c r="G12" s="39">
        <f>IF(F22=0, "-", F12/F22)</f>
        <v>3.4883720930232558E-2</v>
      </c>
      <c r="H12" s="65">
        <v>16</v>
      </c>
      <c r="I12" s="21">
        <f>IF(H22=0, "-", H12/H22)</f>
        <v>8.7431693989071038E-2</v>
      </c>
      <c r="J12" s="20">
        <f t="shared" si="0"/>
        <v>-0.25</v>
      </c>
      <c r="K12" s="21">
        <f t="shared" si="1"/>
        <v>-0.625</v>
      </c>
    </row>
    <row r="13" spans="1:11" x14ac:dyDescent="0.2">
      <c r="A13" s="7" t="s">
        <v>53</v>
      </c>
      <c r="B13" s="65">
        <v>0</v>
      </c>
      <c r="C13" s="39">
        <f>IF(B22=0, "-", B13/B22)</f>
        <v>0</v>
      </c>
      <c r="D13" s="65">
        <v>1</v>
      </c>
      <c r="E13" s="21">
        <f>IF(D22=0, "-", D13/D22)</f>
        <v>3.7037037037037035E-2</v>
      </c>
      <c r="F13" s="81">
        <v>10</v>
      </c>
      <c r="G13" s="39">
        <f>IF(F22=0, "-", F13/F22)</f>
        <v>5.8139534883720929E-2</v>
      </c>
      <c r="H13" s="65">
        <v>18</v>
      </c>
      <c r="I13" s="21">
        <f>IF(H22=0, "-", H13/H22)</f>
        <v>9.8360655737704916E-2</v>
      </c>
      <c r="J13" s="20">
        <f t="shared" si="0"/>
        <v>-1</v>
      </c>
      <c r="K13" s="21">
        <f t="shared" si="1"/>
        <v>-0.44444444444444442</v>
      </c>
    </row>
    <row r="14" spans="1:11" x14ac:dyDescent="0.2">
      <c r="A14" s="7" t="s">
        <v>56</v>
      </c>
      <c r="B14" s="65">
        <v>0</v>
      </c>
      <c r="C14" s="39">
        <f>IF(B22=0, "-", B14/B22)</f>
        <v>0</v>
      </c>
      <c r="D14" s="65">
        <v>0</v>
      </c>
      <c r="E14" s="21">
        <f>IF(D22=0, "-", D14/D22)</f>
        <v>0</v>
      </c>
      <c r="F14" s="81">
        <v>3</v>
      </c>
      <c r="G14" s="39">
        <f>IF(F22=0, "-", F14/F22)</f>
        <v>1.7441860465116279E-2</v>
      </c>
      <c r="H14" s="65">
        <v>2</v>
      </c>
      <c r="I14" s="21">
        <f>IF(H22=0, "-", H14/H22)</f>
        <v>1.092896174863388E-2</v>
      </c>
      <c r="J14" s="20" t="str">
        <f t="shared" si="0"/>
        <v>-</v>
      </c>
      <c r="K14" s="21">
        <f t="shared" si="1"/>
        <v>0.5</v>
      </c>
    </row>
    <row r="15" spans="1:11" x14ac:dyDescent="0.2">
      <c r="A15" s="7" t="s">
        <v>57</v>
      </c>
      <c r="B15" s="65">
        <v>0</v>
      </c>
      <c r="C15" s="39">
        <f>IF(B22=0, "-", B15/B22)</f>
        <v>0</v>
      </c>
      <c r="D15" s="65">
        <v>2</v>
      </c>
      <c r="E15" s="21">
        <f>IF(D22=0, "-", D15/D22)</f>
        <v>7.407407407407407E-2</v>
      </c>
      <c r="F15" s="81">
        <v>10</v>
      </c>
      <c r="G15" s="39">
        <f>IF(F22=0, "-", F15/F22)</f>
        <v>5.8139534883720929E-2</v>
      </c>
      <c r="H15" s="65">
        <v>10</v>
      </c>
      <c r="I15" s="21">
        <f>IF(H22=0, "-", H15/H22)</f>
        <v>5.4644808743169397E-2</v>
      </c>
      <c r="J15" s="20">
        <f t="shared" si="0"/>
        <v>-1</v>
      </c>
      <c r="K15" s="21">
        <f t="shared" si="1"/>
        <v>0</v>
      </c>
    </row>
    <row r="16" spans="1:11" x14ac:dyDescent="0.2">
      <c r="A16" s="7" t="s">
        <v>64</v>
      </c>
      <c r="B16" s="65">
        <v>0</v>
      </c>
      <c r="C16" s="39">
        <f>IF(B22=0, "-", B16/B22)</f>
        <v>0</v>
      </c>
      <c r="D16" s="65">
        <v>0</v>
      </c>
      <c r="E16" s="21">
        <f>IF(D22=0, "-", D16/D22)</f>
        <v>0</v>
      </c>
      <c r="F16" s="81">
        <v>0</v>
      </c>
      <c r="G16" s="39">
        <f>IF(F22=0, "-", F16/F22)</f>
        <v>0</v>
      </c>
      <c r="H16" s="65">
        <v>1</v>
      </c>
      <c r="I16" s="21">
        <f>IF(H22=0, "-", H16/H22)</f>
        <v>5.4644808743169399E-3</v>
      </c>
      <c r="J16" s="20" t="str">
        <f t="shared" si="0"/>
        <v>-</v>
      </c>
      <c r="K16" s="21">
        <f t="shared" si="1"/>
        <v>-1</v>
      </c>
    </row>
    <row r="17" spans="1:11" x14ac:dyDescent="0.2">
      <c r="A17" s="7" t="s">
        <v>70</v>
      </c>
      <c r="B17" s="65">
        <v>1</v>
      </c>
      <c r="C17" s="39">
        <f>IF(B22=0, "-", B17/B22)</f>
        <v>5.5555555555555552E-2</v>
      </c>
      <c r="D17" s="65">
        <v>1</v>
      </c>
      <c r="E17" s="21">
        <f>IF(D22=0, "-", D17/D22)</f>
        <v>3.7037037037037035E-2</v>
      </c>
      <c r="F17" s="81">
        <v>4</v>
      </c>
      <c r="G17" s="39">
        <f>IF(F22=0, "-", F17/F22)</f>
        <v>2.3255813953488372E-2</v>
      </c>
      <c r="H17" s="65">
        <v>4</v>
      </c>
      <c r="I17" s="21">
        <f>IF(H22=0, "-", H17/H22)</f>
        <v>2.185792349726776E-2</v>
      </c>
      <c r="J17" s="20">
        <f t="shared" si="0"/>
        <v>0</v>
      </c>
      <c r="K17" s="21">
        <f t="shared" si="1"/>
        <v>0</v>
      </c>
    </row>
    <row r="18" spans="1:11" x14ac:dyDescent="0.2">
      <c r="A18" s="7" t="s">
        <v>71</v>
      </c>
      <c r="B18" s="65">
        <v>0</v>
      </c>
      <c r="C18" s="39">
        <f>IF(B22=0, "-", B18/B22)</f>
        <v>0</v>
      </c>
      <c r="D18" s="65">
        <v>0</v>
      </c>
      <c r="E18" s="21">
        <f>IF(D22=0, "-", D18/D22)</f>
        <v>0</v>
      </c>
      <c r="F18" s="81">
        <v>1</v>
      </c>
      <c r="G18" s="39">
        <f>IF(F22=0, "-", F18/F22)</f>
        <v>5.8139534883720929E-3</v>
      </c>
      <c r="H18" s="65">
        <v>2</v>
      </c>
      <c r="I18" s="21">
        <f>IF(H22=0, "-", H18/H22)</f>
        <v>1.092896174863388E-2</v>
      </c>
      <c r="J18" s="20" t="str">
        <f t="shared" si="0"/>
        <v>-</v>
      </c>
      <c r="K18" s="21">
        <f t="shared" si="1"/>
        <v>-0.5</v>
      </c>
    </row>
    <row r="19" spans="1:11" x14ac:dyDescent="0.2">
      <c r="A19" s="7" t="s">
        <v>73</v>
      </c>
      <c r="B19" s="65">
        <v>1</v>
      </c>
      <c r="C19" s="39">
        <f>IF(B22=0, "-", B19/B22)</f>
        <v>5.5555555555555552E-2</v>
      </c>
      <c r="D19" s="65">
        <v>0</v>
      </c>
      <c r="E19" s="21">
        <f>IF(D22=0, "-", D19/D22)</f>
        <v>0</v>
      </c>
      <c r="F19" s="81">
        <v>5</v>
      </c>
      <c r="G19" s="39">
        <f>IF(F22=0, "-", F19/F22)</f>
        <v>2.9069767441860465E-2</v>
      </c>
      <c r="H19" s="65">
        <v>4</v>
      </c>
      <c r="I19" s="21">
        <f>IF(H22=0, "-", H19/H22)</f>
        <v>2.185792349726776E-2</v>
      </c>
      <c r="J19" s="20" t="str">
        <f t="shared" si="0"/>
        <v>-</v>
      </c>
      <c r="K19" s="21">
        <f t="shared" si="1"/>
        <v>0.25</v>
      </c>
    </row>
    <row r="20" spans="1:11" x14ac:dyDescent="0.2">
      <c r="A20" s="7" t="s">
        <v>74</v>
      </c>
      <c r="B20" s="65">
        <v>0</v>
      </c>
      <c r="C20" s="39">
        <f>IF(B22=0, "-", B20/B22)</f>
        <v>0</v>
      </c>
      <c r="D20" s="65">
        <v>0</v>
      </c>
      <c r="E20" s="21">
        <f>IF(D22=0, "-", D20/D22)</f>
        <v>0</v>
      </c>
      <c r="F20" s="81">
        <v>2</v>
      </c>
      <c r="G20" s="39">
        <f>IF(F22=0, "-", F20/F22)</f>
        <v>1.1627906976744186E-2</v>
      </c>
      <c r="H20" s="65">
        <v>0</v>
      </c>
      <c r="I20" s="21">
        <f>IF(H22=0, "-", H20/H22)</f>
        <v>0</v>
      </c>
      <c r="J20" s="20" t="str">
        <f t="shared" si="0"/>
        <v>-</v>
      </c>
      <c r="K20" s="21" t="str">
        <f t="shared" si="1"/>
        <v>-</v>
      </c>
    </row>
    <row r="21" spans="1:11" x14ac:dyDescent="0.2">
      <c r="A21" s="2"/>
      <c r="B21" s="68"/>
      <c r="C21" s="33"/>
      <c r="D21" s="68"/>
      <c r="E21" s="6"/>
      <c r="F21" s="82"/>
      <c r="G21" s="33"/>
      <c r="H21" s="68"/>
      <c r="I21" s="6"/>
      <c r="J21" s="5"/>
      <c r="K21" s="6"/>
    </row>
    <row r="22" spans="1:11" s="43" customFormat="1" x14ac:dyDescent="0.2">
      <c r="A22" s="162" t="s">
        <v>451</v>
      </c>
      <c r="B22" s="71">
        <f>SUM(B7:B21)</f>
        <v>18</v>
      </c>
      <c r="C22" s="40">
        <v>1</v>
      </c>
      <c r="D22" s="71">
        <f>SUM(D7:D21)</f>
        <v>27</v>
      </c>
      <c r="E22" s="41">
        <v>1</v>
      </c>
      <c r="F22" s="77">
        <f>SUM(F7:F21)</f>
        <v>172</v>
      </c>
      <c r="G22" s="42">
        <v>1</v>
      </c>
      <c r="H22" s="71">
        <f>SUM(H7:H21)</f>
        <v>183</v>
      </c>
      <c r="I22" s="41">
        <v>1</v>
      </c>
      <c r="J22" s="37">
        <f>IF(D22=0, "-", (B22-D22)/D22)</f>
        <v>-0.33333333333333331</v>
      </c>
      <c r="K22" s="38">
        <f>IF(H22=0, "-", (F22-H22)/H22)</f>
        <v>-6.0109289617486336E-2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74"/>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203</v>
      </c>
      <c r="B8" s="143">
        <v>0</v>
      </c>
      <c r="C8" s="144">
        <v>0</v>
      </c>
      <c r="D8" s="143">
        <v>1</v>
      </c>
      <c r="E8" s="144">
        <v>1</v>
      </c>
      <c r="F8" s="145"/>
      <c r="G8" s="143">
        <f t="shared" ref="G8:G14" si="0">B8-C8</f>
        <v>0</v>
      </c>
      <c r="H8" s="144">
        <f t="shared" ref="H8:H14" si="1">D8-E8</f>
        <v>0</v>
      </c>
      <c r="I8" s="151" t="str">
        <f t="shared" ref="I8:I14" si="2">IF(C8=0, "-", IF(G8/C8&lt;10, G8/C8, "&gt;999%"))</f>
        <v>-</v>
      </c>
      <c r="J8" s="152">
        <f t="shared" ref="J8:J14" si="3">IF(E8=0, "-", IF(H8/E8&lt;10, H8/E8, "&gt;999%"))</f>
        <v>0</v>
      </c>
    </row>
    <row r="9" spans="1:10" x14ac:dyDescent="0.2">
      <c r="A9" s="158" t="s">
        <v>217</v>
      </c>
      <c r="B9" s="65">
        <v>0</v>
      </c>
      <c r="C9" s="66">
        <v>0</v>
      </c>
      <c r="D9" s="65">
        <v>0</v>
      </c>
      <c r="E9" s="66">
        <v>1</v>
      </c>
      <c r="F9" s="67"/>
      <c r="G9" s="65">
        <f t="shared" si="0"/>
        <v>0</v>
      </c>
      <c r="H9" s="66">
        <f t="shared" si="1"/>
        <v>-1</v>
      </c>
      <c r="I9" s="20" t="str">
        <f t="shared" si="2"/>
        <v>-</v>
      </c>
      <c r="J9" s="21">
        <f t="shared" si="3"/>
        <v>-1</v>
      </c>
    </row>
    <row r="10" spans="1:10" x14ac:dyDescent="0.2">
      <c r="A10" s="158" t="s">
        <v>272</v>
      </c>
      <c r="B10" s="65">
        <v>0</v>
      </c>
      <c r="C10" s="66">
        <v>0</v>
      </c>
      <c r="D10" s="65">
        <v>1</v>
      </c>
      <c r="E10" s="66">
        <v>1</v>
      </c>
      <c r="F10" s="67"/>
      <c r="G10" s="65">
        <f t="shared" si="0"/>
        <v>0</v>
      </c>
      <c r="H10" s="66">
        <f t="shared" si="1"/>
        <v>0</v>
      </c>
      <c r="I10" s="20" t="str">
        <f t="shared" si="2"/>
        <v>-</v>
      </c>
      <c r="J10" s="21">
        <f t="shared" si="3"/>
        <v>0</v>
      </c>
    </row>
    <row r="11" spans="1:10" x14ac:dyDescent="0.2">
      <c r="A11" s="158" t="s">
        <v>273</v>
      </c>
      <c r="B11" s="65">
        <v>0</v>
      </c>
      <c r="C11" s="66">
        <v>0</v>
      </c>
      <c r="D11" s="65">
        <v>3</v>
      </c>
      <c r="E11" s="66">
        <v>1</v>
      </c>
      <c r="F11" s="67"/>
      <c r="G11" s="65">
        <f t="shared" si="0"/>
        <v>0</v>
      </c>
      <c r="H11" s="66">
        <f t="shared" si="1"/>
        <v>2</v>
      </c>
      <c r="I11" s="20" t="str">
        <f t="shared" si="2"/>
        <v>-</v>
      </c>
      <c r="J11" s="21">
        <f t="shared" si="3"/>
        <v>2</v>
      </c>
    </row>
    <row r="12" spans="1:10" x14ac:dyDescent="0.2">
      <c r="A12" s="158" t="s">
        <v>330</v>
      </c>
      <c r="B12" s="65">
        <v>0</v>
      </c>
      <c r="C12" s="66">
        <v>1</v>
      </c>
      <c r="D12" s="65">
        <v>0</v>
      </c>
      <c r="E12" s="66">
        <v>1</v>
      </c>
      <c r="F12" s="67"/>
      <c r="G12" s="65">
        <f t="shared" si="0"/>
        <v>-1</v>
      </c>
      <c r="H12" s="66">
        <f t="shared" si="1"/>
        <v>-1</v>
      </c>
      <c r="I12" s="20">
        <f t="shared" si="2"/>
        <v>-1</v>
      </c>
      <c r="J12" s="21">
        <f t="shared" si="3"/>
        <v>-1</v>
      </c>
    </row>
    <row r="13" spans="1:10" x14ac:dyDescent="0.2">
      <c r="A13" s="158" t="s">
        <v>340</v>
      </c>
      <c r="B13" s="65">
        <v>0</v>
      </c>
      <c r="C13" s="66">
        <v>0</v>
      </c>
      <c r="D13" s="65">
        <v>0</v>
      </c>
      <c r="E13" s="66">
        <v>1</v>
      </c>
      <c r="F13" s="67"/>
      <c r="G13" s="65">
        <f t="shared" si="0"/>
        <v>0</v>
      </c>
      <c r="H13" s="66">
        <f t="shared" si="1"/>
        <v>-1</v>
      </c>
      <c r="I13" s="20" t="str">
        <f t="shared" si="2"/>
        <v>-</v>
      </c>
      <c r="J13" s="21">
        <f t="shared" si="3"/>
        <v>-1</v>
      </c>
    </row>
    <row r="14" spans="1:10" s="160" customFormat="1" x14ac:dyDescent="0.2">
      <c r="A14" s="178" t="s">
        <v>459</v>
      </c>
      <c r="B14" s="71">
        <v>0</v>
      </c>
      <c r="C14" s="72">
        <v>1</v>
      </c>
      <c r="D14" s="71">
        <v>5</v>
      </c>
      <c r="E14" s="72">
        <v>6</v>
      </c>
      <c r="F14" s="73"/>
      <c r="G14" s="71">
        <f t="shared" si="0"/>
        <v>-1</v>
      </c>
      <c r="H14" s="72">
        <f t="shared" si="1"/>
        <v>-1</v>
      </c>
      <c r="I14" s="37">
        <f t="shared" si="2"/>
        <v>-1</v>
      </c>
      <c r="J14" s="38">
        <f t="shared" si="3"/>
        <v>-0.16666666666666666</v>
      </c>
    </row>
    <row r="15" spans="1:10" x14ac:dyDescent="0.2">
      <c r="A15" s="177"/>
      <c r="B15" s="143"/>
      <c r="C15" s="144"/>
      <c r="D15" s="143"/>
      <c r="E15" s="144"/>
      <c r="F15" s="145"/>
      <c r="G15" s="143"/>
      <c r="H15" s="144"/>
      <c r="I15" s="151"/>
      <c r="J15" s="152"/>
    </row>
    <row r="16" spans="1:10" s="139" customFormat="1" x14ac:dyDescent="0.2">
      <c r="A16" s="159" t="s">
        <v>32</v>
      </c>
      <c r="B16" s="65"/>
      <c r="C16" s="66"/>
      <c r="D16" s="65"/>
      <c r="E16" s="66"/>
      <c r="F16" s="67"/>
      <c r="G16" s="65"/>
      <c r="H16" s="66"/>
      <c r="I16" s="20"/>
      <c r="J16" s="21"/>
    </row>
    <row r="17" spans="1:10" x14ac:dyDescent="0.2">
      <c r="A17" s="158" t="s">
        <v>204</v>
      </c>
      <c r="B17" s="65">
        <v>1</v>
      </c>
      <c r="C17" s="66">
        <v>3</v>
      </c>
      <c r="D17" s="65">
        <v>4</v>
      </c>
      <c r="E17" s="66">
        <v>10</v>
      </c>
      <c r="F17" s="67"/>
      <c r="G17" s="65">
        <f t="shared" ref="G17:G29" si="4">B17-C17</f>
        <v>-2</v>
      </c>
      <c r="H17" s="66">
        <f t="shared" ref="H17:H29" si="5">D17-E17</f>
        <v>-6</v>
      </c>
      <c r="I17" s="20">
        <f t="shared" ref="I17:I29" si="6">IF(C17=0, "-", IF(G17/C17&lt;10, G17/C17, "&gt;999%"))</f>
        <v>-0.66666666666666663</v>
      </c>
      <c r="J17" s="21">
        <f t="shared" ref="J17:J29" si="7">IF(E17=0, "-", IF(H17/E17&lt;10, H17/E17, "&gt;999%"))</f>
        <v>-0.6</v>
      </c>
    </row>
    <row r="18" spans="1:10" x14ac:dyDescent="0.2">
      <c r="A18" s="158" t="s">
        <v>205</v>
      </c>
      <c r="B18" s="65">
        <v>1</v>
      </c>
      <c r="C18" s="66">
        <v>0</v>
      </c>
      <c r="D18" s="65">
        <v>8</v>
      </c>
      <c r="E18" s="66">
        <v>0</v>
      </c>
      <c r="F18" s="67"/>
      <c r="G18" s="65">
        <f t="shared" si="4"/>
        <v>1</v>
      </c>
      <c r="H18" s="66">
        <f t="shared" si="5"/>
        <v>8</v>
      </c>
      <c r="I18" s="20" t="str">
        <f t="shared" si="6"/>
        <v>-</v>
      </c>
      <c r="J18" s="21" t="str">
        <f t="shared" si="7"/>
        <v>-</v>
      </c>
    </row>
    <row r="19" spans="1:10" x14ac:dyDescent="0.2">
      <c r="A19" s="158" t="s">
        <v>218</v>
      </c>
      <c r="B19" s="65">
        <v>0</v>
      </c>
      <c r="C19" s="66">
        <v>0</v>
      </c>
      <c r="D19" s="65">
        <v>3</v>
      </c>
      <c r="E19" s="66">
        <v>4</v>
      </c>
      <c r="F19" s="67"/>
      <c r="G19" s="65">
        <f t="shared" si="4"/>
        <v>0</v>
      </c>
      <c r="H19" s="66">
        <f t="shared" si="5"/>
        <v>-1</v>
      </c>
      <c r="I19" s="20" t="str">
        <f t="shared" si="6"/>
        <v>-</v>
      </c>
      <c r="J19" s="21">
        <f t="shared" si="7"/>
        <v>-0.25</v>
      </c>
    </row>
    <row r="20" spans="1:10" x14ac:dyDescent="0.2">
      <c r="A20" s="158" t="s">
        <v>219</v>
      </c>
      <c r="B20" s="65">
        <v>0</v>
      </c>
      <c r="C20" s="66">
        <v>0</v>
      </c>
      <c r="D20" s="65">
        <v>0</v>
      </c>
      <c r="E20" s="66">
        <v>1</v>
      </c>
      <c r="F20" s="67"/>
      <c r="G20" s="65">
        <f t="shared" si="4"/>
        <v>0</v>
      </c>
      <c r="H20" s="66">
        <f t="shared" si="5"/>
        <v>-1</v>
      </c>
      <c r="I20" s="20" t="str">
        <f t="shared" si="6"/>
        <v>-</v>
      </c>
      <c r="J20" s="21">
        <f t="shared" si="7"/>
        <v>-1</v>
      </c>
    </row>
    <row r="21" spans="1:10" x14ac:dyDescent="0.2">
      <c r="A21" s="158" t="s">
        <v>226</v>
      </c>
      <c r="B21" s="65">
        <v>0</v>
      </c>
      <c r="C21" s="66">
        <v>0</v>
      </c>
      <c r="D21" s="65">
        <v>0</v>
      </c>
      <c r="E21" s="66">
        <v>1</v>
      </c>
      <c r="F21" s="67"/>
      <c r="G21" s="65">
        <f t="shared" si="4"/>
        <v>0</v>
      </c>
      <c r="H21" s="66">
        <f t="shared" si="5"/>
        <v>-1</v>
      </c>
      <c r="I21" s="20" t="str">
        <f t="shared" si="6"/>
        <v>-</v>
      </c>
      <c r="J21" s="21">
        <f t="shared" si="7"/>
        <v>-1</v>
      </c>
    </row>
    <row r="22" spans="1:10" x14ac:dyDescent="0.2">
      <c r="A22" s="158" t="s">
        <v>206</v>
      </c>
      <c r="B22" s="65">
        <v>0</v>
      </c>
      <c r="C22" s="66">
        <v>0</v>
      </c>
      <c r="D22" s="65">
        <v>1</v>
      </c>
      <c r="E22" s="66">
        <v>0</v>
      </c>
      <c r="F22" s="67"/>
      <c r="G22" s="65">
        <f t="shared" si="4"/>
        <v>0</v>
      </c>
      <c r="H22" s="66">
        <f t="shared" si="5"/>
        <v>1</v>
      </c>
      <c r="I22" s="20" t="str">
        <f t="shared" si="6"/>
        <v>-</v>
      </c>
      <c r="J22" s="21" t="str">
        <f t="shared" si="7"/>
        <v>-</v>
      </c>
    </row>
    <row r="23" spans="1:10" x14ac:dyDescent="0.2">
      <c r="A23" s="158" t="s">
        <v>274</v>
      </c>
      <c r="B23" s="65">
        <v>1</v>
      </c>
      <c r="C23" s="66">
        <v>2</v>
      </c>
      <c r="D23" s="65">
        <v>7</v>
      </c>
      <c r="E23" s="66">
        <v>3</v>
      </c>
      <c r="F23" s="67"/>
      <c r="G23" s="65">
        <f t="shared" si="4"/>
        <v>-1</v>
      </c>
      <c r="H23" s="66">
        <f t="shared" si="5"/>
        <v>4</v>
      </c>
      <c r="I23" s="20">
        <f t="shared" si="6"/>
        <v>-0.5</v>
      </c>
      <c r="J23" s="21">
        <f t="shared" si="7"/>
        <v>1.3333333333333333</v>
      </c>
    </row>
    <row r="24" spans="1:10" x14ac:dyDescent="0.2">
      <c r="A24" s="158" t="s">
        <v>275</v>
      </c>
      <c r="B24" s="65">
        <v>0</v>
      </c>
      <c r="C24" s="66">
        <v>0</v>
      </c>
      <c r="D24" s="65">
        <v>1</v>
      </c>
      <c r="E24" s="66">
        <v>1</v>
      </c>
      <c r="F24" s="67"/>
      <c r="G24" s="65">
        <f t="shared" si="4"/>
        <v>0</v>
      </c>
      <c r="H24" s="66">
        <f t="shared" si="5"/>
        <v>0</v>
      </c>
      <c r="I24" s="20" t="str">
        <f t="shared" si="6"/>
        <v>-</v>
      </c>
      <c r="J24" s="21">
        <f t="shared" si="7"/>
        <v>0</v>
      </c>
    </row>
    <row r="25" spans="1:10" x14ac:dyDescent="0.2">
      <c r="A25" s="158" t="s">
        <v>296</v>
      </c>
      <c r="B25" s="65">
        <v>0</v>
      </c>
      <c r="C25" s="66">
        <v>0</v>
      </c>
      <c r="D25" s="65">
        <v>5</v>
      </c>
      <c r="E25" s="66">
        <v>1</v>
      </c>
      <c r="F25" s="67"/>
      <c r="G25" s="65">
        <f t="shared" si="4"/>
        <v>0</v>
      </c>
      <c r="H25" s="66">
        <f t="shared" si="5"/>
        <v>4</v>
      </c>
      <c r="I25" s="20" t="str">
        <f t="shared" si="6"/>
        <v>-</v>
      </c>
      <c r="J25" s="21">
        <f t="shared" si="7"/>
        <v>4</v>
      </c>
    </row>
    <row r="26" spans="1:10" x14ac:dyDescent="0.2">
      <c r="A26" s="158" t="s">
        <v>297</v>
      </c>
      <c r="B26" s="65">
        <v>0</v>
      </c>
      <c r="C26" s="66">
        <v>0</v>
      </c>
      <c r="D26" s="65">
        <v>1</v>
      </c>
      <c r="E26" s="66">
        <v>2</v>
      </c>
      <c r="F26" s="67"/>
      <c r="G26" s="65">
        <f t="shared" si="4"/>
        <v>0</v>
      </c>
      <c r="H26" s="66">
        <f t="shared" si="5"/>
        <v>-1</v>
      </c>
      <c r="I26" s="20" t="str">
        <f t="shared" si="6"/>
        <v>-</v>
      </c>
      <c r="J26" s="21">
        <f t="shared" si="7"/>
        <v>-0.5</v>
      </c>
    </row>
    <row r="27" spans="1:10" x14ac:dyDescent="0.2">
      <c r="A27" s="158" t="s">
        <v>331</v>
      </c>
      <c r="B27" s="65">
        <v>0</v>
      </c>
      <c r="C27" s="66">
        <v>0</v>
      </c>
      <c r="D27" s="65">
        <v>2</v>
      </c>
      <c r="E27" s="66">
        <v>3</v>
      </c>
      <c r="F27" s="67"/>
      <c r="G27" s="65">
        <f t="shared" si="4"/>
        <v>0</v>
      </c>
      <c r="H27" s="66">
        <f t="shared" si="5"/>
        <v>-1</v>
      </c>
      <c r="I27" s="20" t="str">
        <f t="shared" si="6"/>
        <v>-</v>
      </c>
      <c r="J27" s="21">
        <f t="shared" si="7"/>
        <v>-0.33333333333333331</v>
      </c>
    </row>
    <row r="28" spans="1:10" x14ac:dyDescent="0.2">
      <c r="A28" s="158" t="s">
        <v>341</v>
      </c>
      <c r="B28" s="65">
        <v>0</v>
      </c>
      <c r="C28" s="66">
        <v>0</v>
      </c>
      <c r="D28" s="65">
        <v>1</v>
      </c>
      <c r="E28" s="66">
        <v>0</v>
      </c>
      <c r="F28" s="67"/>
      <c r="G28" s="65">
        <f t="shared" si="4"/>
        <v>0</v>
      </c>
      <c r="H28" s="66">
        <f t="shared" si="5"/>
        <v>1</v>
      </c>
      <c r="I28" s="20" t="str">
        <f t="shared" si="6"/>
        <v>-</v>
      </c>
      <c r="J28" s="21" t="str">
        <f t="shared" si="7"/>
        <v>-</v>
      </c>
    </row>
    <row r="29" spans="1:10" s="160" customFormat="1" x14ac:dyDescent="0.2">
      <c r="A29" s="178" t="s">
        <v>460</v>
      </c>
      <c r="B29" s="71">
        <v>3</v>
      </c>
      <c r="C29" s="72">
        <v>5</v>
      </c>
      <c r="D29" s="71">
        <v>33</v>
      </c>
      <c r="E29" s="72">
        <v>26</v>
      </c>
      <c r="F29" s="73"/>
      <c r="G29" s="71">
        <f t="shared" si="4"/>
        <v>-2</v>
      </c>
      <c r="H29" s="72">
        <f t="shared" si="5"/>
        <v>7</v>
      </c>
      <c r="I29" s="37">
        <f t="shared" si="6"/>
        <v>-0.4</v>
      </c>
      <c r="J29" s="38">
        <f t="shared" si="7"/>
        <v>0.26923076923076922</v>
      </c>
    </row>
    <row r="30" spans="1:10" x14ac:dyDescent="0.2">
      <c r="A30" s="177"/>
      <c r="B30" s="143"/>
      <c r="C30" s="144"/>
      <c r="D30" s="143"/>
      <c r="E30" s="144"/>
      <c r="F30" s="145"/>
      <c r="G30" s="143"/>
      <c r="H30" s="144"/>
      <c r="I30" s="151"/>
      <c r="J30" s="152"/>
    </row>
    <row r="31" spans="1:10" s="139" customFormat="1" x14ac:dyDescent="0.2">
      <c r="A31" s="159" t="s">
        <v>33</v>
      </c>
      <c r="B31" s="65"/>
      <c r="C31" s="66"/>
      <c r="D31" s="65"/>
      <c r="E31" s="66"/>
      <c r="F31" s="67"/>
      <c r="G31" s="65"/>
      <c r="H31" s="66"/>
      <c r="I31" s="20"/>
      <c r="J31" s="21"/>
    </row>
    <row r="32" spans="1:10" x14ac:dyDescent="0.2">
      <c r="A32" s="158" t="s">
        <v>229</v>
      </c>
      <c r="B32" s="65">
        <v>0</v>
      </c>
      <c r="C32" s="66">
        <v>0</v>
      </c>
      <c r="D32" s="65">
        <v>0</v>
      </c>
      <c r="E32" s="66">
        <v>1</v>
      </c>
      <c r="F32" s="67"/>
      <c r="G32" s="65">
        <f>B32-C32</f>
        <v>0</v>
      </c>
      <c r="H32" s="66">
        <f>D32-E32</f>
        <v>-1</v>
      </c>
      <c r="I32" s="20" t="str">
        <f>IF(C32=0, "-", IF(G32/C32&lt;10, G32/C32, "&gt;999%"))</f>
        <v>-</v>
      </c>
      <c r="J32" s="21">
        <f>IF(E32=0, "-", IF(H32/E32&lt;10, H32/E32, "&gt;999%"))</f>
        <v>-1</v>
      </c>
    </row>
    <row r="33" spans="1:10" s="160" customFormat="1" x14ac:dyDescent="0.2">
      <c r="A33" s="178" t="s">
        <v>461</v>
      </c>
      <c r="B33" s="71">
        <v>0</v>
      </c>
      <c r="C33" s="72">
        <v>0</v>
      </c>
      <c r="D33" s="71">
        <v>0</v>
      </c>
      <c r="E33" s="72">
        <v>1</v>
      </c>
      <c r="F33" s="73"/>
      <c r="G33" s="71">
        <f>B33-C33</f>
        <v>0</v>
      </c>
      <c r="H33" s="72">
        <f>D33-E33</f>
        <v>-1</v>
      </c>
      <c r="I33" s="37" t="str">
        <f>IF(C33=0, "-", IF(G33/C33&lt;10, G33/C33, "&gt;999%"))</f>
        <v>-</v>
      </c>
      <c r="J33" s="38">
        <f>IF(E33=0, "-", IF(H33/E33&lt;10, H33/E33, "&gt;999%"))</f>
        <v>-1</v>
      </c>
    </row>
    <row r="34" spans="1:10" x14ac:dyDescent="0.2">
      <c r="A34" s="177"/>
      <c r="B34" s="143"/>
      <c r="C34" s="144"/>
      <c r="D34" s="143"/>
      <c r="E34" s="144"/>
      <c r="F34" s="145"/>
      <c r="G34" s="143"/>
      <c r="H34" s="144"/>
      <c r="I34" s="151"/>
      <c r="J34" s="152"/>
    </row>
    <row r="35" spans="1:10" s="139" customFormat="1" x14ac:dyDescent="0.2">
      <c r="A35" s="159" t="s">
        <v>34</v>
      </c>
      <c r="B35" s="65"/>
      <c r="C35" s="66"/>
      <c r="D35" s="65"/>
      <c r="E35" s="66"/>
      <c r="F35" s="67"/>
      <c r="G35" s="65"/>
      <c r="H35" s="66"/>
      <c r="I35" s="20"/>
      <c r="J35" s="21"/>
    </row>
    <row r="36" spans="1:10" x14ac:dyDescent="0.2">
      <c r="A36" s="158" t="s">
        <v>347</v>
      </c>
      <c r="B36" s="65">
        <v>0</v>
      </c>
      <c r="C36" s="66">
        <v>2</v>
      </c>
      <c r="D36" s="65">
        <v>0</v>
      </c>
      <c r="E36" s="66">
        <v>4</v>
      </c>
      <c r="F36" s="67"/>
      <c r="G36" s="65">
        <f>B36-C36</f>
        <v>-2</v>
      </c>
      <c r="H36" s="66">
        <f>D36-E36</f>
        <v>-4</v>
      </c>
      <c r="I36" s="20">
        <f>IF(C36=0, "-", IF(G36/C36&lt;10, G36/C36, "&gt;999%"))</f>
        <v>-1</v>
      </c>
      <c r="J36" s="21">
        <f>IF(E36=0, "-", IF(H36/E36&lt;10, H36/E36, "&gt;999%"))</f>
        <v>-1</v>
      </c>
    </row>
    <row r="37" spans="1:10" s="160" customFormat="1" x14ac:dyDescent="0.2">
      <c r="A37" s="178" t="s">
        <v>462</v>
      </c>
      <c r="B37" s="71">
        <v>0</v>
      </c>
      <c r="C37" s="72">
        <v>2</v>
      </c>
      <c r="D37" s="71">
        <v>0</v>
      </c>
      <c r="E37" s="72">
        <v>4</v>
      </c>
      <c r="F37" s="73"/>
      <c r="G37" s="71">
        <f>B37-C37</f>
        <v>-2</v>
      </c>
      <c r="H37" s="72">
        <f>D37-E37</f>
        <v>-4</v>
      </c>
      <c r="I37" s="37">
        <f>IF(C37=0, "-", IF(G37/C37&lt;10, G37/C37, "&gt;999%"))</f>
        <v>-1</v>
      </c>
      <c r="J37" s="38">
        <f>IF(E37=0, "-", IF(H37/E37&lt;10, H37/E37, "&gt;999%"))</f>
        <v>-1</v>
      </c>
    </row>
    <row r="38" spans="1:10" x14ac:dyDescent="0.2">
      <c r="A38" s="177"/>
      <c r="B38" s="143"/>
      <c r="C38" s="144"/>
      <c r="D38" s="143"/>
      <c r="E38" s="144"/>
      <c r="F38" s="145"/>
      <c r="G38" s="143"/>
      <c r="H38" s="144"/>
      <c r="I38" s="151"/>
      <c r="J38" s="152"/>
    </row>
    <row r="39" spans="1:10" s="139" customFormat="1" x14ac:dyDescent="0.2">
      <c r="A39" s="159" t="s">
        <v>35</v>
      </c>
      <c r="B39" s="65"/>
      <c r="C39" s="66"/>
      <c r="D39" s="65"/>
      <c r="E39" s="66"/>
      <c r="F39" s="67"/>
      <c r="G39" s="65"/>
      <c r="H39" s="66"/>
      <c r="I39" s="20"/>
      <c r="J39" s="21"/>
    </row>
    <row r="40" spans="1:10" x14ac:dyDescent="0.2">
      <c r="A40" s="158" t="s">
        <v>170</v>
      </c>
      <c r="B40" s="65">
        <v>0</v>
      </c>
      <c r="C40" s="66">
        <v>0</v>
      </c>
      <c r="D40" s="65">
        <v>0</v>
      </c>
      <c r="E40" s="66">
        <v>2</v>
      </c>
      <c r="F40" s="67"/>
      <c r="G40" s="65">
        <f>B40-C40</f>
        <v>0</v>
      </c>
      <c r="H40" s="66">
        <f>D40-E40</f>
        <v>-2</v>
      </c>
      <c r="I40" s="20" t="str">
        <f>IF(C40=0, "-", IF(G40/C40&lt;10, G40/C40, "&gt;999%"))</f>
        <v>-</v>
      </c>
      <c r="J40" s="21">
        <f>IF(E40=0, "-", IF(H40/E40&lt;10, H40/E40, "&gt;999%"))</f>
        <v>-1</v>
      </c>
    </row>
    <row r="41" spans="1:10" s="160" customFormat="1" x14ac:dyDescent="0.2">
      <c r="A41" s="178" t="s">
        <v>463</v>
      </c>
      <c r="B41" s="71">
        <v>0</v>
      </c>
      <c r="C41" s="72">
        <v>0</v>
      </c>
      <c r="D41" s="71">
        <v>0</v>
      </c>
      <c r="E41" s="72">
        <v>2</v>
      </c>
      <c r="F41" s="73"/>
      <c r="G41" s="71">
        <f>B41-C41</f>
        <v>0</v>
      </c>
      <c r="H41" s="72">
        <f>D41-E41</f>
        <v>-2</v>
      </c>
      <c r="I41" s="37" t="str">
        <f>IF(C41=0, "-", IF(G41/C41&lt;10, G41/C41, "&gt;999%"))</f>
        <v>-</v>
      </c>
      <c r="J41" s="38">
        <f>IF(E41=0, "-", IF(H41/E41&lt;10, H41/E41, "&gt;999%"))</f>
        <v>-1</v>
      </c>
    </row>
    <row r="42" spans="1:10" x14ac:dyDescent="0.2">
      <c r="A42" s="177"/>
      <c r="B42" s="143"/>
      <c r="C42" s="144"/>
      <c r="D42" s="143"/>
      <c r="E42" s="144"/>
      <c r="F42" s="145"/>
      <c r="G42" s="143"/>
      <c r="H42" s="144"/>
      <c r="I42" s="151"/>
      <c r="J42" s="152"/>
    </row>
    <row r="43" spans="1:10" s="139" customFormat="1" x14ac:dyDescent="0.2">
      <c r="A43" s="159" t="s">
        <v>36</v>
      </c>
      <c r="B43" s="65"/>
      <c r="C43" s="66"/>
      <c r="D43" s="65"/>
      <c r="E43" s="66"/>
      <c r="F43" s="67"/>
      <c r="G43" s="65"/>
      <c r="H43" s="66"/>
      <c r="I43" s="20"/>
      <c r="J43" s="21"/>
    </row>
    <row r="44" spans="1:10" x14ac:dyDescent="0.2">
      <c r="A44" s="158" t="s">
        <v>384</v>
      </c>
      <c r="B44" s="65">
        <v>0</v>
      </c>
      <c r="C44" s="66">
        <v>0</v>
      </c>
      <c r="D44" s="65">
        <v>3</v>
      </c>
      <c r="E44" s="66">
        <v>1</v>
      </c>
      <c r="F44" s="67"/>
      <c r="G44" s="65">
        <f>B44-C44</f>
        <v>0</v>
      </c>
      <c r="H44" s="66">
        <f>D44-E44</f>
        <v>2</v>
      </c>
      <c r="I44" s="20" t="str">
        <f>IF(C44=0, "-", IF(G44/C44&lt;10, G44/C44, "&gt;999%"))</f>
        <v>-</v>
      </c>
      <c r="J44" s="21">
        <f>IF(E44=0, "-", IF(H44/E44&lt;10, H44/E44, "&gt;999%"))</f>
        <v>2</v>
      </c>
    </row>
    <row r="45" spans="1:10" s="160" customFormat="1" x14ac:dyDescent="0.2">
      <c r="A45" s="178" t="s">
        <v>464</v>
      </c>
      <c r="B45" s="71">
        <v>0</v>
      </c>
      <c r="C45" s="72">
        <v>0</v>
      </c>
      <c r="D45" s="71">
        <v>3</v>
      </c>
      <c r="E45" s="72">
        <v>1</v>
      </c>
      <c r="F45" s="73"/>
      <c r="G45" s="71">
        <f>B45-C45</f>
        <v>0</v>
      </c>
      <c r="H45" s="72">
        <f>D45-E45</f>
        <v>2</v>
      </c>
      <c r="I45" s="37" t="str">
        <f>IF(C45=0, "-", IF(G45/C45&lt;10, G45/C45, "&gt;999%"))</f>
        <v>-</v>
      </c>
      <c r="J45" s="38">
        <f>IF(E45=0, "-", IF(H45/E45&lt;10, H45/E45, "&gt;999%"))</f>
        <v>2</v>
      </c>
    </row>
    <row r="46" spans="1:10" x14ac:dyDescent="0.2">
      <c r="A46" s="177"/>
      <c r="B46" s="143"/>
      <c r="C46" s="144"/>
      <c r="D46" s="143"/>
      <c r="E46" s="144"/>
      <c r="F46" s="145"/>
      <c r="G46" s="143"/>
      <c r="H46" s="144"/>
      <c r="I46" s="151"/>
      <c r="J46" s="152"/>
    </row>
    <row r="47" spans="1:10" s="139" customFormat="1" x14ac:dyDescent="0.2">
      <c r="A47" s="159" t="s">
        <v>37</v>
      </c>
      <c r="B47" s="65"/>
      <c r="C47" s="66"/>
      <c r="D47" s="65"/>
      <c r="E47" s="66"/>
      <c r="F47" s="67"/>
      <c r="G47" s="65"/>
      <c r="H47" s="66"/>
      <c r="I47" s="20"/>
      <c r="J47" s="21"/>
    </row>
    <row r="48" spans="1:10" x14ac:dyDescent="0.2">
      <c r="A48" s="158" t="s">
        <v>248</v>
      </c>
      <c r="B48" s="65">
        <v>0</v>
      </c>
      <c r="C48" s="66">
        <v>0</v>
      </c>
      <c r="D48" s="65">
        <v>0</v>
      </c>
      <c r="E48" s="66">
        <v>2</v>
      </c>
      <c r="F48" s="67"/>
      <c r="G48" s="65">
        <f t="shared" ref="G48:G59" si="8">B48-C48</f>
        <v>0</v>
      </c>
      <c r="H48" s="66">
        <f t="shared" ref="H48:H59" si="9">D48-E48</f>
        <v>-2</v>
      </c>
      <c r="I48" s="20" t="str">
        <f t="shared" ref="I48:I59" si="10">IF(C48=0, "-", IF(G48/C48&lt;10, G48/C48, "&gt;999%"))</f>
        <v>-</v>
      </c>
      <c r="J48" s="21">
        <f t="shared" ref="J48:J59" si="11">IF(E48=0, "-", IF(H48/E48&lt;10, H48/E48, "&gt;999%"))</f>
        <v>-1</v>
      </c>
    </row>
    <row r="49" spans="1:10" x14ac:dyDescent="0.2">
      <c r="A49" s="158" t="s">
        <v>306</v>
      </c>
      <c r="B49" s="65">
        <v>0</v>
      </c>
      <c r="C49" s="66">
        <v>0</v>
      </c>
      <c r="D49" s="65">
        <v>1</v>
      </c>
      <c r="E49" s="66">
        <v>7</v>
      </c>
      <c r="F49" s="67"/>
      <c r="G49" s="65">
        <f t="shared" si="8"/>
        <v>0</v>
      </c>
      <c r="H49" s="66">
        <f t="shared" si="9"/>
        <v>-6</v>
      </c>
      <c r="I49" s="20" t="str">
        <f t="shared" si="10"/>
        <v>-</v>
      </c>
      <c r="J49" s="21">
        <f t="shared" si="11"/>
        <v>-0.8571428571428571</v>
      </c>
    </row>
    <row r="50" spans="1:10" x14ac:dyDescent="0.2">
      <c r="A50" s="158" t="s">
        <v>279</v>
      </c>
      <c r="B50" s="65">
        <v>0</v>
      </c>
      <c r="C50" s="66">
        <v>1</v>
      </c>
      <c r="D50" s="65">
        <v>3</v>
      </c>
      <c r="E50" s="66">
        <v>7</v>
      </c>
      <c r="F50" s="67"/>
      <c r="G50" s="65">
        <f t="shared" si="8"/>
        <v>-1</v>
      </c>
      <c r="H50" s="66">
        <f t="shared" si="9"/>
        <v>-4</v>
      </c>
      <c r="I50" s="20">
        <f t="shared" si="10"/>
        <v>-1</v>
      </c>
      <c r="J50" s="21">
        <f t="shared" si="11"/>
        <v>-0.5714285714285714</v>
      </c>
    </row>
    <row r="51" spans="1:10" x14ac:dyDescent="0.2">
      <c r="A51" s="158" t="s">
        <v>307</v>
      </c>
      <c r="B51" s="65">
        <v>3</v>
      </c>
      <c r="C51" s="66">
        <v>4</v>
      </c>
      <c r="D51" s="65">
        <v>24</v>
      </c>
      <c r="E51" s="66">
        <v>30</v>
      </c>
      <c r="F51" s="67"/>
      <c r="G51" s="65">
        <f t="shared" si="8"/>
        <v>-1</v>
      </c>
      <c r="H51" s="66">
        <f t="shared" si="9"/>
        <v>-6</v>
      </c>
      <c r="I51" s="20">
        <f t="shared" si="10"/>
        <v>-0.25</v>
      </c>
      <c r="J51" s="21">
        <f t="shared" si="11"/>
        <v>-0.2</v>
      </c>
    </row>
    <row r="52" spans="1:10" x14ac:dyDescent="0.2">
      <c r="A52" s="158" t="s">
        <v>173</v>
      </c>
      <c r="B52" s="65">
        <v>1</v>
      </c>
      <c r="C52" s="66">
        <v>0</v>
      </c>
      <c r="D52" s="65">
        <v>1</v>
      </c>
      <c r="E52" s="66">
        <v>0</v>
      </c>
      <c r="F52" s="67"/>
      <c r="G52" s="65">
        <f t="shared" si="8"/>
        <v>1</v>
      </c>
      <c r="H52" s="66">
        <f t="shared" si="9"/>
        <v>1</v>
      </c>
      <c r="I52" s="20" t="str">
        <f t="shared" si="10"/>
        <v>-</v>
      </c>
      <c r="J52" s="21" t="str">
        <f t="shared" si="11"/>
        <v>-</v>
      </c>
    </row>
    <row r="53" spans="1:10" x14ac:dyDescent="0.2">
      <c r="A53" s="158" t="s">
        <v>188</v>
      </c>
      <c r="B53" s="65">
        <v>1</v>
      </c>
      <c r="C53" s="66">
        <v>0</v>
      </c>
      <c r="D53" s="65">
        <v>6</v>
      </c>
      <c r="E53" s="66">
        <v>7</v>
      </c>
      <c r="F53" s="67"/>
      <c r="G53" s="65">
        <f t="shared" si="8"/>
        <v>1</v>
      </c>
      <c r="H53" s="66">
        <f t="shared" si="9"/>
        <v>-1</v>
      </c>
      <c r="I53" s="20" t="str">
        <f t="shared" si="10"/>
        <v>-</v>
      </c>
      <c r="J53" s="21">
        <f t="shared" si="11"/>
        <v>-0.14285714285714285</v>
      </c>
    </row>
    <row r="54" spans="1:10" x14ac:dyDescent="0.2">
      <c r="A54" s="158" t="s">
        <v>240</v>
      </c>
      <c r="B54" s="65">
        <v>2</v>
      </c>
      <c r="C54" s="66">
        <v>3</v>
      </c>
      <c r="D54" s="65">
        <v>12</v>
      </c>
      <c r="E54" s="66">
        <v>16</v>
      </c>
      <c r="F54" s="67"/>
      <c r="G54" s="65">
        <f t="shared" si="8"/>
        <v>-1</v>
      </c>
      <c r="H54" s="66">
        <f t="shared" si="9"/>
        <v>-4</v>
      </c>
      <c r="I54" s="20">
        <f t="shared" si="10"/>
        <v>-0.33333333333333331</v>
      </c>
      <c r="J54" s="21">
        <f t="shared" si="11"/>
        <v>-0.25</v>
      </c>
    </row>
    <row r="55" spans="1:10" x14ac:dyDescent="0.2">
      <c r="A55" s="158" t="s">
        <v>359</v>
      </c>
      <c r="B55" s="65">
        <v>2</v>
      </c>
      <c r="C55" s="66">
        <v>0</v>
      </c>
      <c r="D55" s="65">
        <v>19</v>
      </c>
      <c r="E55" s="66">
        <v>36</v>
      </c>
      <c r="F55" s="67"/>
      <c r="G55" s="65">
        <f t="shared" si="8"/>
        <v>2</v>
      </c>
      <c r="H55" s="66">
        <f t="shared" si="9"/>
        <v>-17</v>
      </c>
      <c r="I55" s="20" t="str">
        <f t="shared" si="10"/>
        <v>-</v>
      </c>
      <c r="J55" s="21">
        <f t="shared" si="11"/>
        <v>-0.47222222222222221</v>
      </c>
    </row>
    <row r="56" spans="1:10" x14ac:dyDescent="0.2">
      <c r="A56" s="158" t="s">
        <v>367</v>
      </c>
      <c r="B56" s="65">
        <v>33</v>
      </c>
      <c r="C56" s="66">
        <v>17</v>
      </c>
      <c r="D56" s="65">
        <v>176</v>
      </c>
      <c r="E56" s="66">
        <v>213</v>
      </c>
      <c r="F56" s="67"/>
      <c r="G56" s="65">
        <f t="shared" si="8"/>
        <v>16</v>
      </c>
      <c r="H56" s="66">
        <f t="shared" si="9"/>
        <v>-37</v>
      </c>
      <c r="I56" s="20">
        <f t="shared" si="10"/>
        <v>0.94117647058823528</v>
      </c>
      <c r="J56" s="21">
        <f t="shared" si="11"/>
        <v>-0.17370892018779344</v>
      </c>
    </row>
    <row r="57" spans="1:10" x14ac:dyDescent="0.2">
      <c r="A57" s="158" t="s">
        <v>350</v>
      </c>
      <c r="B57" s="65">
        <v>0</v>
      </c>
      <c r="C57" s="66">
        <v>0</v>
      </c>
      <c r="D57" s="65">
        <v>7</v>
      </c>
      <c r="E57" s="66">
        <v>1</v>
      </c>
      <c r="F57" s="67"/>
      <c r="G57" s="65">
        <f t="shared" si="8"/>
        <v>0</v>
      </c>
      <c r="H57" s="66">
        <f t="shared" si="9"/>
        <v>6</v>
      </c>
      <c r="I57" s="20" t="str">
        <f t="shared" si="10"/>
        <v>-</v>
      </c>
      <c r="J57" s="21">
        <f t="shared" si="11"/>
        <v>6</v>
      </c>
    </row>
    <row r="58" spans="1:10" x14ac:dyDescent="0.2">
      <c r="A58" s="158" t="s">
        <v>385</v>
      </c>
      <c r="B58" s="65">
        <v>0</v>
      </c>
      <c r="C58" s="66">
        <v>0</v>
      </c>
      <c r="D58" s="65">
        <v>5</v>
      </c>
      <c r="E58" s="66">
        <v>2</v>
      </c>
      <c r="F58" s="67"/>
      <c r="G58" s="65">
        <f t="shared" si="8"/>
        <v>0</v>
      </c>
      <c r="H58" s="66">
        <f t="shared" si="9"/>
        <v>3</v>
      </c>
      <c r="I58" s="20" t="str">
        <f t="shared" si="10"/>
        <v>-</v>
      </c>
      <c r="J58" s="21">
        <f t="shared" si="11"/>
        <v>1.5</v>
      </c>
    </row>
    <row r="59" spans="1:10" s="160" customFormat="1" x14ac:dyDescent="0.2">
      <c r="A59" s="178" t="s">
        <v>465</v>
      </c>
      <c r="B59" s="71">
        <v>42</v>
      </c>
      <c r="C59" s="72">
        <v>25</v>
      </c>
      <c r="D59" s="71">
        <v>254</v>
      </c>
      <c r="E59" s="72">
        <v>321</v>
      </c>
      <c r="F59" s="73"/>
      <c r="G59" s="71">
        <f t="shared" si="8"/>
        <v>17</v>
      </c>
      <c r="H59" s="72">
        <f t="shared" si="9"/>
        <v>-67</v>
      </c>
      <c r="I59" s="37">
        <f t="shared" si="10"/>
        <v>0.68</v>
      </c>
      <c r="J59" s="38">
        <f t="shared" si="11"/>
        <v>-0.2087227414330218</v>
      </c>
    </row>
    <row r="60" spans="1:10" x14ac:dyDescent="0.2">
      <c r="A60" s="177"/>
      <c r="B60" s="143"/>
      <c r="C60" s="144"/>
      <c r="D60" s="143"/>
      <c r="E60" s="144"/>
      <c r="F60" s="145"/>
      <c r="G60" s="143"/>
      <c r="H60" s="144"/>
      <c r="I60" s="151"/>
      <c r="J60" s="152"/>
    </row>
    <row r="61" spans="1:10" s="139" customFormat="1" x14ac:dyDescent="0.2">
      <c r="A61" s="159" t="s">
        <v>38</v>
      </c>
      <c r="B61" s="65"/>
      <c r="C61" s="66"/>
      <c r="D61" s="65"/>
      <c r="E61" s="66"/>
      <c r="F61" s="67"/>
      <c r="G61" s="65"/>
      <c r="H61" s="66"/>
      <c r="I61" s="20"/>
      <c r="J61" s="21"/>
    </row>
    <row r="62" spans="1:10" x14ac:dyDescent="0.2">
      <c r="A62" s="158" t="s">
        <v>386</v>
      </c>
      <c r="B62" s="65">
        <v>2</v>
      </c>
      <c r="C62" s="66">
        <v>1</v>
      </c>
      <c r="D62" s="65">
        <v>16</v>
      </c>
      <c r="E62" s="66">
        <v>10</v>
      </c>
      <c r="F62" s="67"/>
      <c r="G62" s="65">
        <f>B62-C62</f>
        <v>1</v>
      </c>
      <c r="H62" s="66">
        <f>D62-E62</f>
        <v>6</v>
      </c>
      <c r="I62" s="20">
        <f>IF(C62=0, "-", IF(G62/C62&lt;10, G62/C62, "&gt;999%"))</f>
        <v>1</v>
      </c>
      <c r="J62" s="21">
        <f>IF(E62=0, "-", IF(H62/E62&lt;10, H62/E62, "&gt;999%"))</f>
        <v>0.6</v>
      </c>
    </row>
    <row r="63" spans="1:10" x14ac:dyDescent="0.2">
      <c r="A63" s="158" t="s">
        <v>392</v>
      </c>
      <c r="B63" s="65">
        <v>0</v>
      </c>
      <c r="C63" s="66">
        <v>2</v>
      </c>
      <c r="D63" s="65">
        <v>6</v>
      </c>
      <c r="E63" s="66">
        <v>7</v>
      </c>
      <c r="F63" s="67"/>
      <c r="G63" s="65">
        <f>B63-C63</f>
        <v>-2</v>
      </c>
      <c r="H63" s="66">
        <f>D63-E63</f>
        <v>-1</v>
      </c>
      <c r="I63" s="20">
        <f>IF(C63=0, "-", IF(G63/C63&lt;10, G63/C63, "&gt;999%"))</f>
        <v>-1</v>
      </c>
      <c r="J63" s="21">
        <f>IF(E63=0, "-", IF(H63/E63&lt;10, H63/E63, "&gt;999%"))</f>
        <v>-0.14285714285714285</v>
      </c>
    </row>
    <row r="64" spans="1:10" x14ac:dyDescent="0.2">
      <c r="A64" s="158" t="s">
        <v>396</v>
      </c>
      <c r="B64" s="65">
        <v>0</v>
      </c>
      <c r="C64" s="66">
        <v>0</v>
      </c>
      <c r="D64" s="65">
        <v>1</v>
      </c>
      <c r="E64" s="66">
        <v>3</v>
      </c>
      <c r="F64" s="67"/>
      <c r="G64" s="65">
        <f>B64-C64</f>
        <v>0</v>
      </c>
      <c r="H64" s="66">
        <f>D64-E64</f>
        <v>-2</v>
      </c>
      <c r="I64" s="20" t="str">
        <f>IF(C64=0, "-", IF(G64/C64&lt;10, G64/C64, "&gt;999%"))</f>
        <v>-</v>
      </c>
      <c r="J64" s="21">
        <f>IF(E64=0, "-", IF(H64/E64&lt;10, H64/E64, "&gt;999%"))</f>
        <v>-0.66666666666666663</v>
      </c>
    </row>
    <row r="65" spans="1:10" s="160" customFormat="1" x14ac:dyDescent="0.2">
      <c r="A65" s="178" t="s">
        <v>466</v>
      </c>
      <c r="B65" s="71">
        <v>2</v>
      </c>
      <c r="C65" s="72">
        <v>3</v>
      </c>
      <c r="D65" s="71">
        <v>23</v>
      </c>
      <c r="E65" s="72">
        <v>20</v>
      </c>
      <c r="F65" s="73"/>
      <c r="G65" s="71">
        <f>B65-C65</f>
        <v>-1</v>
      </c>
      <c r="H65" s="72">
        <f>D65-E65</f>
        <v>3</v>
      </c>
      <c r="I65" s="37">
        <f>IF(C65=0, "-", IF(G65/C65&lt;10, G65/C65, "&gt;999%"))</f>
        <v>-0.33333333333333331</v>
      </c>
      <c r="J65" s="38">
        <f>IF(E65=0, "-", IF(H65/E65&lt;10, H65/E65, "&gt;999%"))</f>
        <v>0.15</v>
      </c>
    </row>
    <row r="66" spans="1:10" x14ac:dyDescent="0.2">
      <c r="A66" s="177"/>
      <c r="B66" s="143"/>
      <c r="C66" s="144"/>
      <c r="D66" s="143"/>
      <c r="E66" s="144"/>
      <c r="F66" s="145"/>
      <c r="G66" s="143"/>
      <c r="H66" s="144"/>
      <c r="I66" s="151"/>
      <c r="J66" s="152"/>
    </row>
    <row r="67" spans="1:10" s="139" customFormat="1" x14ac:dyDescent="0.2">
      <c r="A67" s="159" t="s">
        <v>39</v>
      </c>
      <c r="B67" s="65"/>
      <c r="C67" s="66"/>
      <c r="D67" s="65"/>
      <c r="E67" s="66"/>
      <c r="F67" s="67"/>
      <c r="G67" s="65"/>
      <c r="H67" s="66"/>
      <c r="I67" s="20"/>
      <c r="J67" s="21"/>
    </row>
    <row r="68" spans="1:10" x14ac:dyDescent="0.2">
      <c r="A68" s="158" t="s">
        <v>360</v>
      </c>
      <c r="B68" s="65">
        <v>2</v>
      </c>
      <c r="C68" s="66">
        <v>0</v>
      </c>
      <c r="D68" s="65">
        <v>10</v>
      </c>
      <c r="E68" s="66">
        <v>9</v>
      </c>
      <c r="F68" s="67"/>
      <c r="G68" s="65">
        <f>B68-C68</f>
        <v>2</v>
      </c>
      <c r="H68" s="66">
        <f>D68-E68</f>
        <v>1</v>
      </c>
      <c r="I68" s="20" t="str">
        <f>IF(C68=0, "-", IF(G68/C68&lt;10, G68/C68, "&gt;999%"))</f>
        <v>-</v>
      </c>
      <c r="J68" s="21">
        <f>IF(E68=0, "-", IF(H68/E68&lt;10, H68/E68, "&gt;999%"))</f>
        <v>0.1111111111111111</v>
      </c>
    </row>
    <row r="69" spans="1:10" x14ac:dyDescent="0.2">
      <c r="A69" s="158" t="s">
        <v>368</v>
      </c>
      <c r="B69" s="65">
        <v>0</v>
      </c>
      <c r="C69" s="66">
        <v>0</v>
      </c>
      <c r="D69" s="65">
        <v>3</v>
      </c>
      <c r="E69" s="66">
        <v>2</v>
      </c>
      <c r="F69" s="67"/>
      <c r="G69" s="65">
        <f>B69-C69</f>
        <v>0</v>
      </c>
      <c r="H69" s="66">
        <f>D69-E69</f>
        <v>1</v>
      </c>
      <c r="I69" s="20" t="str">
        <f>IF(C69=0, "-", IF(G69/C69&lt;10, G69/C69, "&gt;999%"))</f>
        <v>-</v>
      </c>
      <c r="J69" s="21">
        <f>IF(E69=0, "-", IF(H69/E69&lt;10, H69/E69, "&gt;999%"))</f>
        <v>0.5</v>
      </c>
    </row>
    <row r="70" spans="1:10" s="160" customFormat="1" x14ac:dyDescent="0.2">
      <c r="A70" s="178" t="s">
        <v>467</v>
      </c>
      <c r="B70" s="71">
        <v>2</v>
      </c>
      <c r="C70" s="72">
        <v>0</v>
      </c>
      <c r="D70" s="71">
        <v>13</v>
      </c>
      <c r="E70" s="72">
        <v>11</v>
      </c>
      <c r="F70" s="73"/>
      <c r="G70" s="71">
        <f>B70-C70</f>
        <v>2</v>
      </c>
      <c r="H70" s="72">
        <f>D70-E70</f>
        <v>2</v>
      </c>
      <c r="I70" s="37" t="str">
        <f>IF(C70=0, "-", IF(G70/C70&lt;10, G70/C70, "&gt;999%"))</f>
        <v>-</v>
      </c>
      <c r="J70" s="38">
        <f>IF(E70=0, "-", IF(H70/E70&lt;10, H70/E70, "&gt;999%"))</f>
        <v>0.18181818181818182</v>
      </c>
    </row>
    <row r="71" spans="1:10" x14ac:dyDescent="0.2">
      <c r="A71" s="177"/>
      <c r="B71" s="143"/>
      <c r="C71" s="144"/>
      <c r="D71" s="143"/>
      <c r="E71" s="144"/>
      <c r="F71" s="145"/>
      <c r="G71" s="143"/>
      <c r="H71" s="144"/>
      <c r="I71" s="151"/>
      <c r="J71" s="152"/>
    </row>
    <row r="72" spans="1:10" s="139" customFormat="1" x14ac:dyDescent="0.2">
      <c r="A72" s="159" t="s">
        <v>40</v>
      </c>
      <c r="B72" s="65"/>
      <c r="C72" s="66"/>
      <c r="D72" s="65"/>
      <c r="E72" s="66"/>
      <c r="F72" s="67"/>
      <c r="G72" s="65"/>
      <c r="H72" s="66"/>
      <c r="I72" s="20"/>
      <c r="J72" s="21"/>
    </row>
    <row r="73" spans="1:10" x14ac:dyDescent="0.2">
      <c r="A73" s="158" t="s">
        <v>256</v>
      </c>
      <c r="B73" s="65">
        <v>0</v>
      </c>
      <c r="C73" s="66">
        <v>0</v>
      </c>
      <c r="D73" s="65">
        <v>1</v>
      </c>
      <c r="E73" s="66">
        <v>0</v>
      </c>
      <c r="F73" s="67"/>
      <c r="G73" s="65">
        <f>B73-C73</f>
        <v>0</v>
      </c>
      <c r="H73" s="66">
        <f>D73-E73</f>
        <v>1</v>
      </c>
      <c r="I73" s="20" t="str">
        <f>IF(C73=0, "-", IF(G73/C73&lt;10, G73/C73, "&gt;999%"))</f>
        <v>-</v>
      </c>
      <c r="J73" s="21" t="str">
        <f>IF(E73=0, "-", IF(H73/E73&lt;10, H73/E73, "&gt;999%"))</f>
        <v>-</v>
      </c>
    </row>
    <row r="74" spans="1:10" s="160" customFormat="1" x14ac:dyDescent="0.2">
      <c r="A74" s="178" t="s">
        <v>468</v>
      </c>
      <c r="B74" s="71">
        <v>0</v>
      </c>
      <c r="C74" s="72">
        <v>0</v>
      </c>
      <c r="D74" s="71">
        <v>1</v>
      </c>
      <c r="E74" s="72">
        <v>0</v>
      </c>
      <c r="F74" s="73"/>
      <c r="G74" s="71">
        <f>B74-C74</f>
        <v>0</v>
      </c>
      <c r="H74" s="72">
        <f>D74-E74</f>
        <v>1</v>
      </c>
      <c r="I74" s="37" t="str">
        <f>IF(C74=0, "-", IF(G74/C74&lt;10, G74/C74, "&gt;999%"))</f>
        <v>-</v>
      </c>
      <c r="J74" s="38" t="str">
        <f>IF(E74=0, "-", IF(H74/E74&lt;10, H74/E74, "&gt;999%"))</f>
        <v>-</v>
      </c>
    </row>
    <row r="75" spans="1:10" x14ac:dyDescent="0.2">
      <c r="A75" s="177"/>
      <c r="B75" s="143"/>
      <c r="C75" s="144"/>
      <c r="D75" s="143"/>
      <c r="E75" s="144"/>
      <c r="F75" s="145"/>
      <c r="G75" s="143"/>
      <c r="H75" s="144"/>
      <c r="I75" s="151"/>
      <c r="J75" s="152"/>
    </row>
    <row r="76" spans="1:10" s="139" customFormat="1" x14ac:dyDescent="0.2">
      <c r="A76" s="159" t="s">
        <v>41</v>
      </c>
      <c r="B76" s="65"/>
      <c r="C76" s="66"/>
      <c r="D76" s="65"/>
      <c r="E76" s="66"/>
      <c r="F76" s="67"/>
      <c r="G76" s="65"/>
      <c r="H76" s="66"/>
      <c r="I76" s="20"/>
      <c r="J76" s="21"/>
    </row>
    <row r="77" spans="1:10" x14ac:dyDescent="0.2">
      <c r="A77" s="158" t="s">
        <v>397</v>
      </c>
      <c r="B77" s="65">
        <v>0</v>
      </c>
      <c r="C77" s="66">
        <v>1</v>
      </c>
      <c r="D77" s="65">
        <v>3</v>
      </c>
      <c r="E77" s="66">
        <v>4</v>
      </c>
      <c r="F77" s="67"/>
      <c r="G77" s="65">
        <f>B77-C77</f>
        <v>-1</v>
      </c>
      <c r="H77" s="66">
        <f>D77-E77</f>
        <v>-1</v>
      </c>
      <c r="I77" s="20">
        <f>IF(C77=0, "-", IF(G77/C77&lt;10, G77/C77, "&gt;999%"))</f>
        <v>-1</v>
      </c>
      <c r="J77" s="21">
        <f>IF(E77=0, "-", IF(H77/E77&lt;10, H77/E77, "&gt;999%"))</f>
        <v>-0.25</v>
      </c>
    </row>
    <row r="78" spans="1:10" x14ac:dyDescent="0.2">
      <c r="A78" s="158" t="s">
        <v>387</v>
      </c>
      <c r="B78" s="65">
        <v>0</v>
      </c>
      <c r="C78" s="66">
        <v>8</v>
      </c>
      <c r="D78" s="65">
        <v>21</v>
      </c>
      <c r="E78" s="66">
        <v>34</v>
      </c>
      <c r="F78" s="67"/>
      <c r="G78" s="65">
        <f>B78-C78</f>
        <v>-8</v>
      </c>
      <c r="H78" s="66">
        <f>D78-E78</f>
        <v>-13</v>
      </c>
      <c r="I78" s="20">
        <f>IF(C78=0, "-", IF(G78/C78&lt;10, G78/C78, "&gt;999%"))</f>
        <v>-1</v>
      </c>
      <c r="J78" s="21">
        <f>IF(E78=0, "-", IF(H78/E78&lt;10, H78/E78, "&gt;999%"))</f>
        <v>-0.38235294117647056</v>
      </c>
    </row>
    <row r="79" spans="1:10" x14ac:dyDescent="0.2">
      <c r="A79" s="158" t="s">
        <v>393</v>
      </c>
      <c r="B79" s="65">
        <v>0</v>
      </c>
      <c r="C79" s="66">
        <v>0</v>
      </c>
      <c r="D79" s="65">
        <v>14</v>
      </c>
      <c r="E79" s="66">
        <v>11</v>
      </c>
      <c r="F79" s="67"/>
      <c r="G79" s="65">
        <f>B79-C79</f>
        <v>0</v>
      </c>
      <c r="H79" s="66">
        <f>D79-E79</f>
        <v>3</v>
      </c>
      <c r="I79" s="20" t="str">
        <f>IF(C79=0, "-", IF(G79/C79&lt;10, G79/C79, "&gt;999%"))</f>
        <v>-</v>
      </c>
      <c r="J79" s="21">
        <f>IF(E79=0, "-", IF(H79/E79&lt;10, H79/E79, "&gt;999%"))</f>
        <v>0.27272727272727271</v>
      </c>
    </row>
    <row r="80" spans="1:10" s="160" customFormat="1" x14ac:dyDescent="0.2">
      <c r="A80" s="178" t="s">
        <v>469</v>
      </c>
      <c r="B80" s="71">
        <v>0</v>
      </c>
      <c r="C80" s="72">
        <v>9</v>
      </c>
      <c r="D80" s="71">
        <v>38</v>
      </c>
      <c r="E80" s="72">
        <v>49</v>
      </c>
      <c r="F80" s="73"/>
      <c r="G80" s="71">
        <f>B80-C80</f>
        <v>-9</v>
      </c>
      <c r="H80" s="72">
        <f>D80-E80</f>
        <v>-11</v>
      </c>
      <c r="I80" s="37">
        <f>IF(C80=0, "-", IF(G80/C80&lt;10, G80/C80, "&gt;999%"))</f>
        <v>-1</v>
      </c>
      <c r="J80" s="38">
        <f>IF(E80=0, "-", IF(H80/E80&lt;10, H80/E80, "&gt;999%"))</f>
        <v>-0.22448979591836735</v>
      </c>
    </row>
    <row r="81" spans="1:10" x14ac:dyDescent="0.2">
      <c r="A81" s="177"/>
      <c r="B81" s="143"/>
      <c r="C81" s="144"/>
      <c r="D81" s="143"/>
      <c r="E81" s="144"/>
      <c r="F81" s="145"/>
      <c r="G81" s="143"/>
      <c r="H81" s="144"/>
      <c r="I81" s="151"/>
      <c r="J81" s="152"/>
    </row>
    <row r="82" spans="1:10" s="139" customFormat="1" x14ac:dyDescent="0.2">
      <c r="A82" s="159" t="s">
        <v>42</v>
      </c>
      <c r="B82" s="65"/>
      <c r="C82" s="66"/>
      <c r="D82" s="65"/>
      <c r="E82" s="66"/>
      <c r="F82" s="67"/>
      <c r="G82" s="65"/>
      <c r="H82" s="66"/>
      <c r="I82" s="20"/>
      <c r="J82" s="21"/>
    </row>
    <row r="83" spans="1:10" x14ac:dyDescent="0.2">
      <c r="A83" s="158" t="s">
        <v>308</v>
      </c>
      <c r="B83" s="65">
        <v>1</v>
      </c>
      <c r="C83" s="66">
        <v>2</v>
      </c>
      <c r="D83" s="65">
        <v>13</v>
      </c>
      <c r="E83" s="66">
        <v>16</v>
      </c>
      <c r="F83" s="67"/>
      <c r="G83" s="65">
        <f t="shared" ref="G83:G92" si="12">B83-C83</f>
        <v>-1</v>
      </c>
      <c r="H83" s="66">
        <f t="shared" ref="H83:H92" si="13">D83-E83</f>
        <v>-3</v>
      </c>
      <c r="I83" s="20">
        <f t="shared" ref="I83:I92" si="14">IF(C83=0, "-", IF(G83/C83&lt;10, G83/C83, "&gt;999%"))</f>
        <v>-0.5</v>
      </c>
      <c r="J83" s="21">
        <f t="shared" ref="J83:J92" si="15">IF(E83=0, "-", IF(H83/E83&lt;10, H83/E83, "&gt;999%"))</f>
        <v>-0.1875</v>
      </c>
    </row>
    <row r="84" spans="1:10" x14ac:dyDescent="0.2">
      <c r="A84" s="158" t="s">
        <v>189</v>
      </c>
      <c r="B84" s="65">
        <v>0</v>
      </c>
      <c r="C84" s="66">
        <v>2</v>
      </c>
      <c r="D84" s="65">
        <v>7</v>
      </c>
      <c r="E84" s="66">
        <v>20</v>
      </c>
      <c r="F84" s="67"/>
      <c r="G84" s="65">
        <f t="shared" si="12"/>
        <v>-2</v>
      </c>
      <c r="H84" s="66">
        <f t="shared" si="13"/>
        <v>-13</v>
      </c>
      <c r="I84" s="20">
        <f t="shared" si="14"/>
        <v>-1</v>
      </c>
      <c r="J84" s="21">
        <f t="shared" si="15"/>
        <v>-0.65</v>
      </c>
    </row>
    <row r="85" spans="1:10" x14ac:dyDescent="0.2">
      <c r="A85" s="158" t="s">
        <v>309</v>
      </c>
      <c r="B85" s="65">
        <v>0</v>
      </c>
      <c r="C85" s="66">
        <v>0</v>
      </c>
      <c r="D85" s="65">
        <v>0</v>
      </c>
      <c r="E85" s="66">
        <v>1</v>
      </c>
      <c r="F85" s="67"/>
      <c r="G85" s="65">
        <f t="shared" si="12"/>
        <v>0</v>
      </c>
      <c r="H85" s="66">
        <f t="shared" si="13"/>
        <v>-1</v>
      </c>
      <c r="I85" s="20" t="str">
        <f t="shared" si="14"/>
        <v>-</v>
      </c>
      <c r="J85" s="21">
        <f t="shared" si="15"/>
        <v>-1</v>
      </c>
    </row>
    <row r="86" spans="1:10" x14ac:dyDescent="0.2">
      <c r="A86" s="158" t="s">
        <v>361</v>
      </c>
      <c r="B86" s="65">
        <v>0</v>
      </c>
      <c r="C86" s="66">
        <v>2</v>
      </c>
      <c r="D86" s="65">
        <v>3</v>
      </c>
      <c r="E86" s="66">
        <v>6</v>
      </c>
      <c r="F86" s="67"/>
      <c r="G86" s="65">
        <f t="shared" si="12"/>
        <v>-2</v>
      </c>
      <c r="H86" s="66">
        <f t="shared" si="13"/>
        <v>-3</v>
      </c>
      <c r="I86" s="20">
        <f t="shared" si="14"/>
        <v>-1</v>
      </c>
      <c r="J86" s="21">
        <f t="shared" si="15"/>
        <v>-0.5</v>
      </c>
    </row>
    <row r="87" spans="1:10" x14ac:dyDescent="0.2">
      <c r="A87" s="158" t="s">
        <v>369</v>
      </c>
      <c r="B87" s="65">
        <v>0</v>
      </c>
      <c r="C87" s="66">
        <v>2</v>
      </c>
      <c r="D87" s="65">
        <v>45</v>
      </c>
      <c r="E87" s="66">
        <v>77</v>
      </c>
      <c r="F87" s="67"/>
      <c r="G87" s="65">
        <f t="shared" si="12"/>
        <v>-2</v>
      </c>
      <c r="H87" s="66">
        <f t="shared" si="13"/>
        <v>-32</v>
      </c>
      <c r="I87" s="20">
        <f t="shared" si="14"/>
        <v>-1</v>
      </c>
      <c r="J87" s="21">
        <f t="shared" si="15"/>
        <v>-0.41558441558441561</v>
      </c>
    </row>
    <row r="88" spans="1:10" x14ac:dyDescent="0.2">
      <c r="A88" s="158" t="s">
        <v>224</v>
      </c>
      <c r="B88" s="65">
        <v>0</v>
      </c>
      <c r="C88" s="66">
        <v>2</v>
      </c>
      <c r="D88" s="65">
        <v>26</v>
      </c>
      <c r="E88" s="66">
        <v>21</v>
      </c>
      <c r="F88" s="67"/>
      <c r="G88" s="65">
        <f t="shared" si="12"/>
        <v>-2</v>
      </c>
      <c r="H88" s="66">
        <f t="shared" si="13"/>
        <v>5</v>
      </c>
      <c r="I88" s="20">
        <f t="shared" si="14"/>
        <v>-1</v>
      </c>
      <c r="J88" s="21">
        <f t="shared" si="15"/>
        <v>0.23809523809523808</v>
      </c>
    </row>
    <row r="89" spans="1:10" x14ac:dyDescent="0.2">
      <c r="A89" s="158" t="s">
        <v>280</v>
      </c>
      <c r="B89" s="65">
        <v>2</v>
      </c>
      <c r="C89" s="66">
        <v>1</v>
      </c>
      <c r="D89" s="65">
        <v>14</v>
      </c>
      <c r="E89" s="66">
        <v>30</v>
      </c>
      <c r="F89" s="67"/>
      <c r="G89" s="65">
        <f t="shared" si="12"/>
        <v>1</v>
      </c>
      <c r="H89" s="66">
        <f t="shared" si="13"/>
        <v>-16</v>
      </c>
      <c r="I89" s="20">
        <f t="shared" si="14"/>
        <v>1</v>
      </c>
      <c r="J89" s="21">
        <f t="shared" si="15"/>
        <v>-0.53333333333333333</v>
      </c>
    </row>
    <row r="90" spans="1:10" x14ac:dyDescent="0.2">
      <c r="A90" s="158" t="s">
        <v>310</v>
      </c>
      <c r="B90" s="65">
        <v>6</v>
      </c>
      <c r="C90" s="66">
        <v>0</v>
      </c>
      <c r="D90" s="65">
        <v>27</v>
      </c>
      <c r="E90" s="66">
        <v>22</v>
      </c>
      <c r="F90" s="67"/>
      <c r="G90" s="65">
        <f t="shared" si="12"/>
        <v>6</v>
      </c>
      <c r="H90" s="66">
        <f t="shared" si="13"/>
        <v>5</v>
      </c>
      <c r="I90" s="20" t="str">
        <f t="shared" si="14"/>
        <v>-</v>
      </c>
      <c r="J90" s="21">
        <f t="shared" si="15"/>
        <v>0.22727272727272727</v>
      </c>
    </row>
    <row r="91" spans="1:10" x14ac:dyDescent="0.2">
      <c r="A91" s="158" t="s">
        <v>249</v>
      </c>
      <c r="B91" s="65">
        <v>0</v>
      </c>
      <c r="C91" s="66">
        <v>0</v>
      </c>
      <c r="D91" s="65">
        <v>20</v>
      </c>
      <c r="E91" s="66">
        <v>50</v>
      </c>
      <c r="F91" s="67"/>
      <c r="G91" s="65">
        <f t="shared" si="12"/>
        <v>0</v>
      </c>
      <c r="H91" s="66">
        <f t="shared" si="13"/>
        <v>-30</v>
      </c>
      <c r="I91" s="20" t="str">
        <f t="shared" si="14"/>
        <v>-</v>
      </c>
      <c r="J91" s="21">
        <f t="shared" si="15"/>
        <v>-0.6</v>
      </c>
    </row>
    <row r="92" spans="1:10" s="160" customFormat="1" x14ac:dyDescent="0.2">
      <c r="A92" s="178" t="s">
        <v>470</v>
      </c>
      <c r="B92" s="71">
        <v>9</v>
      </c>
      <c r="C92" s="72">
        <v>11</v>
      </c>
      <c r="D92" s="71">
        <v>155</v>
      </c>
      <c r="E92" s="72">
        <v>243</v>
      </c>
      <c r="F92" s="73"/>
      <c r="G92" s="71">
        <f t="shared" si="12"/>
        <v>-2</v>
      </c>
      <c r="H92" s="72">
        <f t="shared" si="13"/>
        <v>-88</v>
      </c>
      <c r="I92" s="37">
        <f t="shared" si="14"/>
        <v>-0.18181818181818182</v>
      </c>
      <c r="J92" s="38">
        <f t="shared" si="15"/>
        <v>-0.36213991769547327</v>
      </c>
    </row>
    <row r="93" spans="1:10" x14ac:dyDescent="0.2">
      <c r="A93" s="177"/>
      <c r="B93" s="143"/>
      <c r="C93" s="144"/>
      <c r="D93" s="143"/>
      <c r="E93" s="144"/>
      <c r="F93" s="145"/>
      <c r="G93" s="143"/>
      <c r="H93" s="144"/>
      <c r="I93" s="151"/>
      <c r="J93" s="152"/>
    </row>
    <row r="94" spans="1:10" s="139" customFormat="1" x14ac:dyDescent="0.2">
      <c r="A94" s="159" t="s">
        <v>43</v>
      </c>
      <c r="B94" s="65"/>
      <c r="C94" s="66"/>
      <c r="D94" s="65"/>
      <c r="E94" s="66"/>
      <c r="F94" s="67"/>
      <c r="G94" s="65"/>
      <c r="H94" s="66"/>
      <c r="I94" s="20"/>
      <c r="J94" s="21"/>
    </row>
    <row r="95" spans="1:10" x14ac:dyDescent="0.2">
      <c r="A95" s="158" t="s">
        <v>174</v>
      </c>
      <c r="B95" s="65">
        <v>0</v>
      </c>
      <c r="C95" s="66">
        <v>0</v>
      </c>
      <c r="D95" s="65">
        <v>5</v>
      </c>
      <c r="E95" s="66">
        <v>1</v>
      </c>
      <c r="F95" s="67"/>
      <c r="G95" s="65">
        <f t="shared" ref="G95:G101" si="16">B95-C95</f>
        <v>0</v>
      </c>
      <c r="H95" s="66">
        <f t="shared" ref="H95:H101" si="17">D95-E95</f>
        <v>4</v>
      </c>
      <c r="I95" s="20" t="str">
        <f t="shared" ref="I95:I101" si="18">IF(C95=0, "-", IF(G95/C95&lt;10, G95/C95, "&gt;999%"))</f>
        <v>-</v>
      </c>
      <c r="J95" s="21">
        <f t="shared" ref="J95:J101" si="19">IF(E95=0, "-", IF(H95/E95&lt;10, H95/E95, "&gt;999%"))</f>
        <v>4</v>
      </c>
    </row>
    <row r="96" spans="1:10" x14ac:dyDescent="0.2">
      <c r="A96" s="158" t="s">
        <v>190</v>
      </c>
      <c r="B96" s="65">
        <v>4</v>
      </c>
      <c r="C96" s="66">
        <v>6</v>
      </c>
      <c r="D96" s="65">
        <v>26</v>
      </c>
      <c r="E96" s="66">
        <v>39</v>
      </c>
      <c r="F96" s="67"/>
      <c r="G96" s="65">
        <f t="shared" si="16"/>
        <v>-2</v>
      </c>
      <c r="H96" s="66">
        <f t="shared" si="17"/>
        <v>-13</v>
      </c>
      <c r="I96" s="20">
        <f t="shared" si="18"/>
        <v>-0.33333333333333331</v>
      </c>
      <c r="J96" s="21">
        <f t="shared" si="19"/>
        <v>-0.33333333333333331</v>
      </c>
    </row>
    <row r="97" spans="1:10" x14ac:dyDescent="0.2">
      <c r="A97" s="158" t="s">
        <v>281</v>
      </c>
      <c r="B97" s="65">
        <v>6</v>
      </c>
      <c r="C97" s="66">
        <v>5</v>
      </c>
      <c r="D97" s="65">
        <v>47</v>
      </c>
      <c r="E97" s="66">
        <v>54</v>
      </c>
      <c r="F97" s="67"/>
      <c r="G97" s="65">
        <f t="shared" si="16"/>
        <v>1</v>
      </c>
      <c r="H97" s="66">
        <f t="shared" si="17"/>
        <v>-7</v>
      </c>
      <c r="I97" s="20">
        <f t="shared" si="18"/>
        <v>0.2</v>
      </c>
      <c r="J97" s="21">
        <f t="shared" si="19"/>
        <v>-0.12962962962962962</v>
      </c>
    </row>
    <row r="98" spans="1:10" x14ac:dyDescent="0.2">
      <c r="A98" s="158" t="s">
        <v>257</v>
      </c>
      <c r="B98" s="65">
        <v>3</v>
      </c>
      <c r="C98" s="66">
        <v>2</v>
      </c>
      <c r="D98" s="65">
        <v>33</v>
      </c>
      <c r="E98" s="66">
        <v>30</v>
      </c>
      <c r="F98" s="67"/>
      <c r="G98" s="65">
        <f t="shared" si="16"/>
        <v>1</v>
      </c>
      <c r="H98" s="66">
        <f t="shared" si="17"/>
        <v>3</v>
      </c>
      <c r="I98" s="20">
        <f t="shared" si="18"/>
        <v>0.5</v>
      </c>
      <c r="J98" s="21">
        <f t="shared" si="19"/>
        <v>0.1</v>
      </c>
    </row>
    <row r="99" spans="1:10" x14ac:dyDescent="0.2">
      <c r="A99" s="158" t="s">
        <v>175</v>
      </c>
      <c r="B99" s="65">
        <v>1</v>
      </c>
      <c r="C99" s="66">
        <v>2</v>
      </c>
      <c r="D99" s="65">
        <v>9</v>
      </c>
      <c r="E99" s="66">
        <v>23</v>
      </c>
      <c r="F99" s="67"/>
      <c r="G99" s="65">
        <f t="shared" si="16"/>
        <v>-1</v>
      </c>
      <c r="H99" s="66">
        <f t="shared" si="17"/>
        <v>-14</v>
      </c>
      <c r="I99" s="20">
        <f t="shared" si="18"/>
        <v>-0.5</v>
      </c>
      <c r="J99" s="21">
        <f t="shared" si="19"/>
        <v>-0.60869565217391308</v>
      </c>
    </row>
    <row r="100" spans="1:10" x14ac:dyDescent="0.2">
      <c r="A100" s="158" t="s">
        <v>230</v>
      </c>
      <c r="B100" s="65">
        <v>0</v>
      </c>
      <c r="C100" s="66">
        <v>0</v>
      </c>
      <c r="D100" s="65">
        <v>1</v>
      </c>
      <c r="E100" s="66">
        <v>1</v>
      </c>
      <c r="F100" s="67"/>
      <c r="G100" s="65">
        <f t="shared" si="16"/>
        <v>0</v>
      </c>
      <c r="H100" s="66">
        <f t="shared" si="17"/>
        <v>0</v>
      </c>
      <c r="I100" s="20" t="str">
        <f t="shared" si="18"/>
        <v>-</v>
      </c>
      <c r="J100" s="21">
        <f t="shared" si="19"/>
        <v>0</v>
      </c>
    </row>
    <row r="101" spans="1:10" s="160" customFormat="1" x14ac:dyDescent="0.2">
      <c r="A101" s="178" t="s">
        <v>471</v>
      </c>
      <c r="B101" s="71">
        <v>14</v>
      </c>
      <c r="C101" s="72">
        <v>15</v>
      </c>
      <c r="D101" s="71">
        <v>121</v>
      </c>
      <c r="E101" s="72">
        <v>148</v>
      </c>
      <c r="F101" s="73"/>
      <c r="G101" s="71">
        <f t="shared" si="16"/>
        <v>-1</v>
      </c>
      <c r="H101" s="72">
        <f t="shared" si="17"/>
        <v>-27</v>
      </c>
      <c r="I101" s="37">
        <f t="shared" si="18"/>
        <v>-6.6666666666666666E-2</v>
      </c>
      <c r="J101" s="38">
        <f t="shared" si="19"/>
        <v>-0.18243243243243243</v>
      </c>
    </row>
    <row r="102" spans="1:10" x14ac:dyDescent="0.2">
      <c r="A102" s="177"/>
      <c r="B102" s="143"/>
      <c r="C102" s="144"/>
      <c r="D102" s="143"/>
      <c r="E102" s="144"/>
      <c r="F102" s="145"/>
      <c r="G102" s="143"/>
      <c r="H102" s="144"/>
      <c r="I102" s="151"/>
      <c r="J102" s="152"/>
    </row>
    <row r="103" spans="1:10" s="139" customFormat="1" x14ac:dyDescent="0.2">
      <c r="A103" s="159" t="s">
        <v>44</v>
      </c>
      <c r="B103" s="65"/>
      <c r="C103" s="66"/>
      <c r="D103" s="65"/>
      <c r="E103" s="66"/>
      <c r="F103" s="67"/>
      <c r="G103" s="65"/>
      <c r="H103" s="66"/>
      <c r="I103" s="20"/>
      <c r="J103" s="21"/>
    </row>
    <row r="104" spans="1:10" x14ac:dyDescent="0.2">
      <c r="A104" s="158" t="s">
        <v>176</v>
      </c>
      <c r="B104" s="65">
        <v>0</v>
      </c>
      <c r="C104" s="66">
        <v>3</v>
      </c>
      <c r="D104" s="65">
        <v>0</v>
      </c>
      <c r="E104" s="66">
        <v>94</v>
      </c>
      <c r="F104" s="67"/>
      <c r="G104" s="65">
        <f t="shared" ref="G104:G116" si="20">B104-C104</f>
        <v>-3</v>
      </c>
      <c r="H104" s="66">
        <f t="shared" ref="H104:H116" si="21">D104-E104</f>
        <v>-94</v>
      </c>
      <c r="I104" s="20">
        <f t="shared" ref="I104:I116" si="22">IF(C104=0, "-", IF(G104/C104&lt;10, G104/C104, "&gt;999%"))</f>
        <v>-1</v>
      </c>
      <c r="J104" s="21">
        <f t="shared" ref="J104:J116" si="23">IF(E104=0, "-", IF(H104/E104&lt;10, H104/E104, "&gt;999%"))</f>
        <v>-1</v>
      </c>
    </row>
    <row r="105" spans="1:10" x14ac:dyDescent="0.2">
      <c r="A105" s="158" t="s">
        <v>191</v>
      </c>
      <c r="B105" s="65">
        <v>0</v>
      </c>
      <c r="C105" s="66">
        <v>1</v>
      </c>
      <c r="D105" s="65">
        <v>6</v>
      </c>
      <c r="E105" s="66">
        <v>7</v>
      </c>
      <c r="F105" s="67"/>
      <c r="G105" s="65">
        <f t="shared" si="20"/>
        <v>-1</v>
      </c>
      <c r="H105" s="66">
        <f t="shared" si="21"/>
        <v>-1</v>
      </c>
      <c r="I105" s="20">
        <f t="shared" si="22"/>
        <v>-1</v>
      </c>
      <c r="J105" s="21">
        <f t="shared" si="23"/>
        <v>-0.14285714285714285</v>
      </c>
    </row>
    <row r="106" spans="1:10" x14ac:dyDescent="0.2">
      <c r="A106" s="158" t="s">
        <v>192</v>
      </c>
      <c r="B106" s="65">
        <v>3</v>
      </c>
      <c r="C106" s="66">
        <v>12</v>
      </c>
      <c r="D106" s="65">
        <v>77</v>
      </c>
      <c r="E106" s="66">
        <v>106</v>
      </c>
      <c r="F106" s="67"/>
      <c r="G106" s="65">
        <f t="shared" si="20"/>
        <v>-9</v>
      </c>
      <c r="H106" s="66">
        <f t="shared" si="21"/>
        <v>-29</v>
      </c>
      <c r="I106" s="20">
        <f t="shared" si="22"/>
        <v>-0.75</v>
      </c>
      <c r="J106" s="21">
        <f t="shared" si="23"/>
        <v>-0.27358490566037735</v>
      </c>
    </row>
    <row r="107" spans="1:10" x14ac:dyDescent="0.2">
      <c r="A107" s="158" t="s">
        <v>351</v>
      </c>
      <c r="B107" s="65">
        <v>2</v>
      </c>
      <c r="C107" s="66">
        <v>0</v>
      </c>
      <c r="D107" s="65">
        <v>14</v>
      </c>
      <c r="E107" s="66">
        <v>11</v>
      </c>
      <c r="F107" s="67"/>
      <c r="G107" s="65">
        <f t="shared" si="20"/>
        <v>2</v>
      </c>
      <c r="H107" s="66">
        <f t="shared" si="21"/>
        <v>3</v>
      </c>
      <c r="I107" s="20" t="str">
        <f t="shared" si="22"/>
        <v>-</v>
      </c>
      <c r="J107" s="21">
        <f t="shared" si="23"/>
        <v>0.27272727272727271</v>
      </c>
    </row>
    <row r="108" spans="1:10" x14ac:dyDescent="0.2">
      <c r="A108" s="158" t="s">
        <v>231</v>
      </c>
      <c r="B108" s="65">
        <v>0</v>
      </c>
      <c r="C108" s="66">
        <v>0</v>
      </c>
      <c r="D108" s="65">
        <v>8</v>
      </c>
      <c r="E108" s="66">
        <v>10</v>
      </c>
      <c r="F108" s="67"/>
      <c r="G108" s="65">
        <f t="shared" si="20"/>
        <v>0</v>
      </c>
      <c r="H108" s="66">
        <f t="shared" si="21"/>
        <v>-2</v>
      </c>
      <c r="I108" s="20" t="str">
        <f t="shared" si="22"/>
        <v>-</v>
      </c>
      <c r="J108" s="21">
        <f t="shared" si="23"/>
        <v>-0.2</v>
      </c>
    </row>
    <row r="109" spans="1:10" x14ac:dyDescent="0.2">
      <c r="A109" s="158" t="s">
        <v>193</v>
      </c>
      <c r="B109" s="65">
        <v>0</v>
      </c>
      <c r="C109" s="66">
        <v>0</v>
      </c>
      <c r="D109" s="65">
        <v>0</v>
      </c>
      <c r="E109" s="66">
        <v>1</v>
      </c>
      <c r="F109" s="67"/>
      <c r="G109" s="65">
        <f t="shared" si="20"/>
        <v>0</v>
      </c>
      <c r="H109" s="66">
        <f t="shared" si="21"/>
        <v>-1</v>
      </c>
      <c r="I109" s="20" t="str">
        <f t="shared" si="22"/>
        <v>-</v>
      </c>
      <c r="J109" s="21">
        <f t="shared" si="23"/>
        <v>-1</v>
      </c>
    </row>
    <row r="110" spans="1:10" x14ac:dyDescent="0.2">
      <c r="A110" s="158" t="s">
        <v>258</v>
      </c>
      <c r="B110" s="65">
        <v>5</v>
      </c>
      <c r="C110" s="66">
        <v>5</v>
      </c>
      <c r="D110" s="65">
        <v>41</v>
      </c>
      <c r="E110" s="66">
        <v>77</v>
      </c>
      <c r="F110" s="67"/>
      <c r="G110" s="65">
        <f t="shared" si="20"/>
        <v>0</v>
      </c>
      <c r="H110" s="66">
        <f t="shared" si="21"/>
        <v>-36</v>
      </c>
      <c r="I110" s="20">
        <f t="shared" si="22"/>
        <v>0</v>
      </c>
      <c r="J110" s="21">
        <f t="shared" si="23"/>
        <v>-0.46753246753246752</v>
      </c>
    </row>
    <row r="111" spans="1:10" x14ac:dyDescent="0.2">
      <c r="A111" s="158" t="s">
        <v>311</v>
      </c>
      <c r="B111" s="65">
        <v>2</v>
      </c>
      <c r="C111" s="66">
        <v>3</v>
      </c>
      <c r="D111" s="65">
        <v>20</v>
      </c>
      <c r="E111" s="66">
        <v>30</v>
      </c>
      <c r="F111" s="67"/>
      <c r="G111" s="65">
        <f t="shared" si="20"/>
        <v>-1</v>
      </c>
      <c r="H111" s="66">
        <f t="shared" si="21"/>
        <v>-10</v>
      </c>
      <c r="I111" s="20">
        <f t="shared" si="22"/>
        <v>-0.33333333333333331</v>
      </c>
      <c r="J111" s="21">
        <f t="shared" si="23"/>
        <v>-0.33333333333333331</v>
      </c>
    </row>
    <row r="112" spans="1:10" x14ac:dyDescent="0.2">
      <c r="A112" s="158" t="s">
        <v>211</v>
      </c>
      <c r="B112" s="65">
        <v>0</v>
      </c>
      <c r="C112" s="66">
        <v>0</v>
      </c>
      <c r="D112" s="65">
        <v>0</v>
      </c>
      <c r="E112" s="66">
        <v>1</v>
      </c>
      <c r="F112" s="67"/>
      <c r="G112" s="65">
        <f t="shared" si="20"/>
        <v>0</v>
      </c>
      <c r="H112" s="66">
        <f t="shared" si="21"/>
        <v>-1</v>
      </c>
      <c r="I112" s="20" t="str">
        <f t="shared" si="22"/>
        <v>-</v>
      </c>
      <c r="J112" s="21">
        <f t="shared" si="23"/>
        <v>-1</v>
      </c>
    </row>
    <row r="113" spans="1:10" x14ac:dyDescent="0.2">
      <c r="A113" s="158" t="s">
        <v>282</v>
      </c>
      <c r="B113" s="65">
        <v>1</v>
      </c>
      <c r="C113" s="66">
        <v>10</v>
      </c>
      <c r="D113" s="65">
        <v>42</v>
      </c>
      <c r="E113" s="66">
        <v>95</v>
      </c>
      <c r="F113" s="67"/>
      <c r="G113" s="65">
        <f t="shared" si="20"/>
        <v>-9</v>
      </c>
      <c r="H113" s="66">
        <f t="shared" si="21"/>
        <v>-53</v>
      </c>
      <c r="I113" s="20">
        <f t="shared" si="22"/>
        <v>-0.9</v>
      </c>
      <c r="J113" s="21">
        <f t="shared" si="23"/>
        <v>-0.55789473684210522</v>
      </c>
    </row>
    <row r="114" spans="1:10" x14ac:dyDescent="0.2">
      <c r="A114" s="158" t="s">
        <v>241</v>
      </c>
      <c r="B114" s="65">
        <v>0</v>
      </c>
      <c r="C114" s="66">
        <v>0</v>
      </c>
      <c r="D114" s="65">
        <v>1</v>
      </c>
      <c r="E114" s="66">
        <v>0</v>
      </c>
      <c r="F114" s="67"/>
      <c r="G114" s="65">
        <f t="shared" si="20"/>
        <v>0</v>
      </c>
      <c r="H114" s="66">
        <f t="shared" si="21"/>
        <v>1</v>
      </c>
      <c r="I114" s="20" t="str">
        <f t="shared" si="22"/>
        <v>-</v>
      </c>
      <c r="J114" s="21" t="str">
        <f t="shared" si="23"/>
        <v>-</v>
      </c>
    </row>
    <row r="115" spans="1:10" x14ac:dyDescent="0.2">
      <c r="A115" s="158" t="s">
        <v>250</v>
      </c>
      <c r="B115" s="65">
        <v>4</v>
      </c>
      <c r="C115" s="66">
        <v>2</v>
      </c>
      <c r="D115" s="65">
        <v>23</v>
      </c>
      <c r="E115" s="66">
        <v>2</v>
      </c>
      <c r="F115" s="67"/>
      <c r="G115" s="65">
        <f t="shared" si="20"/>
        <v>2</v>
      </c>
      <c r="H115" s="66">
        <f t="shared" si="21"/>
        <v>21</v>
      </c>
      <c r="I115" s="20">
        <f t="shared" si="22"/>
        <v>1</v>
      </c>
      <c r="J115" s="21" t="str">
        <f t="shared" si="23"/>
        <v>&gt;999%</v>
      </c>
    </row>
    <row r="116" spans="1:10" s="160" customFormat="1" x14ac:dyDescent="0.2">
      <c r="A116" s="178" t="s">
        <v>472</v>
      </c>
      <c r="B116" s="71">
        <v>17</v>
      </c>
      <c r="C116" s="72">
        <v>36</v>
      </c>
      <c r="D116" s="71">
        <v>232</v>
      </c>
      <c r="E116" s="72">
        <v>434</v>
      </c>
      <c r="F116" s="73"/>
      <c r="G116" s="71">
        <f t="shared" si="20"/>
        <v>-19</v>
      </c>
      <c r="H116" s="72">
        <f t="shared" si="21"/>
        <v>-202</v>
      </c>
      <c r="I116" s="37">
        <f t="shared" si="22"/>
        <v>-0.52777777777777779</v>
      </c>
      <c r="J116" s="38">
        <f t="shared" si="23"/>
        <v>-0.46543778801843316</v>
      </c>
    </row>
    <row r="117" spans="1:10" x14ac:dyDescent="0.2">
      <c r="A117" s="177"/>
      <c r="B117" s="143"/>
      <c r="C117" s="144"/>
      <c r="D117" s="143"/>
      <c r="E117" s="144"/>
      <c r="F117" s="145"/>
      <c r="G117" s="143"/>
      <c r="H117" s="144"/>
      <c r="I117" s="151"/>
      <c r="J117" s="152"/>
    </row>
    <row r="118" spans="1:10" s="139" customFormat="1" x14ac:dyDescent="0.2">
      <c r="A118" s="159" t="s">
        <v>45</v>
      </c>
      <c r="B118" s="65"/>
      <c r="C118" s="66"/>
      <c r="D118" s="65"/>
      <c r="E118" s="66"/>
      <c r="F118" s="67"/>
      <c r="G118" s="65"/>
      <c r="H118" s="66"/>
      <c r="I118" s="20"/>
      <c r="J118" s="21"/>
    </row>
    <row r="119" spans="1:10" x14ac:dyDescent="0.2">
      <c r="A119" s="158" t="s">
        <v>398</v>
      </c>
      <c r="B119" s="65">
        <v>2</v>
      </c>
      <c r="C119" s="66">
        <v>1</v>
      </c>
      <c r="D119" s="65">
        <v>7</v>
      </c>
      <c r="E119" s="66">
        <v>7</v>
      </c>
      <c r="F119" s="67"/>
      <c r="G119" s="65">
        <f>B119-C119</f>
        <v>1</v>
      </c>
      <c r="H119" s="66">
        <f>D119-E119</f>
        <v>0</v>
      </c>
      <c r="I119" s="20">
        <f>IF(C119=0, "-", IF(G119/C119&lt;10, G119/C119, "&gt;999%"))</f>
        <v>1</v>
      </c>
      <c r="J119" s="21">
        <f>IF(E119=0, "-", IF(H119/E119&lt;10, H119/E119, "&gt;999%"))</f>
        <v>0</v>
      </c>
    </row>
    <row r="120" spans="1:10" x14ac:dyDescent="0.2">
      <c r="A120" s="158" t="s">
        <v>388</v>
      </c>
      <c r="B120" s="65">
        <v>5</v>
      </c>
      <c r="C120" s="66">
        <v>2</v>
      </c>
      <c r="D120" s="65">
        <v>36</v>
      </c>
      <c r="E120" s="66">
        <v>26</v>
      </c>
      <c r="F120" s="67"/>
      <c r="G120" s="65">
        <f>B120-C120</f>
        <v>3</v>
      </c>
      <c r="H120" s="66">
        <f>D120-E120</f>
        <v>10</v>
      </c>
      <c r="I120" s="20">
        <f>IF(C120=0, "-", IF(G120/C120&lt;10, G120/C120, "&gt;999%"))</f>
        <v>1.5</v>
      </c>
      <c r="J120" s="21">
        <f>IF(E120=0, "-", IF(H120/E120&lt;10, H120/E120, "&gt;999%"))</f>
        <v>0.38461538461538464</v>
      </c>
    </row>
    <row r="121" spans="1:10" x14ac:dyDescent="0.2">
      <c r="A121" s="158" t="s">
        <v>394</v>
      </c>
      <c r="B121" s="65">
        <v>4</v>
      </c>
      <c r="C121" s="66">
        <v>4</v>
      </c>
      <c r="D121" s="65">
        <v>19</v>
      </c>
      <c r="E121" s="66">
        <v>21</v>
      </c>
      <c r="F121" s="67"/>
      <c r="G121" s="65">
        <f>B121-C121</f>
        <v>0</v>
      </c>
      <c r="H121" s="66">
        <f>D121-E121</f>
        <v>-2</v>
      </c>
      <c r="I121" s="20">
        <f>IF(C121=0, "-", IF(G121/C121&lt;10, G121/C121, "&gt;999%"))</f>
        <v>0</v>
      </c>
      <c r="J121" s="21">
        <f>IF(E121=0, "-", IF(H121/E121&lt;10, H121/E121, "&gt;999%"))</f>
        <v>-9.5238095238095233E-2</v>
      </c>
    </row>
    <row r="122" spans="1:10" s="160" customFormat="1" x14ac:dyDescent="0.2">
      <c r="A122" s="178" t="s">
        <v>473</v>
      </c>
      <c r="B122" s="71">
        <v>11</v>
      </c>
      <c r="C122" s="72">
        <v>7</v>
      </c>
      <c r="D122" s="71">
        <v>62</v>
      </c>
      <c r="E122" s="72">
        <v>54</v>
      </c>
      <c r="F122" s="73"/>
      <c r="G122" s="71">
        <f>B122-C122</f>
        <v>4</v>
      </c>
      <c r="H122" s="72">
        <f>D122-E122</f>
        <v>8</v>
      </c>
      <c r="I122" s="37">
        <f>IF(C122=0, "-", IF(G122/C122&lt;10, G122/C122, "&gt;999%"))</f>
        <v>0.5714285714285714</v>
      </c>
      <c r="J122" s="38">
        <f>IF(E122=0, "-", IF(H122/E122&lt;10, H122/E122, "&gt;999%"))</f>
        <v>0.14814814814814814</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362</v>
      </c>
      <c r="B125" s="65">
        <v>0</v>
      </c>
      <c r="C125" s="66">
        <v>3</v>
      </c>
      <c r="D125" s="65">
        <v>13</v>
      </c>
      <c r="E125" s="66">
        <v>26</v>
      </c>
      <c r="F125" s="67"/>
      <c r="G125" s="65">
        <f>B125-C125</f>
        <v>-3</v>
      </c>
      <c r="H125" s="66">
        <f>D125-E125</f>
        <v>-13</v>
      </c>
      <c r="I125" s="20">
        <f>IF(C125=0, "-", IF(G125/C125&lt;10, G125/C125, "&gt;999%"))</f>
        <v>-1</v>
      </c>
      <c r="J125" s="21">
        <f>IF(E125=0, "-", IF(H125/E125&lt;10, H125/E125, "&gt;999%"))</f>
        <v>-0.5</v>
      </c>
    </row>
    <row r="126" spans="1:10" x14ac:dyDescent="0.2">
      <c r="A126" s="158" t="s">
        <v>370</v>
      </c>
      <c r="B126" s="65">
        <v>9</v>
      </c>
      <c r="C126" s="66">
        <v>9</v>
      </c>
      <c r="D126" s="65">
        <v>68</v>
      </c>
      <c r="E126" s="66">
        <v>91</v>
      </c>
      <c r="F126" s="67"/>
      <c r="G126" s="65">
        <f>B126-C126</f>
        <v>0</v>
      </c>
      <c r="H126" s="66">
        <f>D126-E126</f>
        <v>-23</v>
      </c>
      <c r="I126" s="20">
        <f>IF(C126=0, "-", IF(G126/C126&lt;10, G126/C126, "&gt;999%"))</f>
        <v>0</v>
      </c>
      <c r="J126" s="21">
        <f>IF(E126=0, "-", IF(H126/E126&lt;10, H126/E126, "&gt;999%"))</f>
        <v>-0.25274725274725274</v>
      </c>
    </row>
    <row r="127" spans="1:10" x14ac:dyDescent="0.2">
      <c r="A127" s="158" t="s">
        <v>312</v>
      </c>
      <c r="B127" s="65">
        <v>8</v>
      </c>
      <c r="C127" s="66">
        <v>8</v>
      </c>
      <c r="D127" s="65">
        <v>41</v>
      </c>
      <c r="E127" s="66">
        <v>53</v>
      </c>
      <c r="F127" s="67"/>
      <c r="G127" s="65">
        <f>B127-C127</f>
        <v>0</v>
      </c>
      <c r="H127" s="66">
        <f>D127-E127</f>
        <v>-12</v>
      </c>
      <c r="I127" s="20">
        <f>IF(C127=0, "-", IF(G127/C127&lt;10, G127/C127, "&gt;999%"))</f>
        <v>0</v>
      </c>
      <c r="J127" s="21">
        <f>IF(E127=0, "-", IF(H127/E127&lt;10, H127/E127, "&gt;999%"))</f>
        <v>-0.22641509433962265</v>
      </c>
    </row>
    <row r="128" spans="1:10" s="160" customFormat="1" x14ac:dyDescent="0.2">
      <c r="A128" s="178" t="s">
        <v>474</v>
      </c>
      <c r="B128" s="71">
        <v>17</v>
      </c>
      <c r="C128" s="72">
        <v>20</v>
      </c>
      <c r="D128" s="71">
        <v>122</v>
      </c>
      <c r="E128" s="72">
        <v>170</v>
      </c>
      <c r="F128" s="73"/>
      <c r="G128" s="71">
        <f>B128-C128</f>
        <v>-3</v>
      </c>
      <c r="H128" s="72">
        <f>D128-E128</f>
        <v>-48</v>
      </c>
      <c r="I128" s="37">
        <f>IF(C128=0, "-", IF(G128/C128&lt;10, G128/C128, "&gt;999%"))</f>
        <v>-0.15</v>
      </c>
      <c r="J128" s="38">
        <f>IF(E128=0, "-", IF(H128/E128&lt;10, H128/E128, "&gt;999%"))</f>
        <v>-0.28235294117647058</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283</v>
      </c>
      <c r="B131" s="65">
        <v>1</v>
      </c>
      <c r="C131" s="66">
        <v>1</v>
      </c>
      <c r="D131" s="65">
        <v>2</v>
      </c>
      <c r="E131" s="66">
        <v>3</v>
      </c>
      <c r="F131" s="67"/>
      <c r="G131" s="65">
        <f t="shared" ref="G131:G137" si="24">B131-C131</f>
        <v>0</v>
      </c>
      <c r="H131" s="66">
        <f t="shared" ref="H131:H137" si="25">D131-E131</f>
        <v>-1</v>
      </c>
      <c r="I131" s="20">
        <f t="shared" ref="I131:I137" si="26">IF(C131=0, "-", IF(G131/C131&lt;10, G131/C131, "&gt;999%"))</f>
        <v>0</v>
      </c>
      <c r="J131" s="21">
        <f t="shared" ref="J131:J137" si="27">IF(E131=0, "-", IF(H131/E131&lt;10, H131/E131, "&gt;999%"))</f>
        <v>-0.33333333333333331</v>
      </c>
    </row>
    <row r="132" spans="1:10" x14ac:dyDescent="0.2">
      <c r="A132" s="158" t="s">
        <v>259</v>
      </c>
      <c r="B132" s="65">
        <v>2</v>
      </c>
      <c r="C132" s="66">
        <v>2</v>
      </c>
      <c r="D132" s="65">
        <v>10</v>
      </c>
      <c r="E132" s="66">
        <v>8</v>
      </c>
      <c r="F132" s="67"/>
      <c r="G132" s="65">
        <f t="shared" si="24"/>
        <v>0</v>
      </c>
      <c r="H132" s="66">
        <f t="shared" si="25"/>
        <v>2</v>
      </c>
      <c r="I132" s="20">
        <f t="shared" si="26"/>
        <v>0</v>
      </c>
      <c r="J132" s="21">
        <f t="shared" si="27"/>
        <v>0.25</v>
      </c>
    </row>
    <row r="133" spans="1:10" x14ac:dyDescent="0.2">
      <c r="A133" s="158" t="s">
        <v>371</v>
      </c>
      <c r="B133" s="65">
        <v>1</v>
      </c>
      <c r="C133" s="66">
        <v>0</v>
      </c>
      <c r="D133" s="65">
        <v>2</v>
      </c>
      <c r="E133" s="66">
        <v>0</v>
      </c>
      <c r="F133" s="67"/>
      <c r="G133" s="65">
        <f t="shared" si="24"/>
        <v>1</v>
      </c>
      <c r="H133" s="66">
        <f t="shared" si="25"/>
        <v>2</v>
      </c>
      <c r="I133" s="20" t="str">
        <f t="shared" si="26"/>
        <v>-</v>
      </c>
      <c r="J133" s="21" t="str">
        <f t="shared" si="27"/>
        <v>-</v>
      </c>
    </row>
    <row r="134" spans="1:10" x14ac:dyDescent="0.2">
      <c r="A134" s="158" t="s">
        <v>313</v>
      </c>
      <c r="B134" s="65">
        <v>0</v>
      </c>
      <c r="C134" s="66">
        <v>2</v>
      </c>
      <c r="D134" s="65">
        <v>3</v>
      </c>
      <c r="E134" s="66">
        <v>7</v>
      </c>
      <c r="F134" s="67"/>
      <c r="G134" s="65">
        <f t="shared" si="24"/>
        <v>-2</v>
      </c>
      <c r="H134" s="66">
        <f t="shared" si="25"/>
        <v>-4</v>
      </c>
      <c r="I134" s="20">
        <f t="shared" si="26"/>
        <v>-1</v>
      </c>
      <c r="J134" s="21">
        <f t="shared" si="27"/>
        <v>-0.5714285714285714</v>
      </c>
    </row>
    <row r="135" spans="1:10" x14ac:dyDescent="0.2">
      <c r="A135" s="158" t="s">
        <v>260</v>
      </c>
      <c r="B135" s="65">
        <v>0</v>
      </c>
      <c r="C135" s="66">
        <v>1</v>
      </c>
      <c r="D135" s="65">
        <v>0</v>
      </c>
      <c r="E135" s="66">
        <v>1</v>
      </c>
      <c r="F135" s="67"/>
      <c r="G135" s="65">
        <f t="shared" si="24"/>
        <v>-1</v>
      </c>
      <c r="H135" s="66">
        <f t="shared" si="25"/>
        <v>-1</v>
      </c>
      <c r="I135" s="20">
        <f t="shared" si="26"/>
        <v>-1</v>
      </c>
      <c r="J135" s="21">
        <f t="shared" si="27"/>
        <v>-1</v>
      </c>
    </row>
    <row r="136" spans="1:10" x14ac:dyDescent="0.2">
      <c r="A136" s="158" t="s">
        <v>314</v>
      </c>
      <c r="B136" s="65">
        <v>2</v>
      </c>
      <c r="C136" s="66">
        <v>1</v>
      </c>
      <c r="D136" s="65">
        <v>8</v>
      </c>
      <c r="E136" s="66">
        <v>6</v>
      </c>
      <c r="F136" s="67"/>
      <c r="G136" s="65">
        <f t="shared" si="24"/>
        <v>1</v>
      </c>
      <c r="H136" s="66">
        <f t="shared" si="25"/>
        <v>2</v>
      </c>
      <c r="I136" s="20">
        <f t="shared" si="26"/>
        <v>1</v>
      </c>
      <c r="J136" s="21">
        <f t="shared" si="27"/>
        <v>0.33333333333333331</v>
      </c>
    </row>
    <row r="137" spans="1:10" s="160" customFormat="1" x14ac:dyDescent="0.2">
      <c r="A137" s="178" t="s">
        <v>475</v>
      </c>
      <c r="B137" s="71">
        <v>6</v>
      </c>
      <c r="C137" s="72">
        <v>7</v>
      </c>
      <c r="D137" s="71">
        <v>25</v>
      </c>
      <c r="E137" s="72">
        <v>25</v>
      </c>
      <c r="F137" s="73"/>
      <c r="G137" s="71">
        <f t="shared" si="24"/>
        <v>-1</v>
      </c>
      <c r="H137" s="72">
        <f t="shared" si="25"/>
        <v>0</v>
      </c>
      <c r="I137" s="37">
        <f t="shared" si="26"/>
        <v>-0.14285714285714285</v>
      </c>
      <c r="J137" s="38">
        <f t="shared" si="27"/>
        <v>0</v>
      </c>
    </row>
    <row r="138" spans="1:10" x14ac:dyDescent="0.2">
      <c r="A138" s="177"/>
      <c r="B138" s="143"/>
      <c r="C138" s="144"/>
      <c r="D138" s="143"/>
      <c r="E138" s="144"/>
      <c r="F138" s="145"/>
      <c r="G138" s="143"/>
      <c r="H138" s="144"/>
      <c r="I138" s="151"/>
      <c r="J138" s="152"/>
    </row>
    <row r="139" spans="1:10" s="139" customFormat="1" x14ac:dyDescent="0.2">
      <c r="A139" s="159" t="s">
        <v>48</v>
      </c>
      <c r="B139" s="65"/>
      <c r="C139" s="66"/>
      <c r="D139" s="65"/>
      <c r="E139" s="66"/>
      <c r="F139" s="67"/>
      <c r="G139" s="65"/>
      <c r="H139" s="66"/>
      <c r="I139" s="20"/>
      <c r="J139" s="21"/>
    </row>
    <row r="140" spans="1:10" x14ac:dyDescent="0.2">
      <c r="A140" s="158" t="s">
        <v>48</v>
      </c>
      <c r="B140" s="65">
        <v>3</v>
      </c>
      <c r="C140" s="66">
        <v>4</v>
      </c>
      <c r="D140" s="65">
        <v>6</v>
      </c>
      <c r="E140" s="66">
        <v>16</v>
      </c>
      <c r="F140" s="67"/>
      <c r="G140" s="65">
        <f>B140-C140</f>
        <v>-1</v>
      </c>
      <c r="H140" s="66">
        <f>D140-E140</f>
        <v>-10</v>
      </c>
      <c r="I140" s="20">
        <f>IF(C140=0, "-", IF(G140/C140&lt;10, G140/C140, "&gt;999%"))</f>
        <v>-0.25</v>
      </c>
      <c r="J140" s="21">
        <f>IF(E140=0, "-", IF(H140/E140&lt;10, H140/E140, "&gt;999%"))</f>
        <v>-0.625</v>
      </c>
    </row>
    <row r="141" spans="1:10" s="160" customFormat="1" x14ac:dyDescent="0.2">
      <c r="A141" s="178" t="s">
        <v>476</v>
      </c>
      <c r="B141" s="71">
        <v>3</v>
      </c>
      <c r="C141" s="72">
        <v>4</v>
      </c>
      <c r="D141" s="71">
        <v>6</v>
      </c>
      <c r="E141" s="72">
        <v>16</v>
      </c>
      <c r="F141" s="73"/>
      <c r="G141" s="71">
        <f>B141-C141</f>
        <v>-1</v>
      </c>
      <c r="H141" s="72">
        <f>D141-E141</f>
        <v>-10</v>
      </c>
      <c r="I141" s="37">
        <f>IF(C141=0, "-", IF(G141/C141&lt;10, G141/C141, "&gt;999%"))</f>
        <v>-0.25</v>
      </c>
      <c r="J141" s="38">
        <f>IF(E141=0, "-", IF(H141/E141&lt;10, H141/E141, "&gt;999%"))</f>
        <v>-0.625</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232</v>
      </c>
      <c r="B144" s="65">
        <v>3</v>
      </c>
      <c r="C144" s="66">
        <v>7</v>
      </c>
      <c r="D144" s="65">
        <v>31</v>
      </c>
      <c r="E144" s="66">
        <v>67</v>
      </c>
      <c r="F144" s="67"/>
      <c r="G144" s="65">
        <f t="shared" ref="G144:G153" si="28">B144-C144</f>
        <v>-4</v>
      </c>
      <c r="H144" s="66">
        <f t="shared" ref="H144:H153" si="29">D144-E144</f>
        <v>-36</v>
      </c>
      <c r="I144" s="20">
        <f t="shared" ref="I144:I153" si="30">IF(C144=0, "-", IF(G144/C144&lt;10, G144/C144, "&gt;999%"))</f>
        <v>-0.5714285714285714</v>
      </c>
      <c r="J144" s="21">
        <f t="shared" ref="J144:J153" si="31">IF(E144=0, "-", IF(H144/E144&lt;10, H144/E144, "&gt;999%"))</f>
        <v>-0.53731343283582089</v>
      </c>
    </row>
    <row r="145" spans="1:10" x14ac:dyDescent="0.2">
      <c r="A145" s="158" t="s">
        <v>194</v>
      </c>
      <c r="B145" s="65">
        <v>9</v>
      </c>
      <c r="C145" s="66">
        <v>9</v>
      </c>
      <c r="D145" s="65">
        <v>54</v>
      </c>
      <c r="E145" s="66">
        <v>69</v>
      </c>
      <c r="F145" s="67"/>
      <c r="G145" s="65">
        <f t="shared" si="28"/>
        <v>0</v>
      </c>
      <c r="H145" s="66">
        <f t="shared" si="29"/>
        <v>-15</v>
      </c>
      <c r="I145" s="20">
        <f t="shared" si="30"/>
        <v>0</v>
      </c>
      <c r="J145" s="21">
        <f t="shared" si="31"/>
        <v>-0.21739130434782608</v>
      </c>
    </row>
    <row r="146" spans="1:10" x14ac:dyDescent="0.2">
      <c r="A146" s="158" t="s">
        <v>171</v>
      </c>
      <c r="B146" s="65">
        <v>3</v>
      </c>
      <c r="C146" s="66">
        <v>8</v>
      </c>
      <c r="D146" s="65">
        <v>28</v>
      </c>
      <c r="E146" s="66">
        <v>42</v>
      </c>
      <c r="F146" s="67"/>
      <c r="G146" s="65">
        <f t="shared" si="28"/>
        <v>-5</v>
      </c>
      <c r="H146" s="66">
        <f t="shared" si="29"/>
        <v>-14</v>
      </c>
      <c r="I146" s="20">
        <f t="shared" si="30"/>
        <v>-0.625</v>
      </c>
      <c r="J146" s="21">
        <f t="shared" si="31"/>
        <v>-0.33333333333333331</v>
      </c>
    </row>
    <row r="147" spans="1:10" x14ac:dyDescent="0.2">
      <c r="A147" s="158" t="s">
        <v>177</v>
      </c>
      <c r="B147" s="65">
        <v>5</v>
      </c>
      <c r="C147" s="66">
        <v>0</v>
      </c>
      <c r="D147" s="65">
        <v>52</v>
      </c>
      <c r="E147" s="66">
        <v>93</v>
      </c>
      <c r="F147" s="67"/>
      <c r="G147" s="65">
        <f t="shared" si="28"/>
        <v>5</v>
      </c>
      <c r="H147" s="66">
        <f t="shared" si="29"/>
        <v>-41</v>
      </c>
      <c r="I147" s="20" t="str">
        <f t="shared" si="30"/>
        <v>-</v>
      </c>
      <c r="J147" s="21">
        <f t="shared" si="31"/>
        <v>-0.44086021505376344</v>
      </c>
    </row>
    <row r="148" spans="1:10" x14ac:dyDescent="0.2">
      <c r="A148" s="158" t="s">
        <v>261</v>
      </c>
      <c r="B148" s="65">
        <v>9</v>
      </c>
      <c r="C148" s="66">
        <v>0</v>
      </c>
      <c r="D148" s="65">
        <v>52</v>
      </c>
      <c r="E148" s="66">
        <v>0</v>
      </c>
      <c r="F148" s="67"/>
      <c r="G148" s="65">
        <f t="shared" si="28"/>
        <v>9</v>
      </c>
      <c r="H148" s="66">
        <f t="shared" si="29"/>
        <v>52</v>
      </c>
      <c r="I148" s="20" t="str">
        <f t="shared" si="30"/>
        <v>-</v>
      </c>
      <c r="J148" s="21" t="str">
        <f t="shared" si="31"/>
        <v>-</v>
      </c>
    </row>
    <row r="149" spans="1:10" x14ac:dyDescent="0.2">
      <c r="A149" s="158" t="s">
        <v>315</v>
      </c>
      <c r="B149" s="65">
        <v>6</v>
      </c>
      <c r="C149" s="66">
        <v>0</v>
      </c>
      <c r="D149" s="65">
        <v>11</v>
      </c>
      <c r="E149" s="66">
        <v>10</v>
      </c>
      <c r="F149" s="67"/>
      <c r="G149" s="65">
        <f t="shared" si="28"/>
        <v>6</v>
      </c>
      <c r="H149" s="66">
        <f t="shared" si="29"/>
        <v>1</v>
      </c>
      <c r="I149" s="20" t="str">
        <f t="shared" si="30"/>
        <v>-</v>
      </c>
      <c r="J149" s="21">
        <f t="shared" si="31"/>
        <v>0.1</v>
      </c>
    </row>
    <row r="150" spans="1:10" x14ac:dyDescent="0.2">
      <c r="A150" s="158" t="s">
        <v>195</v>
      </c>
      <c r="B150" s="65">
        <v>0</v>
      </c>
      <c r="C150" s="66">
        <v>0</v>
      </c>
      <c r="D150" s="65">
        <v>0</v>
      </c>
      <c r="E150" s="66">
        <v>1</v>
      </c>
      <c r="F150" s="67"/>
      <c r="G150" s="65">
        <f t="shared" si="28"/>
        <v>0</v>
      </c>
      <c r="H150" s="66">
        <f t="shared" si="29"/>
        <v>-1</v>
      </c>
      <c r="I150" s="20" t="str">
        <f t="shared" si="30"/>
        <v>-</v>
      </c>
      <c r="J150" s="21">
        <f t="shared" si="31"/>
        <v>-1</v>
      </c>
    </row>
    <row r="151" spans="1:10" x14ac:dyDescent="0.2">
      <c r="A151" s="158" t="s">
        <v>284</v>
      </c>
      <c r="B151" s="65">
        <v>3</v>
      </c>
      <c r="C151" s="66">
        <v>7</v>
      </c>
      <c r="D151" s="65">
        <v>28</v>
      </c>
      <c r="E151" s="66">
        <v>43</v>
      </c>
      <c r="F151" s="67"/>
      <c r="G151" s="65">
        <f t="shared" si="28"/>
        <v>-4</v>
      </c>
      <c r="H151" s="66">
        <f t="shared" si="29"/>
        <v>-15</v>
      </c>
      <c r="I151" s="20">
        <f t="shared" si="30"/>
        <v>-0.5714285714285714</v>
      </c>
      <c r="J151" s="21">
        <f t="shared" si="31"/>
        <v>-0.34883720930232559</v>
      </c>
    </row>
    <row r="152" spans="1:10" x14ac:dyDescent="0.2">
      <c r="A152" s="158" t="s">
        <v>225</v>
      </c>
      <c r="B152" s="65">
        <v>1</v>
      </c>
      <c r="C152" s="66">
        <v>3</v>
      </c>
      <c r="D152" s="65">
        <v>20</v>
      </c>
      <c r="E152" s="66">
        <v>22</v>
      </c>
      <c r="F152" s="67"/>
      <c r="G152" s="65">
        <f t="shared" si="28"/>
        <v>-2</v>
      </c>
      <c r="H152" s="66">
        <f t="shared" si="29"/>
        <v>-2</v>
      </c>
      <c r="I152" s="20">
        <f t="shared" si="30"/>
        <v>-0.66666666666666663</v>
      </c>
      <c r="J152" s="21">
        <f t="shared" si="31"/>
        <v>-9.0909090909090912E-2</v>
      </c>
    </row>
    <row r="153" spans="1:10" s="160" customFormat="1" x14ac:dyDescent="0.2">
      <c r="A153" s="178" t="s">
        <v>477</v>
      </c>
      <c r="B153" s="71">
        <v>39</v>
      </c>
      <c r="C153" s="72">
        <v>34</v>
      </c>
      <c r="D153" s="71">
        <v>276</v>
      </c>
      <c r="E153" s="72">
        <v>347</v>
      </c>
      <c r="F153" s="73"/>
      <c r="G153" s="71">
        <f t="shared" si="28"/>
        <v>5</v>
      </c>
      <c r="H153" s="72">
        <f t="shared" si="29"/>
        <v>-71</v>
      </c>
      <c r="I153" s="37">
        <f t="shared" si="30"/>
        <v>0.14705882352941177</v>
      </c>
      <c r="J153" s="38">
        <f t="shared" si="31"/>
        <v>-0.20461095100864554</v>
      </c>
    </row>
    <row r="154" spans="1:10" x14ac:dyDescent="0.2">
      <c r="A154" s="177"/>
      <c r="B154" s="143"/>
      <c r="C154" s="144"/>
      <c r="D154" s="143"/>
      <c r="E154" s="144"/>
      <c r="F154" s="145"/>
      <c r="G154" s="143"/>
      <c r="H154" s="144"/>
      <c r="I154" s="151"/>
      <c r="J154" s="152"/>
    </row>
    <row r="155" spans="1:10" s="139" customFormat="1" x14ac:dyDescent="0.2">
      <c r="A155" s="159" t="s">
        <v>50</v>
      </c>
      <c r="B155" s="65"/>
      <c r="C155" s="66"/>
      <c r="D155" s="65"/>
      <c r="E155" s="66"/>
      <c r="F155" s="67"/>
      <c r="G155" s="65"/>
      <c r="H155" s="66"/>
      <c r="I155" s="20"/>
      <c r="J155" s="21"/>
    </row>
    <row r="156" spans="1:10" x14ac:dyDescent="0.2">
      <c r="A156" s="158" t="s">
        <v>298</v>
      </c>
      <c r="B156" s="65">
        <v>0</v>
      </c>
      <c r="C156" s="66">
        <v>0</v>
      </c>
      <c r="D156" s="65">
        <v>1</v>
      </c>
      <c r="E156" s="66">
        <v>2</v>
      </c>
      <c r="F156" s="67"/>
      <c r="G156" s="65">
        <f t="shared" ref="G156:G161" si="32">B156-C156</f>
        <v>0</v>
      </c>
      <c r="H156" s="66">
        <f t="shared" ref="H156:H161" si="33">D156-E156</f>
        <v>-1</v>
      </c>
      <c r="I156" s="20" t="str">
        <f t="shared" ref="I156:I161" si="34">IF(C156=0, "-", IF(G156/C156&lt;10, G156/C156, "&gt;999%"))</f>
        <v>-</v>
      </c>
      <c r="J156" s="21">
        <f t="shared" ref="J156:J161" si="35">IF(E156=0, "-", IF(H156/E156&lt;10, H156/E156, "&gt;999%"))</f>
        <v>-0.5</v>
      </c>
    </row>
    <row r="157" spans="1:10" x14ac:dyDescent="0.2">
      <c r="A157" s="158" t="s">
        <v>342</v>
      </c>
      <c r="B157" s="65">
        <v>0</v>
      </c>
      <c r="C157" s="66">
        <v>0</v>
      </c>
      <c r="D157" s="65">
        <v>0</v>
      </c>
      <c r="E157" s="66">
        <v>1</v>
      </c>
      <c r="F157" s="67"/>
      <c r="G157" s="65">
        <f t="shared" si="32"/>
        <v>0</v>
      </c>
      <c r="H157" s="66">
        <f t="shared" si="33"/>
        <v>-1</v>
      </c>
      <c r="I157" s="20" t="str">
        <f t="shared" si="34"/>
        <v>-</v>
      </c>
      <c r="J157" s="21">
        <f t="shared" si="35"/>
        <v>-1</v>
      </c>
    </row>
    <row r="158" spans="1:10" x14ac:dyDescent="0.2">
      <c r="A158" s="158" t="s">
        <v>299</v>
      </c>
      <c r="B158" s="65">
        <v>0</v>
      </c>
      <c r="C158" s="66">
        <v>0</v>
      </c>
      <c r="D158" s="65">
        <v>1</v>
      </c>
      <c r="E158" s="66">
        <v>1</v>
      </c>
      <c r="F158" s="67"/>
      <c r="G158" s="65">
        <f t="shared" si="32"/>
        <v>0</v>
      </c>
      <c r="H158" s="66">
        <f t="shared" si="33"/>
        <v>0</v>
      </c>
      <c r="I158" s="20" t="str">
        <f t="shared" si="34"/>
        <v>-</v>
      </c>
      <c r="J158" s="21">
        <f t="shared" si="35"/>
        <v>0</v>
      </c>
    </row>
    <row r="159" spans="1:10" x14ac:dyDescent="0.2">
      <c r="A159" s="158" t="s">
        <v>332</v>
      </c>
      <c r="B159" s="65">
        <v>1</v>
      </c>
      <c r="C159" s="66">
        <v>0</v>
      </c>
      <c r="D159" s="65">
        <v>1</v>
      </c>
      <c r="E159" s="66">
        <v>2</v>
      </c>
      <c r="F159" s="67"/>
      <c r="G159" s="65">
        <f t="shared" si="32"/>
        <v>1</v>
      </c>
      <c r="H159" s="66">
        <f t="shared" si="33"/>
        <v>-1</v>
      </c>
      <c r="I159" s="20" t="str">
        <f t="shared" si="34"/>
        <v>-</v>
      </c>
      <c r="J159" s="21">
        <f t="shared" si="35"/>
        <v>-0.5</v>
      </c>
    </row>
    <row r="160" spans="1:10" x14ac:dyDescent="0.2">
      <c r="A160" s="158" t="s">
        <v>333</v>
      </c>
      <c r="B160" s="65">
        <v>0</v>
      </c>
      <c r="C160" s="66">
        <v>0</v>
      </c>
      <c r="D160" s="65">
        <v>0</v>
      </c>
      <c r="E160" s="66">
        <v>4</v>
      </c>
      <c r="F160" s="67"/>
      <c r="G160" s="65">
        <f t="shared" si="32"/>
        <v>0</v>
      </c>
      <c r="H160" s="66">
        <f t="shared" si="33"/>
        <v>-4</v>
      </c>
      <c r="I160" s="20" t="str">
        <f t="shared" si="34"/>
        <v>-</v>
      </c>
      <c r="J160" s="21">
        <f t="shared" si="35"/>
        <v>-1</v>
      </c>
    </row>
    <row r="161" spans="1:10" s="160" customFormat="1" x14ac:dyDescent="0.2">
      <c r="A161" s="178" t="s">
        <v>478</v>
      </c>
      <c r="B161" s="71">
        <v>1</v>
      </c>
      <c r="C161" s="72">
        <v>0</v>
      </c>
      <c r="D161" s="71">
        <v>3</v>
      </c>
      <c r="E161" s="72">
        <v>10</v>
      </c>
      <c r="F161" s="73"/>
      <c r="G161" s="71">
        <f t="shared" si="32"/>
        <v>1</v>
      </c>
      <c r="H161" s="72">
        <f t="shared" si="33"/>
        <v>-7</v>
      </c>
      <c r="I161" s="37" t="str">
        <f t="shared" si="34"/>
        <v>-</v>
      </c>
      <c r="J161" s="38">
        <f t="shared" si="35"/>
        <v>-0.7</v>
      </c>
    </row>
    <row r="162" spans="1:10" x14ac:dyDescent="0.2">
      <c r="A162" s="177"/>
      <c r="B162" s="143"/>
      <c r="C162" s="144"/>
      <c r="D162" s="143"/>
      <c r="E162" s="144"/>
      <c r="F162" s="145"/>
      <c r="G162" s="143"/>
      <c r="H162" s="144"/>
      <c r="I162" s="151"/>
      <c r="J162" s="152"/>
    </row>
    <row r="163" spans="1:10" s="139" customFormat="1" x14ac:dyDescent="0.2">
      <c r="A163" s="159" t="s">
        <v>51</v>
      </c>
      <c r="B163" s="65"/>
      <c r="C163" s="66"/>
      <c r="D163" s="65"/>
      <c r="E163" s="66"/>
      <c r="F163" s="67"/>
      <c r="G163" s="65"/>
      <c r="H163" s="66"/>
      <c r="I163" s="20"/>
      <c r="J163" s="21"/>
    </row>
    <row r="164" spans="1:10" x14ac:dyDescent="0.2">
      <c r="A164" s="158" t="s">
        <v>316</v>
      </c>
      <c r="B164" s="65">
        <v>0</v>
      </c>
      <c r="C164" s="66">
        <v>0</v>
      </c>
      <c r="D164" s="65">
        <v>2</v>
      </c>
      <c r="E164" s="66">
        <v>0</v>
      </c>
      <c r="F164" s="67"/>
      <c r="G164" s="65">
        <f t="shared" ref="G164:G169" si="36">B164-C164</f>
        <v>0</v>
      </c>
      <c r="H164" s="66">
        <f t="shared" ref="H164:H169" si="37">D164-E164</f>
        <v>2</v>
      </c>
      <c r="I164" s="20" t="str">
        <f t="shared" ref="I164:I169" si="38">IF(C164=0, "-", IF(G164/C164&lt;10, G164/C164, "&gt;999%"))</f>
        <v>-</v>
      </c>
      <c r="J164" s="21" t="str">
        <f t="shared" ref="J164:J169" si="39">IF(E164=0, "-", IF(H164/E164&lt;10, H164/E164, "&gt;999%"))</f>
        <v>-</v>
      </c>
    </row>
    <row r="165" spans="1:10" x14ac:dyDescent="0.2">
      <c r="A165" s="158" t="s">
        <v>352</v>
      </c>
      <c r="B165" s="65">
        <v>2</v>
      </c>
      <c r="C165" s="66">
        <v>0</v>
      </c>
      <c r="D165" s="65">
        <v>4</v>
      </c>
      <c r="E165" s="66">
        <v>3</v>
      </c>
      <c r="F165" s="67"/>
      <c r="G165" s="65">
        <f t="shared" si="36"/>
        <v>2</v>
      </c>
      <c r="H165" s="66">
        <f t="shared" si="37"/>
        <v>1</v>
      </c>
      <c r="I165" s="20" t="str">
        <f t="shared" si="38"/>
        <v>-</v>
      </c>
      <c r="J165" s="21">
        <f t="shared" si="39"/>
        <v>0.33333333333333331</v>
      </c>
    </row>
    <row r="166" spans="1:10" x14ac:dyDescent="0.2">
      <c r="A166" s="158" t="s">
        <v>233</v>
      </c>
      <c r="B166" s="65">
        <v>0</v>
      </c>
      <c r="C166" s="66">
        <v>0</v>
      </c>
      <c r="D166" s="65">
        <v>5</v>
      </c>
      <c r="E166" s="66">
        <v>4</v>
      </c>
      <c r="F166" s="67"/>
      <c r="G166" s="65">
        <f t="shared" si="36"/>
        <v>0</v>
      </c>
      <c r="H166" s="66">
        <f t="shared" si="37"/>
        <v>1</v>
      </c>
      <c r="I166" s="20" t="str">
        <f t="shared" si="38"/>
        <v>-</v>
      </c>
      <c r="J166" s="21">
        <f t="shared" si="39"/>
        <v>0.25</v>
      </c>
    </row>
    <row r="167" spans="1:10" x14ac:dyDescent="0.2">
      <c r="A167" s="158" t="s">
        <v>372</v>
      </c>
      <c r="B167" s="65">
        <v>2</v>
      </c>
      <c r="C167" s="66">
        <v>3</v>
      </c>
      <c r="D167" s="65">
        <v>27</v>
      </c>
      <c r="E167" s="66">
        <v>37</v>
      </c>
      <c r="F167" s="67"/>
      <c r="G167" s="65">
        <f t="shared" si="36"/>
        <v>-1</v>
      </c>
      <c r="H167" s="66">
        <f t="shared" si="37"/>
        <v>-10</v>
      </c>
      <c r="I167" s="20">
        <f t="shared" si="38"/>
        <v>-0.33333333333333331</v>
      </c>
      <c r="J167" s="21">
        <f t="shared" si="39"/>
        <v>-0.27027027027027029</v>
      </c>
    </row>
    <row r="168" spans="1:10" x14ac:dyDescent="0.2">
      <c r="A168" s="158" t="s">
        <v>353</v>
      </c>
      <c r="B168" s="65">
        <v>0</v>
      </c>
      <c r="C168" s="66">
        <v>0</v>
      </c>
      <c r="D168" s="65">
        <v>1</v>
      </c>
      <c r="E168" s="66">
        <v>1</v>
      </c>
      <c r="F168" s="67"/>
      <c r="G168" s="65">
        <f t="shared" si="36"/>
        <v>0</v>
      </c>
      <c r="H168" s="66">
        <f t="shared" si="37"/>
        <v>0</v>
      </c>
      <c r="I168" s="20" t="str">
        <f t="shared" si="38"/>
        <v>-</v>
      </c>
      <c r="J168" s="21">
        <f t="shared" si="39"/>
        <v>0</v>
      </c>
    </row>
    <row r="169" spans="1:10" s="160" customFormat="1" x14ac:dyDescent="0.2">
      <c r="A169" s="178" t="s">
        <v>479</v>
      </c>
      <c r="B169" s="71">
        <v>4</v>
      </c>
      <c r="C169" s="72">
        <v>3</v>
      </c>
      <c r="D169" s="71">
        <v>39</v>
      </c>
      <c r="E169" s="72">
        <v>45</v>
      </c>
      <c r="F169" s="73"/>
      <c r="G169" s="71">
        <f t="shared" si="36"/>
        <v>1</v>
      </c>
      <c r="H169" s="72">
        <f t="shared" si="37"/>
        <v>-6</v>
      </c>
      <c r="I169" s="37">
        <f t="shared" si="38"/>
        <v>0.33333333333333331</v>
      </c>
      <c r="J169" s="38">
        <f t="shared" si="39"/>
        <v>-0.13333333333333333</v>
      </c>
    </row>
    <row r="170" spans="1:10" x14ac:dyDescent="0.2">
      <c r="A170" s="177"/>
      <c r="B170" s="143"/>
      <c r="C170" s="144"/>
      <c r="D170" s="143"/>
      <c r="E170" s="144"/>
      <c r="F170" s="145"/>
      <c r="G170" s="143"/>
      <c r="H170" s="144"/>
      <c r="I170" s="151"/>
      <c r="J170" s="152"/>
    </row>
    <row r="171" spans="1:10" s="139" customFormat="1" x14ac:dyDescent="0.2">
      <c r="A171" s="159" t="s">
        <v>52</v>
      </c>
      <c r="B171" s="65"/>
      <c r="C171" s="66"/>
      <c r="D171" s="65"/>
      <c r="E171" s="66"/>
      <c r="F171" s="67"/>
      <c r="G171" s="65"/>
      <c r="H171" s="66"/>
      <c r="I171" s="20"/>
      <c r="J171" s="21"/>
    </row>
    <row r="172" spans="1:10" x14ac:dyDescent="0.2">
      <c r="A172" s="158" t="s">
        <v>207</v>
      </c>
      <c r="B172" s="65">
        <v>0</v>
      </c>
      <c r="C172" s="66">
        <v>0</v>
      </c>
      <c r="D172" s="65">
        <v>1</v>
      </c>
      <c r="E172" s="66">
        <v>0</v>
      </c>
      <c r="F172" s="67"/>
      <c r="G172" s="65">
        <f t="shared" ref="G172:G181" si="40">B172-C172</f>
        <v>0</v>
      </c>
      <c r="H172" s="66">
        <f t="shared" ref="H172:H181" si="41">D172-E172</f>
        <v>1</v>
      </c>
      <c r="I172" s="20" t="str">
        <f t="shared" ref="I172:I181" si="42">IF(C172=0, "-", IF(G172/C172&lt;10, G172/C172, "&gt;999%"))</f>
        <v>-</v>
      </c>
      <c r="J172" s="21" t="str">
        <f t="shared" ref="J172:J181" si="43">IF(E172=0, "-", IF(H172/E172&lt;10, H172/E172, "&gt;999%"))</f>
        <v>-</v>
      </c>
    </row>
    <row r="173" spans="1:10" x14ac:dyDescent="0.2">
      <c r="A173" s="158" t="s">
        <v>220</v>
      </c>
      <c r="B173" s="65">
        <v>1</v>
      </c>
      <c r="C173" s="66">
        <v>0</v>
      </c>
      <c r="D173" s="65">
        <v>4</v>
      </c>
      <c r="E173" s="66">
        <v>0</v>
      </c>
      <c r="F173" s="67"/>
      <c r="G173" s="65">
        <f t="shared" si="40"/>
        <v>1</v>
      </c>
      <c r="H173" s="66">
        <f t="shared" si="41"/>
        <v>4</v>
      </c>
      <c r="I173" s="20" t="str">
        <f t="shared" si="42"/>
        <v>-</v>
      </c>
      <c r="J173" s="21" t="str">
        <f t="shared" si="43"/>
        <v>-</v>
      </c>
    </row>
    <row r="174" spans="1:10" x14ac:dyDescent="0.2">
      <c r="A174" s="158" t="s">
        <v>227</v>
      </c>
      <c r="B174" s="65">
        <v>0</v>
      </c>
      <c r="C174" s="66">
        <v>0</v>
      </c>
      <c r="D174" s="65">
        <v>1</v>
      </c>
      <c r="E174" s="66">
        <v>0</v>
      </c>
      <c r="F174" s="67"/>
      <c r="G174" s="65">
        <f t="shared" si="40"/>
        <v>0</v>
      </c>
      <c r="H174" s="66">
        <f t="shared" si="41"/>
        <v>1</v>
      </c>
      <c r="I174" s="20" t="str">
        <f t="shared" si="42"/>
        <v>-</v>
      </c>
      <c r="J174" s="21" t="str">
        <f t="shared" si="43"/>
        <v>-</v>
      </c>
    </row>
    <row r="175" spans="1:10" x14ac:dyDescent="0.2">
      <c r="A175" s="158" t="s">
        <v>221</v>
      </c>
      <c r="B175" s="65">
        <v>0</v>
      </c>
      <c r="C175" s="66">
        <v>0</v>
      </c>
      <c r="D175" s="65">
        <v>2</v>
      </c>
      <c r="E175" s="66">
        <v>1</v>
      </c>
      <c r="F175" s="67"/>
      <c r="G175" s="65">
        <f t="shared" si="40"/>
        <v>0</v>
      </c>
      <c r="H175" s="66">
        <f t="shared" si="41"/>
        <v>1</v>
      </c>
      <c r="I175" s="20" t="str">
        <f t="shared" si="42"/>
        <v>-</v>
      </c>
      <c r="J175" s="21">
        <f t="shared" si="43"/>
        <v>1</v>
      </c>
    </row>
    <row r="176" spans="1:10" x14ac:dyDescent="0.2">
      <c r="A176" s="158" t="s">
        <v>343</v>
      </c>
      <c r="B176" s="65">
        <v>1</v>
      </c>
      <c r="C176" s="66">
        <v>0</v>
      </c>
      <c r="D176" s="65">
        <v>8</v>
      </c>
      <c r="E176" s="66">
        <v>3</v>
      </c>
      <c r="F176" s="67"/>
      <c r="G176" s="65">
        <f t="shared" si="40"/>
        <v>1</v>
      </c>
      <c r="H176" s="66">
        <f t="shared" si="41"/>
        <v>5</v>
      </c>
      <c r="I176" s="20" t="str">
        <f t="shared" si="42"/>
        <v>-</v>
      </c>
      <c r="J176" s="21">
        <f t="shared" si="43"/>
        <v>1.6666666666666667</v>
      </c>
    </row>
    <row r="177" spans="1:10" x14ac:dyDescent="0.2">
      <c r="A177" s="158" t="s">
        <v>300</v>
      </c>
      <c r="B177" s="65">
        <v>0</v>
      </c>
      <c r="C177" s="66">
        <v>2</v>
      </c>
      <c r="D177" s="65">
        <v>8</v>
      </c>
      <c r="E177" s="66">
        <v>18</v>
      </c>
      <c r="F177" s="67"/>
      <c r="G177" s="65">
        <f t="shared" si="40"/>
        <v>-2</v>
      </c>
      <c r="H177" s="66">
        <f t="shared" si="41"/>
        <v>-10</v>
      </c>
      <c r="I177" s="20">
        <f t="shared" si="42"/>
        <v>-1</v>
      </c>
      <c r="J177" s="21">
        <f t="shared" si="43"/>
        <v>-0.55555555555555558</v>
      </c>
    </row>
    <row r="178" spans="1:10" x14ac:dyDescent="0.2">
      <c r="A178" s="158" t="s">
        <v>245</v>
      </c>
      <c r="B178" s="65">
        <v>0</v>
      </c>
      <c r="C178" s="66">
        <v>0</v>
      </c>
      <c r="D178" s="65">
        <v>0</v>
      </c>
      <c r="E178" s="66">
        <v>2</v>
      </c>
      <c r="F178" s="67"/>
      <c r="G178" s="65">
        <f t="shared" si="40"/>
        <v>0</v>
      </c>
      <c r="H178" s="66">
        <f t="shared" si="41"/>
        <v>-2</v>
      </c>
      <c r="I178" s="20" t="str">
        <f t="shared" si="42"/>
        <v>-</v>
      </c>
      <c r="J178" s="21">
        <f t="shared" si="43"/>
        <v>-1</v>
      </c>
    </row>
    <row r="179" spans="1:10" x14ac:dyDescent="0.2">
      <c r="A179" s="158" t="s">
        <v>334</v>
      </c>
      <c r="B179" s="65">
        <v>1</v>
      </c>
      <c r="C179" s="66">
        <v>0</v>
      </c>
      <c r="D179" s="65">
        <v>5</v>
      </c>
      <c r="E179" s="66">
        <v>7</v>
      </c>
      <c r="F179" s="67"/>
      <c r="G179" s="65">
        <f t="shared" si="40"/>
        <v>1</v>
      </c>
      <c r="H179" s="66">
        <f t="shared" si="41"/>
        <v>-2</v>
      </c>
      <c r="I179" s="20" t="str">
        <f t="shared" si="42"/>
        <v>-</v>
      </c>
      <c r="J179" s="21">
        <f t="shared" si="43"/>
        <v>-0.2857142857142857</v>
      </c>
    </row>
    <row r="180" spans="1:10" x14ac:dyDescent="0.2">
      <c r="A180" s="158" t="s">
        <v>276</v>
      </c>
      <c r="B180" s="65">
        <v>0</v>
      </c>
      <c r="C180" s="66">
        <v>1</v>
      </c>
      <c r="D180" s="65">
        <v>4</v>
      </c>
      <c r="E180" s="66">
        <v>9</v>
      </c>
      <c r="F180" s="67"/>
      <c r="G180" s="65">
        <f t="shared" si="40"/>
        <v>-1</v>
      </c>
      <c r="H180" s="66">
        <f t="shared" si="41"/>
        <v>-5</v>
      </c>
      <c r="I180" s="20">
        <f t="shared" si="42"/>
        <v>-1</v>
      </c>
      <c r="J180" s="21">
        <f t="shared" si="43"/>
        <v>-0.55555555555555558</v>
      </c>
    </row>
    <row r="181" spans="1:10" s="160" customFormat="1" x14ac:dyDescent="0.2">
      <c r="A181" s="178" t="s">
        <v>480</v>
      </c>
      <c r="B181" s="71">
        <v>3</v>
      </c>
      <c r="C181" s="72">
        <v>3</v>
      </c>
      <c r="D181" s="71">
        <v>33</v>
      </c>
      <c r="E181" s="72">
        <v>40</v>
      </c>
      <c r="F181" s="73"/>
      <c r="G181" s="71">
        <f t="shared" si="40"/>
        <v>0</v>
      </c>
      <c r="H181" s="72">
        <f t="shared" si="41"/>
        <v>-7</v>
      </c>
      <c r="I181" s="37">
        <f t="shared" si="42"/>
        <v>0</v>
      </c>
      <c r="J181" s="38">
        <f t="shared" si="43"/>
        <v>-0.17499999999999999</v>
      </c>
    </row>
    <row r="182" spans="1:10" x14ac:dyDescent="0.2">
      <c r="A182" s="177"/>
      <c r="B182" s="143"/>
      <c r="C182" s="144"/>
      <c r="D182" s="143"/>
      <c r="E182" s="144"/>
      <c r="F182" s="145"/>
      <c r="G182" s="143"/>
      <c r="H182" s="144"/>
      <c r="I182" s="151"/>
      <c r="J182" s="152"/>
    </row>
    <row r="183" spans="1:10" s="139" customFormat="1" x14ac:dyDescent="0.2">
      <c r="A183" s="159" t="s">
        <v>53</v>
      </c>
      <c r="B183" s="65"/>
      <c r="C183" s="66"/>
      <c r="D183" s="65"/>
      <c r="E183" s="66"/>
      <c r="F183" s="67"/>
      <c r="G183" s="65"/>
      <c r="H183" s="66"/>
      <c r="I183" s="20"/>
      <c r="J183" s="21"/>
    </row>
    <row r="184" spans="1:10" x14ac:dyDescent="0.2">
      <c r="A184" s="158" t="s">
        <v>399</v>
      </c>
      <c r="B184" s="65">
        <v>0</v>
      </c>
      <c r="C184" s="66">
        <v>1</v>
      </c>
      <c r="D184" s="65">
        <v>10</v>
      </c>
      <c r="E184" s="66">
        <v>18</v>
      </c>
      <c r="F184" s="67"/>
      <c r="G184" s="65">
        <f>B184-C184</f>
        <v>-1</v>
      </c>
      <c r="H184" s="66">
        <f>D184-E184</f>
        <v>-8</v>
      </c>
      <c r="I184" s="20">
        <f>IF(C184=0, "-", IF(G184/C184&lt;10, G184/C184, "&gt;999%"))</f>
        <v>-1</v>
      </c>
      <c r="J184" s="21">
        <f>IF(E184=0, "-", IF(H184/E184&lt;10, H184/E184, "&gt;999%"))</f>
        <v>-0.44444444444444442</v>
      </c>
    </row>
    <row r="185" spans="1:10" s="160" customFormat="1" x14ac:dyDescent="0.2">
      <c r="A185" s="178" t="s">
        <v>481</v>
      </c>
      <c r="B185" s="71">
        <v>0</v>
      </c>
      <c r="C185" s="72">
        <v>1</v>
      </c>
      <c r="D185" s="71">
        <v>10</v>
      </c>
      <c r="E185" s="72">
        <v>18</v>
      </c>
      <c r="F185" s="73"/>
      <c r="G185" s="71">
        <f>B185-C185</f>
        <v>-1</v>
      </c>
      <c r="H185" s="72">
        <f>D185-E185</f>
        <v>-8</v>
      </c>
      <c r="I185" s="37">
        <f>IF(C185=0, "-", IF(G185/C185&lt;10, G185/C185, "&gt;999%"))</f>
        <v>-1</v>
      </c>
      <c r="J185" s="38">
        <f>IF(E185=0, "-", IF(H185/E185&lt;10, H185/E185, "&gt;999%"))</f>
        <v>-0.44444444444444442</v>
      </c>
    </row>
    <row r="186" spans="1:10" x14ac:dyDescent="0.2">
      <c r="A186" s="177"/>
      <c r="B186" s="143"/>
      <c r="C186" s="144"/>
      <c r="D186" s="143"/>
      <c r="E186" s="144"/>
      <c r="F186" s="145"/>
      <c r="G186" s="143"/>
      <c r="H186" s="144"/>
      <c r="I186" s="151"/>
      <c r="J186" s="152"/>
    </row>
    <row r="187" spans="1:10" s="139" customFormat="1" x14ac:dyDescent="0.2">
      <c r="A187" s="159" t="s">
        <v>54</v>
      </c>
      <c r="B187" s="65"/>
      <c r="C187" s="66"/>
      <c r="D187" s="65"/>
      <c r="E187" s="66"/>
      <c r="F187" s="67"/>
      <c r="G187" s="65"/>
      <c r="H187" s="66"/>
      <c r="I187" s="20"/>
      <c r="J187" s="21"/>
    </row>
    <row r="188" spans="1:10" x14ac:dyDescent="0.2">
      <c r="A188" s="158" t="s">
        <v>363</v>
      </c>
      <c r="B188" s="65">
        <v>1</v>
      </c>
      <c r="C188" s="66">
        <v>4</v>
      </c>
      <c r="D188" s="65">
        <v>19</v>
      </c>
      <c r="E188" s="66">
        <v>21</v>
      </c>
      <c r="F188" s="67"/>
      <c r="G188" s="65">
        <f t="shared" ref="G188:G199" si="44">B188-C188</f>
        <v>-3</v>
      </c>
      <c r="H188" s="66">
        <f t="shared" ref="H188:H199" si="45">D188-E188</f>
        <v>-2</v>
      </c>
      <c r="I188" s="20">
        <f t="shared" ref="I188:I199" si="46">IF(C188=0, "-", IF(G188/C188&lt;10, G188/C188, "&gt;999%"))</f>
        <v>-0.75</v>
      </c>
      <c r="J188" s="21">
        <f t="shared" ref="J188:J199" si="47">IF(E188=0, "-", IF(H188/E188&lt;10, H188/E188, "&gt;999%"))</f>
        <v>-9.5238095238095233E-2</v>
      </c>
    </row>
    <row r="189" spans="1:10" x14ac:dyDescent="0.2">
      <c r="A189" s="158" t="s">
        <v>373</v>
      </c>
      <c r="B189" s="65">
        <v>4</v>
      </c>
      <c r="C189" s="66">
        <v>10</v>
      </c>
      <c r="D189" s="65">
        <v>115</v>
      </c>
      <c r="E189" s="66">
        <v>84</v>
      </c>
      <c r="F189" s="67"/>
      <c r="G189" s="65">
        <f t="shared" si="44"/>
        <v>-6</v>
      </c>
      <c r="H189" s="66">
        <f t="shared" si="45"/>
        <v>31</v>
      </c>
      <c r="I189" s="20">
        <f t="shared" si="46"/>
        <v>-0.6</v>
      </c>
      <c r="J189" s="21">
        <f t="shared" si="47"/>
        <v>0.36904761904761907</v>
      </c>
    </row>
    <row r="190" spans="1:10" x14ac:dyDescent="0.2">
      <c r="A190" s="158" t="s">
        <v>251</v>
      </c>
      <c r="B190" s="65">
        <v>11</v>
      </c>
      <c r="C190" s="66">
        <v>9</v>
      </c>
      <c r="D190" s="65">
        <v>65</v>
      </c>
      <c r="E190" s="66">
        <v>83</v>
      </c>
      <c r="F190" s="67"/>
      <c r="G190" s="65">
        <f t="shared" si="44"/>
        <v>2</v>
      </c>
      <c r="H190" s="66">
        <f t="shared" si="45"/>
        <v>-18</v>
      </c>
      <c r="I190" s="20">
        <f t="shared" si="46"/>
        <v>0.22222222222222221</v>
      </c>
      <c r="J190" s="21">
        <f t="shared" si="47"/>
        <v>-0.21686746987951808</v>
      </c>
    </row>
    <row r="191" spans="1:10" x14ac:dyDescent="0.2">
      <c r="A191" s="158" t="s">
        <v>262</v>
      </c>
      <c r="B191" s="65">
        <v>3</v>
      </c>
      <c r="C191" s="66">
        <v>0</v>
      </c>
      <c r="D191" s="65">
        <v>40</v>
      </c>
      <c r="E191" s="66">
        <v>0</v>
      </c>
      <c r="F191" s="67"/>
      <c r="G191" s="65">
        <f t="shared" si="44"/>
        <v>3</v>
      </c>
      <c r="H191" s="66">
        <f t="shared" si="45"/>
        <v>40</v>
      </c>
      <c r="I191" s="20" t="str">
        <f t="shared" si="46"/>
        <v>-</v>
      </c>
      <c r="J191" s="21" t="str">
        <f t="shared" si="47"/>
        <v>-</v>
      </c>
    </row>
    <row r="192" spans="1:10" x14ac:dyDescent="0.2">
      <c r="A192" s="158" t="s">
        <v>285</v>
      </c>
      <c r="B192" s="65">
        <v>13</v>
      </c>
      <c r="C192" s="66">
        <v>9</v>
      </c>
      <c r="D192" s="65">
        <v>111</v>
      </c>
      <c r="E192" s="66">
        <v>106</v>
      </c>
      <c r="F192" s="67"/>
      <c r="G192" s="65">
        <f t="shared" si="44"/>
        <v>4</v>
      </c>
      <c r="H192" s="66">
        <f t="shared" si="45"/>
        <v>5</v>
      </c>
      <c r="I192" s="20">
        <f t="shared" si="46"/>
        <v>0.44444444444444442</v>
      </c>
      <c r="J192" s="21">
        <f t="shared" si="47"/>
        <v>4.716981132075472E-2</v>
      </c>
    </row>
    <row r="193" spans="1:10" x14ac:dyDescent="0.2">
      <c r="A193" s="158" t="s">
        <v>317</v>
      </c>
      <c r="B193" s="65">
        <v>10</v>
      </c>
      <c r="C193" s="66">
        <v>1</v>
      </c>
      <c r="D193" s="65">
        <v>37</v>
      </c>
      <c r="E193" s="66">
        <v>12</v>
      </c>
      <c r="F193" s="67"/>
      <c r="G193" s="65">
        <f t="shared" si="44"/>
        <v>9</v>
      </c>
      <c r="H193" s="66">
        <f t="shared" si="45"/>
        <v>25</v>
      </c>
      <c r="I193" s="20">
        <f t="shared" si="46"/>
        <v>9</v>
      </c>
      <c r="J193" s="21">
        <f t="shared" si="47"/>
        <v>2.0833333333333335</v>
      </c>
    </row>
    <row r="194" spans="1:10" x14ac:dyDescent="0.2">
      <c r="A194" s="158" t="s">
        <v>318</v>
      </c>
      <c r="B194" s="65">
        <v>3</v>
      </c>
      <c r="C194" s="66">
        <v>4</v>
      </c>
      <c r="D194" s="65">
        <v>18</v>
      </c>
      <c r="E194" s="66">
        <v>16</v>
      </c>
      <c r="F194" s="67"/>
      <c r="G194" s="65">
        <f t="shared" si="44"/>
        <v>-1</v>
      </c>
      <c r="H194" s="66">
        <f t="shared" si="45"/>
        <v>2</v>
      </c>
      <c r="I194" s="20">
        <f t="shared" si="46"/>
        <v>-0.25</v>
      </c>
      <c r="J194" s="21">
        <f t="shared" si="47"/>
        <v>0.125</v>
      </c>
    </row>
    <row r="195" spans="1:10" x14ac:dyDescent="0.2">
      <c r="A195" s="158" t="s">
        <v>242</v>
      </c>
      <c r="B195" s="65">
        <v>0</v>
      </c>
      <c r="C195" s="66">
        <v>1</v>
      </c>
      <c r="D195" s="65">
        <v>3</v>
      </c>
      <c r="E195" s="66">
        <v>2</v>
      </c>
      <c r="F195" s="67"/>
      <c r="G195" s="65">
        <f t="shared" si="44"/>
        <v>-1</v>
      </c>
      <c r="H195" s="66">
        <f t="shared" si="45"/>
        <v>1</v>
      </c>
      <c r="I195" s="20">
        <f t="shared" si="46"/>
        <v>-1</v>
      </c>
      <c r="J195" s="21">
        <f t="shared" si="47"/>
        <v>0.5</v>
      </c>
    </row>
    <row r="196" spans="1:10" x14ac:dyDescent="0.2">
      <c r="A196" s="158" t="s">
        <v>178</v>
      </c>
      <c r="B196" s="65">
        <v>6</v>
      </c>
      <c r="C196" s="66">
        <v>8</v>
      </c>
      <c r="D196" s="65">
        <v>33</v>
      </c>
      <c r="E196" s="66">
        <v>57</v>
      </c>
      <c r="F196" s="67"/>
      <c r="G196" s="65">
        <f t="shared" si="44"/>
        <v>-2</v>
      </c>
      <c r="H196" s="66">
        <f t="shared" si="45"/>
        <v>-24</v>
      </c>
      <c r="I196" s="20">
        <f t="shared" si="46"/>
        <v>-0.25</v>
      </c>
      <c r="J196" s="21">
        <f t="shared" si="47"/>
        <v>-0.42105263157894735</v>
      </c>
    </row>
    <row r="197" spans="1:10" x14ac:dyDescent="0.2">
      <c r="A197" s="158" t="s">
        <v>196</v>
      </c>
      <c r="B197" s="65">
        <v>8</v>
      </c>
      <c r="C197" s="66">
        <v>7</v>
      </c>
      <c r="D197" s="65">
        <v>67</v>
      </c>
      <c r="E197" s="66">
        <v>107</v>
      </c>
      <c r="F197" s="67"/>
      <c r="G197" s="65">
        <f t="shared" si="44"/>
        <v>1</v>
      </c>
      <c r="H197" s="66">
        <f t="shared" si="45"/>
        <v>-40</v>
      </c>
      <c r="I197" s="20">
        <f t="shared" si="46"/>
        <v>0.14285714285714285</v>
      </c>
      <c r="J197" s="21">
        <f t="shared" si="47"/>
        <v>-0.37383177570093457</v>
      </c>
    </row>
    <row r="198" spans="1:10" x14ac:dyDescent="0.2">
      <c r="A198" s="158" t="s">
        <v>212</v>
      </c>
      <c r="B198" s="65">
        <v>0</v>
      </c>
      <c r="C198" s="66">
        <v>1</v>
      </c>
      <c r="D198" s="65">
        <v>10</v>
      </c>
      <c r="E198" s="66">
        <v>9</v>
      </c>
      <c r="F198" s="67"/>
      <c r="G198" s="65">
        <f t="shared" si="44"/>
        <v>-1</v>
      </c>
      <c r="H198" s="66">
        <f t="shared" si="45"/>
        <v>1</v>
      </c>
      <c r="I198" s="20">
        <f t="shared" si="46"/>
        <v>-1</v>
      </c>
      <c r="J198" s="21">
        <f t="shared" si="47"/>
        <v>0.1111111111111111</v>
      </c>
    </row>
    <row r="199" spans="1:10" s="160" customFormat="1" x14ac:dyDescent="0.2">
      <c r="A199" s="178" t="s">
        <v>482</v>
      </c>
      <c r="B199" s="71">
        <v>59</v>
      </c>
      <c r="C199" s="72">
        <v>54</v>
      </c>
      <c r="D199" s="71">
        <v>518</v>
      </c>
      <c r="E199" s="72">
        <v>497</v>
      </c>
      <c r="F199" s="73"/>
      <c r="G199" s="71">
        <f t="shared" si="44"/>
        <v>5</v>
      </c>
      <c r="H199" s="72">
        <f t="shared" si="45"/>
        <v>21</v>
      </c>
      <c r="I199" s="37">
        <f t="shared" si="46"/>
        <v>9.2592592592592587E-2</v>
      </c>
      <c r="J199" s="38">
        <f t="shared" si="47"/>
        <v>4.2253521126760563E-2</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208</v>
      </c>
      <c r="B202" s="65">
        <v>0</v>
      </c>
      <c r="C202" s="66">
        <v>0</v>
      </c>
      <c r="D202" s="65">
        <v>7</v>
      </c>
      <c r="E202" s="66">
        <v>5</v>
      </c>
      <c r="F202" s="67"/>
      <c r="G202" s="65">
        <f t="shared" ref="G202:G214" si="48">B202-C202</f>
        <v>0</v>
      </c>
      <c r="H202" s="66">
        <f t="shared" ref="H202:H214" si="49">D202-E202</f>
        <v>2</v>
      </c>
      <c r="I202" s="20" t="str">
        <f t="shared" ref="I202:I214" si="50">IF(C202=0, "-", IF(G202/C202&lt;10, G202/C202, "&gt;999%"))</f>
        <v>-</v>
      </c>
      <c r="J202" s="21">
        <f t="shared" ref="J202:J214" si="51">IF(E202=0, "-", IF(H202/E202&lt;10, H202/E202, "&gt;999%"))</f>
        <v>0.4</v>
      </c>
    </row>
    <row r="203" spans="1:10" x14ac:dyDescent="0.2">
      <c r="A203" s="158" t="s">
        <v>209</v>
      </c>
      <c r="B203" s="65">
        <v>0</v>
      </c>
      <c r="C203" s="66">
        <v>0</v>
      </c>
      <c r="D203" s="65">
        <v>1</v>
      </c>
      <c r="E203" s="66">
        <v>0</v>
      </c>
      <c r="F203" s="67"/>
      <c r="G203" s="65">
        <f t="shared" si="48"/>
        <v>0</v>
      </c>
      <c r="H203" s="66">
        <f t="shared" si="49"/>
        <v>1</v>
      </c>
      <c r="I203" s="20" t="str">
        <f t="shared" si="50"/>
        <v>-</v>
      </c>
      <c r="J203" s="21" t="str">
        <f t="shared" si="51"/>
        <v>-</v>
      </c>
    </row>
    <row r="204" spans="1:10" x14ac:dyDescent="0.2">
      <c r="A204" s="158" t="s">
        <v>222</v>
      </c>
      <c r="B204" s="65">
        <v>0</v>
      </c>
      <c r="C204" s="66">
        <v>0</v>
      </c>
      <c r="D204" s="65">
        <v>1</v>
      </c>
      <c r="E204" s="66">
        <v>2</v>
      </c>
      <c r="F204" s="67"/>
      <c r="G204" s="65">
        <f t="shared" si="48"/>
        <v>0</v>
      </c>
      <c r="H204" s="66">
        <f t="shared" si="49"/>
        <v>-1</v>
      </c>
      <c r="I204" s="20" t="str">
        <f t="shared" si="50"/>
        <v>-</v>
      </c>
      <c r="J204" s="21">
        <f t="shared" si="51"/>
        <v>-0.5</v>
      </c>
    </row>
    <row r="205" spans="1:10" x14ac:dyDescent="0.2">
      <c r="A205" s="158" t="s">
        <v>246</v>
      </c>
      <c r="B205" s="65">
        <v>0</v>
      </c>
      <c r="C205" s="66">
        <v>0</v>
      </c>
      <c r="D205" s="65">
        <v>0</v>
      </c>
      <c r="E205" s="66">
        <v>1</v>
      </c>
      <c r="F205" s="67"/>
      <c r="G205" s="65">
        <f t="shared" si="48"/>
        <v>0</v>
      </c>
      <c r="H205" s="66">
        <f t="shared" si="49"/>
        <v>-1</v>
      </c>
      <c r="I205" s="20" t="str">
        <f t="shared" si="50"/>
        <v>-</v>
      </c>
      <c r="J205" s="21">
        <f t="shared" si="51"/>
        <v>-1</v>
      </c>
    </row>
    <row r="206" spans="1:10" x14ac:dyDescent="0.2">
      <c r="A206" s="158" t="s">
        <v>223</v>
      </c>
      <c r="B206" s="65">
        <v>0</v>
      </c>
      <c r="C206" s="66">
        <v>1</v>
      </c>
      <c r="D206" s="65">
        <v>3</v>
      </c>
      <c r="E206" s="66">
        <v>2</v>
      </c>
      <c r="F206" s="67"/>
      <c r="G206" s="65">
        <f t="shared" si="48"/>
        <v>-1</v>
      </c>
      <c r="H206" s="66">
        <f t="shared" si="49"/>
        <v>1</v>
      </c>
      <c r="I206" s="20">
        <f t="shared" si="50"/>
        <v>-1</v>
      </c>
      <c r="J206" s="21">
        <f t="shared" si="51"/>
        <v>0.5</v>
      </c>
    </row>
    <row r="207" spans="1:10" x14ac:dyDescent="0.2">
      <c r="A207" s="158" t="s">
        <v>228</v>
      </c>
      <c r="B207" s="65">
        <v>0</v>
      </c>
      <c r="C207" s="66">
        <v>0</v>
      </c>
      <c r="D207" s="65">
        <v>1</v>
      </c>
      <c r="E207" s="66">
        <v>0</v>
      </c>
      <c r="F207" s="67"/>
      <c r="G207" s="65">
        <f t="shared" si="48"/>
        <v>0</v>
      </c>
      <c r="H207" s="66">
        <f t="shared" si="49"/>
        <v>1</v>
      </c>
      <c r="I207" s="20" t="str">
        <f t="shared" si="50"/>
        <v>-</v>
      </c>
      <c r="J207" s="21" t="str">
        <f t="shared" si="51"/>
        <v>-</v>
      </c>
    </row>
    <row r="208" spans="1:10" x14ac:dyDescent="0.2">
      <c r="A208" s="158" t="s">
        <v>277</v>
      </c>
      <c r="B208" s="65">
        <v>1</v>
      </c>
      <c r="C208" s="66">
        <v>0</v>
      </c>
      <c r="D208" s="65">
        <v>4</v>
      </c>
      <c r="E208" s="66">
        <v>2</v>
      </c>
      <c r="F208" s="67"/>
      <c r="G208" s="65">
        <f t="shared" si="48"/>
        <v>1</v>
      </c>
      <c r="H208" s="66">
        <f t="shared" si="49"/>
        <v>2</v>
      </c>
      <c r="I208" s="20" t="str">
        <f t="shared" si="50"/>
        <v>-</v>
      </c>
      <c r="J208" s="21">
        <f t="shared" si="51"/>
        <v>1</v>
      </c>
    </row>
    <row r="209" spans="1:10" x14ac:dyDescent="0.2">
      <c r="A209" s="158" t="s">
        <v>301</v>
      </c>
      <c r="B209" s="65">
        <v>0</v>
      </c>
      <c r="C209" s="66">
        <v>0</v>
      </c>
      <c r="D209" s="65">
        <v>1</v>
      </c>
      <c r="E209" s="66">
        <v>0</v>
      </c>
      <c r="F209" s="67"/>
      <c r="G209" s="65">
        <f t="shared" si="48"/>
        <v>0</v>
      </c>
      <c r="H209" s="66">
        <f t="shared" si="49"/>
        <v>1</v>
      </c>
      <c r="I209" s="20" t="str">
        <f t="shared" si="50"/>
        <v>-</v>
      </c>
      <c r="J209" s="21" t="str">
        <f t="shared" si="51"/>
        <v>-</v>
      </c>
    </row>
    <row r="210" spans="1:10" x14ac:dyDescent="0.2">
      <c r="A210" s="158" t="s">
        <v>302</v>
      </c>
      <c r="B210" s="65">
        <v>0</v>
      </c>
      <c r="C210" s="66">
        <v>0</v>
      </c>
      <c r="D210" s="65">
        <v>1</v>
      </c>
      <c r="E210" s="66">
        <v>1</v>
      </c>
      <c r="F210" s="67"/>
      <c r="G210" s="65">
        <f t="shared" si="48"/>
        <v>0</v>
      </c>
      <c r="H210" s="66">
        <f t="shared" si="49"/>
        <v>0</v>
      </c>
      <c r="I210" s="20" t="str">
        <f t="shared" si="50"/>
        <v>-</v>
      </c>
      <c r="J210" s="21">
        <f t="shared" si="51"/>
        <v>0</v>
      </c>
    </row>
    <row r="211" spans="1:10" x14ac:dyDescent="0.2">
      <c r="A211" s="158" t="s">
        <v>303</v>
      </c>
      <c r="B211" s="65">
        <v>0</v>
      </c>
      <c r="C211" s="66">
        <v>0</v>
      </c>
      <c r="D211" s="65">
        <v>5</v>
      </c>
      <c r="E211" s="66">
        <v>2</v>
      </c>
      <c r="F211" s="67"/>
      <c r="G211" s="65">
        <f t="shared" si="48"/>
        <v>0</v>
      </c>
      <c r="H211" s="66">
        <f t="shared" si="49"/>
        <v>3</v>
      </c>
      <c r="I211" s="20" t="str">
        <f t="shared" si="50"/>
        <v>-</v>
      </c>
      <c r="J211" s="21">
        <f t="shared" si="51"/>
        <v>1.5</v>
      </c>
    </row>
    <row r="212" spans="1:10" x14ac:dyDescent="0.2">
      <c r="A212" s="158" t="s">
        <v>335</v>
      </c>
      <c r="B212" s="65">
        <v>0</v>
      </c>
      <c r="C212" s="66">
        <v>0</v>
      </c>
      <c r="D212" s="65">
        <v>0</v>
      </c>
      <c r="E212" s="66">
        <v>1</v>
      </c>
      <c r="F212" s="67"/>
      <c r="G212" s="65">
        <f t="shared" si="48"/>
        <v>0</v>
      </c>
      <c r="H212" s="66">
        <f t="shared" si="49"/>
        <v>-1</v>
      </c>
      <c r="I212" s="20" t="str">
        <f t="shared" si="50"/>
        <v>-</v>
      </c>
      <c r="J212" s="21">
        <f t="shared" si="51"/>
        <v>-1</v>
      </c>
    </row>
    <row r="213" spans="1:10" x14ac:dyDescent="0.2">
      <c r="A213" s="158" t="s">
        <v>336</v>
      </c>
      <c r="B213" s="65">
        <v>0</v>
      </c>
      <c r="C213" s="66">
        <v>0</v>
      </c>
      <c r="D213" s="65">
        <v>1</v>
      </c>
      <c r="E213" s="66">
        <v>0</v>
      </c>
      <c r="F213" s="67"/>
      <c r="G213" s="65">
        <f t="shared" si="48"/>
        <v>0</v>
      </c>
      <c r="H213" s="66">
        <f t="shared" si="49"/>
        <v>1</v>
      </c>
      <c r="I213" s="20" t="str">
        <f t="shared" si="50"/>
        <v>-</v>
      </c>
      <c r="J213" s="21" t="str">
        <f t="shared" si="51"/>
        <v>-</v>
      </c>
    </row>
    <row r="214" spans="1:10" s="160" customFormat="1" x14ac:dyDescent="0.2">
      <c r="A214" s="178" t="s">
        <v>483</v>
      </c>
      <c r="B214" s="71">
        <v>1</v>
      </c>
      <c r="C214" s="72">
        <v>1</v>
      </c>
      <c r="D214" s="71">
        <v>25</v>
      </c>
      <c r="E214" s="72">
        <v>16</v>
      </c>
      <c r="F214" s="73"/>
      <c r="G214" s="71">
        <f t="shared" si="48"/>
        <v>0</v>
      </c>
      <c r="H214" s="72">
        <f t="shared" si="49"/>
        <v>9</v>
      </c>
      <c r="I214" s="37">
        <f t="shared" si="50"/>
        <v>0</v>
      </c>
      <c r="J214" s="38">
        <f t="shared" si="51"/>
        <v>0.5625</v>
      </c>
    </row>
    <row r="215" spans="1:10" x14ac:dyDescent="0.2">
      <c r="A215" s="177"/>
      <c r="B215" s="143"/>
      <c r="C215" s="144"/>
      <c r="D215" s="143"/>
      <c r="E215" s="144"/>
      <c r="F215" s="145"/>
      <c r="G215" s="143"/>
      <c r="H215" s="144"/>
      <c r="I215" s="151"/>
      <c r="J215" s="152"/>
    </row>
    <row r="216" spans="1:10" s="139" customFormat="1" x14ac:dyDescent="0.2">
      <c r="A216" s="159" t="s">
        <v>56</v>
      </c>
      <c r="B216" s="65"/>
      <c r="C216" s="66"/>
      <c r="D216" s="65"/>
      <c r="E216" s="66"/>
      <c r="F216" s="67"/>
      <c r="G216" s="65"/>
      <c r="H216" s="66"/>
      <c r="I216" s="20"/>
      <c r="J216" s="21"/>
    </row>
    <row r="217" spans="1:10" x14ac:dyDescent="0.2">
      <c r="A217" s="158" t="s">
        <v>400</v>
      </c>
      <c r="B217" s="65">
        <v>0</v>
      </c>
      <c r="C217" s="66">
        <v>0</v>
      </c>
      <c r="D217" s="65">
        <v>3</v>
      </c>
      <c r="E217" s="66">
        <v>1</v>
      </c>
      <c r="F217" s="67"/>
      <c r="G217" s="65">
        <f>B217-C217</f>
        <v>0</v>
      </c>
      <c r="H217" s="66">
        <f>D217-E217</f>
        <v>2</v>
      </c>
      <c r="I217" s="20" t="str">
        <f>IF(C217=0, "-", IF(G217/C217&lt;10, G217/C217, "&gt;999%"))</f>
        <v>-</v>
      </c>
      <c r="J217" s="21">
        <f>IF(E217=0, "-", IF(H217/E217&lt;10, H217/E217, "&gt;999%"))</f>
        <v>2</v>
      </c>
    </row>
    <row r="218" spans="1:10" x14ac:dyDescent="0.2">
      <c r="A218" s="158" t="s">
        <v>395</v>
      </c>
      <c r="B218" s="65">
        <v>0</v>
      </c>
      <c r="C218" s="66">
        <v>0</v>
      </c>
      <c r="D218" s="65">
        <v>0</v>
      </c>
      <c r="E218" s="66">
        <v>1</v>
      </c>
      <c r="F218" s="67"/>
      <c r="G218" s="65">
        <f>B218-C218</f>
        <v>0</v>
      </c>
      <c r="H218" s="66">
        <f>D218-E218</f>
        <v>-1</v>
      </c>
      <c r="I218" s="20" t="str">
        <f>IF(C218=0, "-", IF(G218/C218&lt;10, G218/C218, "&gt;999%"))</f>
        <v>-</v>
      </c>
      <c r="J218" s="21">
        <f>IF(E218=0, "-", IF(H218/E218&lt;10, H218/E218, "&gt;999%"))</f>
        <v>-1</v>
      </c>
    </row>
    <row r="219" spans="1:10" s="160" customFormat="1" x14ac:dyDescent="0.2">
      <c r="A219" s="178" t="s">
        <v>484</v>
      </c>
      <c r="B219" s="71">
        <v>0</v>
      </c>
      <c r="C219" s="72">
        <v>0</v>
      </c>
      <c r="D219" s="71">
        <v>3</v>
      </c>
      <c r="E219" s="72">
        <v>2</v>
      </c>
      <c r="F219" s="73"/>
      <c r="G219" s="71">
        <f>B219-C219</f>
        <v>0</v>
      </c>
      <c r="H219" s="72">
        <f>D219-E219</f>
        <v>1</v>
      </c>
      <c r="I219" s="37" t="str">
        <f>IF(C219=0, "-", IF(G219/C219&lt;10, G219/C219, "&gt;999%"))</f>
        <v>-</v>
      </c>
      <c r="J219" s="38">
        <f>IF(E219=0, "-", IF(H219/E219&lt;10, H219/E219, "&gt;999%"))</f>
        <v>0.5</v>
      </c>
    </row>
    <row r="220" spans="1:10" x14ac:dyDescent="0.2">
      <c r="A220" s="177"/>
      <c r="B220" s="143"/>
      <c r="C220" s="144"/>
      <c r="D220" s="143"/>
      <c r="E220" s="144"/>
      <c r="F220" s="145"/>
      <c r="G220" s="143"/>
      <c r="H220" s="144"/>
      <c r="I220" s="151"/>
      <c r="J220" s="152"/>
    </row>
    <row r="221" spans="1:10" s="139" customFormat="1" x14ac:dyDescent="0.2">
      <c r="A221" s="159" t="s">
        <v>57</v>
      </c>
      <c r="B221" s="65"/>
      <c r="C221" s="66"/>
      <c r="D221" s="65"/>
      <c r="E221" s="66"/>
      <c r="F221" s="67"/>
      <c r="G221" s="65"/>
      <c r="H221" s="66"/>
      <c r="I221" s="20"/>
      <c r="J221" s="21"/>
    </row>
    <row r="222" spans="1:10" x14ac:dyDescent="0.2">
      <c r="A222" s="158" t="s">
        <v>389</v>
      </c>
      <c r="B222" s="65">
        <v>0</v>
      </c>
      <c r="C222" s="66">
        <v>2</v>
      </c>
      <c r="D222" s="65">
        <v>10</v>
      </c>
      <c r="E222" s="66">
        <v>10</v>
      </c>
      <c r="F222" s="67"/>
      <c r="G222" s="65">
        <f>B222-C222</f>
        <v>-2</v>
      </c>
      <c r="H222" s="66">
        <f>D222-E222</f>
        <v>0</v>
      </c>
      <c r="I222" s="20">
        <f>IF(C222=0, "-", IF(G222/C222&lt;10, G222/C222, "&gt;999%"))</f>
        <v>-1</v>
      </c>
      <c r="J222" s="21">
        <f>IF(E222=0, "-", IF(H222/E222&lt;10, H222/E222, "&gt;999%"))</f>
        <v>0</v>
      </c>
    </row>
    <row r="223" spans="1:10" x14ac:dyDescent="0.2">
      <c r="A223" s="158" t="s">
        <v>238</v>
      </c>
      <c r="B223" s="65">
        <v>0</v>
      </c>
      <c r="C223" s="66">
        <v>0</v>
      </c>
      <c r="D223" s="65">
        <v>0</v>
      </c>
      <c r="E223" s="66">
        <v>1</v>
      </c>
      <c r="F223" s="67"/>
      <c r="G223" s="65">
        <f>B223-C223</f>
        <v>0</v>
      </c>
      <c r="H223" s="66">
        <f>D223-E223</f>
        <v>-1</v>
      </c>
      <c r="I223" s="20" t="str">
        <f>IF(C223=0, "-", IF(G223/C223&lt;10, G223/C223, "&gt;999%"))</f>
        <v>-</v>
      </c>
      <c r="J223" s="21">
        <f>IF(E223=0, "-", IF(H223/E223&lt;10, H223/E223, "&gt;999%"))</f>
        <v>-1</v>
      </c>
    </row>
    <row r="224" spans="1:10" x14ac:dyDescent="0.2">
      <c r="A224" s="158" t="s">
        <v>354</v>
      </c>
      <c r="B224" s="65">
        <v>0</v>
      </c>
      <c r="C224" s="66">
        <v>0</v>
      </c>
      <c r="D224" s="65">
        <v>1</v>
      </c>
      <c r="E224" s="66">
        <v>0</v>
      </c>
      <c r="F224" s="67"/>
      <c r="G224" s="65">
        <f>B224-C224</f>
        <v>0</v>
      </c>
      <c r="H224" s="66">
        <f>D224-E224</f>
        <v>1</v>
      </c>
      <c r="I224" s="20" t="str">
        <f>IF(C224=0, "-", IF(G224/C224&lt;10, G224/C224, "&gt;999%"))</f>
        <v>-</v>
      </c>
      <c r="J224" s="21" t="str">
        <f>IF(E224=0, "-", IF(H224/E224&lt;10, H224/E224, "&gt;999%"))</f>
        <v>-</v>
      </c>
    </row>
    <row r="225" spans="1:10" x14ac:dyDescent="0.2">
      <c r="A225" s="158" t="s">
        <v>374</v>
      </c>
      <c r="B225" s="65">
        <v>0</v>
      </c>
      <c r="C225" s="66">
        <v>0</v>
      </c>
      <c r="D225" s="65">
        <v>4</v>
      </c>
      <c r="E225" s="66">
        <v>8</v>
      </c>
      <c r="F225" s="67"/>
      <c r="G225" s="65">
        <f>B225-C225</f>
        <v>0</v>
      </c>
      <c r="H225" s="66">
        <f>D225-E225</f>
        <v>-4</v>
      </c>
      <c r="I225" s="20" t="str">
        <f>IF(C225=0, "-", IF(G225/C225&lt;10, G225/C225, "&gt;999%"))</f>
        <v>-</v>
      </c>
      <c r="J225" s="21">
        <f>IF(E225=0, "-", IF(H225/E225&lt;10, H225/E225, "&gt;999%"))</f>
        <v>-0.5</v>
      </c>
    </row>
    <row r="226" spans="1:10" s="160" customFormat="1" x14ac:dyDescent="0.2">
      <c r="A226" s="178" t="s">
        <v>485</v>
      </c>
      <c r="B226" s="71">
        <v>0</v>
      </c>
      <c r="C226" s="72">
        <v>2</v>
      </c>
      <c r="D226" s="71">
        <v>15</v>
      </c>
      <c r="E226" s="72">
        <v>19</v>
      </c>
      <c r="F226" s="73"/>
      <c r="G226" s="71">
        <f>B226-C226</f>
        <v>-2</v>
      </c>
      <c r="H226" s="72">
        <f>D226-E226</f>
        <v>-4</v>
      </c>
      <c r="I226" s="37">
        <f>IF(C226=0, "-", IF(G226/C226&lt;10, G226/C226, "&gt;999%"))</f>
        <v>-1</v>
      </c>
      <c r="J226" s="38">
        <f>IF(E226=0, "-", IF(H226/E226&lt;10, H226/E226, "&gt;999%"))</f>
        <v>-0.21052631578947367</v>
      </c>
    </row>
    <row r="227" spans="1:10" x14ac:dyDescent="0.2">
      <c r="A227" s="177"/>
      <c r="B227" s="143"/>
      <c r="C227" s="144"/>
      <c r="D227" s="143"/>
      <c r="E227" s="144"/>
      <c r="F227" s="145"/>
      <c r="G227" s="143"/>
      <c r="H227" s="144"/>
      <c r="I227" s="151"/>
      <c r="J227" s="152"/>
    </row>
    <row r="228" spans="1:10" s="139" customFormat="1" x14ac:dyDescent="0.2">
      <c r="A228" s="159" t="s">
        <v>58</v>
      </c>
      <c r="B228" s="65"/>
      <c r="C228" s="66"/>
      <c r="D228" s="65"/>
      <c r="E228" s="66"/>
      <c r="F228" s="67"/>
      <c r="G228" s="65"/>
      <c r="H228" s="66"/>
      <c r="I228" s="20"/>
      <c r="J228" s="21"/>
    </row>
    <row r="229" spans="1:10" x14ac:dyDescent="0.2">
      <c r="A229" s="158" t="s">
        <v>286</v>
      </c>
      <c r="B229" s="65">
        <v>2</v>
      </c>
      <c r="C229" s="66">
        <v>0</v>
      </c>
      <c r="D229" s="65">
        <v>6</v>
      </c>
      <c r="E229" s="66">
        <v>0</v>
      </c>
      <c r="F229" s="67"/>
      <c r="G229" s="65">
        <f>B229-C229</f>
        <v>2</v>
      </c>
      <c r="H229" s="66">
        <f>D229-E229</f>
        <v>6</v>
      </c>
      <c r="I229" s="20" t="str">
        <f>IF(C229=0, "-", IF(G229/C229&lt;10, G229/C229, "&gt;999%"))</f>
        <v>-</v>
      </c>
      <c r="J229" s="21" t="str">
        <f>IF(E229=0, "-", IF(H229/E229&lt;10, H229/E229, "&gt;999%"))</f>
        <v>-</v>
      </c>
    </row>
    <row r="230" spans="1:10" x14ac:dyDescent="0.2">
      <c r="A230" s="158" t="s">
        <v>179</v>
      </c>
      <c r="B230" s="65">
        <v>9</v>
      </c>
      <c r="C230" s="66">
        <v>0</v>
      </c>
      <c r="D230" s="65">
        <v>20</v>
      </c>
      <c r="E230" s="66">
        <v>0</v>
      </c>
      <c r="F230" s="67"/>
      <c r="G230" s="65">
        <f>B230-C230</f>
        <v>9</v>
      </c>
      <c r="H230" s="66">
        <f>D230-E230</f>
        <v>20</v>
      </c>
      <c r="I230" s="20" t="str">
        <f>IF(C230=0, "-", IF(G230/C230&lt;10, G230/C230, "&gt;999%"))</f>
        <v>-</v>
      </c>
      <c r="J230" s="21" t="str">
        <f>IF(E230=0, "-", IF(H230/E230&lt;10, H230/E230, "&gt;999%"))</f>
        <v>-</v>
      </c>
    </row>
    <row r="231" spans="1:10" x14ac:dyDescent="0.2">
      <c r="A231" s="158" t="s">
        <v>263</v>
      </c>
      <c r="B231" s="65">
        <v>0</v>
      </c>
      <c r="C231" s="66">
        <v>0</v>
      </c>
      <c r="D231" s="65">
        <v>11</v>
      </c>
      <c r="E231" s="66">
        <v>0</v>
      </c>
      <c r="F231" s="67"/>
      <c r="G231" s="65">
        <f>B231-C231</f>
        <v>0</v>
      </c>
      <c r="H231" s="66">
        <f>D231-E231</f>
        <v>11</v>
      </c>
      <c r="I231" s="20" t="str">
        <f>IF(C231=0, "-", IF(G231/C231&lt;10, G231/C231, "&gt;999%"))</f>
        <v>-</v>
      </c>
      <c r="J231" s="21" t="str">
        <f>IF(E231=0, "-", IF(H231/E231&lt;10, H231/E231, "&gt;999%"))</f>
        <v>-</v>
      </c>
    </row>
    <row r="232" spans="1:10" s="160" customFormat="1" x14ac:dyDescent="0.2">
      <c r="A232" s="178" t="s">
        <v>486</v>
      </c>
      <c r="B232" s="71">
        <v>11</v>
      </c>
      <c r="C232" s="72">
        <v>0</v>
      </c>
      <c r="D232" s="71">
        <v>37</v>
      </c>
      <c r="E232" s="72">
        <v>0</v>
      </c>
      <c r="F232" s="73"/>
      <c r="G232" s="71">
        <f>B232-C232</f>
        <v>11</v>
      </c>
      <c r="H232" s="72">
        <f>D232-E232</f>
        <v>37</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59</v>
      </c>
      <c r="B234" s="65"/>
      <c r="C234" s="66"/>
      <c r="D234" s="65"/>
      <c r="E234" s="66"/>
      <c r="F234" s="67"/>
      <c r="G234" s="65"/>
      <c r="H234" s="66"/>
      <c r="I234" s="20"/>
      <c r="J234" s="21"/>
    </row>
    <row r="235" spans="1:10" x14ac:dyDescent="0.2">
      <c r="A235" s="158" t="s">
        <v>187</v>
      </c>
      <c r="B235" s="65">
        <v>1</v>
      </c>
      <c r="C235" s="66">
        <v>0</v>
      </c>
      <c r="D235" s="65">
        <v>1</v>
      </c>
      <c r="E235" s="66">
        <v>2</v>
      </c>
      <c r="F235" s="67"/>
      <c r="G235" s="65">
        <f>B235-C235</f>
        <v>1</v>
      </c>
      <c r="H235" s="66">
        <f>D235-E235</f>
        <v>-1</v>
      </c>
      <c r="I235" s="20" t="str">
        <f>IF(C235=0, "-", IF(G235/C235&lt;10, G235/C235, "&gt;999%"))</f>
        <v>-</v>
      </c>
      <c r="J235" s="21">
        <f>IF(E235=0, "-", IF(H235/E235&lt;10, H235/E235, "&gt;999%"))</f>
        <v>-0.5</v>
      </c>
    </row>
    <row r="236" spans="1:10" s="160" customFormat="1" x14ac:dyDescent="0.2">
      <c r="A236" s="178" t="s">
        <v>487</v>
      </c>
      <c r="B236" s="71">
        <v>1</v>
      </c>
      <c r="C236" s="72">
        <v>0</v>
      </c>
      <c r="D236" s="71">
        <v>1</v>
      </c>
      <c r="E236" s="72">
        <v>2</v>
      </c>
      <c r="F236" s="73"/>
      <c r="G236" s="71">
        <f>B236-C236</f>
        <v>1</v>
      </c>
      <c r="H236" s="72">
        <f>D236-E236</f>
        <v>-1</v>
      </c>
      <c r="I236" s="37" t="str">
        <f>IF(C236=0, "-", IF(G236/C236&lt;10, G236/C236, "&gt;999%"))</f>
        <v>-</v>
      </c>
      <c r="J236" s="38">
        <f>IF(E236=0, "-", IF(H236/E236&lt;10, H236/E236, "&gt;999%"))</f>
        <v>-0.5</v>
      </c>
    </row>
    <row r="237" spans="1:10" x14ac:dyDescent="0.2">
      <c r="A237" s="177"/>
      <c r="B237" s="143"/>
      <c r="C237" s="144"/>
      <c r="D237" s="143"/>
      <c r="E237" s="144"/>
      <c r="F237" s="145"/>
      <c r="G237" s="143"/>
      <c r="H237" s="144"/>
      <c r="I237" s="151"/>
      <c r="J237" s="152"/>
    </row>
    <row r="238" spans="1:10" s="139" customFormat="1" x14ac:dyDescent="0.2">
      <c r="A238" s="159" t="s">
        <v>60</v>
      </c>
      <c r="B238" s="65"/>
      <c r="C238" s="66"/>
      <c r="D238" s="65"/>
      <c r="E238" s="66"/>
      <c r="F238" s="67"/>
      <c r="G238" s="65"/>
      <c r="H238" s="66"/>
      <c r="I238" s="20"/>
      <c r="J238" s="21"/>
    </row>
    <row r="239" spans="1:10" x14ac:dyDescent="0.2">
      <c r="A239" s="158" t="s">
        <v>264</v>
      </c>
      <c r="B239" s="65">
        <v>19</v>
      </c>
      <c r="C239" s="66">
        <v>19</v>
      </c>
      <c r="D239" s="65">
        <v>116</v>
      </c>
      <c r="E239" s="66">
        <v>202</v>
      </c>
      <c r="F239" s="67"/>
      <c r="G239" s="65">
        <f t="shared" ref="G239:G249" si="52">B239-C239</f>
        <v>0</v>
      </c>
      <c r="H239" s="66">
        <f t="shared" ref="H239:H249" si="53">D239-E239</f>
        <v>-86</v>
      </c>
      <c r="I239" s="20">
        <f t="shared" ref="I239:I249" si="54">IF(C239=0, "-", IF(G239/C239&lt;10, G239/C239, "&gt;999%"))</f>
        <v>0</v>
      </c>
      <c r="J239" s="21">
        <f t="shared" ref="J239:J249" si="55">IF(E239=0, "-", IF(H239/E239&lt;10, H239/E239, "&gt;999%"))</f>
        <v>-0.42574257425742573</v>
      </c>
    </row>
    <row r="240" spans="1:10" x14ac:dyDescent="0.2">
      <c r="A240" s="158" t="s">
        <v>265</v>
      </c>
      <c r="B240" s="65">
        <v>6</v>
      </c>
      <c r="C240" s="66">
        <v>8</v>
      </c>
      <c r="D240" s="65">
        <v>30</v>
      </c>
      <c r="E240" s="66">
        <v>61</v>
      </c>
      <c r="F240" s="67"/>
      <c r="G240" s="65">
        <f t="shared" si="52"/>
        <v>-2</v>
      </c>
      <c r="H240" s="66">
        <f t="shared" si="53"/>
        <v>-31</v>
      </c>
      <c r="I240" s="20">
        <f t="shared" si="54"/>
        <v>-0.25</v>
      </c>
      <c r="J240" s="21">
        <f t="shared" si="55"/>
        <v>-0.50819672131147542</v>
      </c>
    </row>
    <row r="241" spans="1:10" x14ac:dyDescent="0.2">
      <c r="A241" s="158" t="s">
        <v>355</v>
      </c>
      <c r="B241" s="65">
        <v>0</v>
      </c>
      <c r="C241" s="66">
        <v>0</v>
      </c>
      <c r="D241" s="65">
        <v>1</v>
      </c>
      <c r="E241" s="66">
        <v>0</v>
      </c>
      <c r="F241" s="67"/>
      <c r="G241" s="65">
        <f t="shared" si="52"/>
        <v>0</v>
      </c>
      <c r="H241" s="66">
        <f t="shared" si="53"/>
        <v>1</v>
      </c>
      <c r="I241" s="20" t="str">
        <f t="shared" si="54"/>
        <v>-</v>
      </c>
      <c r="J241" s="21" t="str">
        <f t="shared" si="55"/>
        <v>-</v>
      </c>
    </row>
    <row r="242" spans="1:10" x14ac:dyDescent="0.2">
      <c r="A242" s="158" t="s">
        <v>197</v>
      </c>
      <c r="B242" s="65">
        <v>0</v>
      </c>
      <c r="C242" s="66">
        <v>0</v>
      </c>
      <c r="D242" s="65">
        <v>0</v>
      </c>
      <c r="E242" s="66">
        <v>22</v>
      </c>
      <c r="F242" s="67"/>
      <c r="G242" s="65">
        <f t="shared" si="52"/>
        <v>0</v>
      </c>
      <c r="H242" s="66">
        <f t="shared" si="53"/>
        <v>-22</v>
      </c>
      <c r="I242" s="20" t="str">
        <f t="shared" si="54"/>
        <v>-</v>
      </c>
      <c r="J242" s="21">
        <f t="shared" si="55"/>
        <v>-1</v>
      </c>
    </row>
    <row r="243" spans="1:10" x14ac:dyDescent="0.2">
      <c r="A243" s="158" t="s">
        <v>172</v>
      </c>
      <c r="B243" s="65">
        <v>3</v>
      </c>
      <c r="C243" s="66">
        <v>2</v>
      </c>
      <c r="D243" s="65">
        <v>10</v>
      </c>
      <c r="E243" s="66">
        <v>8</v>
      </c>
      <c r="F243" s="67"/>
      <c r="G243" s="65">
        <f t="shared" si="52"/>
        <v>1</v>
      </c>
      <c r="H243" s="66">
        <f t="shared" si="53"/>
        <v>2</v>
      </c>
      <c r="I243" s="20">
        <f t="shared" si="54"/>
        <v>0.5</v>
      </c>
      <c r="J243" s="21">
        <f t="shared" si="55"/>
        <v>0.25</v>
      </c>
    </row>
    <row r="244" spans="1:10" x14ac:dyDescent="0.2">
      <c r="A244" s="158" t="s">
        <v>287</v>
      </c>
      <c r="B244" s="65">
        <v>7</v>
      </c>
      <c r="C244" s="66">
        <v>2</v>
      </c>
      <c r="D244" s="65">
        <v>83</v>
      </c>
      <c r="E244" s="66">
        <v>280</v>
      </c>
      <c r="F244" s="67"/>
      <c r="G244" s="65">
        <f t="shared" si="52"/>
        <v>5</v>
      </c>
      <c r="H244" s="66">
        <f t="shared" si="53"/>
        <v>-197</v>
      </c>
      <c r="I244" s="20">
        <f t="shared" si="54"/>
        <v>2.5</v>
      </c>
      <c r="J244" s="21">
        <f t="shared" si="55"/>
        <v>-0.70357142857142863</v>
      </c>
    </row>
    <row r="245" spans="1:10" x14ac:dyDescent="0.2">
      <c r="A245" s="158" t="s">
        <v>319</v>
      </c>
      <c r="B245" s="65">
        <v>0</v>
      </c>
      <c r="C245" s="66">
        <v>1</v>
      </c>
      <c r="D245" s="65">
        <v>10</v>
      </c>
      <c r="E245" s="66">
        <v>46</v>
      </c>
      <c r="F245" s="67"/>
      <c r="G245" s="65">
        <f t="shared" si="52"/>
        <v>-1</v>
      </c>
      <c r="H245" s="66">
        <f t="shared" si="53"/>
        <v>-36</v>
      </c>
      <c r="I245" s="20">
        <f t="shared" si="54"/>
        <v>-1</v>
      </c>
      <c r="J245" s="21">
        <f t="shared" si="55"/>
        <v>-0.78260869565217395</v>
      </c>
    </row>
    <row r="246" spans="1:10" x14ac:dyDescent="0.2">
      <c r="A246" s="158" t="s">
        <v>320</v>
      </c>
      <c r="B246" s="65">
        <v>8</v>
      </c>
      <c r="C246" s="66">
        <v>6</v>
      </c>
      <c r="D246" s="65">
        <v>50</v>
      </c>
      <c r="E246" s="66">
        <v>123</v>
      </c>
      <c r="F246" s="67"/>
      <c r="G246" s="65">
        <f t="shared" si="52"/>
        <v>2</v>
      </c>
      <c r="H246" s="66">
        <f t="shared" si="53"/>
        <v>-73</v>
      </c>
      <c r="I246" s="20">
        <f t="shared" si="54"/>
        <v>0.33333333333333331</v>
      </c>
      <c r="J246" s="21">
        <f t="shared" si="55"/>
        <v>-0.5934959349593496</v>
      </c>
    </row>
    <row r="247" spans="1:10" x14ac:dyDescent="0.2">
      <c r="A247" s="158" t="s">
        <v>364</v>
      </c>
      <c r="B247" s="65">
        <v>2</v>
      </c>
      <c r="C247" s="66">
        <v>1</v>
      </c>
      <c r="D247" s="65">
        <v>14</v>
      </c>
      <c r="E247" s="66">
        <v>13</v>
      </c>
      <c r="F247" s="67"/>
      <c r="G247" s="65">
        <f t="shared" si="52"/>
        <v>1</v>
      </c>
      <c r="H247" s="66">
        <f t="shared" si="53"/>
        <v>1</v>
      </c>
      <c r="I247" s="20">
        <f t="shared" si="54"/>
        <v>1</v>
      </c>
      <c r="J247" s="21">
        <f t="shared" si="55"/>
        <v>7.6923076923076927E-2</v>
      </c>
    </row>
    <row r="248" spans="1:10" x14ac:dyDescent="0.2">
      <c r="A248" s="158" t="s">
        <v>375</v>
      </c>
      <c r="B248" s="65">
        <v>23</v>
      </c>
      <c r="C248" s="66">
        <v>20</v>
      </c>
      <c r="D248" s="65">
        <v>120</v>
      </c>
      <c r="E248" s="66">
        <v>183</v>
      </c>
      <c r="F248" s="67"/>
      <c r="G248" s="65">
        <f t="shared" si="52"/>
        <v>3</v>
      </c>
      <c r="H248" s="66">
        <f t="shared" si="53"/>
        <v>-63</v>
      </c>
      <c r="I248" s="20">
        <f t="shared" si="54"/>
        <v>0.15</v>
      </c>
      <c r="J248" s="21">
        <f t="shared" si="55"/>
        <v>-0.34426229508196721</v>
      </c>
    </row>
    <row r="249" spans="1:10" s="160" customFormat="1" x14ac:dyDescent="0.2">
      <c r="A249" s="178" t="s">
        <v>488</v>
      </c>
      <c r="B249" s="71">
        <v>68</v>
      </c>
      <c r="C249" s="72">
        <v>59</v>
      </c>
      <c r="D249" s="71">
        <v>434</v>
      </c>
      <c r="E249" s="72">
        <v>938</v>
      </c>
      <c r="F249" s="73"/>
      <c r="G249" s="71">
        <f t="shared" si="52"/>
        <v>9</v>
      </c>
      <c r="H249" s="72">
        <f t="shared" si="53"/>
        <v>-504</v>
      </c>
      <c r="I249" s="37">
        <f t="shared" si="54"/>
        <v>0.15254237288135594</v>
      </c>
      <c r="J249" s="38">
        <f t="shared" si="55"/>
        <v>-0.53731343283582089</v>
      </c>
    </row>
    <row r="250" spans="1:10" x14ac:dyDescent="0.2">
      <c r="A250" s="177"/>
      <c r="B250" s="143"/>
      <c r="C250" s="144"/>
      <c r="D250" s="143"/>
      <c r="E250" s="144"/>
      <c r="F250" s="145"/>
      <c r="G250" s="143"/>
      <c r="H250" s="144"/>
      <c r="I250" s="151"/>
      <c r="J250" s="152"/>
    </row>
    <row r="251" spans="1:10" s="139" customFormat="1" x14ac:dyDescent="0.2">
      <c r="A251" s="159" t="s">
        <v>61</v>
      </c>
      <c r="B251" s="65"/>
      <c r="C251" s="66"/>
      <c r="D251" s="65"/>
      <c r="E251" s="66"/>
      <c r="F251" s="67"/>
      <c r="G251" s="65"/>
      <c r="H251" s="66"/>
      <c r="I251" s="20"/>
      <c r="J251" s="21"/>
    </row>
    <row r="252" spans="1:10" x14ac:dyDescent="0.2">
      <c r="A252" s="158" t="s">
        <v>252</v>
      </c>
      <c r="B252" s="65">
        <v>0</v>
      </c>
      <c r="C252" s="66">
        <v>0</v>
      </c>
      <c r="D252" s="65">
        <v>5</v>
      </c>
      <c r="E252" s="66">
        <v>2</v>
      </c>
      <c r="F252" s="67"/>
      <c r="G252" s="65">
        <f t="shared" ref="G252:G260" si="56">B252-C252</f>
        <v>0</v>
      </c>
      <c r="H252" s="66">
        <f t="shared" ref="H252:H260" si="57">D252-E252</f>
        <v>3</v>
      </c>
      <c r="I252" s="20" t="str">
        <f t="shared" ref="I252:I260" si="58">IF(C252=0, "-", IF(G252/C252&lt;10, G252/C252, "&gt;999%"))</f>
        <v>-</v>
      </c>
      <c r="J252" s="21">
        <f t="shared" ref="J252:J260" si="59">IF(E252=0, "-", IF(H252/E252&lt;10, H252/E252, "&gt;999%"))</f>
        <v>1.5</v>
      </c>
    </row>
    <row r="253" spans="1:10" x14ac:dyDescent="0.2">
      <c r="A253" s="158" t="s">
        <v>210</v>
      </c>
      <c r="B253" s="65">
        <v>1</v>
      </c>
      <c r="C253" s="66">
        <v>0</v>
      </c>
      <c r="D253" s="65">
        <v>4</v>
      </c>
      <c r="E253" s="66">
        <v>2</v>
      </c>
      <c r="F253" s="67"/>
      <c r="G253" s="65">
        <f t="shared" si="56"/>
        <v>1</v>
      </c>
      <c r="H253" s="66">
        <f t="shared" si="57"/>
        <v>2</v>
      </c>
      <c r="I253" s="20" t="str">
        <f t="shared" si="58"/>
        <v>-</v>
      </c>
      <c r="J253" s="21">
        <f t="shared" si="59"/>
        <v>1</v>
      </c>
    </row>
    <row r="254" spans="1:10" x14ac:dyDescent="0.2">
      <c r="A254" s="158" t="s">
        <v>365</v>
      </c>
      <c r="B254" s="65">
        <v>0</v>
      </c>
      <c r="C254" s="66">
        <v>0</v>
      </c>
      <c r="D254" s="65">
        <v>3</v>
      </c>
      <c r="E254" s="66">
        <v>10</v>
      </c>
      <c r="F254" s="67"/>
      <c r="G254" s="65">
        <f t="shared" si="56"/>
        <v>0</v>
      </c>
      <c r="H254" s="66">
        <f t="shared" si="57"/>
        <v>-7</v>
      </c>
      <c r="I254" s="20" t="str">
        <f t="shared" si="58"/>
        <v>-</v>
      </c>
      <c r="J254" s="21">
        <f t="shared" si="59"/>
        <v>-0.7</v>
      </c>
    </row>
    <row r="255" spans="1:10" x14ac:dyDescent="0.2">
      <c r="A255" s="158" t="s">
        <v>376</v>
      </c>
      <c r="B255" s="65">
        <v>8</v>
      </c>
      <c r="C255" s="66">
        <v>2</v>
      </c>
      <c r="D255" s="65">
        <v>33</v>
      </c>
      <c r="E255" s="66">
        <v>35</v>
      </c>
      <c r="F255" s="67"/>
      <c r="G255" s="65">
        <f t="shared" si="56"/>
        <v>6</v>
      </c>
      <c r="H255" s="66">
        <f t="shared" si="57"/>
        <v>-2</v>
      </c>
      <c r="I255" s="20">
        <f t="shared" si="58"/>
        <v>3</v>
      </c>
      <c r="J255" s="21">
        <f t="shared" si="59"/>
        <v>-5.7142857142857141E-2</v>
      </c>
    </row>
    <row r="256" spans="1:10" x14ac:dyDescent="0.2">
      <c r="A256" s="158" t="s">
        <v>321</v>
      </c>
      <c r="B256" s="65">
        <v>1</v>
      </c>
      <c r="C256" s="66">
        <v>1</v>
      </c>
      <c r="D256" s="65">
        <v>5</v>
      </c>
      <c r="E256" s="66">
        <v>9</v>
      </c>
      <c r="F256" s="67"/>
      <c r="G256" s="65">
        <f t="shared" si="56"/>
        <v>0</v>
      </c>
      <c r="H256" s="66">
        <f t="shared" si="57"/>
        <v>-4</v>
      </c>
      <c r="I256" s="20">
        <f t="shared" si="58"/>
        <v>0</v>
      </c>
      <c r="J256" s="21">
        <f t="shared" si="59"/>
        <v>-0.44444444444444442</v>
      </c>
    </row>
    <row r="257" spans="1:10" x14ac:dyDescent="0.2">
      <c r="A257" s="158" t="s">
        <v>338</v>
      </c>
      <c r="B257" s="65">
        <v>1</v>
      </c>
      <c r="C257" s="66">
        <v>1</v>
      </c>
      <c r="D257" s="65">
        <v>19</v>
      </c>
      <c r="E257" s="66">
        <v>18</v>
      </c>
      <c r="F257" s="67"/>
      <c r="G257" s="65">
        <f t="shared" si="56"/>
        <v>0</v>
      </c>
      <c r="H257" s="66">
        <f t="shared" si="57"/>
        <v>1</v>
      </c>
      <c r="I257" s="20">
        <f t="shared" si="58"/>
        <v>0</v>
      </c>
      <c r="J257" s="21">
        <f t="shared" si="59"/>
        <v>5.5555555555555552E-2</v>
      </c>
    </row>
    <row r="258" spans="1:10" x14ac:dyDescent="0.2">
      <c r="A258" s="158" t="s">
        <v>266</v>
      </c>
      <c r="B258" s="65">
        <v>1</v>
      </c>
      <c r="C258" s="66">
        <v>5</v>
      </c>
      <c r="D258" s="65">
        <v>25</v>
      </c>
      <c r="E258" s="66">
        <v>30</v>
      </c>
      <c r="F258" s="67"/>
      <c r="G258" s="65">
        <f t="shared" si="56"/>
        <v>-4</v>
      </c>
      <c r="H258" s="66">
        <f t="shared" si="57"/>
        <v>-5</v>
      </c>
      <c r="I258" s="20">
        <f t="shared" si="58"/>
        <v>-0.8</v>
      </c>
      <c r="J258" s="21">
        <f t="shared" si="59"/>
        <v>-0.16666666666666666</v>
      </c>
    </row>
    <row r="259" spans="1:10" x14ac:dyDescent="0.2">
      <c r="A259" s="158" t="s">
        <v>288</v>
      </c>
      <c r="B259" s="65">
        <v>10</v>
      </c>
      <c r="C259" s="66">
        <v>4</v>
      </c>
      <c r="D259" s="65">
        <v>72</v>
      </c>
      <c r="E259" s="66">
        <v>61</v>
      </c>
      <c r="F259" s="67"/>
      <c r="G259" s="65">
        <f t="shared" si="56"/>
        <v>6</v>
      </c>
      <c r="H259" s="66">
        <f t="shared" si="57"/>
        <v>11</v>
      </c>
      <c r="I259" s="20">
        <f t="shared" si="58"/>
        <v>1.5</v>
      </c>
      <c r="J259" s="21">
        <f t="shared" si="59"/>
        <v>0.18032786885245902</v>
      </c>
    </row>
    <row r="260" spans="1:10" s="160" customFormat="1" x14ac:dyDescent="0.2">
      <c r="A260" s="178" t="s">
        <v>489</v>
      </c>
      <c r="B260" s="71">
        <v>22</v>
      </c>
      <c r="C260" s="72">
        <v>13</v>
      </c>
      <c r="D260" s="71">
        <v>166</v>
      </c>
      <c r="E260" s="72">
        <v>167</v>
      </c>
      <c r="F260" s="73"/>
      <c r="G260" s="71">
        <f t="shared" si="56"/>
        <v>9</v>
      </c>
      <c r="H260" s="72">
        <f t="shared" si="57"/>
        <v>-1</v>
      </c>
      <c r="I260" s="37">
        <f t="shared" si="58"/>
        <v>0.69230769230769229</v>
      </c>
      <c r="J260" s="38">
        <f t="shared" si="59"/>
        <v>-5.9880239520958087E-3</v>
      </c>
    </row>
    <row r="261" spans="1:10" x14ac:dyDescent="0.2">
      <c r="A261" s="177"/>
      <c r="B261" s="143"/>
      <c r="C261" s="144"/>
      <c r="D261" s="143"/>
      <c r="E261" s="144"/>
      <c r="F261" s="145"/>
      <c r="G261" s="143"/>
      <c r="H261" s="144"/>
      <c r="I261" s="151"/>
      <c r="J261" s="152"/>
    </row>
    <row r="262" spans="1:10" s="139" customFormat="1" x14ac:dyDescent="0.2">
      <c r="A262" s="159" t="s">
        <v>62</v>
      </c>
      <c r="B262" s="65"/>
      <c r="C262" s="66"/>
      <c r="D262" s="65"/>
      <c r="E262" s="66"/>
      <c r="F262" s="67"/>
      <c r="G262" s="65"/>
      <c r="H262" s="66"/>
      <c r="I262" s="20"/>
      <c r="J262" s="21"/>
    </row>
    <row r="263" spans="1:10" x14ac:dyDescent="0.2">
      <c r="A263" s="158" t="s">
        <v>304</v>
      </c>
      <c r="B263" s="65">
        <v>0</v>
      </c>
      <c r="C263" s="66">
        <v>1</v>
      </c>
      <c r="D263" s="65">
        <v>2</v>
      </c>
      <c r="E263" s="66">
        <v>1</v>
      </c>
      <c r="F263" s="67"/>
      <c r="G263" s="65">
        <f>B263-C263</f>
        <v>-1</v>
      </c>
      <c r="H263" s="66">
        <f>D263-E263</f>
        <v>1</v>
      </c>
      <c r="I263" s="20">
        <f>IF(C263=0, "-", IF(G263/C263&lt;10, G263/C263, "&gt;999%"))</f>
        <v>-1</v>
      </c>
      <c r="J263" s="21">
        <f>IF(E263=0, "-", IF(H263/E263&lt;10, H263/E263, "&gt;999%"))</f>
        <v>1</v>
      </c>
    </row>
    <row r="264" spans="1:10" s="160" customFormat="1" x14ac:dyDescent="0.2">
      <c r="A264" s="178" t="s">
        <v>490</v>
      </c>
      <c r="B264" s="71">
        <v>0</v>
      </c>
      <c r="C264" s="72">
        <v>1</v>
      </c>
      <c r="D264" s="71">
        <v>2</v>
      </c>
      <c r="E264" s="72">
        <v>1</v>
      </c>
      <c r="F264" s="73"/>
      <c r="G264" s="71">
        <f>B264-C264</f>
        <v>-1</v>
      </c>
      <c r="H264" s="72">
        <f>D264-E264</f>
        <v>1</v>
      </c>
      <c r="I264" s="37">
        <f>IF(C264=0, "-", IF(G264/C264&lt;10, G264/C264, "&gt;999%"))</f>
        <v>-1</v>
      </c>
      <c r="J264" s="38">
        <f>IF(E264=0, "-", IF(H264/E264&lt;10, H264/E264, "&gt;999%"))</f>
        <v>1</v>
      </c>
    </row>
    <row r="265" spans="1:10" x14ac:dyDescent="0.2">
      <c r="A265" s="177"/>
      <c r="B265" s="143"/>
      <c r="C265" s="144"/>
      <c r="D265" s="143"/>
      <c r="E265" s="144"/>
      <c r="F265" s="145"/>
      <c r="G265" s="143"/>
      <c r="H265" s="144"/>
      <c r="I265" s="151"/>
      <c r="J265" s="152"/>
    </row>
    <row r="266" spans="1:10" s="139" customFormat="1" x14ac:dyDescent="0.2">
      <c r="A266" s="159" t="s">
        <v>63</v>
      </c>
      <c r="B266" s="65"/>
      <c r="C266" s="66"/>
      <c r="D266" s="65"/>
      <c r="E266" s="66"/>
      <c r="F266" s="67"/>
      <c r="G266" s="65"/>
      <c r="H266" s="66"/>
      <c r="I266" s="20"/>
      <c r="J266" s="21"/>
    </row>
    <row r="267" spans="1:10" x14ac:dyDescent="0.2">
      <c r="A267" s="158" t="s">
        <v>377</v>
      </c>
      <c r="B267" s="65">
        <v>4</v>
      </c>
      <c r="C267" s="66">
        <v>0</v>
      </c>
      <c r="D267" s="65">
        <v>21</v>
      </c>
      <c r="E267" s="66">
        <v>6</v>
      </c>
      <c r="F267" s="67"/>
      <c r="G267" s="65">
        <f>B267-C267</f>
        <v>4</v>
      </c>
      <c r="H267" s="66">
        <f>D267-E267</f>
        <v>15</v>
      </c>
      <c r="I267" s="20" t="str">
        <f>IF(C267=0, "-", IF(G267/C267&lt;10, G267/C267, "&gt;999%"))</f>
        <v>-</v>
      </c>
      <c r="J267" s="21">
        <f>IF(E267=0, "-", IF(H267/E267&lt;10, H267/E267, "&gt;999%"))</f>
        <v>2.5</v>
      </c>
    </row>
    <row r="268" spans="1:10" x14ac:dyDescent="0.2">
      <c r="A268" s="158" t="s">
        <v>378</v>
      </c>
      <c r="B268" s="65">
        <v>1</v>
      </c>
      <c r="C268" s="66">
        <v>1</v>
      </c>
      <c r="D268" s="65">
        <v>7</v>
      </c>
      <c r="E268" s="66">
        <v>3</v>
      </c>
      <c r="F268" s="67"/>
      <c r="G268" s="65">
        <f>B268-C268</f>
        <v>0</v>
      </c>
      <c r="H268" s="66">
        <f>D268-E268</f>
        <v>4</v>
      </c>
      <c r="I268" s="20">
        <f>IF(C268=0, "-", IF(G268/C268&lt;10, G268/C268, "&gt;999%"))</f>
        <v>0</v>
      </c>
      <c r="J268" s="21">
        <f>IF(E268=0, "-", IF(H268/E268&lt;10, H268/E268, "&gt;999%"))</f>
        <v>1.3333333333333333</v>
      </c>
    </row>
    <row r="269" spans="1:10" x14ac:dyDescent="0.2">
      <c r="A269" s="158" t="s">
        <v>379</v>
      </c>
      <c r="B269" s="65">
        <v>3</v>
      </c>
      <c r="C269" s="66">
        <v>0</v>
      </c>
      <c r="D269" s="65">
        <v>6</v>
      </c>
      <c r="E269" s="66">
        <v>0</v>
      </c>
      <c r="F269" s="67"/>
      <c r="G269" s="65">
        <f>B269-C269</f>
        <v>3</v>
      </c>
      <c r="H269" s="66">
        <f>D269-E269</f>
        <v>6</v>
      </c>
      <c r="I269" s="20" t="str">
        <f>IF(C269=0, "-", IF(G269/C269&lt;10, G269/C269, "&gt;999%"))</f>
        <v>-</v>
      </c>
      <c r="J269" s="21" t="str">
        <f>IF(E269=0, "-", IF(H269/E269&lt;10, H269/E269, "&gt;999%"))</f>
        <v>-</v>
      </c>
    </row>
    <row r="270" spans="1:10" s="160" customFormat="1" x14ac:dyDescent="0.2">
      <c r="A270" s="178" t="s">
        <v>491</v>
      </c>
      <c r="B270" s="71">
        <v>8</v>
      </c>
      <c r="C270" s="72">
        <v>1</v>
      </c>
      <c r="D270" s="71">
        <v>34</v>
      </c>
      <c r="E270" s="72">
        <v>9</v>
      </c>
      <c r="F270" s="73"/>
      <c r="G270" s="71">
        <f>B270-C270</f>
        <v>7</v>
      </c>
      <c r="H270" s="72">
        <f>D270-E270</f>
        <v>25</v>
      </c>
      <c r="I270" s="37">
        <f>IF(C270=0, "-", IF(G270/C270&lt;10, G270/C270, "&gt;999%"))</f>
        <v>7</v>
      </c>
      <c r="J270" s="38">
        <f>IF(E270=0, "-", IF(H270/E270&lt;10, H270/E270, "&gt;999%"))</f>
        <v>2.7777777777777777</v>
      </c>
    </row>
    <row r="271" spans="1:10" x14ac:dyDescent="0.2">
      <c r="A271" s="177"/>
      <c r="B271" s="143"/>
      <c r="C271" s="144"/>
      <c r="D271" s="143"/>
      <c r="E271" s="144"/>
      <c r="F271" s="145"/>
      <c r="G271" s="143"/>
      <c r="H271" s="144"/>
      <c r="I271" s="151"/>
      <c r="J271" s="152"/>
    </row>
    <row r="272" spans="1:10" s="139" customFormat="1" x14ac:dyDescent="0.2">
      <c r="A272" s="159" t="s">
        <v>64</v>
      </c>
      <c r="B272" s="65"/>
      <c r="C272" s="66"/>
      <c r="D272" s="65"/>
      <c r="E272" s="66"/>
      <c r="F272" s="67"/>
      <c r="G272" s="65"/>
      <c r="H272" s="66"/>
      <c r="I272" s="20"/>
      <c r="J272" s="21"/>
    </row>
    <row r="273" spans="1:10" x14ac:dyDescent="0.2">
      <c r="A273" s="158" t="s">
        <v>180</v>
      </c>
      <c r="B273" s="65">
        <v>0</v>
      </c>
      <c r="C273" s="66">
        <v>0</v>
      </c>
      <c r="D273" s="65">
        <v>0</v>
      </c>
      <c r="E273" s="66">
        <v>1</v>
      </c>
      <c r="F273" s="67"/>
      <c r="G273" s="65">
        <f t="shared" ref="G273:G279" si="60">B273-C273</f>
        <v>0</v>
      </c>
      <c r="H273" s="66">
        <f t="shared" ref="H273:H279" si="61">D273-E273</f>
        <v>-1</v>
      </c>
      <c r="I273" s="20" t="str">
        <f t="shared" ref="I273:I279" si="62">IF(C273=0, "-", IF(G273/C273&lt;10, G273/C273, "&gt;999%"))</f>
        <v>-</v>
      </c>
      <c r="J273" s="21">
        <f t="shared" ref="J273:J279" si="63">IF(E273=0, "-", IF(H273/E273&lt;10, H273/E273, "&gt;999%"))</f>
        <v>-1</v>
      </c>
    </row>
    <row r="274" spans="1:10" x14ac:dyDescent="0.2">
      <c r="A274" s="158" t="s">
        <v>348</v>
      </c>
      <c r="B274" s="65">
        <v>0</v>
      </c>
      <c r="C274" s="66">
        <v>0</v>
      </c>
      <c r="D274" s="65">
        <v>0</v>
      </c>
      <c r="E274" s="66">
        <v>1</v>
      </c>
      <c r="F274" s="67"/>
      <c r="G274" s="65">
        <f t="shared" si="60"/>
        <v>0</v>
      </c>
      <c r="H274" s="66">
        <f t="shared" si="61"/>
        <v>-1</v>
      </c>
      <c r="I274" s="20" t="str">
        <f t="shared" si="62"/>
        <v>-</v>
      </c>
      <c r="J274" s="21">
        <f t="shared" si="63"/>
        <v>-1</v>
      </c>
    </row>
    <row r="275" spans="1:10" x14ac:dyDescent="0.2">
      <c r="A275" s="158" t="s">
        <v>289</v>
      </c>
      <c r="B275" s="65">
        <v>0</v>
      </c>
      <c r="C275" s="66">
        <v>2</v>
      </c>
      <c r="D275" s="65">
        <v>0</v>
      </c>
      <c r="E275" s="66">
        <v>5</v>
      </c>
      <c r="F275" s="67"/>
      <c r="G275" s="65">
        <f t="shared" si="60"/>
        <v>-2</v>
      </c>
      <c r="H275" s="66">
        <f t="shared" si="61"/>
        <v>-5</v>
      </c>
      <c r="I275" s="20">
        <f t="shared" si="62"/>
        <v>-1</v>
      </c>
      <c r="J275" s="21">
        <f t="shared" si="63"/>
        <v>-1</v>
      </c>
    </row>
    <row r="276" spans="1:10" x14ac:dyDescent="0.2">
      <c r="A276" s="158" t="s">
        <v>390</v>
      </c>
      <c r="B276" s="65">
        <v>0</v>
      </c>
      <c r="C276" s="66">
        <v>0</v>
      </c>
      <c r="D276" s="65">
        <v>0</v>
      </c>
      <c r="E276" s="66">
        <v>1</v>
      </c>
      <c r="F276" s="67"/>
      <c r="G276" s="65">
        <f t="shared" si="60"/>
        <v>0</v>
      </c>
      <c r="H276" s="66">
        <f t="shared" si="61"/>
        <v>-1</v>
      </c>
      <c r="I276" s="20" t="str">
        <f t="shared" si="62"/>
        <v>-</v>
      </c>
      <c r="J276" s="21">
        <f t="shared" si="63"/>
        <v>-1</v>
      </c>
    </row>
    <row r="277" spans="1:10" x14ac:dyDescent="0.2">
      <c r="A277" s="158" t="s">
        <v>344</v>
      </c>
      <c r="B277" s="65">
        <v>0</v>
      </c>
      <c r="C277" s="66">
        <v>0</v>
      </c>
      <c r="D277" s="65">
        <v>1</v>
      </c>
      <c r="E277" s="66">
        <v>1</v>
      </c>
      <c r="F277" s="67"/>
      <c r="G277" s="65">
        <f t="shared" si="60"/>
        <v>0</v>
      </c>
      <c r="H277" s="66">
        <f t="shared" si="61"/>
        <v>0</v>
      </c>
      <c r="I277" s="20" t="str">
        <f t="shared" si="62"/>
        <v>-</v>
      </c>
      <c r="J277" s="21">
        <f t="shared" si="63"/>
        <v>0</v>
      </c>
    </row>
    <row r="278" spans="1:10" x14ac:dyDescent="0.2">
      <c r="A278" s="158" t="s">
        <v>356</v>
      </c>
      <c r="B278" s="65">
        <v>0</v>
      </c>
      <c r="C278" s="66">
        <v>1</v>
      </c>
      <c r="D278" s="65">
        <v>1</v>
      </c>
      <c r="E278" s="66">
        <v>6</v>
      </c>
      <c r="F278" s="67"/>
      <c r="G278" s="65">
        <f t="shared" si="60"/>
        <v>-1</v>
      </c>
      <c r="H278" s="66">
        <f t="shared" si="61"/>
        <v>-5</v>
      </c>
      <c r="I278" s="20">
        <f t="shared" si="62"/>
        <v>-1</v>
      </c>
      <c r="J278" s="21">
        <f t="shared" si="63"/>
        <v>-0.83333333333333337</v>
      </c>
    </row>
    <row r="279" spans="1:10" s="160" customFormat="1" x14ac:dyDescent="0.2">
      <c r="A279" s="178" t="s">
        <v>492</v>
      </c>
      <c r="B279" s="71">
        <v>0</v>
      </c>
      <c r="C279" s="72">
        <v>3</v>
      </c>
      <c r="D279" s="71">
        <v>2</v>
      </c>
      <c r="E279" s="72">
        <v>15</v>
      </c>
      <c r="F279" s="73"/>
      <c r="G279" s="71">
        <f t="shared" si="60"/>
        <v>-3</v>
      </c>
      <c r="H279" s="72">
        <f t="shared" si="61"/>
        <v>-13</v>
      </c>
      <c r="I279" s="37">
        <f t="shared" si="62"/>
        <v>-1</v>
      </c>
      <c r="J279" s="38">
        <f t="shared" si="63"/>
        <v>-0.8666666666666667</v>
      </c>
    </row>
    <row r="280" spans="1:10" x14ac:dyDescent="0.2">
      <c r="A280" s="177"/>
      <c r="B280" s="143"/>
      <c r="C280" s="144"/>
      <c r="D280" s="143"/>
      <c r="E280" s="144"/>
      <c r="F280" s="145"/>
      <c r="G280" s="143"/>
      <c r="H280" s="144"/>
      <c r="I280" s="151"/>
      <c r="J280" s="152"/>
    </row>
    <row r="281" spans="1:10" s="139" customFormat="1" x14ac:dyDescent="0.2">
      <c r="A281" s="159" t="s">
        <v>65</v>
      </c>
      <c r="B281" s="65"/>
      <c r="C281" s="66"/>
      <c r="D281" s="65"/>
      <c r="E281" s="66"/>
      <c r="F281" s="67"/>
      <c r="G281" s="65"/>
      <c r="H281" s="66"/>
      <c r="I281" s="20"/>
      <c r="J281" s="21"/>
    </row>
    <row r="282" spans="1:10" x14ac:dyDescent="0.2">
      <c r="A282" s="158" t="s">
        <v>181</v>
      </c>
      <c r="B282" s="65">
        <v>0</v>
      </c>
      <c r="C282" s="66">
        <v>0</v>
      </c>
      <c r="D282" s="65">
        <v>0</v>
      </c>
      <c r="E282" s="66">
        <v>2</v>
      </c>
      <c r="F282" s="67"/>
      <c r="G282" s="65">
        <f>B282-C282</f>
        <v>0</v>
      </c>
      <c r="H282" s="66">
        <f>D282-E282</f>
        <v>-2</v>
      </c>
      <c r="I282" s="20" t="str">
        <f>IF(C282=0, "-", IF(G282/C282&lt;10, G282/C282, "&gt;999%"))</f>
        <v>-</v>
      </c>
      <c r="J282" s="21">
        <f>IF(E282=0, "-", IF(H282/E282&lt;10, H282/E282, "&gt;999%"))</f>
        <v>-1</v>
      </c>
    </row>
    <row r="283" spans="1:10" x14ac:dyDescent="0.2">
      <c r="A283" s="158" t="s">
        <v>290</v>
      </c>
      <c r="B283" s="65">
        <v>0</v>
      </c>
      <c r="C283" s="66">
        <v>0</v>
      </c>
      <c r="D283" s="65">
        <v>1</v>
      </c>
      <c r="E283" s="66">
        <v>0</v>
      </c>
      <c r="F283" s="67"/>
      <c r="G283" s="65">
        <f>B283-C283</f>
        <v>0</v>
      </c>
      <c r="H283" s="66">
        <f>D283-E283</f>
        <v>1</v>
      </c>
      <c r="I283" s="20" t="str">
        <f>IF(C283=0, "-", IF(G283/C283&lt;10, G283/C283, "&gt;999%"))</f>
        <v>-</v>
      </c>
      <c r="J283" s="21" t="str">
        <f>IF(E283=0, "-", IF(H283/E283&lt;10, H283/E283, "&gt;999%"))</f>
        <v>-</v>
      </c>
    </row>
    <row r="284" spans="1:10" x14ac:dyDescent="0.2">
      <c r="A284" s="158" t="s">
        <v>322</v>
      </c>
      <c r="B284" s="65">
        <v>0</v>
      </c>
      <c r="C284" s="66">
        <v>0</v>
      </c>
      <c r="D284" s="65">
        <v>0</v>
      </c>
      <c r="E284" s="66">
        <v>2</v>
      </c>
      <c r="F284" s="67"/>
      <c r="G284" s="65">
        <f>B284-C284</f>
        <v>0</v>
      </c>
      <c r="H284" s="66">
        <f>D284-E284</f>
        <v>-2</v>
      </c>
      <c r="I284" s="20" t="str">
        <f>IF(C284=0, "-", IF(G284/C284&lt;10, G284/C284, "&gt;999%"))</f>
        <v>-</v>
      </c>
      <c r="J284" s="21">
        <f>IF(E284=0, "-", IF(H284/E284&lt;10, H284/E284, "&gt;999%"))</f>
        <v>-1</v>
      </c>
    </row>
    <row r="285" spans="1:10" s="160" customFormat="1" x14ac:dyDescent="0.2">
      <c r="A285" s="178" t="s">
        <v>493</v>
      </c>
      <c r="B285" s="71">
        <v>0</v>
      </c>
      <c r="C285" s="72">
        <v>0</v>
      </c>
      <c r="D285" s="71">
        <v>1</v>
      </c>
      <c r="E285" s="72">
        <v>4</v>
      </c>
      <c r="F285" s="73"/>
      <c r="G285" s="71">
        <f>B285-C285</f>
        <v>0</v>
      </c>
      <c r="H285" s="72">
        <f>D285-E285</f>
        <v>-3</v>
      </c>
      <c r="I285" s="37" t="str">
        <f>IF(C285=0, "-", IF(G285/C285&lt;10, G285/C285, "&gt;999%"))</f>
        <v>-</v>
      </c>
      <c r="J285" s="38">
        <f>IF(E285=0, "-", IF(H285/E285&lt;10, H285/E285, "&gt;999%"))</f>
        <v>-0.75</v>
      </c>
    </row>
    <row r="286" spans="1:10" x14ac:dyDescent="0.2">
      <c r="A286" s="177"/>
      <c r="B286" s="143"/>
      <c r="C286" s="144"/>
      <c r="D286" s="143"/>
      <c r="E286" s="144"/>
      <c r="F286" s="145"/>
      <c r="G286" s="143"/>
      <c r="H286" s="144"/>
      <c r="I286" s="151"/>
      <c r="J286" s="152"/>
    </row>
    <row r="287" spans="1:10" s="139" customFormat="1" x14ac:dyDescent="0.2">
      <c r="A287" s="159" t="s">
        <v>66</v>
      </c>
      <c r="B287" s="65"/>
      <c r="C287" s="66"/>
      <c r="D287" s="65"/>
      <c r="E287" s="66"/>
      <c r="F287" s="67"/>
      <c r="G287" s="65"/>
      <c r="H287" s="66"/>
      <c r="I287" s="20"/>
      <c r="J287" s="21"/>
    </row>
    <row r="288" spans="1:10" x14ac:dyDescent="0.2">
      <c r="A288" s="158" t="s">
        <v>291</v>
      </c>
      <c r="B288" s="65">
        <v>0</v>
      </c>
      <c r="C288" s="66">
        <v>0</v>
      </c>
      <c r="D288" s="65">
        <v>1</v>
      </c>
      <c r="E288" s="66">
        <v>0</v>
      </c>
      <c r="F288" s="67"/>
      <c r="G288" s="65">
        <f>B288-C288</f>
        <v>0</v>
      </c>
      <c r="H288" s="66">
        <f>D288-E288</f>
        <v>1</v>
      </c>
      <c r="I288" s="20" t="str">
        <f>IF(C288=0, "-", IF(G288/C288&lt;10, G288/C288, "&gt;999%"))</f>
        <v>-</v>
      </c>
      <c r="J288" s="21" t="str">
        <f>IF(E288=0, "-", IF(H288/E288&lt;10, H288/E288, "&gt;999%"))</f>
        <v>-</v>
      </c>
    </row>
    <row r="289" spans="1:10" x14ac:dyDescent="0.2">
      <c r="A289" s="158" t="s">
        <v>380</v>
      </c>
      <c r="B289" s="65">
        <v>1</v>
      </c>
      <c r="C289" s="66">
        <v>0</v>
      </c>
      <c r="D289" s="65">
        <v>4</v>
      </c>
      <c r="E289" s="66">
        <v>2</v>
      </c>
      <c r="F289" s="67"/>
      <c r="G289" s="65">
        <f>B289-C289</f>
        <v>1</v>
      </c>
      <c r="H289" s="66">
        <f>D289-E289</f>
        <v>2</v>
      </c>
      <c r="I289" s="20" t="str">
        <f>IF(C289=0, "-", IF(G289/C289&lt;10, G289/C289, "&gt;999%"))</f>
        <v>-</v>
      </c>
      <c r="J289" s="21">
        <f>IF(E289=0, "-", IF(H289/E289&lt;10, H289/E289, "&gt;999%"))</f>
        <v>1</v>
      </c>
    </row>
    <row r="290" spans="1:10" x14ac:dyDescent="0.2">
      <c r="A290" s="158" t="s">
        <v>323</v>
      </c>
      <c r="B290" s="65">
        <v>0</v>
      </c>
      <c r="C290" s="66">
        <v>0</v>
      </c>
      <c r="D290" s="65">
        <v>1</v>
      </c>
      <c r="E290" s="66">
        <v>0</v>
      </c>
      <c r="F290" s="67"/>
      <c r="G290" s="65">
        <f>B290-C290</f>
        <v>0</v>
      </c>
      <c r="H290" s="66">
        <f>D290-E290</f>
        <v>1</v>
      </c>
      <c r="I290" s="20" t="str">
        <f>IF(C290=0, "-", IF(G290/C290&lt;10, G290/C290, "&gt;999%"))</f>
        <v>-</v>
      </c>
      <c r="J290" s="21" t="str">
        <f>IF(E290=0, "-", IF(H290/E290&lt;10, H290/E290, "&gt;999%"))</f>
        <v>-</v>
      </c>
    </row>
    <row r="291" spans="1:10" s="160" customFormat="1" x14ac:dyDescent="0.2">
      <c r="A291" s="178" t="s">
        <v>494</v>
      </c>
      <c r="B291" s="71">
        <v>1</v>
      </c>
      <c r="C291" s="72">
        <v>0</v>
      </c>
      <c r="D291" s="71">
        <v>6</v>
      </c>
      <c r="E291" s="72">
        <v>2</v>
      </c>
      <c r="F291" s="73"/>
      <c r="G291" s="71">
        <f>B291-C291</f>
        <v>1</v>
      </c>
      <c r="H291" s="72">
        <f>D291-E291</f>
        <v>4</v>
      </c>
      <c r="I291" s="37" t="str">
        <f>IF(C291=0, "-", IF(G291/C291&lt;10, G291/C291, "&gt;999%"))</f>
        <v>-</v>
      </c>
      <c r="J291" s="38">
        <f>IF(E291=0, "-", IF(H291/E291&lt;10, H291/E291, "&gt;999%"))</f>
        <v>2</v>
      </c>
    </row>
    <row r="292" spans="1:10" x14ac:dyDescent="0.2">
      <c r="A292" s="177"/>
      <c r="B292" s="143"/>
      <c r="C292" s="144"/>
      <c r="D292" s="143"/>
      <c r="E292" s="144"/>
      <c r="F292" s="145"/>
      <c r="G292" s="143"/>
      <c r="H292" s="144"/>
      <c r="I292" s="151"/>
      <c r="J292" s="152"/>
    </row>
    <row r="293" spans="1:10" s="139" customFormat="1" x14ac:dyDescent="0.2">
      <c r="A293" s="159" t="s">
        <v>67</v>
      </c>
      <c r="B293" s="65"/>
      <c r="C293" s="66"/>
      <c r="D293" s="65"/>
      <c r="E293" s="66"/>
      <c r="F293" s="67"/>
      <c r="G293" s="65"/>
      <c r="H293" s="66"/>
      <c r="I293" s="20"/>
      <c r="J293" s="21"/>
    </row>
    <row r="294" spans="1:10" x14ac:dyDescent="0.2">
      <c r="A294" s="158" t="s">
        <v>243</v>
      </c>
      <c r="B294" s="65">
        <v>0</v>
      </c>
      <c r="C294" s="66">
        <v>0</v>
      </c>
      <c r="D294" s="65">
        <v>0</v>
      </c>
      <c r="E294" s="66">
        <v>1</v>
      </c>
      <c r="F294" s="67"/>
      <c r="G294" s="65">
        <f t="shared" ref="G294:G302" si="64">B294-C294</f>
        <v>0</v>
      </c>
      <c r="H294" s="66">
        <f t="shared" ref="H294:H302" si="65">D294-E294</f>
        <v>-1</v>
      </c>
      <c r="I294" s="20" t="str">
        <f t="shared" ref="I294:I302" si="66">IF(C294=0, "-", IF(G294/C294&lt;10, G294/C294, "&gt;999%"))</f>
        <v>-</v>
      </c>
      <c r="J294" s="21">
        <f t="shared" ref="J294:J302" si="67">IF(E294=0, "-", IF(H294/E294&lt;10, H294/E294, "&gt;999%"))</f>
        <v>-1</v>
      </c>
    </row>
    <row r="295" spans="1:10" x14ac:dyDescent="0.2">
      <c r="A295" s="158" t="s">
        <v>292</v>
      </c>
      <c r="B295" s="65">
        <v>6</v>
      </c>
      <c r="C295" s="66">
        <v>3</v>
      </c>
      <c r="D295" s="65">
        <v>58</v>
      </c>
      <c r="E295" s="66">
        <v>70</v>
      </c>
      <c r="F295" s="67"/>
      <c r="G295" s="65">
        <f t="shared" si="64"/>
        <v>3</v>
      </c>
      <c r="H295" s="66">
        <f t="shared" si="65"/>
        <v>-12</v>
      </c>
      <c r="I295" s="20">
        <f t="shared" si="66"/>
        <v>1</v>
      </c>
      <c r="J295" s="21">
        <f t="shared" si="67"/>
        <v>-0.17142857142857143</v>
      </c>
    </row>
    <row r="296" spans="1:10" x14ac:dyDescent="0.2">
      <c r="A296" s="158" t="s">
        <v>198</v>
      </c>
      <c r="B296" s="65">
        <v>2</v>
      </c>
      <c r="C296" s="66">
        <v>0</v>
      </c>
      <c r="D296" s="65">
        <v>8</v>
      </c>
      <c r="E296" s="66">
        <v>4</v>
      </c>
      <c r="F296" s="67"/>
      <c r="G296" s="65">
        <f t="shared" si="64"/>
        <v>2</v>
      </c>
      <c r="H296" s="66">
        <f t="shared" si="65"/>
        <v>4</v>
      </c>
      <c r="I296" s="20" t="str">
        <f t="shared" si="66"/>
        <v>-</v>
      </c>
      <c r="J296" s="21">
        <f t="shared" si="67"/>
        <v>1</v>
      </c>
    </row>
    <row r="297" spans="1:10" x14ac:dyDescent="0.2">
      <c r="A297" s="158" t="s">
        <v>213</v>
      </c>
      <c r="B297" s="65">
        <v>0</v>
      </c>
      <c r="C297" s="66">
        <v>0</v>
      </c>
      <c r="D297" s="65">
        <v>0</v>
      </c>
      <c r="E297" s="66">
        <v>1</v>
      </c>
      <c r="F297" s="67"/>
      <c r="G297" s="65">
        <f t="shared" si="64"/>
        <v>0</v>
      </c>
      <c r="H297" s="66">
        <f t="shared" si="65"/>
        <v>-1</v>
      </c>
      <c r="I297" s="20" t="str">
        <f t="shared" si="66"/>
        <v>-</v>
      </c>
      <c r="J297" s="21">
        <f t="shared" si="67"/>
        <v>-1</v>
      </c>
    </row>
    <row r="298" spans="1:10" x14ac:dyDescent="0.2">
      <c r="A298" s="158" t="s">
        <v>214</v>
      </c>
      <c r="B298" s="65">
        <v>1</v>
      </c>
      <c r="C298" s="66">
        <v>0</v>
      </c>
      <c r="D298" s="65">
        <v>3</v>
      </c>
      <c r="E298" s="66">
        <v>4</v>
      </c>
      <c r="F298" s="67"/>
      <c r="G298" s="65">
        <f t="shared" si="64"/>
        <v>1</v>
      </c>
      <c r="H298" s="66">
        <f t="shared" si="65"/>
        <v>-1</v>
      </c>
      <c r="I298" s="20" t="str">
        <f t="shared" si="66"/>
        <v>-</v>
      </c>
      <c r="J298" s="21">
        <f t="shared" si="67"/>
        <v>-0.25</v>
      </c>
    </row>
    <row r="299" spans="1:10" x14ac:dyDescent="0.2">
      <c r="A299" s="158" t="s">
        <v>324</v>
      </c>
      <c r="B299" s="65">
        <v>2</v>
      </c>
      <c r="C299" s="66">
        <v>0</v>
      </c>
      <c r="D299" s="65">
        <v>16</v>
      </c>
      <c r="E299" s="66">
        <v>17</v>
      </c>
      <c r="F299" s="67"/>
      <c r="G299" s="65">
        <f t="shared" si="64"/>
        <v>2</v>
      </c>
      <c r="H299" s="66">
        <f t="shared" si="65"/>
        <v>-1</v>
      </c>
      <c r="I299" s="20" t="str">
        <f t="shared" si="66"/>
        <v>-</v>
      </c>
      <c r="J299" s="21">
        <f t="shared" si="67"/>
        <v>-5.8823529411764705E-2</v>
      </c>
    </row>
    <row r="300" spans="1:10" x14ac:dyDescent="0.2">
      <c r="A300" s="158" t="s">
        <v>199</v>
      </c>
      <c r="B300" s="65">
        <v>0</v>
      </c>
      <c r="C300" s="66">
        <v>0</v>
      </c>
      <c r="D300" s="65">
        <v>4</v>
      </c>
      <c r="E300" s="66">
        <v>1</v>
      </c>
      <c r="F300" s="67"/>
      <c r="G300" s="65">
        <f t="shared" si="64"/>
        <v>0</v>
      </c>
      <c r="H300" s="66">
        <f t="shared" si="65"/>
        <v>3</v>
      </c>
      <c r="I300" s="20" t="str">
        <f t="shared" si="66"/>
        <v>-</v>
      </c>
      <c r="J300" s="21">
        <f t="shared" si="67"/>
        <v>3</v>
      </c>
    </row>
    <row r="301" spans="1:10" x14ac:dyDescent="0.2">
      <c r="A301" s="158" t="s">
        <v>267</v>
      </c>
      <c r="B301" s="65">
        <v>7</v>
      </c>
      <c r="C301" s="66">
        <v>2</v>
      </c>
      <c r="D301" s="65">
        <v>40</v>
      </c>
      <c r="E301" s="66">
        <v>46</v>
      </c>
      <c r="F301" s="67"/>
      <c r="G301" s="65">
        <f t="shared" si="64"/>
        <v>5</v>
      </c>
      <c r="H301" s="66">
        <f t="shared" si="65"/>
        <v>-6</v>
      </c>
      <c r="I301" s="20">
        <f t="shared" si="66"/>
        <v>2.5</v>
      </c>
      <c r="J301" s="21">
        <f t="shared" si="67"/>
        <v>-0.13043478260869565</v>
      </c>
    </row>
    <row r="302" spans="1:10" s="160" customFormat="1" x14ac:dyDescent="0.2">
      <c r="A302" s="178" t="s">
        <v>495</v>
      </c>
      <c r="B302" s="71">
        <v>18</v>
      </c>
      <c r="C302" s="72">
        <v>5</v>
      </c>
      <c r="D302" s="71">
        <v>129</v>
      </c>
      <c r="E302" s="72">
        <v>144</v>
      </c>
      <c r="F302" s="73"/>
      <c r="G302" s="71">
        <f t="shared" si="64"/>
        <v>13</v>
      </c>
      <c r="H302" s="72">
        <f t="shared" si="65"/>
        <v>-15</v>
      </c>
      <c r="I302" s="37">
        <f t="shared" si="66"/>
        <v>2.6</v>
      </c>
      <c r="J302" s="38">
        <f t="shared" si="67"/>
        <v>-0.10416666666666667</v>
      </c>
    </row>
    <row r="303" spans="1:10" x14ac:dyDescent="0.2">
      <c r="A303" s="177"/>
      <c r="B303" s="143"/>
      <c r="C303" s="144"/>
      <c r="D303" s="143"/>
      <c r="E303" s="144"/>
      <c r="F303" s="145"/>
      <c r="G303" s="143"/>
      <c r="H303" s="144"/>
      <c r="I303" s="151"/>
      <c r="J303" s="152"/>
    </row>
    <row r="304" spans="1:10" s="139" customFormat="1" x14ac:dyDescent="0.2">
      <c r="A304" s="159" t="s">
        <v>68</v>
      </c>
      <c r="B304" s="65"/>
      <c r="C304" s="66"/>
      <c r="D304" s="65"/>
      <c r="E304" s="66"/>
      <c r="F304" s="67"/>
      <c r="G304" s="65"/>
      <c r="H304" s="66"/>
      <c r="I304" s="20"/>
      <c r="J304" s="21"/>
    </row>
    <row r="305" spans="1:10" x14ac:dyDescent="0.2">
      <c r="A305" s="158" t="s">
        <v>182</v>
      </c>
      <c r="B305" s="65">
        <v>7</v>
      </c>
      <c r="C305" s="66">
        <v>1</v>
      </c>
      <c r="D305" s="65">
        <v>60</v>
      </c>
      <c r="E305" s="66">
        <v>17</v>
      </c>
      <c r="F305" s="67"/>
      <c r="G305" s="65">
        <f t="shared" ref="G305:G312" si="68">B305-C305</f>
        <v>6</v>
      </c>
      <c r="H305" s="66">
        <f t="shared" ref="H305:H312" si="69">D305-E305</f>
        <v>43</v>
      </c>
      <c r="I305" s="20">
        <f t="shared" ref="I305:I312" si="70">IF(C305=0, "-", IF(G305/C305&lt;10, G305/C305, "&gt;999%"))</f>
        <v>6</v>
      </c>
      <c r="J305" s="21">
        <f t="shared" ref="J305:J312" si="71">IF(E305=0, "-", IF(H305/E305&lt;10, H305/E305, "&gt;999%"))</f>
        <v>2.5294117647058822</v>
      </c>
    </row>
    <row r="306" spans="1:10" x14ac:dyDescent="0.2">
      <c r="A306" s="158" t="s">
        <v>293</v>
      </c>
      <c r="B306" s="65">
        <v>0</v>
      </c>
      <c r="C306" s="66">
        <v>0</v>
      </c>
      <c r="D306" s="65">
        <v>0</v>
      </c>
      <c r="E306" s="66">
        <v>6</v>
      </c>
      <c r="F306" s="67"/>
      <c r="G306" s="65">
        <f t="shared" si="68"/>
        <v>0</v>
      </c>
      <c r="H306" s="66">
        <f t="shared" si="69"/>
        <v>-6</v>
      </c>
      <c r="I306" s="20" t="str">
        <f t="shared" si="70"/>
        <v>-</v>
      </c>
      <c r="J306" s="21">
        <f t="shared" si="71"/>
        <v>-1</v>
      </c>
    </row>
    <row r="307" spans="1:10" x14ac:dyDescent="0.2">
      <c r="A307" s="158" t="s">
        <v>253</v>
      </c>
      <c r="B307" s="65">
        <v>1</v>
      </c>
      <c r="C307" s="66">
        <v>2</v>
      </c>
      <c r="D307" s="65">
        <v>6</v>
      </c>
      <c r="E307" s="66">
        <v>15</v>
      </c>
      <c r="F307" s="67"/>
      <c r="G307" s="65">
        <f t="shared" si="68"/>
        <v>-1</v>
      </c>
      <c r="H307" s="66">
        <f t="shared" si="69"/>
        <v>-9</v>
      </c>
      <c r="I307" s="20">
        <f t="shared" si="70"/>
        <v>-0.5</v>
      </c>
      <c r="J307" s="21">
        <f t="shared" si="71"/>
        <v>-0.6</v>
      </c>
    </row>
    <row r="308" spans="1:10" x14ac:dyDescent="0.2">
      <c r="A308" s="158" t="s">
        <v>254</v>
      </c>
      <c r="B308" s="65">
        <v>6</v>
      </c>
      <c r="C308" s="66">
        <v>0</v>
      </c>
      <c r="D308" s="65">
        <v>23</v>
      </c>
      <c r="E308" s="66">
        <v>12</v>
      </c>
      <c r="F308" s="67"/>
      <c r="G308" s="65">
        <f t="shared" si="68"/>
        <v>6</v>
      </c>
      <c r="H308" s="66">
        <f t="shared" si="69"/>
        <v>11</v>
      </c>
      <c r="I308" s="20" t="str">
        <f t="shared" si="70"/>
        <v>-</v>
      </c>
      <c r="J308" s="21">
        <f t="shared" si="71"/>
        <v>0.91666666666666663</v>
      </c>
    </row>
    <row r="309" spans="1:10" x14ac:dyDescent="0.2">
      <c r="A309" s="158" t="s">
        <v>268</v>
      </c>
      <c r="B309" s="65">
        <v>0</v>
      </c>
      <c r="C309" s="66">
        <v>1</v>
      </c>
      <c r="D309" s="65">
        <v>6</v>
      </c>
      <c r="E309" s="66">
        <v>5</v>
      </c>
      <c r="F309" s="67"/>
      <c r="G309" s="65">
        <f t="shared" si="68"/>
        <v>-1</v>
      </c>
      <c r="H309" s="66">
        <f t="shared" si="69"/>
        <v>1</v>
      </c>
      <c r="I309" s="20">
        <f t="shared" si="70"/>
        <v>-1</v>
      </c>
      <c r="J309" s="21">
        <f t="shared" si="71"/>
        <v>0.2</v>
      </c>
    </row>
    <row r="310" spans="1:10" x14ac:dyDescent="0.2">
      <c r="A310" s="158" t="s">
        <v>183</v>
      </c>
      <c r="B310" s="65">
        <v>2</v>
      </c>
      <c r="C310" s="66">
        <v>0</v>
      </c>
      <c r="D310" s="65">
        <v>28</v>
      </c>
      <c r="E310" s="66">
        <v>37</v>
      </c>
      <c r="F310" s="67"/>
      <c r="G310" s="65">
        <f t="shared" si="68"/>
        <v>2</v>
      </c>
      <c r="H310" s="66">
        <f t="shared" si="69"/>
        <v>-9</v>
      </c>
      <c r="I310" s="20" t="str">
        <f t="shared" si="70"/>
        <v>-</v>
      </c>
      <c r="J310" s="21">
        <f t="shared" si="71"/>
        <v>-0.24324324324324326</v>
      </c>
    </row>
    <row r="311" spans="1:10" x14ac:dyDescent="0.2">
      <c r="A311" s="158" t="s">
        <v>269</v>
      </c>
      <c r="B311" s="65">
        <v>11</v>
      </c>
      <c r="C311" s="66">
        <v>5</v>
      </c>
      <c r="D311" s="65">
        <v>50</v>
      </c>
      <c r="E311" s="66">
        <v>46</v>
      </c>
      <c r="F311" s="67"/>
      <c r="G311" s="65">
        <f t="shared" si="68"/>
        <v>6</v>
      </c>
      <c r="H311" s="66">
        <f t="shared" si="69"/>
        <v>4</v>
      </c>
      <c r="I311" s="20">
        <f t="shared" si="70"/>
        <v>1.2</v>
      </c>
      <c r="J311" s="21">
        <f t="shared" si="71"/>
        <v>8.6956521739130432E-2</v>
      </c>
    </row>
    <row r="312" spans="1:10" s="160" customFormat="1" x14ac:dyDescent="0.2">
      <c r="A312" s="178" t="s">
        <v>496</v>
      </c>
      <c r="B312" s="71">
        <v>27</v>
      </c>
      <c r="C312" s="72">
        <v>9</v>
      </c>
      <c r="D312" s="71">
        <v>173</v>
      </c>
      <c r="E312" s="72">
        <v>138</v>
      </c>
      <c r="F312" s="73"/>
      <c r="G312" s="71">
        <f t="shared" si="68"/>
        <v>18</v>
      </c>
      <c r="H312" s="72">
        <f t="shared" si="69"/>
        <v>35</v>
      </c>
      <c r="I312" s="37">
        <f t="shared" si="70"/>
        <v>2</v>
      </c>
      <c r="J312" s="38">
        <f t="shared" si="71"/>
        <v>0.25362318840579712</v>
      </c>
    </row>
    <row r="313" spans="1:10" x14ac:dyDescent="0.2">
      <c r="A313" s="177"/>
      <c r="B313" s="143"/>
      <c r="C313" s="144"/>
      <c r="D313" s="143"/>
      <c r="E313" s="144"/>
      <c r="F313" s="145"/>
      <c r="G313" s="143"/>
      <c r="H313" s="144"/>
      <c r="I313" s="151"/>
      <c r="J313" s="152"/>
    </row>
    <row r="314" spans="1:10" s="139" customFormat="1" x14ac:dyDescent="0.2">
      <c r="A314" s="159" t="s">
        <v>69</v>
      </c>
      <c r="B314" s="65"/>
      <c r="C314" s="66"/>
      <c r="D314" s="65"/>
      <c r="E314" s="66"/>
      <c r="F314" s="67"/>
      <c r="G314" s="65"/>
      <c r="H314" s="66"/>
      <c r="I314" s="20"/>
      <c r="J314" s="21"/>
    </row>
    <row r="315" spans="1:10" x14ac:dyDescent="0.2">
      <c r="A315" s="158" t="s">
        <v>244</v>
      </c>
      <c r="B315" s="65">
        <v>0</v>
      </c>
      <c r="C315" s="66">
        <v>0</v>
      </c>
      <c r="D315" s="65">
        <v>5</v>
      </c>
      <c r="E315" s="66">
        <v>8</v>
      </c>
      <c r="F315" s="67"/>
      <c r="G315" s="65">
        <f t="shared" ref="G315:G336" si="72">B315-C315</f>
        <v>0</v>
      </c>
      <c r="H315" s="66">
        <f t="shared" ref="H315:H336" si="73">D315-E315</f>
        <v>-3</v>
      </c>
      <c r="I315" s="20" t="str">
        <f t="shared" ref="I315:I336" si="74">IF(C315=0, "-", IF(G315/C315&lt;10, G315/C315, "&gt;999%"))</f>
        <v>-</v>
      </c>
      <c r="J315" s="21">
        <f t="shared" ref="J315:J336" si="75">IF(E315=0, "-", IF(H315/E315&lt;10, H315/E315, "&gt;999%"))</f>
        <v>-0.375</v>
      </c>
    </row>
    <row r="316" spans="1:10" x14ac:dyDescent="0.2">
      <c r="A316" s="158" t="s">
        <v>215</v>
      </c>
      <c r="B316" s="65">
        <v>7</v>
      </c>
      <c r="C316" s="66">
        <v>8</v>
      </c>
      <c r="D316" s="65">
        <v>106</v>
      </c>
      <c r="E316" s="66">
        <v>106</v>
      </c>
      <c r="F316" s="67"/>
      <c r="G316" s="65">
        <f t="shared" si="72"/>
        <v>-1</v>
      </c>
      <c r="H316" s="66">
        <f t="shared" si="73"/>
        <v>0</v>
      </c>
      <c r="I316" s="20">
        <f t="shared" si="74"/>
        <v>-0.125</v>
      </c>
      <c r="J316" s="21">
        <f t="shared" si="75"/>
        <v>0</v>
      </c>
    </row>
    <row r="317" spans="1:10" x14ac:dyDescent="0.2">
      <c r="A317" s="158" t="s">
        <v>270</v>
      </c>
      <c r="B317" s="65">
        <v>2</v>
      </c>
      <c r="C317" s="66">
        <v>9</v>
      </c>
      <c r="D317" s="65">
        <v>58</v>
      </c>
      <c r="E317" s="66">
        <v>101</v>
      </c>
      <c r="F317" s="67"/>
      <c r="G317" s="65">
        <f t="shared" si="72"/>
        <v>-7</v>
      </c>
      <c r="H317" s="66">
        <f t="shared" si="73"/>
        <v>-43</v>
      </c>
      <c r="I317" s="20">
        <f t="shared" si="74"/>
        <v>-0.77777777777777779</v>
      </c>
      <c r="J317" s="21">
        <f t="shared" si="75"/>
        <v>-0.42574257425742573</v>
      </c>
    </row>
    <row r="318" spans="1:10" x14ac:dyDescent="0.2">
      <c r="A318" s="158" t="s">
        <v>346</v>
      </c>
      <c r="B318" s="65">
        <v>5</v>
      </c>
      <c r="C318" s="66">
        <v>4</v>
      </c>
      <c r="D318" s="65">
        <v>13</v>
      </c>
      <c r="E318" s="66">
        <v>8</v>
      </c>
      <c r="F318" s="67"/>
      <c r="G318" s="65">
        <f t="shared" si="72"/>
        <v>1</v>
      </c>
      <c r="H318" s="66">
        <f t="shared" si="73"/>
        <v>5</v>
      </c>
      <c r="I318" s="20">
        <f t="shared" si="74"/>
        <v>0.25</v>
      </c>
      <c r="J318" s="21">
        <f t="shared" si="75"/>
        <v>0.625</v>
      </c>
    </row>
    <row r="319" spans="1:10" x14ac:dyDescent="0.2">
      <c r="A319" s="158" t="s">
        <v>200</v>
      </c>
      <c r="B319" s="65">
        <v>14</v>
      </c>
      <c r="C319" s="66">
        <v>19</v>
      </c>
      <c r="D319" s="65">
        <v>186</v>
      </c>
      <c r="E319" s="66">
        <v>229</v>
      </c>
      <c r="F319" s="67"/>
      <c r="G319" s="65">
        <f t="shared" si="72"/>
        <v>-5</v>
      </c>
      <c r="H319" s="66">
        <f t="shared" si="73"/>
        <v>-43</v>
      </c>
      <c r="I319" s="20">
        <f t="shared" si="74"/>
        <v>-0.26315789473684209</v>
      </c>
      <c r="J319" s="21">
        <f t="shared" si="75"/>
        <v>-0.18777292576419213</v>
      </c>
    </row>
    <row r="320" spans="1:10" x14ac:dyDescent="0.2">
      <c r="A320" s="158" t="s">
        <v>325</v>
      </c>
      <c r="B320" s="65">
        <v>10</v>
      </c>
      <c r="C320" s="66">
        <v>1</v>
      </c>
      <c r="D320" s="65">
        <v>75</v>
      </c>
      <c r="E320" s="66">
        <v>57</v>
      </c>
      <c r="F320" s="67"/>
      <c r="G320" s="65">
        <f t="shared" si="72"/>
        <v>9</v>
      </c>
      <c r="H320" s="66">
        <f t="shared" si="73"/>
        <v>18</v>
      </c>
      <c r="I320" s="20">
        <f t="shared" si="74"/>
        <v>9</v>
      </c>
      <c r="J320" s="21">
        <f t="shared" si="75"/>
        <v>0.31578947368421051</v>
      </c>
    </row>
    <row r="321" spans="1:10" x14ac:dyDescent="0.2">
      <c r="A321" s="158" t="s">
        <v>239</v>
      </c>
      <c r="B321" s="65">
        <v>1</v>
      </c>
      <c r="C321" s="66">
        <v>0</v>
      </c>
      <c r="D321" s="65">
        <v>5</v>
      </c>
      <c r="E321" s="66">
        <v>0</v>
      </c>
      <c r="F321" s="67"/>
      <c r="G321" s="65">
        <f t="shared" si="72"/>
        <v>1</v>
      </c>
      <c r="H321" s="66">
        <f t="shared" si="73"/>
        <v>5</v>
      </c>
      <c r="I321" s="20" t="str">
        <f t="shared" si="74"/>
        <v>-</v>
      </c>
      <c r="J321" s="21" t="str">
        <f t="shared" si="75"/>
        <v>-</v>
      </c>
    </row>
    <row r="322" spans="1:10" x14ac:dyDescent="0.2">
      <c r="A322" s="158" t="s">
        <v>345</v>
      </c>
      <c r="B322" s="65">
        <v>3</v>
      </c>
      <c r="C322" s="66">
        <v>5</v>
      </c>
      <c r="D322" s="65">
        <v>60</v>
      </c>
      <c r="E322" s="66">
        <v>76</v>
      </c>
      <c r="F322" s="67"/>
      <c r="G322" s="65">
        <f t="shared" si="72"/>
        <v>-2</v>
      </c>
      <c r="H322" s="66">
        <f t="shared" si="73"/>
        <v>-16</v>
      </c>
      <c r="I322" s="20">
        <f t="shared" si="74"/>
        <v>-0.4</v>
      </c>
      <c r="J322" s="21">
        <f t="shared" si="75"/>
        <v>-0.21052631578947367</v>
      </c>
    </row>
    <row r="323" spans="1:10" x14ac:dyDescent="0.2">
      <c r="A323" s="158" t="s">
        <v>357</v>
      </c>
      <c r="B323" s="65">
        <v>3</v>
      </c>
      <c r="C323" s="66">
        <v>7</v>
      </c>
      <c r="D323" s="65">
        <v>36</v>
      </c>
      <c r="E323" s="66">
        <v>61</v>
      </c>
      <c r="F323" s="67"/>
      <c r="G323" s="65">
        <f t="shared" si="72"/>
        <v>-4</v>
      </c>
      <c r="H323" s="66">
        <f t="shared" si="73"/>
        <v>-25</v>
      </c>
      <c r="I323" s="20">
        <f t="shared" si="74"/>
        <v>-0.5714285714285714</v>
      </c>
      <c r="J323" s="21">
        <f t="shared" si="75"/>
        <v>-0.4098360655737705</v>
      </c>
    </row>
    <row r="324" spans="1:10" x14ac:dyDescent="0.2">
      <c r="A324" s="158" t="s">
        <v>366</v>
      </c>
      <c r="B324" s="65">
        <v>32</v>
      </c>
      <c r="C324" s="66">
        <v>20</v>
      </c>
      <c r="D324" s="65">
        <v>193</v>
      </c>
      <c r="E324" s="66">
        <v>193</v>
      </c>
      <c r="F324" s="67"/>
      <c r="G324" s="65">
        <f t="shared" si="72"/>
        <v>12</v>
      </c>
      <c r="H324" s="66">
        <f t="shared" si="73"/>
        <v>0</v>
      </c>
      <c r="I324" s="20">
        <f t="shared" si="74"/>
        <v>0.6</v>
      </c>
      <c r="J324" s="21">
        <f t="shared" si="75"/>
        <v>0</v>
      </c>
    </row>
    <row r="325" spans="1:10" x14ac:dyDescent="0.2">
      <c r="A325" s="158" t="s">
        <v>381</v>
      </c>
      <c r="B325" s="65">
        <v>70</v>
      </c>
      <c r="C325" s="66">
        <v>80</v>
      </c>
      <c r="D325" s="65">
        <v>522</v>
      </c>
      <c r="E325" s="66">
        <v>597</v>
      </c>
      <c r="F325" s="67"/>
      <c r="G325" s="65">
        <f t="shared" si="72"/>
        <v>-10</v>
      </c>
      <c r="H325" s="66">
        <f t="shared" si="73"/>
        <v>-75</v>
      </c>
      <c r="I325" s="20">
        <f t="shared" si="74"/>
        <v>-0.125</v>
      </c>
      <c r="J325" s="21">
        <f t="shared" si="75"/>
        <v>-0.12562814070351758</v>
      </c>
    </row>
    <row r="326" spans="1:10" x14ac:dyDescent="0.2">
      <c r="A326" s="158" t="s">
        <v>326</v>
      </c>
      <c r="B326" s="65">
        <v>5</v>
      </c>
      <c r="C326" s="66">
        <v>6</v>
      </c>
      <c r="D326" s="65">
        <v>76</v>
      </c>
      <c r="E326" s="66">
        <v>69</v>
      </c>
      <c r="F326" s="67"/>
      <c r="G326" s="65">
        <f t="shared" si="72"/>
        <v>-1</v>
      </c>
      <c r="H326" s="66">
        <f t="shared" si="73"/>
        <v>7</v>
      </c>
      <c r="I326" s="20">
        <f t="shared" si="74"/>
        <v>-0.16666666666666666</v>
      </c>
      <c r="J326" s="21">
        <f t="shared" si="75"/>
        <v>0.10144927536231885</v>
      </c>
    </row>
    <row r="327" spans="1:10" x14ac:dyDescent="0.2">
      <c r="A327" s="158" t="s">
        <v>382</v>
      </c>
      <c r="B327" s="65">
        <v>18</v>
      </c>
      <c r="C327" s="66">
        <v>21</v>
      </c>
      <c r="D327" s="65">
        <v>184</v>
      </c>
      <c r="E327" s="66">
        <v>234</v>
      </c>
      <c r="F327" s="67"/>
      <c r="G327" s="65">
        <f t="shared" si="72"/>
        <v>-3</v>
      </c>
      <c r="H327" s="66">
        <f t="shared" si="73"/>
        <v>-50</v>
      </c>
      <c r="I327" s="20">
        <f t="shared" si="74"/>
        <v>-0.14285714285714285</v>
      </c>
      <c r="J327" s="21">
        <f t="shared" si="75"/>
        <v>-0.21367521367521367</v>
      </c>
    </row>
    <row r="328" spans="1:10" x14ac:dyDescent="0.2">
      <c r="A328" s="158" t="s">
        <v>339</v>
      </c>
      <c r="B328" s="65">
        <v>26</v>
      </c>
      <c r="C328" s="66">
        <v>14</v>
      </c>
      <c r="D328" s="65">
        <v>205</v>
      </c>
      <c r="E328" s="66">
        <v>245</v>
      </c>
      <c r="F328" s="67"/>
      <c r="G328" s="65">
        <f t="shared" si="72"/>
        <v>12</v>
      </c>
      <c r="H328" s="66">
        <f t="shared" si="73"/>
        <v>-40</v>
      </c>
      <c r="I328" s="20">
        <f t="shared" si="74"/>
        <v>0.8571428571428571</v>
      </c>
      <c r="J328" s="21">
        <f t="shared" si="75"/>
        <v>-0.16326530612244897</v>
      </c>
    </row>
    <row r="329" spans="1:10" x14ac:dyDescent="0.2">
      <c r="A329" s="158" t="s">
        <v>327</v>
      </c>
      <c r="B329" s="65">
        <v>18</v>
      </c>
      <c r="C329" s="66">
        <v>30</v>
      </c>
      <c r="D329" s="65">
        <v>259</v>
      </c>
      <c r="E329" s="66">
        <v>423</v>
      </c>
      <c r="F329" s="67"/>
      <c r="G329" s="65">
        <f t="shared" si="72"/>
        <v>-12</v>
      </c>
      <c r="H329" s="66">
        <f t="shared" si="73"/>
        <v>-164</v>
      </c>
      <c r="I329" s="20">
        <f t="shared" si="74"/>
        <v>-0.4</v>
      </c>
      <c r="J329" s="21">
        <f t="shared" si="75"/>
        <v>-0.38770685579196218</v>
      </c>
    </row>
    <row r="330" spans="1:10" x14ac:dyDescent="0.2">
      <c r="A330" s="158" t="s">
        <v>201</v>
      </c>
      <c r="B330" s="65">
        <v>0</v>
      </c>
      <c r="C330" s="66">
        <v>0</v>
      </c>
      <c r="D330" s="65">
        <v>1</v>
      </c>
      <c r="E330" s="66">
        <v>2</v>
      </c>
      <c r="F330" s="67"/>
      <c r="G330" s="65">
        <f t="shared" si="72"/>
        <v>0</v>
      </c>
      <c r="H330" s="66">
        <f t="shared" si="73"/>
        <v>-1</v>
      </c>
      <c r="I330" s="20" t="str">
        <f t="shared" si="74"/>
        <v>-</v>
      </c>
      <c r="J330" s="21">
        <f t="shared" si="75"/>
        <v>-0.5</v>
      </c>
    </row>
    <row r="331" spans="1:10" x14ac:dyDescent="0.2">
      <c r="A331" s="158" t="s">
        <v>184</v>
      </c>
      <c r="B331" s="65">
        <v>0</v>
      </c>
      <c r="C331" s="66">
        <v>1</v>
      </c>
      <c r="D331" s="65">
        <v>0</v>
      </c>
      <c r="E331" s="66">
        <v>3</v>
      </c>
      <c r="F331" s="67"/>
      <c r="G331" s="65">
        <f t="shared" si="72"/>
        <v>-1</v>
      </c>
      <c r="H331" s="66">
        <f t="shared" si="73"/>
        <v>-3</v>
      </c>
      <c r="I331" s="20">
        <f t="shared" si="74"/>
        <v>-1</v>
      </c>
      <c r="J331" s="21">
        <f t="shared" si="75"/>
        <v>-1</v>
      </c>
    </row>
    <row r="332" spans="1:10" x14ac:dyDescent="0.2">
      <c r="A332" s="158" t="s">
        <v>294</v>
      </c>
      <c r="B332" s="65">
        <v>42</v>
      </c>
      <c r="C332" s="66">
        <v>19</v>
      </c>
      <c r="D332" s="65">
        <v>267</v>
      </c>
      <c r="E332" s="66">
        <v>240</v>
      </c>
      <c r="F332" s="67"/>
      <c r="G332" s="65">
        <f t="shared" si="72"/>
        <v>23</v>
      </c>
      <c r="H332" s="66">
        <f t="shared" si="73"/>
        <v>27</v>
      </c>
      <c r="I332" s="20">
        <f t="shared" si="74"/>
        <v>1.2105263157894737</v>
      </c>
      <c r="J332" s="21">
        <f t="shared" si="75"/>
        <v>0.1125</v>
      </c>
    </row>
    <row r="333" spans="1:10" x14ac:dyDescent="0.2">
      <c r="A333" s="158" t="s">
        <v>247</v>
      </c>
      <c r="B333" s="65">
        <v>0</v>
      </c>
      <c r="C333" s="66">
        <v>3</v>
      </c>
      <c r="D333" s="65">
        <v>1</v>
      </c>
      <c r="E333" s="66">
        <v>3</v>
      </c>
      <c r="F333" s="67"/>
      <c r="G333" s="65">
        <f t="shared" si="72"/>
        <v>-3</v>
      </c>
      <c r="H333" s="66">
        <f t="shared" si="73"/>
        <v>-2</v>
      </c>
      <c r="I333" s="20">
        <f t="shared" si="74"/>
        <v>-1</v>
      </c>
      <c r="J333" s="21">
        <f t="shared" si="75"/>
        <v>-0.66666666666666663</v>
      </c>
    </row>
    <row r="334" spans="1:10" x14ac:dyDescent="0.2">
      <c r="A334" s="158" t="s">
        <v>234</v>
      </c>
      <c r="B334" s="65">
        <v>0</v>
      </c>
      <c r="C334" s="66">
        <v>2</v>
      </c>
      <c r="D334" s="65">
        <v>1</v>
      </c>
      <c r="E334" s="66">
        <v>10</v>
      </c>
      <c r="F334" s="67"/>
      <c r="G334" s="65">
        <f t="shared" si="72"/>
        <v>-2</v>
      </c>
      <c r="H334" s="66">
        <f t="shared" si="73"/>
        <v>-9</v>
      </c>
      <c r="I334" s="20">
        <f t="shared" si="74"/>
        <v>-1</v>
      </c>
      <c r="J334" s="21">
        <f t="shared" si="75"/>
        <v>-0.9</v>
      </c>
    </row>
    <row r="335" spans="1:10" x14ac:dyDescent="0.2">
      <c r="A335" s="158" t="s">
        <v>185</v>
      </c>
      <c r="B335" s="65">
        <v>7</v>
      </c>
      <c r="C335" s="66">
        <v>11</v>
      </c>
      <c r="D335" s="65">
        <v>56</v>
      </c>
      <c r="E335" s="66">
        <v>133</v>
      </c>
      <c r="F335" s="67"/>
      <c r="G335" s="65">
        <f t="shared" si="72"/>
        <v>-4</v>
      </c>
      <c r="H335" s="66">
        <f t="shared" si="73"/>
        <v>-77</v>
      </c>
      <c r="I335" s="20">
        <f t="shared" si="74"/>
        <v>-0.36363636363636365</v>
      </c>
      <c r="J335" s="21">
        <f t="shared" si="75"/>
        <v>-0.57894736842105265</v>
      </c>
    </row>
    <row r="336" spans="1:10" s="160" customFormat="1" x14ac:dyDescent="0.2">
      <c r="A336" s="178" t="s">
        <v>497</v>
      </c>
      <c r="B336" s="71">
        <v>263</v>
      </c>
      <c r="C336" s="72">
        <v>260</v>
      </c>
      <c r="D336" s="71">
        <v>2309</v>
      </c>
      <c r="E336" s="72">
        <v>2798</v>
      </c>
      <c r="F336" s="73"/>
      <c r="G336" s="71">
        <f t="shared" si="72"/>
        <v>3</v>
      </c>
      <c r="H336" s="72">
        <f t="shared" si="73"/>
        <v>-489</v>
      </c>
      <c r="I336" s="37">
        <f t="shared" si="74"/>
        <v>1.1538461538461539E-2</v>
      </c>
      <c r="J336" s="38">
        <f t="shared" si="75"/>
        <v>-0.17476769120800573</v>
      </c>
    </row>
    <row r="337" spans="1:10" x14ac:dyDescent="0.2">
      <c r="A337" s="177"/>
      <c r="B337" s="143"/>
      <c r="C337" s="144"/>
      <c r="D337" s="143"/>
      <c r="E337" s="144"/>
      <c r="F337" s="145"/>
      <c r="G337" s="143"/>
      <c r="H337" s="144"/>
      <c r="I337" s="151"/>
      <c r="J337" s="152"/>
    </row>
    <row r="338" spans="1:10" s="139" customFormat="1" x14ac:dyDescent="0.2">
      <c r="A338" s="159" t="s">
        <v>70</v>
      </c>
      <c r="B338" s="65"/>
      <c r="C338" s="66"/>
      <c r="D338" s="65"/>
      <c r="E338" s="66"/>
      <c r="F338" s="67"/>
      <c r="G338" s="65"/>
      <c r="H338" s="66"/>
      <c r="I338" s="20"/>
      <c r="J338" s="21"/>
    </row>
    <row r="339" spans="1:10" x14ac:dyDescent="0.2">
      <c r="A339" s="158" t="s">
        <v>401</v>
      </c>
      <c r="B339" s="65">
        <v>1</v>
      </c>
      <c r="C339" s="66">
        <v>1</v>
      </c>
      <c r="D339" s="65">
        <v>4</v>
      </c>
      <c r="E339" s="66">
        <v>4</v>
      </c>
      <c r="F339" s="67"/>
      <c r="G339" s="65">
        <f>B339-C339</f>
        <v>0</v>
      </c>
      <c r="H339" s="66">
        <f>D339-E339</f>
        <v>0</v>
      </c>
      <c r="I339" s="20">
        <f>IF(C339=0, "-", IF(G339/C339&lt;10, G339/C339, "&gt;999%"))</f>
        <v>0</v>
      </c>
      <c r="J339" s="21">
        <f>IF(E339=0, "-", IF(H339/E339&lt;10, H339/E339, "&gt;999%"))</f>
        <v>0</v>
      </c>
    </row>
    <row r="340" spans="1:10" s="160" customFormat="1" x14ac:dyDescent="0.2">
      <c r="A340" s="178" t="s">
        <v>498</v>
      </c>
      <c r="B340" s="71">
        <v>1</v>
      </c>
      <c r="C340" s="72">
        <v>1</v>
      </c>
      <c r="D340" s="71">
        <v>4</v>
      </c>
      <c r="E340" s="72">
        <v>4</v>
      </c>
      <c r="F340" s="73"/>
      <c r="G340" s="71">
        <f>B340-C340</f>
        <v>0</v>
      </c>
      <c r="H340" s="72">
        <f>D340-E340</f>
        <v>0</v>
      </c>
      <c r="I340" s="37">
        <f>IF(C340=0, "-", IF(G340/C340&lt;10, G340/C340, "&gt;999%"))</f>
        <v>0</v>
      </c>
      <c r="J340" s="38">
        <f>IF(E340=0, "-", IF(H340/E340&lt;10, H340/E340, "&gt;999%"))</f>
        <v>0</v>
      </c>
    </row>
    <row r="341" spans="1:10" x14ac:dyDescent="0.2">
      <c r="A341" s="177"/>
      <c r="B341" s="143"/>
      <c r="C341" s="144"/>
      <c r="D341" s="143"/>
      <c r="E341" s="144"/>
      <c r="F341" s="145"/>
      <c r="G341" s="143"/>
      <c r="H341" s="144"/>
      <c r="I341" s="151"/>
      <c r="J341" s="152"/>
    </row>
    <row r="342" spans="1:10" s="139" customFormat="1" x14ac:dyDescent="0.2">
      <c r="A342" s="159" t="s">
        <v>71</v>
      </c>
      <c r="B342" s="65"/>
      <c r="C342" s="66"/>
      <c r="D342" s="65"/>
      <c r="E342" s="66"/>
      <c r="F342" s="67"/>
      <c r="G342" s="65"/>
      <c r="H342" s="66"/>
      <c r="I342" s="20"/>
      <c r="J342" s="21"/>
    </row>
    <row r="343" spans="1:10" x14ac:dyDescent="0.2">
      <c r="A343" s="158" t="s">
        <v>383</v>
      </c>
      <c r="B343" s="65">
        <v>1</v>
      </c>
      <c r="C343" s="66">
        <v>2</v>
      </c>
      <c r="D343" s="65">
        <v>18</v>
      </c>
      <c r="E343" s="66">
        <v>35</v>
      </c>
      <c r="F343" s="67"/>
      <c r="G343" s="65">
        <f t="shared" ref="G343:G359" si="76">B343-C343</f>
        <v>-1</v>
      </c>
      <c r="H343" s="66">
        <f t="shared" ref="H343:H359" si="77">D343-E343</f>
        <v>-17</v>
      </c>
      <c r="I343" s="20">
        <f t="shared" ref="I343:I359" si="78">IF(C343=0, "-", IF(G343/C343&lt;10, G343/C343, "&gt;999%"))</f>
        <v>-0.5</v>
      </c>
      <c r="J343" s="21">
        <f t="shared" ref="J343:J359" si="79">IF(E343=0, "-", IF(H343/E343&lt;10, H343/E343, "&gt;999%"))</f>
        <v>-0.48571428571428571</v>
      </c>
    </row>
    <row r="344" spans="1:10" x14ac:dyDescent="0.2">
      <c r="A344" s="158" t="s">
        <v>235</v>
      </c>
      <c r="B344" s="65">
        <v>0</v>
      </c>
      <c r="C344" s="66">
        <v>1</v>
      </c>
      <c r="D344" s="65">
        <v>2</v>
      </c>
      <c r="E344" s="66">
        <v>2</v>
      </c>
      <c r="F344" s="67"/>
      <c r="G344" s="65">
        <f t="shared" si="76"/>
        <v>-1</v>
      </c>
      <c r="H344" s="66">
        <f t="shared" si="77"/>
        <v>0</v>
      </c>
      <c r="I344" s="20">
        <f t="shared" si="78"/>
        <v>-1</v>
      </c>
      <c r="J344" s="21">
        <f t="shared" si="79"/>
        <v>0</v>
      </c>
    </row>
    <row r="345" spans="1:10" x14ac:dyDescent="0.2">
      <c r="A345" s="158" t="s">
        <v>349</v>
      </c>
      <c r="B345" s="65">
        <v>0</v>
      </c>
      <c r="C345" s="66">
        <v>1</v>
      </c>
      <c r="D345" s="65">
        <v>5</v>
      </c>
      <c r="E345" s="66">
        <v>10</v>
      </c>
      <c r="F345" s="67"/>
      <c r="G345" s="65">
        <f t="shared" si="76"/>
        <v>-1</v>
      </c>
      <c r="H345" s="66">
        <f t="shared" si="77"/>
        <v>-5</v>
      </c>
      <c r="I345" s="20">
        <f t="shared" si="78"/>
        <v>-1</v>
      </c>
      <c r="J345" s="21">
        <f t="shared" si="79"/>
        <v>-0.5</v>
      </c>
    </row>
    <row r="346" spans="1:10" x14ac:dyDescent="0.2">
      <c r="A346" s="158" t="s">
        <v>236</v>
      </c>
      <c r="B346" s="65">
        <v>0</v>
      </c>
      <c r="C346" s="66">
        <v>0</v>
      </c>
      <c r="D346" s="65">
        <v>0</v>
      </c>
      <c r="E346" s="66">
        <v>1</v>
      </c>
      <c r="F346" s="67"/>
      <c r="G346" s="65">
        <f t="shared" si="76"/>
        <v>0</v>
      </c>
      <c r="H346" s="66">
        <f t="shared" si="77"/>
        <v>-1</v>
      </c>
      <c r="I346" s="20" t="str">
        <f t="shared" si="78"/>
        <v>-</v>
      </c>
      <c r="J346" s="21">
        <f t="shared" si="79"/>
        <v>-1</v>
      </c>
    </row>
    <row r="347" spans="1:10" x14ac:dyDescent="0.2">
      <c r="A347" s="158" t="s">
        <v>391</v>
      </c>
      <c r="B347" s="65">
        <v>0</v>
      </c>
      <c r="C347" s="66">
        <v>0</v>
      </c>
      <c r="D347" s="65">
        <v>1</v>
      </c>
      <c r="E347" s="66">
        <v>2</v>
      </c>
      <c r="F347" s="67"/>
      <c r="G347" s="65">
        <f t="shared" si="76"/>
        <v>0</v>
      </c>
      <c r="H347" s="66">
        <f t="shared" si="77"/>
        <v>-1</v>
      </c>
      <c r="I347" s="20" t="str">
        <f t="shared" si="78"/>
        <v>-</v>
      </c>
      <c r="J347" s="21">
        <f t="shared" si="79"/>
        <v>-0.5</v>
      </c>
    </row>
    <row r="348" spans="1:10" x14ac:dyDescent="0.2">
      <c r="A348" s="158" t="s">
        <v>202</v>
      </c>
      <c r="B348" s="65">
        <v>1</v>
      </c>
      <c r="C348" s="66">
        <v>1</v>
      </c>
      <c r="D348" s="65">
        <v>18</v>
      </c>
      <c r="E348" s="66">
        <v>24</v>
      </c>
      <c r="F348" s="67"/>
      <c r="G348" s="65">
        <f t="shared" si="76"/>
        <v>0</v>
      </c>
      <c r="H348" s="66">
        <f t="shared" si="77"/>
        <v>-6</v>
      </c>
      <c r="I348" s="20">
        <f t="shared" si="78"/>
        <v>0</v>
      </c>
      <c r="J348" s="21">
        <f t="shared" si="79"/>
        <v>-0.25</v>
      </c>
    </row>
    <row r="349" spans="1:10" x14ac:dyDescent="0.2">
      <c r="A349" s="158" t="s">
        <v>237</v>
      </c>
      <c r="B349" s="65">
        <v>0</v>
      </c>
      <c r="C349" s="66">
        <v>0</v>
      </c>
      <c r="D349" s="65">
        <v>0</v>
      </c>
      <c r="E349" s="66">
        <v>5</v>
      </c>
      <c r="F349" s="67"/>
      <c r="G349" s="65">
        <f t="shared" si="76"/>
        <v>0</v>
      </c>
      <c r="H349" s="66">
        <f t="shared" si="77"/>
        <v>-5</v>
      </c>
      <c r="I349" s="20" t="str">
        <f t="shared" si="78"/>
        <v>-</v>
      </c>
      <c r="J349" s="21">
        <f t="shared" si="79"/>
        <v>-1</v>
      </c>
    </row>
    <row r="350" spans="1:10" x14ac:dyDescent="0.2">
      <c r="A350" s="158" t="s">
        <v>216</v>
      </c>
      <c r="B350" s="65">
        <v>0</v>
      </c>
      <c r="C350" s="66">
        <v>0</v>
      </c>
      <c r="D350" s="65">
        <v>1</v>
      </c>
      <c r="E350" s="66">
        <v>0</v>
      </c>
      <c r="F350" s="67"/>
      <c r="G350" s="65">
        <f t="shared" si="76"/>
        <v>0</v>
      </c>
      <c r="H350" s="66">
        <f t="shared" si="77"/>
        <v>1</v>
      </c>
      <c r="I350" s="20" t="str">
        <f t="shared" si="78"/>
        <v>-</v>
      </c>
      <c r="J350" s="21" t="str">
        <f t="shared" si="79"/>
        <v>-</v>
      </c>
    </row>
    <row r="351" spans="1:10" x14ac:dyDescent="0.2">
      <c r="A351" s="158" t="s">
        <v>328</v>
      </c>
      <c r="B351" s="65">
        <v>0</v>
      </c>
      <c r="C351" s="66">
        <v>0</v>
      </c>
      <c r="D351" s="65">
        <v>0</v>
      </c>
      <c r="E351" s="66">
        <v>1</v>
      </c>
      <c r="F351" s="67"/>
      <c r="G351" s="65">
        <f t="shared" si="76"/>
        <v>0</v>
      </c>
      <c r="H351" s="66">
        <f t="shared" si="77"/>
        <v>-1</v>
      </c>
      <c r="I351" s="20" t="str">
        <f t="shared" si="78"/>
        <v>-</v>
      </c>
      <c r="J351" s="21">
        <f t="shared" si="79"/>
        <v>-1</v>
      </c>
    </row>
    <row r="352" spans="1:10" x14ac:dyDescent="0.2">
      <c r="A352" s="158" t="s">
        <v>186</v>
      </c>
      <c r="B352" s="65">
        <v>1</v>
      </c>
      <c r="C352" s="66">
        <v>2</v>
      </c>
      <c r="D352" s="65">
        <v>13</v>
      </c>
      <c r="E352" s="66">
        <v>15</v>
      </c>
      <c r="F352" s="67"/>
      <c r="G352" s="65">
        <f t="shared" si="76"/>
        <v>-1</v>
      </c>
      <c r="H352" s="66">
        <f t="shared" si="77"/>
        <v>-2</v>
      </c>
      <c r="I352" s="20">
        <f t="shared" si="78"/>
        <v>-0.5</v>
      </c>
      <c r="J352" s="21">
        <f t="shared" si="79"/>
        <v>-0.13333333333333333</v>
      </c>
    </row>
    <row r="353" spans="1:10" x14ac:dyDescent="0.2">
      <c r="A353" s="158" t="s">
        <v>255</v>
      </c>
      <c r="B353" s="65">
        <v>5</v>
      </c>
      <c r="C353" s="66">
        <v>0</v>
      </c>
      <c r="D353" s="65">
        <v>13</v>
      </c>
      <c r="E353" s="66">
        <v>0</v>
      </c>
      <c r="F353" s="67"/>
      <c r="G353" s="65">
        <f t="shared" si="76"/>
        <v>5</v>
      </c>
      <c r="H353" s="66">
        <f t="shared" si="77"/>
        <v>13</v>
      </c>
      <c r="I353" s="20" t="str">
        <f t="shared" si="78"/>
        <v>-</v>
      </c>
      <c r="J353" s="21" t="str">
        <f t="shared" si="79"/>
        <v>-</v>
      </c>
    </row>
    <row r="354" spans="1:10" x14ac:dyDescent="0.2">
      <c r="A354" s="158" t="s">
        <v>295</v>
      </c>
      <c r="B354" s="65">
        <v>1</v>
      </c>
      <c r="C354" s="66">
        <v>0</v>
      </c>
      <c r="D354" s="65">
        <v>14</v>
      </c>
      <c r="E354" s="66">
        <v>14</v>
      </c>
      <c r="F354" s="67"/>
      <c r="G354" s="65">
        <f t="shared" si="76"/>
        <v>1</v>
      </c>
      <c r="H354" s="66">
        <f t="shared" si="77"/>
        <v>0</v>
      </c>
      <c r="I354" s="20" t="str">
        <f t="shared" si="78"/>
        <v>-</v>
      </c>
      <c r="J354" s="21">
        <f t="shared" si="79"/>
        <v>0</v>
      </c>
    </row>
    <row r="355" spans="1:10" x14ac:dyDescent="0.2">
      <c r="A355" s="158" t="s">
        <v>329</v>
      </c>
      <c r="B355" s="65">
        <v>0</v>
      </c>
      <c r="C355" s="66">
        <v>0</v>
      </c>
      <c r="D355" s="65">
        <v>11</v>
      </c>
      <c r="E355" s="66">
        <v>5</v>
      </c>
      <c r="F355" s="67"/>
      <c r="G355" s="65">
        <f t="shared" si="76"/>
        <v>0</v>
      </c>
      <c r="H355" s="66">
        <f t="shared" si="77"/>
        <v>6</v>
      </c>
      <c r="I355" s="20" t="str">
        <f t="shared" si="78"/>
        <v>-</v>
      </c>
      <c r="J355" s="21">
        <f t="shared" si="79"/>
        <v>1.2</v>
      </c>
    </row>
    <row r="356" spans="1:10" x14ac:dyDescent="0.2">
      <c r="A356" s="158" t="s">
        <v>337</v>
      </c>
      <c r="B356" s="65">
        <v>0</v>
      </c>
      <c r="C356" s="66">
        <v>0</v>
      </c>
      <c r="D356" s="65">
        <v>2</v>
      </c>
      <c r="E356" s="66">
        <v>3</v>
      </c>
      <c r="F356" s="67"/>
      <c r="G356" s="65">
        <f t="shared" si="76"/>
        <v>0</v>
      </c>
      <c r="H356" s="66">
        <f t="shared" si="77"/>
        <v>-1</v>
      </c>
      <c r="I356" s="20" t="str">
        <f t="shared" si="78"/>
        <v>-</v>
      </c>
      <c r="J356" s="21">
        <f t="shared" si="79"/>
        <v>-0.33333333333333331</v>
      </c>
    </row>
    <row r="357" spans="1:10" x14ac:dyDescent="0.2">
      <c r="A357" s="158" t="s">
        <v>358</v>
      </c>
      <c r="B357" s="65">
        <v>0</v>
      </c>
      <c r="C357" s="66">
        <v>0</v>
      </c>
      <c r="D357" s="65">
        <v>0</v>
      </c>
      <c r="E357" s="66">
        <v>2</v>
      </c>
      <c r="F357" s="67"/>
      <c r="G357" s="65">
        <f t="shared" si="76"/>
        <v>0</v>
      </c>
      <c r="H357" s="66">
        <f t="shared" si="77"/>
        <v>-2</v>
      </c>
      <c r="I357" s="20" t="str">
        <f t="shared" si="78"/>
        <v>-</v>
      </c>
      <c r="J357" s="21">
        <f t="shared" si="79"/>
        <v>-1</v>
      </c>
    </row>
    <row r="358" spans="1:10" x14ac:dyDescent="0.2">
      <c r="A358" s="158" t="s">
        <v>271</v>
      </c>
      <c r="B358" s="65">
        <v>3</v>
      </c>
      <c r="C358" s="66">
        <v>0</v>
      </c>
      <c r="D358" s="65">
        <v>3</v>
      </c>
      <c r="E358" s="66">
        <v>0</v>
      </c>
      <c r="F358" s="67"/>
      <c r="G358" s="65">
        <f t="shared" si="76"/>
        <v>3</v>
      </c>
      <c r="H358" s="66">
        <f t="shared" si="77"/>
        <v>3</v>
      </c>
      <c r="I358" s="20" t="str">
        <f t="shared" si="78"/>
        <v>-</v>
      </c>
      <c r="J358" s="21" t="str">
        <f t="shared" si="79"/>
        <v>-</v>
      </c>
    </row>
    <row r="359" spans="1:10" s="160" customFormat="1" x14ac:dyDescent="0.2">
      <c r="A359" s="178" t="s">
        <v>499</v>
      </c>
      <c r="B359" s="71">
        <v>12</v>
      </c>
      <c r="C359" s="72">
        <v>7</v>
      </c>
      <c r="D359" s="71">
        <v>101</v>
      </c>
      <c r="E359" s="72">
        <v>119</v>
      </c>
      <c r="F359" s="73"/>
      <c r="G359" s="71">
        <f t="shared" si="76"/>
        <v>5</v>
      </c>
      <c r="H359" s="72">
        <f t="shared" si="77"/>
        <v>-18</v>
      </c>
      <c r="I359" s="37">
        <f t="shared" si="78"/>
        <v>0.7142857142857143</v>
      </c>
      <c r="J359" s="38">
        <f t="shared" si="79"/>
        <v>-0.15126050420168066</v>
      </c>
    </row>
    <row r="360" spans="1:10" x14ac:dyDescent="0.2">
      <c r="A360" s="177"/>
      <c r="B360" s="143"/>
      <c r="C360" s="144"/>
      <c r="D360" s="143"/>
      <c r="E360" s="144"/>
      <c r="F360" s="145"/>
      <c r="G360" s="143"/>
      <c r="H360" s="144"/>
      <c r="I360" s="151"/>
      <c r="J360" s="152"/>
    </row>
    <row r="361" spans="1:10" s="139" customFormat="1" x14ac:dyDescent="0.2">
      <c r="A361" s="159" t="s">
        <v>72</v>
      </c>
      <c r="B361" s="65"/>
      <c r="C361" s="66"/>
      <c r="D361" s="65"/>
      <c r="E361" s="66"/>
      <c r="F361" s="67"/>
      <c r="G361" s="65"/>
      <c r="H361" s="66"/>
      <c r="I361" s="20"/>
      <c r="J361" s="21"/>
    </row>
    <row r="362" spans="1:10" x14ac:dyDescent="0.2">
      <c r="A362" s="158" t="s">
        <v>278</v>
      </c>
      <c r="B362" s="65">
        <v>0</v>
      </c>
      <c r="C362" s="66">
        <v>0</v>
      </c>
      <c r="D362" s="65">
        <v>0</v>
      </c>
      <c r="E362" s="66">
        <v>1</v>
      </c>
      <c r="F362" s="67"/>
      <c r="G362" s="65">
        <f>B362-C362</f>
        <v>0</v>
      </c>
      <c r="H362" s="66">
        <f>D362-E362</f>
        <v>-1</v>
      </c>
      <c r="I362" s="20" t="str">
        <f>IF(C362=0, "-", IF(G362/C362&lt;10, G362/C362, "&gt;999%"))</f>
        <v>-</v>
      </c>
      <c r="J362" s="21">
        <f>IF(E362=0, "-", IF(H362/E362&lt;10, H362/E362, "&gt;999%"))</f>
        <v>-1</v>
      </c>
    </row>
    <row r="363" spans="1:10" x14ac:dyDescent="0.2">
      <c r="A363" s="158" t="s">
        <v>305</v>
      </c>
      <c r="B363" s="65">
        <v>0</v>
      </c>
      <c r="C363" s="66">
        <v>0</v>
      </c>
      <c r="D363" s="65">
        <v>1</v>
      </c>
      <c r="E363" s="66">
        <v>0</v>
      </c>
      <c r="F363" s="67"/>
      <c r="G363" s="65">
        <f>B363-C363</f>
        <v>0</v>
      </c>
      <c r="H363" s="66">
        <f>D363-E363</f>
        <v>1</v>
      </c>
      <c r="I363" s="20" t="str">
        <f>IF(C363=0, "-", IF(G363/C363&lt;10, G363/C363, "&gt;999%"))</f>
        <v>-</v>
      </c>
      <c r="J363" s="21" t="str">
        <f>IF(E363=0, "-", IF(H363/E363&lt;10, H363/E363, "&gt;999%"))</f>
        <v>-</v>
      </c>
    </row>
    <row r="364" spans="1:10" s="160" customFormat="1" x14ac:dyDescent="0.2">
      <c r="A364" s="178" t="s">
        <v>500</v>
      </c>
      <c r="B364" s="71">
        <v>0</v>
      </c>
      <c r="C364" s="72">
        <v>0</v>
      </c>
      <c r="D364" s="71">
        <v>1</v>
      </c>
      <c r="E364" s="72">
        <v>1</v>
      </c>
      <c r="F364" s="73"/>
      <c r="G364" s="71">
        <f>B364-C364</f>
        <v>0</v>
      </c>
      <c r="H364" s="72">
        <f>D364-E364</f>
        <v>0</v>
      </c>
      <c r="I364" s="37" t="str">
        <f>IF(C364=0, "-", IF(G364/C364&lt;10, G364/C364, "&gt;999%"))</f>
        <v>-</v>
      </c>
      <c r="J364" s="38">
        <f>IF(E364=0, "-", IF(H364/E364&lt;10, H364/E364, "&gt;999%"))</f>
        <v>0</v>
      </c>
    </row>
    <row r="365" spans="1:10" x14ac:dyDescent="0.2">
      <c r="A365" s="177"/>
      <c r="B365" s="143"/>
      <c r="C365" s="144"/>
      <c r="D365" s="143"/>
      <c r="E365" s="144"/>
      <c r="F365" s="145"/>
      <c r="G365" s="143"/>
      <c r="H365" s="144"/>
      <c r="I365" s="151"/>
      <c r="J365" s="152"/>
    </row>
    <row r="366" spans="1:10" s="139" customFormat="1" x14ac:dyDescent="0.2">
      <c r="A366" s="159" t="s">
        <v>73</v>
      </c>
      <c r="B366" s="65"/>
      <c r="C366" s="66"/>
      <c r="D366" s="65"/>
      <c r="E366" s="66"/>
      <c r="F366" s="67"/>
      <c r="G366" s="65"/>
      <c r="H366" s="66"/>
      <c r="I366" s="20"/>
      <c r="J366" s="21"/>
    </row>
    <row r="367" spans="1:10" x14ac:dyDescent="0.2">
      <c r="A367" s="158" t="s">
        <v>402</v>
      </c>
      <c r="B367" s="65">
        <v>1</v>
      </c>
      <c r="C367" s="66">
        <v>0</v>
      </c>
      <c r="D367" s="65">
        <v>5</v>
      </c>
      <c r="E367" s="66">
        <v>4</v>
      </c>
      <c r="F367" s="67"/>
      <c r="G367" s="65">
        <f>B367-C367</f>
        <v>1</v>
      </c>
      <c r="H367" s="66">
        <f>D367-E367</f>
        <v>1</v>
      </c>
      <c r="I367" s="20" t="str">
        <f>IF(C367=0, "-", IF(G367/C367&lt;10, G367/C367, "&gt;999%"))</f>
        <v>-</v>
      </c>
      <c r="J367" s="21">
        <f>IF(E367=0, "-", IF(H367/E367&lt;10, H367/E367, "&gt;999%"))</f>
        <v>0.25</v>
      </c>
    </row>
    <row r="368" spans="1:10" s="160" customFormat="1" x14ac:dyDescent="0.2">
      <c r="A368" s="178" t="s">
        <v>501</v>
      </c>
      <c r="B368" s="71">
        <v>1</v>
      </c>
      <c r="C368" s="72">
        <v>0</v>
      </c>
      <c r="D368" s="71">
        <v>5</v>
      </c>
      <c r="E368" s="72">
        <v>4</v>
      </c>
      <c r="F368" s="73"/>
      <c r="G368" s="71">
        <f>B368-C368</f>
        <v>1</v>
      </c>
      <c r="H368" s="72">
        <f>D368-E368</f>
        <v>1</v>
      </c>
      <c r="I368" s="37" t="str">
        <f>IF(C368=0, "-", IF(G368/C368&lt;10, G368/C368, "&gt;999%"))</f>
        <v>-</v>
      </c>
      <c r="J368" s="38">
        <f>IF(E368=0, "-", IF(H368/E368&lt;10, H368/E368, "&gt;999%"))</f>
        <v>0.25</v>
      </c>
    </row>
    <row r="369" spans="1:10" x14ac:dyDescent="0.2">
      <c r="A369" s="177"/>
      <c r="B369" s="143"/>
      <c r="C369" s="144"/>
      <c r="D369" s="143"/>
      <c r="E369" s="144"/>
      <c r="F369" s="145"/>
      <c r="G369" s="143"/>
      <c r="H369" s="144"/>
      <c r="I369" s="151"/>
      <c r="J369" s="152"/>
    </row>
    <row r="370" spans="1:10" s="139" customFormat="1" x14ac:dyDescent="0.2">
      <c r="A370" s="159" t="s">
        <v>74</v>
      </c>
      <c r="B370" s="65"/>
      <c r="C370" s="66"/>
      <c r="D370" s="65"/>
      <c r="E370" s="66"/>
      <c r="F370" s="67"/>
      <c r="G370" s="65"/>
      <c r="H370" s="66"/>
      <c r="I370" s="20"/>
      <c r="J370" s="21"/>
    </row>
    <row r="371" spans="1:10" x14ac:dyDescent="0.2">
      <c r="A371" s="158" t="s">
        <v>403</v>
      </c>
      <c r="B371" s="65">
        <v>0</v>
      </c>
      <c r="C371" s="66">
        <v>0</v>
      </c>
      <c r="D371" s="65">
        <v>2</v>
      </c>
      <c r="E371" s="66">
        <v>0</v>
      </c>
      <c r="F371" s="67"/>
      <c r="G371" s="65">
        <f>B371-C371</f>
        <v>0</v>
      </c>
      <c r="H371" s="66">
        <f>D371-E371</f>
        <v>2</v>
      </c>
      <c r="I371" s="20" t="str">
        <f>IF(C371=0, "-", IF(G371/C371&lt;10, G371/C371, "&gt;999%"))</f>
        <v>-</v>
      </c>
      <c r="J371" s="21" t="str">
        <f>IF(E371=0, "-", IF(H371/E371&lt;10, H371/E371, "&gt;999%"))</f>
        <v>-</v>
      </c>
    </row>
    <row r="372" spans="1:10" s="160" customFormat="1" x14ac:dyDescent="0.2">
      <c r="A372" s="165" t="s">
        <v>502</v>
      </c>
      <c r="B372" s="166">
        <v>0</v>
      </c>
      <c r="C372" s="167">
        <v>0</v>
      </c>
      <c r="D372" s="166">
        <v>2</v>
      </c>
      <c r="E372" s="167">
        <v>0</v>
      </c>
      <c r="F372" s="168"/>
      <c r="G372" s="166">
        <f>B372-C372</f>
        <v>0</v>
      </c>
      <c r="H372" s="167">
        <f>D372-E372</f>
        <v>2</v>
      </c>
      <c r="I372" s="169" t="str">
        <f>IF(C372=0, "-", IF(G372/C372&lt;10, G372/C372, "&gt;999%"))</f>
        <v>-</v>
      </c>
      <c r="J372" s="170" t="str">
        <f>IF(E372=0, "-", IF(H372/E372&lt;10, H372/E372, "&gt;999%"))</f>
        <v>-</v>
      </c>
    </row>
    <row r="373" spans="1:10" x14ac:dyDescent="0.2">
      <c r="A373" s="171"/>
      <c r="B373" s="172"/>
      <c r="C373" s="173"/>
      <c r="D373" s="172"/>
      <c r="E373" s="173"/>
      <c r="F373" s="174"/>
      <c r="G373" s="172"/>
      <c r="H373" s="173"/>
      <c r="I373" s="175"/>
      <c r="J373" s="176"/>
    </row>
    <row r="374" spans="1:10" x14ac:dyDescent="0.2">
      <c r="A374" s="27" t="s">
        <v>16</v>
      </c>
      <c r="B374" s="71">
        <f>SUM(B7:B373)/2</f>
        <v>666</v>
      </c>
      <c r="C374" s="77">
        <f>SUM(C7:C373)/2</f>
        <v>602</v>
      </c>
      <c r="D374" s="71">
        <f>SUM(D7:D373)/2</f>
        <v>5422</v>
      </c>
      <c r="E374" s="77">
        <f>SUM(E7:E373)/2</f>
        <v>6871</v>
      </c>
      <c r="F374" s="73"/>
      <c r="G374" s="71">
        <f>B374-C374</f>
        <v>64</v>
      </c>
      <c r="H374" s="72">
        <f>D374-E374</f>
        <v>-1449</v>
      </c>
      <c r="I374" s="37">
        <f>IF(C374=0, 0, G374/C374)</f>
        <v>0.10631229235880399</v>
      </c>
      <c r="J374" s="38">
        <f>IF(E374=0, 0, H374/E374)</f>
        <v>-0.21088633386697714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5" max="16383" man="1"/>
    <brk id="122" max="16383" man="1"/>
    <brk id="181" max="16383" man="1"/>
    <brk id="236" max="16383" man="1"/>
    <brk id="291" max="16383" man="1"/>
    <brk id="3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87</v>
      </c>
      <c r="B7" s="65">
        <v>107</v>
      </c>
      <c r="C7" s="66">
        <v>130</v>
      </c>
      <c r="D7" s="65">
        <v>1059</v>
      </c>
      <c r="E7" s="66">
        <v>1498</v>
      </c>
      <c r="F7" s="67"/>
      <c r="G7" s="65">
        <f>B7-C7</f>
        <v>-23</v>
      </c>
      <c r="H7" s="66">
        <f>D7-E7</f>
        <v>-439</v>
      </c>
      <c r="I7" s="28">
        <f>IF(C7=0, "-", IF(G7/C7&lt;10, G7/C7*100, "&gt;999"))</f>
        <v>-17.692307692307693</v>
      </c>
      <c r="J7" s="29">
        <f>IF(E7=0, "-", IF(H7/E7&lt;10, H7/E7*100, "&gt;999"))</f>
        <v>-29.305740987983981</v>
      </c>
    </row>
    <row r="8" spans="1:10" x14ac:dyDescent="0.2">
      <c r="A8" s="7" t="s">
        <v>96</v>
      </c>
      <c r="B8" s="65">
        <v>309</v>
      </c>
      <c r="C8" s="66">
        <v>228</v>
      </c>
      <c r="D8" s="65">
        <v>2418</v>
      </c>
      <c r="E8" s="66">
        <v>3084</v>
      </c>
      <c r="F8" s="67"/>
      <c r="G8" s="65">
        <f>B8-C8</f>
        <v>81</v>
      </c>
      <c r="H8" s="66">
        <f>D8-E8</f>
        <v>-666</v>
      </c>
      <c r="I8" s="28">
        <f>IF(C8=0, "-", IF(G8/C8&lt;10, G8/C8*100, "&gt;999"))</f>
        <v>35.526315789473685</v>
      </c>
      <c r="J8" s="29">
        <f>IF(E8=0, "-", IF(H8/E8&lt;10, H8/E8*100, "&gt;999"))</f>
        <v>-21.595330739299612</v>
      </c>
    </row>
    <row r="9" spans="1:10" x14ac:dyDescent="0.2">
      <c r="A9" s="7" t="s">
        <v>102</v>
      </c>
      <c r="B9" s="65">
        <v>232</v>
      </c>
      <c r="C9" s="66">
        <v>217</v>
      </c>
      <c r="D9" s="65">
        <v>1773</v>
      </c>
      <c r="E9" s="66">
        <v>2106</v>
      </c>
      <c r="F9" s="67"/>
      <c r="G9" s="65">
        <f>B9-C9</f>
        <v>15</v>
      </c>
      <c r="H9" s="66">
        <f>D9-E9</f>
        <v>-333</v>
      </c>
      <c r="I9" s="28">
        <f>IF(C9=0, "-", IF(G9/C9&lt;10, G9/C9*100, "&gt;999"))</f>
        <v>6.9124423963133648</v>
      </c>
      <c r="J9" s="29">
        <f>IF(E9=0, "-", IF(H9/E9&lt;10, H9/E9*100, "&gt;999"))</f>
        <v>-15.811965811965811</v>
      </c>
    </row>
    <row r="10" spans="1:10" x14ac:dyDescent="0.2">
      <c r="A10" s="7" t="s">
        <v>103</v>
      </c>
      <c r="B10" s="65">
        <v>18</v>
      </c>
      <c r="C10" s="66">
        <v>27</v>
      </c>
      <c r="D10" s="65">
        <v>172</v>
      </c>
      <c r="E10" s="66">
        <v>183</v>
      </c>
      <c r="F10" s="67"/>
      <c r="G10" s="65">
        <f>B10-C10</f>
        <v>-9</v>
      </c>
      <c r="H10" s="66">
        <f>D10-E10</f>
        <v>-11</v>
      </c>
      <c r="I10" s="28">
        <f>IF(C10=0, "-", IF(G10/C10&lt;10, G10/C10*100, "&gt;999"))</f>
        <v>-33.333333333333329</v>
      </c>
      <c r="J10" s="29">
        <f>IF(E10=0, "-", IF(H10/E10&lt;10, H10/E10*100, "&gt;999"))</f>
        <v>-6.0109289617486334</v>
      </c>
    </row>
    <row r="11" spans="1:10" s="43" customFormat="1" x14ac:dyDescent="0.2">
      <c r="A11" s="27" t="s">
        <v>0</v>
      </c>
      <c r="B11" s="71">
        <f>SUM(B7:B10)</f>
        <v>666</v>
      </c>
      <c r="C11" s="72">
        <f>SUM(C7:C10)</f>
        <v>602</v>
      </c>
      <c r="D11" s="71">
        <f>SUM(D7:D10)</f>
        <v>5422</v>
      </c>
      <c r="E11" s="72">
        <f>SUM(E7:E10)</f>
        <v>6871</v>
      </c>
      <c r="F11" s="73"/>
      <c r="G11" s="71">
        <f>B11-C11</f>
        <v>64</v>
      </c>
      <c r="H11" s="72">
        <f>D11-E11</f>
        <v>-1449</v>
      </c>
      <c r="I11" s="44">
        <f>IF(C11=0, 0, G11/C11*100)</f>
        <v>10.631229235880399</v>
      </c>
      <c r="J11" s="45">
        <f>IF(E11=0, 0, H11/E11*100)</f>
        <v>-21.088633386697715</v>
      </c>
    </row>
    <row r="13" spans="1:10" x14ac:dyDescent="0.2">
      <c r="A13" s="3"/>
      <c r="B13" s="196" t="s">
        <v>1</v>
      </c>
      <c r="C13" s="197"/>
      <c r="D13" s="196" t="s">
        <v>2</v>
      </c>
      <c r="E13" s="197"/>
      <c r="F13" s="59"/>
      <c r="G13" s="196" t="s">
        <v>3</v>
      </c>
      <c r="H13" s="200"/>
      <c r="I13" s="200"/>
      <c r="J13" s="197"/>
    </row>
    <row r="14" spans="1:10" x14ac:dyDescent="0.2">
      <c r="A14" s="7" t="s">
        <v>88</v>
      </c>
      <c r="B14" s="65">
        <v>6</v>
      </c>
      <c r="C14" s="66">
        <v>10</v>
      </c>
      <c r="D14" s="65">
        <v>38</v>
      </c>
      <c r="E14" s="66">
        <v>52</v>
      </c>
      <c r="F14" s="67"/>
      <c r="G14" s="65">
        <f t="shared" ref="G14:G34" si="0">B14-C14</f>
        <v>-4</v>
      </c>
      <c r="H14" s="66">
        <f t="shared" ref="H14:H34" si="1">D14-E14</f>
        <v>-14</v>
      </c>
      <c r="I14" s="28">
        <f t="shared" ref="I14:I33" si="2">IF(C14=0, "-", IF(G14/C14&lt;10, G14/C14*100, "&gt;999"))</f>
        <v>-40</v>
      </c>
      <c r="J14" s="29">
        <f t="shared" ref="J14:J33" si="3">IF(E14=0, "-", IF(H14/E14&lt;10, H14/E14*100, "&gt;999"))</f>
        <v>-26.923076923076923</v>
      </c>
    </row>
    <row r="15" spans="1:10" x14ac:dyDescent="0.2">
      <c r="A15" s="7" t="s">
        <v>89</v>
      </c>
      <c r="B15" s="65">
        <v>40</v>
      </c>
      <c r="C15" s="66">
        <v>28</v>
      </c>
      <c r="D15" s="65">
        <v>278</v>
      </c>
      <c r="E15" s="66">
        <v>478</v>
      </c>
      <c r="F15" s="67"/>
      <c r="G15" s="65">
        <f t="shared" si="0"/>
        <v>12</v>
      </c>
      <c r="H15" s="66">
        <f t="shared" si="1"/>
        <v>-200</v>
      </c>
      <c r="I15" s="28">
        <f t="shared" si="2"/>
        <v>42.857142857142854</v>
      </c>
      <c r="J15" s="29">
        <f t="shared" si="3"/>
        <v>-41.841004184100413</v>
      </c>
    </row>
    <row r="16" spans="1:10" x14ac:dyDescent="0.2">
      <c r="A16" s="7" t="s">
        <v>90</v>
      </c>
      <c r="B16" s="65">
        <v>45</v>
      </c>
      <c r="C16" s="66">
        <v>60</v>
      </c>
      <c r="D16" s="65">
        <v>487</v>
      </c>
      <c r="E16" s="66">
        <v>657</v>
      </c>
      <c r="F16" s="67"/>
      <c r="G16" s="65">
        <f t="shared" si="0"/>
        <v>-15</v>
      </c>
      <c r="H16" s="66">
        <f t="shared" si="1"/>
        <v>-170</v>
      </c>
      <c r="I16" s="28">
        <f t="shared" si="2"/>
        <v>-25</v>
      </c>
      <c r="J16" s="29">
        <f t="shared" si="3"/>
        <v>-25.8751902587519</v>
      </c>
    </row>
    <row r="17" spans="1:10" x14ac:dyDescent="0.2">
      <c r="A17" s="7" t="s">
        <v>91</v>
      </c>
      <c r="B17" s="65">
        <v>9</v>
      </c>
      <c r="C17" s="66">
        <v>10</v>
      </c>
      <c r="D17" s="65">
        <v>133</v>
      </c>
      <c r="E17" s="66">
        <v>132</v>
      </c>
      <c r="F17" s="67"/>
      <c r="G17" s="65">
        <f t="shared" si="0"/>
        <v>-1</v>
      </c>
      <c r="H17" s="66">
        <f t="shared" si="1"/>
        <v>1</v>
      </c>
      <c r="I17" s="28">
        <f t="shared" si="2"/>
        <v>-10</v>
      </c>
      <c r="J17" s="29">
        <f t="shared" si="3"/>
        <v>0.75757575757575757</v>
      </c>
    </row>
    <row r="18" spans="1:10" x14ac:dyDescent="0.2">
      <c r="A18" s="7" t="s">
        <v>92</v>
      </c>
      <c r="B18" s="65">
        <v>1</v>
      </c>
      <c r="C18" s="66">
        <v>5</v>
      </c>
      <c r="D18" s="65">
        <v>48</v>
      </c>
      <c r="E18" s="66">
        <v>44</v>
      </c>
      <c r="F18" s="67"/>
      <c r="G18" s="65">
        <f t="shared" si="0"/>
        <v>-4</v>
      </c>
      <c r="H18" s="66">
        <f t="shared" si="1"/>
        <v>4</v>
      </c>
      <c r="I18" s="28">
        <f t="shared" si="2"/>
        <v>-80</v>
      </c>
      <c r="J18" s="29">
        <f t="shared" si="3"/>
        <v>9.0909090909090917</v>
      </c>
    </row>
    <row r="19" spans="1:10" x14ac:dyDescent="0.2">
      <c r="A19" s="7" t="s">
        <v>93</v>
      </c>
      <c r="B19" s="65">
        <v>0</v>
      </c>
      <c r="C19" s="66">
        <v>0</v>
      </c>
      <c r="D19" s="65">
        <v>0</v>
      </c>
      <c r="E19" s="66">
        <v>1</v>
      </c>
      <c r="F19" s="67"/>
      <c r="G19" s="65">
        <f t="shared" si="0"/>
        <v>0</v>
      </c>
      <c r="H19" s="66">
        <f t="shared" si="1"/>
        <v>-1</v>
      </c>
      <c r="I19" s="28" t="str">
        <f t="shared" si="2"/>
        <v>-</v>
      </c>
      <c r="J19" s="29">
        <f t="shared" si="3"/>
        <v>-100</v>
      </c>
    </row>
    <row r="20" spans="1:10" x14ac:dyDescent="0.2">
      <c r="A20" s="7" t="s">
        <v>94</v>
      </c>
      <c r="B20" s="65">
        <v>4</v>
      </c>
      <c r="C20" s="66">
        <v>10</v>
      </c>
      <c r="D20" s="65">
        <v>53</v>
      </c>
      <c r="E20" s="66">
        <v>101</v>
      </c>
      <c r="F20" s="67"/>
      <c r="G20" s="65">
        <f t="shared" si="0"/>
        <v>-6</v>
      </c>
      <c r="H20" s="66">
        <f t="shared" si="1"/>
        <v>-48</v>
      </c>
      <c r="I20" s="28">
        <f t="shared" si="2"/>
        <v>-60</v>
      </c>
      <c r="J20" s="29">
        <f t="shared" si="3"/>
        <v>-47.524752475247524</v>
      </c>
    </row>
    <row r="21" spans="1:10" x14ac:dyDescent="0.2">
      <c r="A21" s="7" t="s">
        <v>95</v>
      </c>
      <c r="B21" s="65">
        <v>2</v>
      </c>
      <c r="C21" s="66">
        <v>7</v>
      </c>
      <c r="D21" s="65">
        <v>22</v>
      </c>
      <c r="E21" s="66">
        <v>33</v>
      </c>
      <c r="F21" s="67"/>
      <c r="G21" s="65">
        <f t="shared" si="0"/>
        <v>-5</v>
      </c>
      <c r="H21" s="66">
        <f t="shared" si="1"/>
        <v>-11</v>
      </c>
      <c r="I21" s="28">
        <f t="shared" si="2"/>
        <v>-71.428571428571431</v>
      </c>
      <c r="J21" s="29">
        <f t="shared" si="3"/>
        <v>-33.333333333333329</v>
      </c>
    </row>
    <row r="22" spans="1:10" x14ac:dyDescent="0.2">
      <c r="A22" s="142" t="s">
        <v>97</v>
      </c>
      <c r="B22" s="143">
        <v>27</v>
      </c>
      <c r="C22" s="144">
        <v>13</v>
      </c>
      <c r="D22" s="143">
        <v>155</v>
      </c>
      <c r="E22" s="144">
        <v>166</v>
      </c>
      <c r="F22" s="145"/>
      <c r="G22" s="143">
        <f t="shared" si="0"/>
        <v>14</v>
      </c>
      <c r="H22" s="144">
        <f t="shared" si="1"/>
        <v>-11</v>
      </c>
      <c r="I22" s="146">
        <f t="shared" si="2"/>
        <v>107.69230769230769</v>
      </c>
      <c r="J22" s="147">
        <f t="shared" si="3"/>
        <v>-6.6265060240963862</v>
      </c>
    </row>
    <row r="23" spans="1:10" x14ac:dyDescent="0.2">
      <c r="A23" s="7" t="s">
        <v>98</v>
      </c>
      <c r="B23" s="65">
        <v>73</v>
      </c>
      <c r="C23" s="66">
        <v>62</v>
      </c>
      <c r="D23" s="65">
        <v>536</v>
      </c>
      <c r="E23" s="66">
        <v>625</v>
      </c>
      <c r="F23" s="67"/>
      <c r="G23" s="65">
        <f t="shared" si="0"/>
        <v>11</v>
      </c>
      <c r="H23" s="66">
        <f t="shared" si="1"/>
        <v>-89</v>
      </c>
      <c r="I23" s="28">
        <f t="shared" si="2"/>
        <v>17.741935483870968</v>
      </c>
      <c r="J23" s="29">
        <f t="shared" si="3"/>
        <v>-14.24</v>
      </c>
    </row>
    <row r="24" spans="1:10" x14ac:dyDescent="0.2">
      <c r="A24" s="7" t="s">
        <v>99</v>
      </c>
      <c r="B24" s="65">
        <v>94</v>
      </c>
      <c r="C24" s="66">
        <v>67</v>
      </c>
      <c r="D24" s="65">
        <v>775</v>
      </c>
      <c r="E24" s="66">
        <v>1042</v>
      </c>
      <c r="F24" s="67"/>
      <c r="G24" s="65">
        <f t="shared" si="0"/>
        <v>27</v>
      </c>
      <c r="H24" s="66">
        <f t="shared" si="1"/>
        <v>-267</v>
      </c>
      <c r="I24" s="28">
        <f t="shared" si="2"/>
        <v>40.298507462686565</v>
      </c>
      <c r="J24" s="29">
        <f t="shared" si="3"/>
        <v>-25.62380038387716</v>
      </c>
    </row>
    <row r="25" spans="1:10" x14ac:dyDescent="0.2">
      <c r="A25" s="7" t="s">
        <v>100</v>
      </c>
      <c r="B25" s="65">
        <v>87</v>
      </c>
      <c r="C25" s="66">
        <v>71</v>
      </c>
      <c r="D25" s="65">
        <v>719</v>
      </c>
      <c r="E25" s="66">
        <v>983</v>
      </c>
      <c r="F25" s="67"/>
      <c r="G25" s="65">
        <f t="shared" si="0"/>
        <v>16</v>
      </c>
      <c r="H25" s="66">
        <f t="shared" si="1"/>
        <v>-264</v>
      </c>
      <c r="I25" s="28">
        <f t="shared" si="2"/>
        <v>22.535211267605636</v>
      </c>
      <c r="J25" s="29">
        <f t="shared" si="3"/>
        <v>-26.856561546286876</v>
      </c>
    </row>
    <row r="26" spans="1:10" x14ac:dyDescent="0.2">
      <c r="A26" s="7" t="s">
        <v>101</v>
      </c>
      <c r="B26" s="65">
        <v>28</v>
      </c>
      <c r="C26" s="66">
        <v>15</v>
      </c>
      <c r="D26" s="65">
        <v>233</v>
      </c>
      <c r="E26" s="66">
        <v>268</v>
      </c>
      <c r="F26" s="67"/>
      <c r="G26" s="65">
        <f t="shared" si="0"/>
        <v>13</v>
      </c>
      <c r="H26" s="66">
        <f t="shared" si="1"/>
        <v>-35</v>
      </c>
      <c r="I26" s="28">
        <f t="shared" si="2"/>
        <v>86.666666666666671</v>
      </c>
      <c r="J26" s="29">
        <f t="shared" si="3"/>
        <v>-13.059701492537313</v>
      </c>
    </row>
    <row r="27" spans="1:10" x14ac:dyDescent="0.2">
      <c r="A27" s="142" t="s">
        <v>104</v>
      </c>
      <c r="B27" s="143">
        <v>3</v>
      </c>
      <c r="C27" s="144">
        <v>5</v>
      </c>
      <c r="D27" s="143">
        <v>61</v>
      </c>
      <c r="E27" s="144">
        <v>77</v>
      </c>
      <c r="F27" s="145"/>
      <c r="G27" s="143">
        <f t="shared" si="0"/>
        <v>-2</v>
      </c>
      <c r="H27" s="144">
        <f t="shared" si="1"/>
        <v>-16</v>
      </c>
      <c r="I27" s="146">
        <f t="shared" si="2"/>
        <v>-40</v>
      </c>
      <c r="J27" s="147">
        <f t="shared" si="3"/>
        <v>-20.779220779220779</v>
      </c>
    </row>
    <row r="28" spans="1:10" x14ac:dyDescent="0.2">
      <c r="A28" s="7" t="s">
        <v>105</v>
      </c>
      <c r="B28" s="65">
        <v>5</v>
      </c>
      <c r="C28" s="66">
        <v>4</v>
      </c>
      <c r="D28" s="65">
        <v>13</v>
      </c>
      <c r="E28" s="66">
        <v>8</v>
      </c>
      <c r="F28" s="67"/>
      <c r="G28" s="65">
        <f t="shared" si="0"/>
        <v>1</v>
      </c>
      <c r="H28" s="66">
        <f t="shared" si="1"/>
        <v>5</v>
      </c>
      <c r="I28" s="28">
        <f t="shared" si="2"/>
        <v>25</v>
      </c>
      <c r="J28" s="29">
        <f t="shared" si="3"/>
        <v>62.5</v>
      </c>
    </row>
    <row r="29" spans="1:10" x14ac:dyDescent="0.2">
      <c r="A29" s="7" t="s">
        <v>106</v>
      </c>
      <c r="B29" s="65">
        <v>0</v>
      </c>
      <c r="C29" s="66">
        <v>3</v>
      </c>
      <c r="D29" s="65">
        <v>5</v>
      </c>
      <c r="E29" s="66">
        <v>15</v>
      </c>
      <c r="F29" s="67"/>
      <c r="G29" s="65">
        <f t="shared" si="0"/>
        <v>-3</v>
      </c>
      <c r="H29" s="66">
        <f t="shared" si="1"/>
        <v>-10</v>
      </c>
      <c r="I29" s="28">
        <f t="shared" si="2"/>
        <v>-100</v>
      </c>
      <c r="J29" s="29">
        <f t="shared" si="3"/>
        <v>-66.666666666666657</v>
      </c>
    </row>
    <row r="30" spans="1:10" x14ac:dyDescent="0.2">
      <c r="A30" s="7" t="s">
        <v>107</v>
      </c>
      <c r="B30" s="65">
        <v>7</v>
      </c>
      <c r="C30" s="66">
        <v>8</v>
      </c>
      <c r="D30" s="65">
        <v>65</v>
      </c>
      <c r="E30" s="66">
        <v>85</v>
      </c>
      <c r="F30" s="67"/>
      <c r="G30" s="65">
        <f t="shared" si="0"/>
        <v>-1</v>
      </c>
      <c r="H30" s="66">
        <f t="shared" si="1"/>
        <v>-20</v>
      </c>
      <c r="I30" s="28">
        <f t="shared" si="2"/>
        <v>-12.5</v>
      </c>
      <c r="J30" s="29">
        <f t="shared" si="3"/>
        <v>-23.52941176470588</v>
      </c>
    </row>
    <row r="31" spans="1:10" x14ac:dyDescent="0.2">
      <c r="A31" s="7" t="s">
        <v>108</v>
      </c>
      <c r="B31" s="65">
        <v>39</v>
      </c>
      <c r="C31" s="66">
        <v>30</v>
      </c>
      <c r="D31" s="65">
        <v>274</v>
      </c>
      <c r="E31" s="66">
        <v>314</v>
      </c>
      <c r="F31" s="67"/>
      <c r="G31" s="65">
        <f t="shared" si="0"/>
        <v>9</v>
      </c>
      <c r="H31" s="66">
        <f t="shared" si="1"/>
        <v>-40</v>
      </c>
      <c r="I31" s="28">
        <f t="shared" si="2"/>
        <v>30</v>
      </c>
      <c r="J31" s="29">
        <f t="shared" si="3"/>
        <v>-12.738853503184714</v>
      </c>
    </row>
    <row r="32" spans="1:10" x14ac:dyDescent="0.2">
      <c r="A32" s="7" t="s">
        <v>109</v>
      </c>
      <c r="B32" s="65">
        <v>178</v>
      </c>
      <c r="C32" s="66">
        <v>167</v>
      </c>
      <c r="D32" s="65">
        <v>1355</v>
      </c>
      <c r="E32" s="66">
        <v>1607</v>
      </c>
      <c r="F32" s="67"/>
      <c r="G32" s="65">
        <f t="shared" si="0"/>
        <v>11</v>
      </c>
      <c r="H32" s="66">
        <f t="shared" si="1"/>
        <v>-252</v>
      </c>
      <c r="I32" s="28">
        <f t="shared" si="2"/>
        <v>6.5868263473053901</v>
      </c>
      <c r="J32" s="29">
        <f t="shared" si="3"/>
        <v>-15.681393901680149</v>
      </c>
    </row>
    <row r="33" spans="1:10" x14ac:dyDescent="0.2">
      <c r="A33" s="142" t="s">
        <v>103</v>
      </c>
      <c r="B33" s="143">
        <v>18</v>
      </c>
      <c r="C33" s="144">
        <v>27</v>
      </c>
      <c r="D33" s="143">
        <v>172</v>
      </c>
      <c r="E33" s="144">
        <v>183</v>
      </c>
      <c r="F33" s="145"/>
      <c r="G33" s="143">
        <f t="shared" si="0"/>
        <v>-9</v>
      </c>
      <c r="H33" s="144">
        <f t="shared" si="1"/>
        <v>-11</v>
      </c>
      <c r="I33" s="146">
        <f t="shared" si="2"/>
        <v>-33.333333333333329</v>
      </c>
      <c r="J33" s="147">
        <f t="shared" si="3"/>
        <v>-6.0109289617486334</v>
      </c>
    </row>
    <row r="34" spans="1:10" s="43" customFormat="1" x14ac:dyDescent="0.2">
      <c r="A34" s="27" t="s">
        <v>0</v>
      </c>
      <c r="B34" s="71">
        <f>SUM(B14:B33)</f>
        <v>666</v>
      </c>
      <c r="C34" s="72">
        <f>SUM(C14:C33)</f>
        <v>602</v>
      </c>
      <c r="D34" s="71">
        <f>SUM(D14:D33)</f>
        <v>5422</v>
      </c>
      <c r="E34" s="72">
        <f>SUM(E14:E33)</f>
        <v>6871</v>
      </c>
      <c r="F34" s="73"/>
      <c r="G34" s="71">
        <f t="shared" si="0"/>
        <v>64</v>
      </c>
      <c r="H34" s="72">
        <f t="shared" si="1"/>
        <v>-1449</v>
      </c>
      <c r="I34" s="44">
        <f>IF(C34=0, 0, G34/C34*100)</f>
        <v>10.631229235880399</v>
      </c>
      <c r="J34" s="45">
        <f>IF(E34=0, 0, H34/E34*100)</f>
        <v>-21.088633386697715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87</v>
      </c>
      <c r="B39" s="30">
        <f>$B$7/$B$11*100</f>
        <v>16.066066066066064</v>
      </c>
      <c r="C39" s="31">
        <f>$C$7/$C$11*100</f>
        <v>21.59468438538206</v>
      </c>
      <c r="D39" s="30">
        <f>$D$7/$D$11*100</f>
        <v>19.531538177794172</v>
      </c>
      <c r="E39" s="31">
        <f>$E$7/$E$11*100</f>
        <v>21.801775578518413</v>
      </c>
      <c r="F39" s="32"/>
      <c r="G39" s="30">
        <f>B39-C39</f>
        <v>-5.5286183193159957</v>
      </c>
      <c r="H39" s="31">
        <f>D39-E39</f>
        <v>-2.2702374007242412</v>
      </c>
    </row>
    <row r="40" spans="1:10" x14ac:dyDescent="0.2">
      <c r="A40" s="7" t="s">
        <v>96</v>
      </c>
      <c r="B40" s="30">
        <f>$B$8/$B$11*100</f>
        <v>46.396396396396398</v>
      </c>
      <c r="C40" s="31">
        <f>$C$8/$C$11*100</f>
        <v>37.873754152823921</v>
      </c>
      <c r="D40" s="30">
        <f>$D$8/$D$11*100</f>
        <v>44.59609000368868</v>
      </c>
      <c r="E40" s="31">
        <f>$E$8/$E$11*100</f>
        <v>44.884296317857661</v>
      </c>
      <c r="F40" s="32"/>
      <c r="G40" s="30">
        <f>B40-C40</f>
        <v>8.5226422435724771</v>
      </c>
      <c r="H40" s="31">
        <f>D40-E40</f>
        <v>-0.28820631416898124</v>
      </c>
    </row>
    <row r="41" spans="1:10" x14ac:dyDescent="0.2">
      <c r="A41" s="7" t="s">
        <v>102</v>
      </c>
      <c r="B41" s="30">
        <f>$B$9/$B$11*100</f>
        <v>34.83483483483483</v>
      </c>
      <c r="C41" s="31">
        <f>$C$9/$C$11*100</f>
        <v>36.046511627906973</v>
      </c>
      <c r="D41" s="30">
        <f>$D$9/$D$11*100</f>
        <v>32.700110660272962</v>
      </c>
      <c r="E41" s="31">
        <f>$E$9/$E$11*100</f>
        <v>30.650560326007859</v>
      </c>
      <c r="F41" s="32"/>
      <c r="G41" s="30">
        <f>B41-C41</f>
        <v>-1.2116767930721437</v>
      </c>
      <c r="H41" s="31">
        <f>D41-E41</f>
        <v>2.0495503342651027</v>
      </c>
    </row>
    <row r="42" spans="1:10" x14ac:dyDescent="0.2">
      <c r="A42" s="7" t="s">
        <v>103</v>
      </c>
      <c r="B42" s="30">
        <f>$B$10/$B$11*100</f>
        <v>2.7027027027027026</v>
      </c>
      <c r="C42" s="31">
        <f>$C$10/$C$11*100</f>
        <v>4.485049833887043</v>
      </c>
      <c r="D42" s="30">
        <f>$D$10/$D$11*100</f>
        <v>3.1722611582441904</v>
      </c>
      <c r="E42" s="31">
        <f>$E$10/$E$11*100</f>
        <v>2.6633677776160676</v>
      </c>
      <c r="F42" s="32"/>
      <c r="G42" s="30">
        <f>B42-C42</f>
        <v>-1.7823471311843404</v>
      </c>
      <c r="H42" s="31">
        <f>D42-E42</f>
        <v>0.50889338062812284</v>
      </c>
    </row>
    <row r="43" spans="1:10" s="43" customFormat="1" x14ac:dyDescent="0.2">
      <c r="A43" s="27" t="s">
        <v>0</v>
      </c>
      <c r="B43" s="46">
        <f>SUM(B39:B42)</f>
        <v>100</v>
      </c>
      <c r="C43" s="47">
        <f>SUM(C39:C42)</f>
        <v>100</v>
      </c>
      <c r="D43" s="46">
        <f>SUM(D39:D42)</f>
        <v>100</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88</v>
      </c>
      <c r="B46" s="30">
        <f>$B$14/$B$34*100</f>
        <v>0.90090090090090091</v>
      </c>
      <c r="C46" s="31">
        <f>$C$14/$C$34*100</f>
        <v>1.6611295681063125</v>
      </c>
      <c r="D46" s="30">
        <f>$D$14/$D$34*100</f>
        <v>0.70084839542604205</v>
      </c>
      <c r="E46" s="31">
        <f>$E$14/$E$34*100</f>
        <v>0.75680395866686068</v>
      </c>
      <c r="F46" s="32"/>
      <c r="G46" s="30">
        <f t="shared" ref="G46:G66" si="4">B46-C46</f>
        <v>-0.7602286672054116</v>
      </c>
      <c r="H46" s="31">
        <f t="shared" ref="H46:H66" si="5">D46-E46</f>
        <v>-5.5955563240818629E-2</v>
      </c>
    </row>
    <row r="47" spans="1:10" x14ac:dyDescent="0.2">
      <c r="A47" s="7" t="s">
        <v>89</v>
      </c>
      <c r="B47" s="30">
        <f>$B$15/$B$34*100</f>
        <v>6.0060060060060056</v>
      </c>
      <c r="C47" s="31">
        <f>$C$15/$C$34*100</f>
        <v>4.6511627906976747</v>
      </c>
      <c r="D47" s="30">
        <f>$D$15/$D$34*100</f>
        <v>5.1272593139063076</v>
      </c>
      <c r="E47" s="31">
        <f>$E$15/$E$34*100</f>
        <v>6.9567748508222964</v>
      </c>
      <c r="F47" s="32"/>
      <c r="G47" s="30">
        <f t="shared" si="4"/>
        <v>1.354843215308331</v>
      </c>
      <c r="H47" s="31">
        <f t="shared" si="5"/>
        <v>-1.8295155369159888</v>
      </c>
    </row>
    <row r="48" spans="1:10" x14ac:dyDescent="0.2">
      <c r="A48" s="7" t="s">
        <v>90</v>
      </c>
      <c r="B48" s="30">
        <f>$B$16/$B$34*100</f>
        <v>6.756756756756757</v>
      </c>
      <c r="C48" s="31">
        <f>$C$16/$C$34*100</f>
        <v>9.9667774086378742</v>
      </c>
      <c r="D48" s="30">
        <f>$D$16/$D$34*100</f>
        <v>8.981925488749539</v>
      </c>
      <c r="E48" s="31">
        <f>$E$16/$E$34*100</f>
        <v>9.561926939310144</v>
      </c>
      <c r="F48" s="32"/>
      <c r="G48" s="30">
        <f t="shared" si="4"/>
        <v>-3.2100206518811172</v>
      </c>
      <c r="H48" s="31">
        <f t="shared" si="5"/>
        <v>-0.58000145056060504</v>
      </c>
    </row>
    <row r="49" spans="1:8" x14ac:dyDescent="0.2">
      <c r="A49" s="7" t="s">
        <v>91</v>
      </c>
      <c r="B49" s="30">
        <f>$B$17/$B$34*100</f>
        <v>1.3513513513513513</v>
      </c>
      <c r="C49" s="31">
        <f>$C$17/$C$34*100</f>
        <v>1.6611295681063125</v>
      </c>
      <c r="D49" s="30">
        <f>$D$17/$D$34*100</f>
        <v>2.4529693839911473</v>
      </c>
      <c r="E49" s="31">
        <f>$E$17/$E$34*100</f>
        <v>1.9211177412312617</v>
      </c>
      <c r="F49" s="32"/>
      <c r="G49" s="30">
        <f t="shared" si="4"/>
        <v>-0.3097782167549612</v>
      </c>
      <c r="H49" s="31">
        <f t="shared" si="5"/>
        <v>0.53185164275988561</v>
      </c>
    </row>
    <row r="50" spans="1:8" x14ac:dyDescent="0.2">
      <c r="A50" s="7" t="s">
        <v>92</v>
      </c>
      <c r="B50" s="30">
        <f>$B$18/$B$34*100</f>
        <v>0.15015015015015015</v>
      </c>
      <c r="C50" s="31">
        <f>$C$18/$C$34*100</f>
        <v>0.83056478405315626</v>
      </c>
      <c r="D50" s="30">
        <f>$D$18/$D$34*100</f>
        <v>0.88528218369605305</v>
      </c>
      <c r="E50" s="31">
        <f>$E$18/$E$34*100</f>
        <v>0.64037258041042056</v>
      </c>
      <c r="F50" s="32"/>
      <c r="G50" s="30">
        <f t="shared" si="4"/>
        <v>-0.68041463390300616</v>
      </c>
      <c r="H50" s="31">
        <f t="shared" si="5"/>
        <v>0.24490960328563249</v>
      </c>
    </row>
    <row r="51" spans="1:8" x14ac:dyDescent="0.2">
      <c r="A51" s="7" t="s">
        <v>93</v>
      </c>
      <c r="B51" s="30">
        <f>$B$19/$B$34*100</f>
        <v>0</v>
      </c>
      <c r="C51" s="31">
        <f>$C$19/$C$34*100</f>
        <v>0</v>
      </c>
      <c r="D51" s="30">
        <f>$D$19/$D$34*100</f>
        <v>0</v>
      </c>
      <c r="E51" s="31">
        <f>$E$19/$E$34*100</f>
        <v>1.4553922282055013E-2</v>
      </c>
      <c r="F51" s="32"/>
      <c r="G51" s="30">
        <f t="shared" si="4"/>
        <v>0</v>
      </c>
      <c r="H51" s="31">
        <f t="shared" si="5"/>
        <v>-1.4553922282055013E-2</v>
      </c>
    </row>
    <row r="52" spans="1:8" x14ac:dyDescent="0.2">
      <c r="A52" s="7" t="s">
        <v>94</v>
      </c>
      <c r="B52" s="30">
        <f>$B$20/$B$34*100</f>
        <v>0.60060060060060061</v>
      </c>
      <c r="C52" s="31">
        <f>$C$20/$C$34*100</f>
        <v>1.6611295681063125</v>
      </c>
      <c r="D52" s="30">
        <f>$D$20/$D$34*100</f>
        <v>0.97749907783105872</v>
      </c>
      <c r="E52" s="31">
        <f>$E$20/$E$34*100</f>
        <v>1.4699461504875564</v>
      </c>
      <c r="F52" s="32"/>
      <c r="G52" s="30">
        <f t="shared" si="4"/>
        <v>-1.0605289675057119</v>
      </c>
      <c r="H52" s="31">
        <f t="shared" si="5"/>
        <v>-0.49244707265649768</v>
      </c>
    </row>
    <row r="53" spans="1:8" x14ac:dyDescent="0.2">
      <c r="A53" s="7" t="s">
        <v>95</v>
      </c>
      <c r="B53" s="30">
        <f>$B$21/$B$34*100</f>
        <v>0.3003003003003003</v>
      </c>
      <c r="C53" s="31">
        <f>$C$21/$C$34*100</f>
        <v>1.1627906976744187</v>
      </c>
      <c r="D53" s="30">
        <f>$D$21/$D$34*100</f>
        <v>0.4057543341940244</v>
      </c>
      <c r="E53" s="31">
        <f>$E$21/$E$34*100</f>
        <v>0.48027943530781542</v>
      </c>
      <c r="F53" s="32"/>
      <c r="G53" s="30">
        <f t="shared" si="4"/>
        <v>-0.86249039737411837</v>
      </c>
      <c r="H53" s="31">
        <f t="shared" si="5"/>
        <v>-7.4525101113791015E-2</v>
      </c>
    </row>
    <row r="54" spans="1:8" x14ac:dyDescent="0.2">
      <c r="A54" s="142" t="s">
        <v>97</v>
      </c>
      <c r="B54" s="148">
        <f>$B$22/$B$34*100</f>
        <v>4.0540540540540544</v>
      </c>
      <c r="C54" s="149">
        <f>$C$22/$C$34*100</f>
        <v>2.1594684385382057</v>
      </c>
      <c r="D54" s="148">
        <f>$D$22/$D$34*100</f>
        <v>2.8587237181851717</v>
      </c>
      <c r="E54" s="149">
        <f>$E$22/$E$34*100</f>
        <v>2.4159510988211323</v>
      </c>
      <c r="F54" s="150"/>
      <c r="G54" s="148">
        <f t="shared" si="4"/>
        <v>1.8945856155158487</v>
      </c>
      <c r="H54" s="149">
        <f t="shared" si="5"/>
        <v>0.44277261936403933</v>
      </c>
    </row>
    <row r="55" spans="1:8" x14ac:dyDescent="0.2">
      <c r="A55" s="7" t="s">
        <v>98</v>
      </c>
      <c r="B55" s="30">
        <f>$B$23/$B$34*100</f>
        <v>10.960960960960961</v>
      </c>
      <c r="C55" s="31">
        <f>$C$23/$C$34*100</f>
        <v>10.299003322259136</v>
      </c>
      <c r="D55" s="30">
        <f>$D$23/$D$34*100</f>
        <v>9.8856510512725926</v>
      </c>
      <c r="E55" s="31">
        <f>$E$23/$E$34*100</f>
        <v>9.0962014262843844</v>
      </c>
      <c r="F55" s="32"/>
      <c r="G55" s="30">
        <f t="shared" si="4"/>
        <v>0.66195763870182489</v>
      </c>
      <c r="H55" s="31">
        <f t="shared" si="5"/>
        <v>0.78944962498820814</v>
      </c>
    </row>
    <row r="56" spans="1:8" x14ac:dyDescent="0.2">
      <c r="A56" s="7" t="s">
        <v>99</v>
      </c>
      <c r="B56" s="30">
        <f>$B$24/$B$34*100</f>
        <v>14.114114114114114</v>
      </c>
      <c r="C56" s="31">
        <f>$C$24/$C$34*100</f>
        <v>11.129568106312291</v>
      </c>
      <c r="D56" s="30">
        <f>$D$24/$D$34*100</f>
        <v>14.293618590925858</v>
      </c>
      <c r="E56" s="31">
        <f>$E$24/$E$34*100</f>
        <v>15.165187017901324</v>
      </c>
      <c r="F56" s="32"/>
      <c r="G56" s="30">
        <f t="shared" si="4"/>
        <v>2.9845460078018231</v>
      </c>
      <c r="H56" s="31">
        <f t="shared" si="5"/>
        <v>-0.87156842697546644</v>
      </c>
    </row>
    <row r="57" spans="1:8" x14ac:dyDescent="0.2">
      <c r="A57" s="7" t="s">
        <v>100</v>
      </c>
      <c r="B57" s="30">
        <f>$B$25/$B$34*100</f>
        <v>13.063063063063062</v>
      </c>
      <c r="C57" s="31">
        <f>$C$25/$C$34*100</f>
        <v>11.794019933554816</v>
      </c>
      <c r="D57" s="30">
        <f>$D$25/$D$34*100</f>
        <v>13.260789376613797</v>
      </c>
      <c r="E57" s="31">
        <f>$E$25/$E$34*100</f>
        <v>14.306505603260078</v>
      </c>
      <c r="F57" s="32"/>
      <c r="G57" s="30">
        <f t="shared" si="4"/>
        <v>1.2690431295082458</v>
      </c>
      <c r="H57" s="31">
        <f t="shared" si="5"/>
        <v>-1.0457162266462809</v>
      </c>
    </row>
    <row r="58" spans="1:8" x14ac:dyDescent="0.2">
      <c r="A58" s="7" t="s">
        <v>101</v>
      </c>
      <c r="B58" s="30">
        <f>$B$26/$B$34*100</f>
        <v>4.2042042042042045</v>
      </c>
      <c r="C58" s="31">
        <f>$C$26/$C$34*100</f>
        <v>2.4916943521594686</v>
      </c>
      <c r="D58" s="30">
        <f>$D$26/$D$34*100</f>
        <v>4.2973072666912584</v>
      </c>
      <c r="E58" s="31">
        <f>$E$26/$E$34*100</f>
        <v>3.9004511715907437</v>
      </c>
      <c r="F58" s="32"/>
      <c r="G58" s="30">
        <f t="shared" si="4"/>
        <v>1.7125098520447359</v>
      </c>
      <c r="H58" s="31">
        <f t="shared" si="5"/>
        <v>0.39685609510051467</v>
      </c>
    </row>
    <row r="59" spans="1:8" x14ac:dyDescent="0.2">
      <c r="A59" s="142" t="s">
        <v>104</v>
      </c>
      <c r="B59" s="148">
        <f>$B$27/$B$34*100</f>
        <v>0.45045045045045046</v>
      </c>
      <c r="C59" s="149">
        <f>$C$27/$C$34*100</f>
        <v>0.83056478405315626</v>
      </c>
      <c r="D59" s="148">
        <f>$D$27/$D$34*100</f>
        <v>1.1250461084470675</v>
      </c>
      <c r="E59" s="149">
        <f>$E$27/$E$34*100</f>
        <v>1.120652015718236</v>
      </c>
      <c r="F59" s="150"/>
      <c r="G59" s="148">
        <f t="shared" si="4"/>
        <v>-0.3801143336027058</v>
      </c>
      <c r="H59" s="149">
        <f t="shared" si="5"/>
        <v>4.3940927288315113E-3</v>
      </c>
    </row>
    <row r="60" spans="1:8" x14ac:dyDescent="0.2">
      <c r="A60" s="7" t="s">
        <v>105</v>
      </c>
      <c r="B60" s="30">
        <f>$B$28/$B$34*100</f>
        <v>0.75075075075075071</v>
      </c>
      <c r="C60" s="31">
        <f>$C$28/$C$34*100</f>
        <v>0.66445182724252494</v>
      </c>
      <c r="D60" s="30">
        <f>$D$28/$D$34*100</f>
        <v>0.23976392475101438</v>
      </c>
      <c r="E60" s="31">
        <f>$E$28/$E$34*100</f>
        <v>0.11643137825644011</v>
      </c>
      <c r="F60" s="32"/>
      <c r="G60" s="30">
        <f t="shared" si="4"/>
        <v>8.6298923508225767E-2</v>
      </c>
      <c r="H60" s="31">
        <f t="shared" si="5"/>
        <v>0.12333254649457427</v>
      </c>
    </row>
    <row r="61" spans="1:8" x14ac:dyDescent="0.2">
      <c r="A61" s="7" t="s">
        <v>106</v>
      </c>
      <c r="B61" s="30">
        <f>$B$29/$B$34*100</f>
        <v>0</v>
      </c>
      <c r="C61" s="31">
        <f>$C$29/$C$34*100</f>
        <v>0.49833887043189368</v>
      </c>
      <c r="D61" s="30">
        <f>$D$29/$D$34*100</f>
        <v>9.2216894135005528E-2</v>
      </c>
      <c r="E61" s="31">
        <f>$E$29/$E$34*100</f>
        <v>0.21830883423082523</v>
      </c>
      <c r="F61" s="32"/>
      <c r="G61" s="30">
        <f t="shared" si="4"/>
        <v>-0.49833887043189368</v>
      </c>
      <c r="H61" s="31">
        <f t="shared" si="5"/>
        <v>-0.1260919400958197</v>
      </c>
    </row>
    <row r="62" spans="1:8" x14ac:dyDescent="0.2">
      <c r="A62" s="7" t="s">
        <v>107</v>
      </c>
      <c r="B62" s="30">
        <f>$B$30/$B$34*100</f>
        <v>1.0510510510510511</v>
      </c>
      <c r="C62" s="31">
        <f>$C$30/$C$34*100</f>
        <v>1.3289036544850499</v>
      </c>
      <c r="D62" s="30">
        <f>$D$30/$D$34*100</f>
        <v>1.1988196237550719</v>
      </c>
      <c r="E62" s="31">
        <f>$E$30/$E$34*100</f>
        <v>1.2370833939746761</v>
      </c>
      <c r="F62" s="32"/>
      <c r="G62" s="30">
        <f t="shared" si="4"/>
        <v>-0.27785260343399876</v>
      </c>
      <c r="H62" s="31">
        <f t="shared" si="5"/>
        <v>-3.8263770219604254E-2</v>
      </c>
    </row>
    <row r="63" spans="1:8" x14ac:dyDescent="0.2">
      <c r="A63" s="7" t="s">
        <v>108</v>
      </c>
      <c r="B63" s="30">
        <f>$B$31/$B$34*100</f>
        <v>5.8558558558558556</v>
      </c>
      <c r="C63" s="31">
        <f>$C$31/$C$34*100</f>
        <v>4.9833887043189371</v>
      </c>
      <c r="D63" s="30">
        <f>$D$31/$D$34*100</f>
        <v>5.0534857985983033</v>
      </c>
      <c r="E63" s="31">
        <f>$E$31/$E$34*100</f>
        <v>4.569931596565274</v>
      </c>
      <c r="F63" s="32"/>
      <c r="G63" s="30">
        <f t="shared" si="4"/>
        <v>0.87246715153691845</v>
      </c>
      <c r="H63" s="31">
        <f t="shared" si="5"/>
        <v>0.48355420203302923</v>
      </c>
    </row>
    <row r="64" spans="1:8" x14ac:dyDescent="0.2">
      <c r="A64" s="7" t="s">
        <v>109</v>
      </c>
      <c r="B64" s="30">
        <f>$B$32/$B$34*100</f>
        <v>26.726726726726728</v>
      </c>
      <c r="C64" s="31">
        <f>$C$32/$C$34*100</f>
        <v>27.740863787375414</v>
      </c>
      <c r="D64" s="30">
        <f>$D$32/$D$34*100</f>
        <v>24.990778310586499</v>
      </c>
      <c r="E64" s="31">
        <f>$E$32/$E$34*100</f>
        <v>23.388153107262408</v>
      </c>
      <c r="F64" s="32"/>
      <c r="G64" s="30">
        <f t="shared" si="4"/>
        <v>-1.0141370606486859</v>
      </c>
      <c r="H64" s="31">
        <f t="shared" si="5"/>
        <v>1.6026252033240915</v>
      </c>
    </row>
    <row r="65" spans="1:8" x14ac:dyDescent="0.2">
      <c r="A65" s="142" t="s">
        <v>103</v>
      </c>
      <c r="B65" s="148">
        <f>$B$33/$B$34*100</f>
        <v>2.7027027027027026</v>
      </c>
      <c r="C65" s="149">
        <f>$C$33/$C$34*100</f>
        <v>4.485049833887043</v>
      </c>
      <c r="D65" s="148">
        <f>$D$33/$D$34*100</f>
        <v>3.1722611582441904</v>
      </c>
      <c r="E65" s="149">
        <f>$E$33/$E$34*100</f>
        <v>2.6633677776160676</v>
      </c>
      <c r="F65" s="150"/>
      <c r="G65" s="148">
        <f t="shared" si="4"/>
        <v>-1.7823471311843404</v>
      </c>
      <c r="H65" s="149">
        <f t="shared" si="5"/>
        <v>0.50889338062812284</v>
      </c>
    </row>
    <row r="66" spans="1:8" s="43" customFormat="1" x14ac:dyDescent="0.2">
      <c r="A66" s="27" t="s">
        <v>0</v>
      </c>
      <c r="B66" s="46">
        <f>SUM(B46:B65)</f>
        <v>100</v>
      </c>
      <c r="C66" s="47">
        <f>SUM(C46:C65)</f>
        <v>100</v>
      </c>
      <c r="D66" s="46">
        <f>SUM(D46:D65)</f>
        <v>100.00000000000003</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1"/>
  <sheetViews>
    <sheetView tabSelected="1" zoomScaleNormal="100"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0</v>
      </c>
      <c r="C6" s="66">
        <v>1</v>
      </c>
      <c r="D6" s="65">
        <v>5</v>
      </c>
      <c r="E6" s="66">
        <v>6</v>
      </c>
      <c r="F6" s="67"/>
      <c r="G6" s="65">
        <f t="shared" ref="G6:G49" si="0">B6-C6</f>
        <v>-1</v>
      </c>
      <c r="H6" s="66">
        <f t="shared" ref="H6:H49" si="1">D6-E6</f>
        <v>-1</v>
      </c>
      <c r="I6" s="20">
        <f t="shared" ref="I6:I49" si="2">IF(C6=0, "-", IF(G6/C6&lt;10, G6/C6, "&gt;999%"))</f>
        <v>-1</v>
      </c>
      <c r="J6" s="21">
        <f t="shared" ref="J6:J49" si="3">IF(E6=0, "-", IF(H6/E6&lt;10, H6/E6, "&gt;999%"))</f>
        <v>-0.16666666666666666</v>
      </c>
    </row>
    <row r="7" spans="1:10" x14ac:dyDescent="0.2">
      <c r="A7" s="7" t="s">
        <v>32</v>
      </c>
      <c r="B7" s="65">
        <v>3</v>
      </c>
      <c r="C7" s="66">
        <v>5</v>
      </c>
      <c r="D7" s="65">
        <v>33</v>
      </c>
      <c r="E7" s="66">
        <v>26</v>
      </c>
      <c r="F7" s="67"/>
      <c r="G7" s="65">
        <f t="shared" si="0"/>
        <v>-2</v>
      </c>
      <c r="H7" s="66">
        <f t="shared" si="1"/>
        <v>7</v>
      </c>
      <c r="I7" s="20">
        <f t="shared" si="2"/>
        <v>-0.4</v>
      </c>
      <c r="J7" s="21">
        <f t="shared" si="3"/>
        <v>0.26923076923076922</v>
      </c>
    </row>
    <row r="8" spans="1:10" x14ac:dyDescent="0.2">
      <c r="A8" s="7" t="s">
        <v>33</v>
      </c>
      <c r="B8" s="65">
        <v>0</v>
      </c>
      <c r="C8" s="66">
        <v>0</v>
      </c>
      <c r="D8" s="65">
        <v>0</v>
      </c>
      <c r="E8" s="66">
        <v>1</v>
      </c>
      <c r="F8" s="67"/>
      <c r="G8" s="65">
        <f t="shared" si="0"/>
        <v>0</v>
      </c>
      <c r="H8" s="66">
        <f t="shared" si="1"/>
        <v>-1</v>
      </c>
      <c r="I8" s="20" t="str">
        <f t="shared" si="2"/>
        <v>-</v>
      </c>
      <c r="J8" s="21">
        <f t="shared" si="3"/>
        <v>-1</v>
      </c>
    </row>
    <row r="9" spans="1:10" x14ac:dyDescent="0.2">
      <c r="A9" s="7" t="s">
        <v>34</v>
      </c>
      <c r="B9" s="65">
        <v>0</v>
      </c>
      <c r="C9" s="66">
        <v>2</v>
      </c>
      <c r="D9" s="65">
        <v>0</v>
      </c>
      <c r="E9" s="66">
        <v>4</v>
      </c>
      <c r="F9" s="67"/>
      <c r="G9" s="65">
        <f t="shared" si="0"/>
        <v>-2</v>
      </c>
      <c r="H9" s="66">
        <f t="shared" si="1"/>
        <v>-4</v>
      </c>
      <c r="I9" s="20">
        <f t="shared" si="2"/>
        <v>-1</v>
      </c>
      <c r="J9" s="21">
        <f t="shared" si="3"/>
        <v>-1</v>
      </c>
    </row>
    <row r="10" spans="1:10" x14ac:dyDescent="0.2">
      <c r="A10" s="7" t="s">
        <v>35</v>
      </c>
      <c r="B10" s="65">
        <v>0</v>
      </c>
      <c r="C10" s="66">
        <v>0</v>
      </c>
      <c r="D10" s="65">
        <v>0</v>
      </c>
      <c r="E10" s="66">
        <v>2</v>
      </c>
      <c r="F10" s="67"/>
      <c r="G10" s="65">
        <f t="shared" si="0"/>
        <v>0</v>
      </c>
      <c r="H10" s="66">
        <f t="shared" si="1"/>
        <v>-2</v>
      </c>
      <c r="I10" s="20" t="str">
        <f t="shared" si="2"/>
        <v>-</v>
      </c>
      <c r="J10" s="21">
        <f t="shared" si="3"/>
        <v>-1</v>
      </c>
    </row>
    <row r="11" spans="1:10" x14ac:dyDescent="0.2">
      <c r="A11" s="7" t="s">
        <v>36</v>
      </c>
      <c r="B11" s="65">
        <v>0</v>
      </c>
      <c r="C11" s="66">
        <v>0</v>
      </c>
      <c r="D11" s="65">
        <v>3</v>
      </c>
      <c r="E11" s="66">
        <v>1</v>
      </c>
      <c r="F11" s="67"/>
      <c r="G11" s="65">
        <f t="shared" si="0"/>
        <v>0</v>
      </c>
      <c r="H11" s="66">
        <f t="shared" si="1"/>
        <v>2</v>
      </c>
      <c r="I11" s="20" t="str">
        <f t="shared" si="2"/>
        <v>-</v>
      </c>
      <c r="J11" s="21">
        <f t="shared" si="3"/>
        <v>2</v>
      </c>
    </row>
    <row r="12" spans="1:10" x14ac:dyDescent="0.2">
      <c r="A12" s="7" t="s">
        <v>37</v>
      </c>
      <c r="B12" s="65">
        <v>42</v>
      </c>
      <c r="C12" s="66">
        <v>25</v>
      </c>
      <c r="D12" s="65">
        <v>254</v>
      </c>
      <c r="E12" s="66">
        <v>321</v>
      </c>
      <c r="F12" s="67"/>
      <c r="G12" s="65">
        <f t="shared" si="0"/>
        <v>17</v>
      </c>
      <c r="H12" s="66">
        <f t="shared" si="1"/>
        <v>-67</v>
      </c>
      <c r="I12" s="20">
        <f t="shared" si="2"/>
        <v>0.68</v>
      </c>
      <c r="J12" s="21">
        <f t="shared" si="3"/>
        <v>-0.2087227414330218</v>
      </c>
    </row>
    <row r="13" spans="1:10" x14ac:dyDescent="0.2">
      <c r="A13" s="7" t="s">
        <v>39</v>
      </c>
      <c r="B13" s="65">
        <v>2</v>
      </c>
      <c r="C13" s="66">
        <v>0</v>
      </c>
      <c r="D13" s="65">
        <v>13</v>
      </c>
      <c r="E13" s="66">
        <v>11</v>
      </c>
      <c r="F13" s="67"/>
      <c r="G13" s="65">
        <f t="shared" si="0"/>
        <v>2</v>
      </c>
      <c r="H13" s="66">
        <f t="shared" si="1"/>
        <v>2</v>
      </c>
      <c r="I13" s="20" t="str">
        <f t="shared" si="2"/>
        <v>-</v>
      </c>
      <c r="J13" s="21">
        <f t="shared" si="3"/>
        <v>0.18181818181818182</v>
      </c>
    </row>
    <row r="14" spans="1:10" x14ac:dyDescent="0.2">
      <c r="A14" s="7" t="s">
        <v>40</v>
      </c>
      <c r="B14" s="65">
        <v>0</v>
      </c>
      <c r="C14" s="66">
        <v>0</v>
      </c>
      <c r="D14" s="65">
        <v>1</v>
      </c>
      <c r="E14" s="66">
        <v>0</v>
      </c>
      <c r="F14" s="67"/>
      <c r="G14" s="65">
        <f t="shared" si="0"/>
        <v>0</v>
      </c>
      <c r="H14" s="66">
        <f t="shared" si="1"/>
        <v>1</v>
      </c>
      <c r="I14" s="20" t="str">
        <f t="shared" si="2"/>
        <v>-</v>
      </c>
      <c r="J14" s="21" t="str">
        <f t="shared" si="3"/>
        <v>-</v>
      </c>
    </row>
    <row r="15" spans="1:10" x14ac:dyDescent="0.2">
      <c r="A15" s="7" t="s">
        <v>42</v>
      </c>
      <c r="B15" s="65">
        <v>9</v>
      </c>
      <c r="C15" s="66">
        <v>11</v>
      </c>
      <c r="D15" s="65">
        <v>155</v>
      </c>
      <c r="E15" s="66">
        <v>243</v>
      </c>
      <c r="F15" s="67"/>
      <c r="G15" s="65">
        <f t="shared" si="0"/>
        <v>-2</v>
      </c>
      <c r="H15" s="66">
        <f t="shared" si="1"/>
        <v>-88</v>
      </c>
      <c r="I15" s="20">
        <f t="shared" si="2"/>
        <v>-0.18181818181818182</v>
      </c>
      <c r="J15" s="21">
        <f t="shared" si="3"/>
        <v>-0.36213991769547327</v>
      </c>
    </row>
    <row r="16" spans="1:10" x14ac:dyDescent="0.2">
      <c r="A16" s="7" t="s">
        <v>43</v>
      </c>
      <c r="B16" s="65">
        <v>14</v>
      </c>
      <c r="C16" s="66">
        <v>15</v>
      </c>
      <c r="D16" s="65">
        <v>121</v>
      </c>
      <c r="E16" s="66">
        <v>148</v>
      </c>
      <c r="F16" s="67"/>
      <c r="G16" s="65">
        <f t="shared" si="0"/>
        <v>-1</v>
      </c>
      <c r="H16" s="66">
        <f t="shared" si="1"/>
        <v>-27</v>
      </c>
      <c r="I16" s="20">
        <f t="shared" si="2"/>
        <v>-6.6666666666666666E-2</v>
      </c>
      <c r="J16" s="21">
        <f t="shared" si="3"/>
        <v>-0.18243243243243243</v>
      </c>
    </row>
    <row r="17" spans="1:10" x14ac:dyDescent="0.2">
      <c r="A17" s="7" t="s">
        <v>44</v>
      </c>
      <c r="B17" s="65">
        <v>17</v>
      </c>
      <c r="C17" s="66">
        <v>36</v>
      </c>
      <c r="D17" s="65">
        <v>232</v>
      </c>
      <c r="E17" s="66">
        <v>434</v>
      </c>
      <c r="F17" s="67"/>
      <c r="G17" s="65">
        <f t="shared" si="0"/>
        <v>-19</v>
      </c>
      <c r="H17" s="66">
        <f t="shared" si="1"/>
        <v>-202</v>
      </c>
      <c r="I17" s="20">
        <f t="shared" si="2"/>
        <v>-0.52777777777777779</v>
      </c>
      <c r="J17" s="21">
        <f t="shared" si="3"/>
        <v>-0.46543778801843316</v>
      </c>
    </row>
    <row r="18" spans="1:10" x14ac:dyDescent="0.2">
      <c r="A18" s="7" t="s">
        <v>46</v>
      </c>
      <c r="B18" s="65">
        <v>17</v>
      </c>
      <c r="C18" s="66">
        <v>20</v>
      </c>
      <c r="D18" s="65">
        <v>122</v>
      </c>
      <c r="E18" s="66">
        <v>170</v>
      </c>
      <c r="F18" s="67"/>
      <c r="G18" s="65">
        <f t="shared" si="0"/>
        <v>-3</v>
      </c>
      <c r="H18" s="66">
        <f t="shared" si="1"/>
        <v>-48</v>
      </c>
      <c r="I18" s="20">
        <f t="shared" si="2"/>
        <v>-0.15</v>
      </c>
      <c r="J18" s="21">
        <f t="shared" si="3"/>
        <v>-0.28235294117647058</v>
      </c>
    </row>
    <row r="19" spans="1:10" x14ac:dyDescent="0.2">
      <c r="A19" s="7" t="s">
        <v>47</v>
      </c>
      <c r="B19" s="65">
        <v>6</v>
      </c>
      <c r="C19" s="66">
        <v>7</v>
      </c>
      <c r="D19" s="65">
        <v>25</v>
      </c>
      <c r="E19" s="66">
        <v>25</v>
      </c>
      <c r="F19" s="67"/>
      <c r="G19" s="65">
        <f t="shared" si="0"/>
        <v>-1</v>
      </c>
      <c r="H19" s="66">
        <f t="shared" si="1"/>
        <v>0</v>
      </c>
      <c r="I19" s="20">
        <f t="shared" si="2"/>
        <v>-0.14285714285714285</v>
      </c>
      <c r="J19" s="21">
        <f t="shared" si="3"/>
        <v>0</v>
      </c>
    </row>
    <row r="20" spans="1:10" x14ac:dyDescent="0.2">
      <c r="A20" s="7" t="s">
        <v>49</v>
      </c>
      <c r="B20" s="65">
        <v>39</v>
      </c>
      <c r="C20" s="66">
        <v>34</v>
      </c>
      <c r="D20" s="65">
        <v>276</v>
      </c>
      <c r="E20" s="66">
        <v>347</v>
      </c>
      <c r="F20" s="67"/>
      <c r="G20" s="65">
        <f t="shared" si="0"/>
        <v>5</v>
      </c>
      <c r="H20" s="66">
        <f t="shared" si="1"/>
        <v>-71</v>
      </c>
      <c r="I20" s="20">
        <f t="shared" si="2"/>
        <v>0.14705882352941177</v>
      </c>
      <c r="J20" s="21">
        <f t="shared" si="3"/>
        <v>-0.20461095100864554</v>
      </c>
    </row>
    <row r="21" spans="1:10" x14ac:dyDescent="0.2">
      <c r="A21" s="7" t="s">
        <v>50</v>
      </c>
      <c r="B21" s="65">
        <v>1</v>
      </c>
      <c r="C21" s="66">
        <v>0</v>
      </c>
      <c r="D21" s="65">
        <v>3</v>
      </c>
      <c r="E21" s="66">
        <v>10</v>
      </c>
      <c r="F21" s="67"/>
      <c r="G21" s="65">
        <f t="shared" si="0"/>
        <v>1</v>
      </c>
      <c r="H21" s="66">
        <f t="shared" si="1"/>
        <v>-7</v>
      </c>
      <c r="I21" s="20" t="str">
        <f t="shared" si="2"/>
        <v>-</v>
      </c>
      <c r="J21" s="21">
        <f t="shared" si="3"/>
        <v>-0.7</v>
      </c>
    </row>
    <row r="22" spans="1:10" x14ac:dyDescent="0.2">
      <c r="A22" s="7" t="s">
        <v>51</v>
      </c>
      <c r="B22" s="65">
        <v>4</v>
      </c>
      <c r="C22" s="66">
        <v>3</v>
      </c>
      <c r="D22" s="65">
        <v>39</v>
      </c>
      <c r="E22" s="66">
        <v>45</v>
      </c>
      <c r="F22" s="67"/>
      <c r="G22" s="65">
        <f t="shared" si="0"/>
        <v>1</v>
      </c>
      <c r="H22" s="66">
        <f t="shared" si="1"/>
        <v>-6</v>
      </c>
      <c r="I22" s="20">
        <f t="shared" si="2"/>
        <v>0.33333333333333331</v>
      </c>
      <c r="J22" s="21">
        <f t="shared" si="3"/>
        <v>-0.13333333333333333</v>
      </c>
    </row>
    <row r="23" spans="1:10" x14ac:dyDescent="0.2">
      <c r="A23" s="7" t="s">
        <v>52</v>
      </c>
      <c r="B23" s="65">
        <v>3</v>
      </c>
      <c r="C23" s="66">
        <v>3</v>
      </c>
      <c r="D23" s="65">
        <v>33</v>
      </c>
      <c r="E23" s="66">
        <v>40</v>
      </c>
      <c r="F23" s="67"/>
      <c r="G23" s="65">
        <f t="shared" si="0"/>
        <v>0</v>
      </c>
      <c r="H23" s="66">
        <f t="shared" si="1"/>
        <v>-7</v>
      </c>
      <c r="I23" s="20">
        <f t="shared" si="2"/>
        <v>0</v>
      </c>
      <c r="J23" s="21">
        <f t="shared" si="3"/>
        <v>-0.17499999999999999</v>
      </c>
    </row>
    <row r="24" spans="1:10" x14ac:dyDescent="0.2">
      <c r="A24" s="7" t="s">
        <v>54</v>
      </c>
      <c r="B24" s="65">
        <v>59</v>
      </c>
      <c r="C24" s="66">
        <v>54</v>
      </c>
      <c r="D24" s="65">
        <v>518</v>
      </c>
      <c r="E24" s="66">
        <v>497</v>
      </c>
      <c r="F24" s="67"/>
      <c r="G24" s="65">
        <f t="shared" si="0"/>
        <v>5</v>
      </c>
      <c r="H24" s="66">
        <f t="shared" si="1"/>
        <v>21</v>
      </c>
      <c r="I24" s="20">
        <f t="shared" si="2"/>
        <v>9.2592592592592587E-2</v>
      </c>
      <c r="J24" s="21">
        <f t="shared" si="3"/>
        <v>4.2253521126760563E-2</v>
      </c>
    </row>
    <row r="25" spans="1:10" x14ac:dyDescent="0.2">
      <c r="A25" s="7" t="s">
        <v>55</v>
      </c>
      <c r="B25" s="65">
        <v>1</v>
      </c>
      <c r="C25" s="66">
        <v>1</v>
      </c>
      <c r="D25" s="65">
        <v>25</v>
      </c>
      <c r="E25" s="66">
        <v>16</v>
      </c>
      <c r="F25" s="67"/>
      <c r="G25" s="65">
        <f t="shared" si="0"/>
        <v>0</v>
      </c>
      <c r="H25" s="66">
        <f t="shared" si="1"/>
        <v>9</v>
      </c>
      <c r="I25" s="20">
        <f t="shared" si="2"/>
        <v>0</v>
      </c>
      <c r="J25" s="21">
        <f t="shared" si="3"/>
        <v>0.5625</v>
      </c>
    </row>
    <row r="26" spans="1:10" x14ac:dyDescent="0.2">
      <c r="A26" s="7" t="s">
        <v>57</v>
      </c>
      <c r="B26" s="65">
        <v>0</v>
      </c>
      <c r="C26" s="66">
        <v>2</v>
      </c>
      <c r="D26" s="65">
        <v>15</v>
      </c>
      <c r="E26" s="66">
        <v>19</v>
      </c>
      <c r="F26" s="67"/>
      <c r="G26" s="65">
        <f t="shared" si="0"/>
        <v>-2</v>
      </c>
      <c r="H26" s="66">
        <f t="shared" si="1"/>
        <v>-4</v>
      </c>
      <c r="I26" s="20">
        <f t="shared" si="2"/>
        <v>-1</v>
      </c>
      <c r="J26" s="21">
        <f t="shared" si="3"/>
        <v>-0.21052631578947367</v>
      </c>
    </row>
    <row r="27" spans="1:10" x14ac:dyDescent="0.2">
      <c r="A27" s="7" t="s">
        <v>58</v>
      </c>
      <c r="B27" s="65">
        <v>11</v>
      </c>
      <c r="C27" s="66">
        <v>0</v>
      </c>
      <c r="D27" s="65">
        <v>37</v>
      </c>
      <c r="E27" s="66">
        <v>0</v>
      </c>
      <c r="F27" s="67"/>
      <c r="G27" s="65">
        <f t="shared" si="0"/>
        <v>11</v>
      </c>
      <c r="H27" s="66">
        <f t="shared" si="1"/>
        <v>37</v>
      </c>
      <c r="I27" s="20" t="str">
        <f t="shared" si="2"/>
        <v>-</v>
      </c>
      <c r="J27" s="21" t="str">
        <f t="shared" si="3"/>
        <v>-</v>
      </c>
    </row>
    <row r="28" spans="1:10" x14ac:dyDescent="0.2">
      <c r="A28" s="7" t="s">
        <v>59</v>
      </c>
      <c r="B28" s="65">
        <v>1</v>
      </c>
      <c r="C28" s="66">
        <v>0</v>
      </c>
      <c r="D28" s="65">
        <v>1</v>
      </c>
      <c r="E28" s="66">
        <v>2</v>
      </c>
      <c r="F28" s="67"/>
      <c r="G28" s="65">
        <f t="shared" si="0"/>
        <v>1</v>
      </c>
      <c r="H28" s="66">
        <f t="shared" si="1"/>
        <v>-1</v>
      </c>
      <c r="I28" s="20" t="str">
        <f t="shared" si="2"/>
        <v>-</v>
      </c>
      <c r="J28" s="21">
        <f t="shared" si="3"/>
        <v>-0.5</v>
      </c>
    </row>
    <row r="29" spans="1:10" x14ac:dyDescent="0.2">
      <c r="A29" s="7" t="s">
        <v>60</v>
      </c>
      <c r="B29" s="65">
        <v>68</v>
      </c>
      <c r="C29" s="66">
        <v>59</v>
      </c>
      <c r="D29" s="65">
        <v>434</v>
      </c>
      <c r="E29" s="66">
        <v>938</v>
      </c>
      <c r="F29" s="67"/>
      <c r="G29" s="65">
        <f t="shared" si="0"/>
        <v>9</v>
      </c>
      <c r="H29" s="66">
        <f t="shared" si="1"/>
        <v>-504</v>
      </c>
      <c r="I29" s="20">
        <f t="shared" si="2"/>
        <v>0.15254237288135594</v>
      </c>
      <c r="J29" s="21">
        <f t="shared" si="3"/>
        <v>-0.53731343283582089</v>
      </c>
    </row>
    <row r="30" spans="1:10" x14ac:dyDescent="0.2">
      <c r="A30" s="7" t="s">
        <v>61</v>
      </c>
      <c r="B30" s="65">
        <v>22</v>
      </c>
      <c r="C30" s="66">
        <v>13</v>
      </c>
      <c r="D30" s="65">
        <v>166</v>
      </c>
      <c r="E30" s="66">
        <v>167</v>
      </c>
      <c r="F30" s="67"/>
      <c r="G30" s="65">
        <f t="shared" si="0"/>
        <v>9</v>
      </c>
      <c r="H30" s="66">
        <f t="shared" si="1"/>
        <v>-1</v>
      </c>
      <c r="I30" s="20">
        <f t="shared" si="2"/>
        <v>0.69230769230769229</v>
      </c>
      <c r="J30" s="21">
        <f t="shared" si="3"/>
        <v>-5.9880239520958087E-3</v>
      </c>
    </row>
    <row r="31" spans="1:10" x14ac:dyDescent="0.2">
      <c r="A31" s="7" t="s">
        <v>62</v>
      </c>
      <c r="B31" s="65">
        <v>0</v>
      </c>
      <c r="C31" s="66">
        <v>1</v>
      </c>
      <c r="D31" s="65">
        <v>2</v>
      </c>
      <c r="E31" s="66">
        <v>1</v>
      </c>
      <c r="F31" s="67"/>
      <c r="G31" s="65">
        <f t="shared" si="0"/>
        <v>-1</v>
      </c>
      <c r="H31" s="66">
        <f t="shared" si="1"/>
        <v>1</v>
      </c>
      <c r="I31" s="20">
        <f t="shared" si="2"/>
        <v>-1</v>
      </c>
      <c r="J31" s="21">
        <f t="shared" si="3"/>
        <v>1</v>
      </c>
    </row>
    <row r="32" spans="1:10" x14ac:dyDescent="0.2">
      <c r="A32" s="7" t="s">
        <v>63</v>
      </c>
      <c r="B32" s="65">
        <v>8</v>
      </c>
      <c r="C32" s="66">
        <v>1</v>
      </c>
      <c r="D32" s="65">
        <v>34</v>
      </c>
      <c r="E32" s="66">
        <v>9</v>
      </c>
      <c r="F32" s="67"/>
      <c r="G32" s="65">
        <f t="shared" si="0"/>
        <v>7</v>
      </c>
      <c r="H32" s="66">
        <f t="shared" si="1"/>
        <v>25</v>
      </c>
      <c r="I32" s="20">
        <f t="shared" si="2"/>
        <v>7</v>
      </c>
      <c r="J32" s="21">
        <f t="shared" si="3"/>
        <v>2.7777777777777777</v>
      </c>
    </row>
    <row r="33" spans="1:10" x14ac:dyDescent="0.2">
      <c r="A33" s="7" t="s">
        <v>64</v>
      </c>
      <c r="B33" s="65">
        <v>0</v>
      </c>
      <c r="C33" s="66">
        <v>3</v>
      </c>
      <c r="D33" s="65">
        <v>2</v>
      </c>
      <c r="E33" s="66">
        <v>15</v>
      </c>
      <c r="F33" s="67"/>
      <c r="G33" s="65">
        <f t="shared" si="0"/>
        <v>-3</v>
      </c>
      <c r="H33" s="66">
        <f t="shared" si="1"/>
        <v>-13</v>
      </c>
      <c r="I33" s="20">
        <f t="shared" si="2"/>
        <v>-1</v>
      </c>
      <c r="J33" s="21">
        <f t="shared" si="3"/>
        <v>-0.8666666666666667</v>
      </c>
    </row>
    <row r="34" spans="1:10" x14ac:dyDescent="0.2">
      <c r="A34" s="7" t="s">
        <v>65</v>
      </c>
      <c r="B34" s="65">
        <v>0</v>
      </c>
      <c r="C34" s="66">
        <v>0</v>
      </c>
      <c r="D34" s="65">
        <v>1</v>
      </c>
      <c r="E34" s="66">
        <v>4</v>
      </c>
      <c r="F34" s="67"/>
      <c r="G34" s="65">
        <f t="shared" si="0"/>
        <v>0</v>
      </c>
      <c r="H34" s="66">
        <f t="shared" si="1"/>
        <v>-3</v>
      </c>
      <c r="I34" s="20" t="str">
        <f t="shared" si="2"/>
        <v>-</v>
      </c>
      <c r="J34" s="21">
        <f t="shared" si="3"/>
        <v>-0.75</v>
      </c>
    </row>
    <row r="35" spans="1:10" x14ac:dyDescent="0.2">
      <c r="A35" s="7" t="s">
        <v>66</v>
      </c>
      <c r="B35" s="65">
        <v>1</v>
      </c>
      <c r="C35" s="66">
        <v>0</v>
      </c>
      <c r="D35" s="65">
        <v>6</v>
      </c>
      <c r="E35" s="66">
        <v>2</v>
      </c>
      <c r="F35" s="67"/>
      <c r="G35" s="65">
        <f t="shared" si="0"/>
        <v>1</v>
      </c>
      <c r="H35" s="66">
        <f t="shared" si="1"/>
        <v>4</v>
      </c>
      <c r="I35" s="20" t="str">
        <f t="shared" si="2"/>
        <v>-</v>
      </c>
      <c r="J35" s="21">
        <f t="shared" si="3"/>
        <v>2</v>
      </c>
    </row>
    <row r="36" spans="1:10" x14ac:dyDescent="0.2">
      <c r="A36" s="7" t="s">
        <v>67</v>
      </c>
      <c r="B36" s="65">
        <v>18</v>
      </c>
      <c r="C36" s="66">
        <v>5</v>
      </c>
      <c r="D36" s="65">
        <v>129</v>
      </c>
      <c r="E36" s="66">
        <v>144</v>
      </c>
      <c r="F36" s="67"/>
      <c r="G36" s="65">
        <f t="shared" si="0"/>
        <v>13</v>
      </c>
      <c r="H36" s="66">
        <f t="shared" si="1"/>
        <v>-15</v>
      </c>
      <c r="I36" s="20">
        <f t="shared" si="2"/>
        <v>2.6</v>
      </c>
      <c r="J36" s="21">
        <f t="shared" si="3"/>
        <v>-0.10416666666666667</v>
      </c>
    </row>
    <row r="37" spans="1:10" x14ac:dyDescent="0.2">
      <c r="A37" s="7" t="s">
        <v>68</v>
      </c>
      <c r="B37" s="65">
        <v>27</v>
      </c>
      <c r="C37" s="66">
        <v>9</v>
      </c>
      <c r="D37" s="65">
        <v>173</v>
      </c>
      <c r="E37" s="66">
        <v>138</v>
      </c>
      <c r="F37" s="67"/>
      <c r="G37" s="65">
        <f t="shared" si="0"/>
        <v>18</v>
      </c>
      <c r="H37" s="66">
        <f t="shared" si="1"/>
        <v>35</v>
      </c>
      <c r="I37" s="20">
        <f t="shared" si="2"/>
        <v>2</v>
      </c>
      <c r="J37" s="21">
        <f t="shared" si="3"/>
        <v>0.25362318840579712</v>
      </c>
    </row>
    <row r="38" spans="1:10" x14ac:dyDescent="0.2">
      <c r="A38" s="7" t="s">
        <v>69</v>
      </c>
      <c r="B38" s="65">
        <v>263</v>
      </c>
      <c r="C38" s="66">
        <v>260</v>
      </c>
      <c r="D38" s="65">
        <v>2309</v>
      </c>
      <c r="E38" s="66">
        <v>2798</v>
      </c>
      <c r="F38" s="67"/>
      <c r="G38" s="65">
        <f t="shared" si="0"/>
        <v>3</v>
      </c>
      <c r="H38" s="66">
        <f t="shared" si="1"/>
        <v>-489</v>
      </c>
      <c r="I38" s="20">
        <f t="shared" si="2"/>
        <v>1.1538461538461539E-2</v>
      </c>
      <c r="J38" s="21">
        <f t="shared" si="3"/>
        <v>-0.17476769120800573</v>
      </c>
    </row>
    <row r="39" spans="1:10" x14ac:dyDescent="0.2">
      <c r="A39" s="7" t="s">
        <v>71</v>
      </c>
      <c r="B39" s="65">
        <v>12</v>
      </c>
      <c r="C39" s="66">
        <v>7</v>
      </c>
      <c r="D39" s="65">
        <v>101</v>
      </c>
      <c r="E39" s="66">
        <v>119</v>
      </c>
      <c r="F39" s="67"/>
      <c r="G39" s="65">
        <f t="shared" si="0"/>
        <v>5</v>
      </c>
      <c r="H39" s="66">
        <f t="shared" si="1"/>
        <v>-18</v>
      </c>
      <c r="I39" s="20">
        <f t="shared" si="2"/>
        <v>0.7142857142857143</v>
      </c>
      <c r="J39" s="21">
        <f t="shared" si="3"/>
        <v>-0.15126050420168066</v>
      </c>
    </row>
    <row r="40" spans="1:10" x14ac:dyDescent="0.2">
      <c r="A40" s="7" t="s">
        <v>72</v>
      </c>
      <c r="B40" s="65">
        <v>0</v>
      </c>
      <c r="C40" s="66">
        <v>0</v>
      </c>
      <c r="D40" s="65">
        <v>1</v>
      </c>
      <c r="E40" s="66">
        <v>1</v>
      </c>
      <c r="F40" s="67"/>
      <c r="G40" s="65">
        <f t="shared" si="0"/>
        <v>0</v>
      </c>
      <c r="H40" s="66">
        <f t="shared" si="1"/>
        <v>0</v>
      </c>
      <c r="I40" s="20" t="str">
        <f t="shared" si="2"/>
        <v>-</v>
      </c>
      <c r="J40" s="21">
        <f t="shared" si="3"/>
        <v>0</v>
      </c>
    </row>
    <row r="41" spans="1:10" x14ac:dyDescent="0.2">
      <c r="A41" s="142" t="s">
        <v>38</v>
      </c>
      <c r="B41" s="143">
        <v>2</v>
      </c>
      <c r="C41" s="144">
        <v>3</v>
      </c>
      <c r="D41" s="143">
        <v>23</v>
      </c>
      <c r="E41" s="144">
        <v>20</v>
      </c>
      <c r="F41" s="145"/>
      <c r="G41" s="143">
        <f t="shared" si="0"/>
        <v>-1</v>
      </c>
      <c r="H41" s="144">
        <f t="shared" si="1"/>
        <v>3</v>
      </c>
      <c r="I41" s="151">
        <f t="shared" si="2"/>
        <v>-0.33333333333333331</v>
      </c>
      <c r="J41" s="152">
        <f t="shared" si="3"/>
        <v>0.15</v>
      </c>
    </row>
    <row r="42" spans="1:10" x14ac:dyDescent="0.2">
      <c r="A42" s="7" t="s">
        <v>41</v>
      </c>
      <c r="B42" s="65">
        <v>0</v>
      </c>
      <c r="C42" s="66">
        <v>9</v>
      </c>
      <c r="D42" s="65">
        <v>38</v>
      </c>
      <c r="E42" s="66">
        <v>49</v>
      </c>
      <c r="F42" s="67"/>
      <c r="G42" s="65">
        <f t="shared" si="0"/>
        <v>-9</v>
      </c>
      <c r="H42" s="66">
        <f t="shared" si="1"/>
        <v>-11</v>
      </c>
      <c r="I42" s="20">
        <f t="shared" si="2"/>
        <v>-1</v>
      </c>
      <c r="J42" s="21">
        <f t="shared" si="3"/>
        <v>-0.22448979591836735</v>
      </c>
    </row>
    <row r="43" spans="1:10" x14ac:dyDescent="0.2">
      <c r="A43" s="7" t="s">
        <v>45</v>
      </c>
      <c r="B43" s="65">
        <v>11</v>
      </c>
      <c r="C43" s="66">
        <v>7</v>
      </c>
      <c r="D43" s="65">
        <v>62</v>
      </c>
      <c r="E43" s="66">
        <v>54</v>
      </c>
      <c r="F43" s="67"/>
      <c r="G43" s="65">
        <f t="shared" si="0"/>
        <v>4</v>
      </c>
      <c r="H43" s="66">
        <f t="shared" si="1"/>
        <v>8</v>
      </c>
      <c r="I43" s="20">
        <f t="shared" si="2"/>
        <v>0.5714285714285714</v>
      </c>
      <c r="J43" s="21">
        <f t="shared" si="3"/>
        <v>0.14814814814814814</v>
      </c>
    </row>
    <row r="44" spans="1:10" x14ac:dyDescent="0.2">
      <c r="A44" s="7" t="s">
        <v>48</v>
      </c>
      <c r="B44" s="65">
        <v>3</v>
      </c>
      <c r="C44" s="66">
        <v>4</v>
      </c>
      <c r="D44" s="65">
        <v>6</v>
      </c>
      <c r="E44" s="66">
        <v>16</v>
      </c>
      <c r="F44" s="67"/>
      <c r="G44" s="65">
        <f t="shared" si="0"/>
        <v>-1</v>
      </c>
      <c r="H44" s="66">
        <f t="shared" si="1"/>
        <v>-10</v>
      </c>
      <c r="I44" s="20">
        <f t="shared" si="2"/>
        <v>-0.25</v>
      </c>
      <c r="J44" s="21">
        <f t="shared" si="3"/>
        <v>-0.625</v>
      </c>
    </row>
    <row r="45" spans="1:10" x14ac:dyDescent="0.2">
      <c r="A45" s="7" t="s">
        <v>53</v>
      </c>
      <c r="B45" s="65">
        <v>0</v>
      </c>
      <c r="C45" s="66">
        <v>1</v>
      </c>
      <c r="D45" s="65">
        <v>10</v>
      </c>
      <c r="E45" s="66">
        <v>18</v>
      </c>
      <c r="F45" s="67"/>
      <c r="G45" s="65">
        <f t="shared" si="0"/>
        <v>-1</v>
      </c>
      <c r="H45" s="66">
        <f t="shared" si="1"/>
        <v>-8</v>
      </c>
      <c r="I45" s="20">
        <f t="shared" si="2"/>
        <v>-1</v>
      </c>
      <c r="J45" s="21">
        <f t="shared" si="3"/>
        <v>-0.44444444444444442</v>
      </c>
    </row>
    <row r="46" spans="1:10" x14ac:dyDescent="0.2">
      <c r="A46" s="7" t="s">
        <v>56</v>
      </c>
      <c r="B46" s="65">
        <v>0</v>
      </c>
      <c r="C46" s="66">
        <v>0</v>
      </c>
      <c r="D46" s="65">
        <v>3</v>
      </c>
      <c r="E46" s="66">
        <v>2</v>
      </c>
      <c r="F46" s="67"/>
      <c r="G46" s="65">
        <f t="shared" si="0"/>
        <v>0</v>
      </c>
      <c r="H46" s="66">
        <f t="shared" si="1"/>
        <v>1</v>
      </c>
      <c r="I46" s="20" t="str">
        <f t="shared" si="2"/>
        <v>-</v>
      </c>
      <c r="J46" s="21">
        <f t="shared" si="3"/>
        <v>0.5</v>
      </c>
    </row>
    <row r="47" spans="1:10" x14ac:dyDescent="0.2">
      <c r="A47" s="7" t="s">
        <v>70</v>
      </c>
      <c r="B47" s="65">
        <v>1</v>
      </c>
      <c r="C47" s="66">
        <v>1</v>
      </c>
      <c r="D47" s="65">
        <v>4</v>
      </c>
      <c r="E47" s="66">
        <v>4</v>
      </c>
      <c r="F47" s="67"/>
      <c r="G47" s="65">
        <f t="shared" si="0"/>
        <v>0</v>
      </c>
      <c r="H47" s="66">
        <f t="shared" si="1"/>
        <v>0</v>
      </c>
      <c r="I47" s="20">
        <f t="shared" si="2"/>
        <v>0</v>
      </c>
      <c r="J47" s="21">
        <f t="shared" si="3"/>
        <v>0</v>
      </c>
    </row>
    <row r="48" spans="1:10" x14ac:dyDescent="0.2">
      <c r="A48" s="7" t="s">
        <v>73</v>
      </c>
      <c r="B48" s="65">
        <v>1</v>
      </c>
      <c r="C48" s="66">
        <v>0</v>
      </c>
      <c r="D48" s="65">
        <v>5</v>
      </c>
      <c r="E48" s="66">
        <v>4</v>
      </c>
      <c r="F48" s="67"/>
      <c r="G48" s="65">
        <f t="shared" si="0"/>
        <v>1</v>
      </c>
      <c r="H48" s="66">
        <f t="shared" si="1"/>
        <v>1</v>
      </c>
      <c r="I48" s="20" t="str">
        <f t="shared" si="2"/>
        <v>-</v>
      </c>
      <c r="J48" s="21">
        <f t="shared" si="3"/>
        <v>0.25</v>
      </c>
    </row>
    <row r="49" spans="1:10" x14ac:dyDescent="0.2">
      <c r="A49" s="7" t="s">
        <v>74</v>
      </c>
      <c r="B49" s="65">
        <v>0</v>
      </c>
      <c r="C49" s="66">
        <v>0</v>
      </c>
      <c r="D49" s="65">
        <v>2</v>
      </c>
      <c r="E49" s="66">
        <v>0</v>
      </c>
      <c r="F49" s="67"/>
      <c r="G49" s="65">
        <f t="shared" si="0"/>
        <v>0</v>
      </c>
      <c r="H49" s="66">
        <f t="shared" si="1"/>
        <v>2</v>
      </c>
      <c r="I49" s="20" t="str">
        <f t="shared" si="2"/>
        <v>-</v>
      </c>
      <c r="J49" s="21" t="str">
        <f t="shared" si="3"/>
        <v>-</v>
      </c>
    </row>
    <row r="50" spans="1:10" x14ac:dyDescent="0.2">
      <c r="A50" s="1"/>
      <c r="B50" s="68"/>
      <c r="C50" s="69"/>
      <c r="D50" s="68"/>
      <c r="E50" s="69"/>
      <c r="F50" s="70"/>
      <c r="G50" s="68"/>
      <c r="H50" s="69"/>
      <c r="I50" s="5"/>
      <c r="J50" s="6"/>
    </row>
    <row r="51" spans="1:10" s="43" customFormat="1" x14ac:dyDescent="0.2">
      <c r="A51" s="27" t="s">
        <v>5</v>
      </c>
      <c r="B51" s="71">
        <f>SUM(B6:B50)</f>
        <v>666</v>
      </c>
      <c r="C51" s="72">
        <f>SUM(C6:C50)</f>
        <v>602</v>
      </c>
      <c r="D51" s="71">
        <f>SUM(D6:D50)</f>
        <v>5422</v>
      </c>
      <c r="E51" s="72">
        <f>SUM(E6:E50)</f>
        <v>6871</v>
      </c>
      <c r="F51" s="73"/>
      <c r="G51" s="71">
        <f>SUM(G6:G50)</f>
        <v>64</v>
      </c>
      <c r="H51" s="72">
        <f>SUM(H6:H50)</f>
        <v>-1449</v>
      </c>
      <c r="I51" s="37">
        <f>IF(C51=0, 0, G51/C51)</f>
        <v>0.10631229235880399</v>
      </c>
      <c r="J51" s="38">
        <f>IF(E51=0, 0, H51/E51)</f>
        <v>-0.21088633386697714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1"/>
  <sheetViews>
    <sheetView tabSelected="1" zoomScaleNormal="100"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86</v>
      </c>
      <c r="B2" s="202" t="s">
        <v>76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v>
      </c>
      <c r="C6" s="17">
        <v>0.16611295681063099</v>
      </c>
      <c r="D6" s="16">
        <v>9.22168941350055E-2</v>
      </c>
      <c r="E6" s="17">
        <v>8.7323533692330105E-2</v>
      </c>
      <c r="F6" s="12"/>
      <c r="G6" s="10">
        <f t="shared" ref="G6:G49" si="0">B6-C6</f>
        <v>-0.16611295681063099</v>
      </c>
      <c r="H6" s="11">
        <f t="shared" ref="H6:H49" si="1">D6-E6</f>
        <v>4.8933604426753957E-3</v>
      </c>
    </row>
    <row r="7" spans="1:8" x14ac:dyDescent="0.2">
      <c r="A7" s="7" t="s">
        <v>32</v>
      </c>
      <c r="B7" s="16">
        <v>0.45045045045045001</v>
      </c>
      <c r="C7" s="17">
        <v>0.83056478405315604</v>
      </c>
      <c r="D7" s="16">
        <v>0.60863150129103705</v>
      </c>
      <c r="E7" s="17">
        <v>0.37840197933343001</v>
      </c>
      <c r="F7" s="12"/>
      <c r="G7" s="10">
        <f t="shared" si="0"/>
        <v>-0.38011433360270602</v>
      </c>
      <c r="H7" s="11">
        <f t="shared" si="1"/>
        <v>0.23022952195760704</v>
      </c>
    </row>
    <row r="8" spans="1:8" x14ac:dyDescent="0.2">
      <c r="A8" s="7" t="s">
        <v>33</v>
      </c>
      <c r="B8" s="16">
        <v>0</v>
      </c>
      <c r="C8" s="17">
        <v>0</v>
      </c>
      <c r="D8" s="16">
        <v>0</v>
      </c>
      <c r="E8" s="17">
        <v>1.4553922282055E-2</v>
      </c>
      <c r="F8" s="12"/>
      <c r="G8" s="10">
        <f t="shared" si="0"/>
        <v>0</v>
      </c>
      <c r="H8" s="11">
        <f t="shared" si="1"/>
        <v>-1.4553922282055E-2</v>
      </c>
    </row>
    <row r="9" spans="1:8" x14ac:dyDescent="0.2">
      <c r="A9" s="7" t="s">
        <v>34</v>
      </c>
      <c r="B9" s="16">
        <v>0</v>
      </c>
      <c r="C9" s="17">
        <v>0.33222591362126197</v>
      </c>
      <c r="D9" s="16">
        <v>0</v>
      </c>
      <c r="E9" s="17">
        <v>5.8215689128220102E-2</v>
      </c>
      <c r="F9" s="12"/>
      <c r="G9" s="10">
        <f t="shared" si="0"/>
        <v>-0.33222591362126197</v>
      </c>
      <c r="H9" s="11">
        <f t="shared" si="1"/>
        <v>-5.8215689128220102E-2</v>
      </c>
    </row>
    <row r="10" spans="1:8" x14ac:dyDescent="0.2">
      <c r="A10" s="7" t="s">
        <v>35</v>
      </c>
      <c r="B10" s="16">
        <v>0</v>
      </c>
      <c r="C10" s="17">
        <v>0</v>
      </c>
      <c r="D10" s="16">
        <v>0</v>
      </c>
      <c r="E10" s="17">
        <v>2.9107844564109999E-2</v>
      </c>
      <c r="F10" s="12"/>
      <c r="G10" s="10">
        <f t="shared" si="0"/>
        <v>0</v>
      </c>
      <c r="H10" s="11">
        <f t="shared" si="1"/>
        <v>-2.9107844564109999E-2</v>
      </c>
    </row>
    <row r="11" spans="1:8" x14ac:dyDescent="0.2">
      <c r="A11" s="7" t="s">
        <v>36</v>
      </c>
      <c r="B11" s="16">
        <v>0</v>
      </c>
      <c r="C11" s="17">
        <v>0</v>
      </c>
      <c r="D11" s="16">
        <v>5.5330136481003295E-2</v>
      </c>
      <c r="E11" s="17">
        <v>1.4553922282055E-2</v>
      </c>
      <c r="F11" s="12"/>
      <c r="G11" s="10">
        <f t="shared" si="0"/>
        <v>0</v>
      </c>
      <c r="H11" s="11">
        <f t="shared" si="1"/>
        <v>4.0776214198948293E-2</v>
      </c>
    </row>
    <row r="12" spans="1:8" x14ac:dyDescent="0.2">
      <c r="A12" s="7" t="s">
        <v>37</v>
      </c>
      <c r="B12" s="16">
        <v>6.3063063063063103</v>
      </c>
      <c r="C12" s="17">
        <v>4.1528239202657797</v>
      </c>
      <c r="D12" s="16">
        <v>4.6846182220582806</v>
      </c>
      <c r="E12" s="17">
        <v>4.6718090525396594</v>
      </c>
      <c r="F12" s="12"/>
      <c r="G12" s="10">
        <f t="shared" si="0"/>
        <v>2.1534823860405305</v>
      </c>
      <c r="H12" s="11">
        <f t="shared" si="1"/>
        <v>1.2809169518621211E-2</v>
      </c>
    </row>
    <row r="13" spans="1:8" x14ac:dyDescent="0.2">
      <c r="A13" s="7" t="s">
        <v>39</v>
      </c>
      <c r="B13" s="16">
        <v>0.30030030030029997</v>
      </c>
      <c r="C13" s="17">
        <v>0</v>
      </c>
      <c r="D13" s="16">
        <v>0.23976392475101399</v>
      </c>
      <c r="E13" s="17">
        <v>0.160093145102605</v>
      </c>
      <c r="F13" s="12"/>
      <c r="G13" s="10">
        <f t="shared" si="0"/>
        <v>0.30030030030029997</v>
      </c>
      <c r="H13" s="11">
        <f t="shared" si="1"/>
        <v>7.967077964840899E-2</v>
      </c>
    </row>
    <row r="14" spans="1:8" x14ac:dyDescent="0.2">
      <c r="A14" s="7" t="s">
        <v>40</v>
      </c>
      <c r="B14" s="16">
        <v>0</v>
      </c>
      <c r="C14" s="17">
        <v>0</v>
      </c>
      <c r="D14" s="16">
        <v>1.8443378827001099E-2</v>
      </c>
      <c r="E14" s="17">
        <v>0</v>
      </c>
      <c r="F14" s="12"/>
      <c r="G14" s="10">
        <f t="shared" si="0"/>
        <v>0</v>
      </c>
      <c r="H14" s="11">
        <f t="shared" si="1"/>
        <v>1.8443378827001099E-2</v>
      </c>
    </row>
    <row r="15" spans="1:8" x14ac:dyDescent="0.2">
      <c r="A15" s="7" t="s">
        <v>42</v>
      </c>
      <c r="B15" s="16">
        <v>1.35135135135135</v>
      </c>
      <c r="C15" s="17">
        <v>1.8272425249169399</v>
      </c>
      <c r="D15" s="16">
        <v>2.8587237181851699</v>
      </c>
      <c r="E15" s="17">
        <v>3.5366031145393704</v>
      </c>
      <c r="F15" s="12"/>
      <c r="G15" s="10">
        <f t="shared" si="0"/>
        <v>-0.47589117356558996</v>
      </c>
      <c r="H15" s="11">
        <f t="shared" si="1"/>
        <v>-0.67787939635420047</v>
      </c>
    </row>
    <row r="16" spans="1:8" x14ac:dyDescent="0.2">
      <c r="A16" s="7" t="s">
        <v>43</v>
      </c>
      <c r="B16" s="16">
        <v>2.1021021021021</v>
      </c>
      <c r="C16" s="17">
        <v>2.4916943521594699</v>
      </c>
      <c r="D16" s="16">
        <v>2.2316488380671298</v>
      </c>
      <c r="E16" s="17">
        <v>2.1539804977441399</v>
      </c>
      <c r="F16" s="12"/>
      <c r="G16" s="10">
        <f t="shared" si="0"/>
        <v>-0.38959225005736986</v>
      </c>
      <c r="H16" s="11">
        <f t="shared" si="1"/>
        <v>7.7668340322989859E-2</v>
      </c>
    </row>
    <row r="17" spans="1:8" x14ac:dyDescent="0.2">
      <c r="A17" s="7" t="s">
        <v>44</v>
      </c>
      <c r="B17" s="16">
        <v>2.5525525525525499</v>
      </c>
      <c r="C17" s="17">
        <v>5.9800664451827199</v>
      </c>
      <c r="D17" s="16">
        <v>4.2788638878642598</v>
      </c>
      <c r="E17" s="17">
        <v>6.3164022704118805</v>
      </c>
      <c r="F17" s="12"/>
      <c r="G17" s="10">
        <f t="shared" si="0"/>
        <v>-3.42751389263017</v>
      </c>
      <c r="H17" s="11">
        <f t="shared" si="1"/>
        <v>-2.0375383825476208</v>
      </c>
    </row>
    <row r="18" spans="1:8" x14ac:dyDescent="0.2">
      <c r="A18" s="7" t="s">
        <v>46</v>
      </c>
      <c r="B18" s="16">
        <v>2.5525525525525499</v>
      </c>
      <c r="C18" s="17">
        <v>3.3222591362126201</v>
      </c>
      <c r="D18" s="16">
        <v>2.25009221689414</v>
      </c>
      <c r="E18" s="17">
        <v>2.4741667879493501</v>
      </c>
      <c r="F18" s="12"/>
      <c r="G18" s="10">
        <f t="shared" si="0"/>
        <v>-0.76970658366007028</v>
      </c>
      <c r="H18" s="11">
        <f t="shared" si="1"/>
        <v>-0.22407457105521011</v>
      </c>
    </row>
    <row r="19" spans="1:8" x14ac:dyDescent="0.2">
      <c r="A19" s="7" t="s">
        <v>47</v>
      </c>
      <c r="B19" s="16">
        <v>0.90090090090090102</v>
      </c>
      <c r="C19" s="17">
        <v>1.16279069767442</v>
      </c>
      <c r="D19" s="16">
        <v>0.461084470675028</v>
      </c>
      <c r="E19" s="17">
        <v>0.36384805705137496</v>
      </c>
      <c r="F19" s="12"/>
      <c r="G19" s="10">
        <f t="shared" si="0"/>
        <v>-0.26188979677351898</v>
      </c>
      <c r="H19" s="11">
        <f t="shared" si="1"/>
        <v>9.723641362365304E-2</v>
      </c>
    </row>
    <row r="20" spans="1:8" x14ac:dyDescent="0.2">
      <c r="A20" s="7" t="s">
        <v>49</v>
      </c>
      <c r="B20" s="16">
        <v>5.85585585585586</v>
      </c>
      <c r="C20" s="17">
        <v>5.6478405315614602</v>
      </c>
      <c r="D20" s="16">
        <v>5.0903725562523103</v>
      </c>
      <c r="E20" s="17">
        <v>5.05021103187309</v>
      </c>
      <c r="F20" s="12"/>
      <c r="G20" s="10">
        <f t="shared" si="0"/>
        <v>0.20801532429439984</v>
      </c>
      <c r="H20" s="11">
        <f t="shared" si="1"/>
        <v>4.0161524379220381E-2</v>
      </c>
    </row>
    <row r="21" spans="1:8" x14ac:dyDescent="0.2">
      <c r="A21" s="7" t="s">
        <v>50</v>
      </c>
      <c r="B21" s="16">
        <v>0.15015015015014999</v>
      </c>
      <c r="C21" s="17">
        <v>0</v>
      </c>
      <c r="D21" s="16">
        <v>5.5330136481003295E-2</v>
      </c>
      <c r="E21" s="17">
        <v>0.14553922282055001</v>
      </c>
      <c r="F21" s="12"/>
      <c r="G21" s="10">
        <f t="shared" si="0"/>
        <v>0.15015015015014999</v>
      </c>
      <c r="H21" s="11">
        <f t="shared" si="1"/>
        <v>-9.0209086339546718E-2</v>
      </c>
    </row>
    <row r="22" spans="1:8" x14ac:dyDescent="0.2">
      <c r="A22" s="7" t="s">
        <v>51</v>
      </c>
      <c r="B22" s="16">
        <v>0.60060060060060105</v>
      </c>
      <c r="C22" s="17">
        <v>0.49833887043189401</v>
      </c>
      <c r="D22" s="16">
        <v>0.71929177425304303</v>
      </c>
      <c r="E22" s="17">
        <v>0.65492650269247599</v>
      </c>
      <c r="F22" s="12"/>
      <c r="G22" s="10">
        <f t="shared" si="0"/>
        <v>0.10226173016870704</v>
      </c>
      <c r="H22" s="11">
        <f t="shared" si="1"/>
        <v>6.4365271560567039E-2</v>
      </c>
    </row>
    <row r="23" spans="1:8" x14ac:dyDescent="0.2">
      <c r="A23" s="7" t="s">
        <v>52</v>
      </c>
      <c r="B23" s="16">
        <v>0.45045045045045001</v>
      </c>
      <c r="C23" s="17">
        <v>0.49833887043189401</v>
      </c>
      <c r="D23" s="16">
        <v>0.60863150129103705</v>
      </c>
      <c r="E23" s="17">
        <v>0.58215689128220094</v>
      </c>
      <c r="F23" s="12"/>
      <c r="G23" s="10">
        <f t="shared" si="0"/>
        <v>-4.7888419981443997E-2</v>
      </c>
      <c r="H23" s="11">
        <f t="shared" si="1"/>
        <v>2.6474610008836108E-2</v>
      </c>
    </row>
    <row r="24" spans="1:8" x14ac:dyDescent="0.2">
      <c r="A24" s="7" t="s">
        <v>54</v>
      </c>
      <c r="B24" s="16">
        <v>8.858858858858861</v>
      </c>
      <c r="C24" s="17">
        <v>8.9700996677740896</v>
      </c>
      <c r="D24" s="16">
        <v>9.5536702323865708</v>
      </c>
      <c r="E24" s="17">
        <v>7.2332993741813398</v>
      </c>
      <c r="F24" s="12"/>
      <c r="G24" s="10">
        <f t="shared" si="0"/>
        <v>-0.11124080891522858</v>
      </c>
      <c r="H24" s="11">
        <f t="shared" si="1"/>
        <v>2.3203708582052309</v>
      </c>
    </row>
    <row r="25" spans="1:8" x14ac:dyDescent="0.2">
      <c r="A25" s="7" t="s">
        <v>55</v>
      </c>
      <c r="B25" s="16">
        <v>0.15015015015014999</v>
      </c>
      <c r="C25" s="17">
        <v>0.16611295681063099</v>
      </c>
      <c r="D25" s="16">
        <v>0.461084470675028</v>
      </c>
      <c r="E25" s="17">
        <v>0.23286275651287999</v>
      </c>
      <c r="F25" s="12"/>
      <c r="G25" s="10">
        <f t="shared" si="0"/>
        <v>-1.5962806660480999E-2</v>
      </c>
      <c r="H25" s="11">
        <f t="shared" si="1"/>
        <v>0.22822171416214801</v>
      </c>
    </row>
    <row r="26" spans="1:8" x14ac:dyDescent="0.2">
      <c r="A26" s="7" t="s">
        <v>57</v>
      </c>
      <c r="B26" s="16">
        <v>0</v>
      </c>
      <c r="C26" s="17">
        <v>0.33222591362126197</v>
      </c>
      <c r="D26" s="16">
        <v>0.276650682405017</v>
      </c>
      <c r="E26" s="17">
        <v>0.27652452335904498</v>
      </c>
      <c r="F26" s="12"/>
      <c r="G26" s="10">
        <f t="shared" si="0"/>
        <v>-0.33222591362126197</v>
      </c>
      <c r="H26" s="11">
        <f t="shared" si="1"/>
        <v>1.2615904597201855E-4</v>
      </c>
    </row>
    <row r="27" spans="1:8" x14ac:dyDescent="0.2">
      <c r="A27" s="7" t="s">
        <v>58</v>
      </c>
      <c r="B27" s="16">
        <v>1.6516516516516502</v>
      </c>
      <c r="C27" s="17">
        <v>0</v>
      </c>
      <c r="D27" s="16">
        <v>0.68240501659904096</v>
      </c>
      <c r="E27" s="17">
        <v>0</v>
      </c>
      <c r="F27" s="12"/>
      <c r="G27" s="10">
        <f t="shared" si="0"/>
        <v>1.6516516516516502</v>
      </c>
      <c r="H27" s="11">
        <f t="shared" si="1"/>
        <v>0.68240501659904096</v>
      </c>
    </row>
    <row r="28" spans="1:8" x14ac:dyDescent="0.2">
      <c r="A28" s="7" t="s">
        <v>59</v>
      </c>
      <c r="B28" s="16">
        <v>0.15015015015014999</v>
      </c>
      <c r="C28" s="17">
        <v>0</v>
      </c>
      <c r="D28" s="16">
        <v>1.8443378827001099E-2</v>
      </c>
      <c r="E28" s="17">
        <v>2.9107844564109999E-2</v>
      </c>
      <c r="F28" s="12"/>
      <c r="G28" s="10">
        <f t="shared" si="0"/>
        <v>0.15015015015014999</v>
      </c>
      <c r="H28" s="11">
        <f t="shared" si="1"/>
        <v>-1.06644657371089E-2</v>
      </c>
    </row>
    <row r="29" spans="1:8" x14ac:dyDescent="0.2">
      <c r="A29" s="7" t="s">
        <v>60</v>
      </c>
      <c r="B29" s="16">
        <v>10.210210210210199</v>
      </c>
      <c r="C29" s="17">
        <v>9.8006644518272399</v>
      </c>
      <c r="D29" s="16">
        <v>8.0044264109184802</v>
      </c>
      <c r="E29" s="17">
        <v>13.651579100567602</v>
      </c>
      <c r="F29" s="12"/>
      <c r="G29" s="10">
        <f t="shared" si="0"/>
        <v>0.40954575838295959</v>
      </c>
      <c r="H29" s="11">
        <f t="shared" si="1"/>
        <v>-5.647152689649122</v>
      </c>
    </row>
    <row r="30" spans="1:8" x14ac:dyDescent="0.2">
      <c r="A30" s="7" t="s">
        <v>61</v>
      </c>
      <c r="B30" s="16">
        <v>3.3033033033033004</v>
      </c>
      <c r="C30" s="17">
        <v>2.1594684385382101</v>
      </c>
      <c r="D30" s="16">
        <v>3.0616008852821799</v>
      </c>
      <c r="E30" s="17">
        <v>2.43050502110319</v>
      </c>
      <c r="F30" s="12"/>
      <c r="G30" s="10">
        <f t="shared" si="0"/>
        <v>1.1438348647650902</v>
      </c>
      <c r="H30" s="11">
        <f t="shared" si="1"/>
        <v>0.63109586417898988</v>
      </c>
    </row>
    <row r="31" spans="1:8" x14ac:dyDescent="0.2">
      <c r="A31" s="7" t="s">
        <v>62</v>
      </c>
      <c r="B31" s="16">
        <v>0</v>
      </c>
      <c r="C31" s="17">
        <v>0.16611295681063099</v>
      </c>
      <c r="D31" s="16">
        <v>3.6886757654002199E-2</v>
      </c>
      <c r="E31" s="17">
        <v>1.4553922282055E-2</v>
      </c>
      <c r="F31" s="12"/>
      <c r="G31" s="10">
        <f t="shared" si="0"/>
        <v>-0.16611295681063099</v>
      </c>
      <c r="H31" s="11">
        <f t="shared" si="1"/>
        <v>2.2332835371947198E-2</v>
      </c>
    </row>
    <row r="32" spans="1:8" x14ac:dyDescent="0.2">
      <c r="A32" s="7" t="s">
        <v>63</v>
      </c>
      <c r="B32" s="16">
        <v>1.2012012012011999</v>
      </c>
      <c r="C32" s="17">
        <v>0.16611295681063099</v>
      </c>
      <c r="D32" s="16">
        <v>0.62707488011803802</v>
      </c>
      <c r="E32" s="17">
        <v>0.130985300538495</v>
      </c>
      <c r="F32" s="12"/>
      <c r="G32" s="10">
        <f t="shared" si="0"/>
        <v>1.0350882443905689</v>
      </c>
      <c r="H32" s="11">
        <f t="shared" si="1"/>
        <v>0.49608957957954303</v>
      </c>
    </row>
    <row r="33" spans="1:8" x14ac:dyDescent="0.2">
      <c r="A33" s="7" t="s">
        <v>64</v>
      </c>
      <c r="B33" s="16">
        <v>0</v>
      </c>
      <c r="C33" s="17">
        <v>0.49833887043189401</v>
      </c>
      <c r="D33" s="16">
        <v>3.6886757654002199E-2</v>
      </c>
      <c r="E33" s="17">
        <v>0.21830883423082501</v>
      </c>
      <c r="F33" s="12"/>
      <c r="G33" s="10">
        <f t="shared" si="0"/>
        <v>-0.49833887043189401</v>
      </c>
      <c r="H33" s="11">
        <f t="shared" si="1"/>
        <v>-0.1814220765768228</v>
      </c>
    </row>
    <row r="34" spans="1:8" x14ac:dyDescent="0.2">
      <c r="A34" s="7" t="s">
        <v>65</v>
      </c>
      <c r="B34" s="16">
        <v>0</v>
      </c>
      <c r="C34" s="17">
        <v>0</v>
      </c>
      <c r="D34" s="16">
        <v>1.8443378827001099E-2</v>
      </c>
      <c r="E34" s="17">
        <v>5.8215689128220102E-2</v>
      </c>
      <c r="F34" s="12"/>
      <c r="G34" s="10">
        <f t="shared" si="0"/>
        <v>0</v>
      </c>
      <c r="H34" s="11">
        <f t="shared" si="1"/>
        <v>-3.9772310301218999E-2</v>
      </c>
    </row>
    <row r="35" spans="1:8" x14ac:dyDescent="0.2">
      <c r="A35" s="7" t="s">
        <v>66</v>
      </c>
      <c r="B35" s="16">
        <v>0.15015015015014999</v>
      </c>
      <c r="C35" s="17">
        <v>0</v>
      </c>
      <c r="D35" s="16">
        <v>0.11066027296200701</v>
      </c>
      <c r="E35" s="17">
        <v>2.9107844564109999E-2</v>
      </c>
      <c r="F35" s="12"/>
      <c r="G35" s="10">
        <f t="shared" si="0"/>
        <v>0.15015015015014999</v>
      </c>
      <c r="H35" s="11">
        <f t="shared" si="1"/>
        <v>8.1552428397897003E-2</v>
      </c>
    </row>
    <row r="36" spans="1:8" x14ac:dyDescent="0.2">
      <c r="A36" s="7" t="s">
        <v>67</v>
      </c>
      <c r="B36" s="16">
        <v>2.7027027027027</v>
      </c>
      <c r="C36" s="17">
        <v>0.83056478405315604</v>
      </c>
      <c r="D36" s="16">
        <v>2.3791958686831398</v>
      </c>
      <c r="E36" s="17">
        <v>2.09576480861592</v>
      </c>
      <c r="F36" s="12"/>
      <c r="G36" s="10">
        <f t="shared" si="0"/>
        <v>1.8721379186495439</v>
      </c>
      <c r="H36" s="11">
        <f t="shared" si="1"/>
        <v>0.28343106006721985</v>
      </c>
    </row>
    <row r="37" spans="1:8" x14ac:dyDescent="0.2">
      <c r="A37" s="7" t="s">
        <v>68</v>
      </c>
      <c r="B37" s="16">
        <v>4.0540540540540499</v>
      </c>
      <c r="C37" s="17">
        <v>1.49501661129568</v>
      </c>
      <c r="D37" s="16">
        <v>3.19070453707119</v>
      </c>
      <c r="E37" s="17">
        <v>2.00844127492359</v>
      </c>
      <c r="F37" s="12"/>
      <c r="G37" s="10">
        <f t="shared" si="0"/>
        <v>2.55903744275837</v>
      </c>
      <c r="H37" s="11">
        <f t="shared" si="1"/>
        <v>1.1822632621475999</v>
      </c>
    </row>
    <row r="38" spans="1:8" x14ac:dyDescent="0.2">
      <c r="A38" s="7" t="s">
        <v>69</v>
      </c>
      <c r="B38" s="16">
        <v>39.4894894894895</v>
      </c>
      <c r="C38" s="17">
        <v>43.189368770764105</v>
      </c>
      <c r="D38" s="16">
        <v>42.585761711545601</v>
      </c>
      <c r="E38" s="17">
        <v>40.721874545189898</v>
      </c>
      <c r="F38" s="12"/>
      <c r="G38" s="10">
        <f t="shared" si="0"/>
        <v>-3.6998792812746046</v>
      </c>
      <c r="H38" s="11">
        <f t="shared" si="1"/>
        <v>1.8638871663557026</v>
      </c>
    </row>
    <row r="39" spans="1:8" x14ac:dyDescent="0.2">
      <c r="A39" s="7" t="s">
        <v>71</v>
      </c>
      <c r="B39" s="16">
        <v>1.8018018018018001</v>
      </c>
      <c r="C39" s="17">
        <v>1.16279069767442</v>
      </c>
      <c r="D39" s="16">
        <v>1.8627812615271098</v>
      </c>
      <c r="E39" s="17">
        <v>1.7319167515645499</v>
      </c>
      <c r="F39" s="12"/>
      <c r="G39" s="10">
        <f t="shared" si="0"/>
        <v>0.63901110412738005</v>
      </c>
      <c r="H39" s="11">
        <f t="shared" si="1"/>
        <v>0.13086450996255983</v>
      </c>
    </row>
    <row r="40" spans="1:8" x14ac:dyDescent="0.2">
      <c r="A40" s="7" t="s">
        <v>72</v>
      </c>
      <c r="B40" s="16">
        <v>0</v>
      </c>
      <c r="C40" s="17">
        <v>0</v>
      </c>
      <c r="D40" s="16">
        <v>1.8443378827001099E-2</v>
      </c>
      <c r="E40" s="17">
        <v>1.4553922282055E-2</v>
      </c>
      <c r="F40" s="12"/>
      <c r="G40" s="10">
        <f t="shared" si="0"/>
        <v>0</v>
      </c>
      <c r="H40" s="11">
        <f t="shared" si="1"/>
        <v>3.8894565449460999E-3</v>
      </c>
    </row>
    <row r="41" spans="1:8" x14ac:dyDescent="0.2">
      <c r="A41" s="142" t="s">
        <v>38</v>
      </c>
      <c r="B41" s="153">
        <v>0.30030030030029997</v>
      </c>
      <c r="C41" s="154">
        <v>0.49833887043189401</v>
      </c>
      <c r="D41" s="153">
        <v>0.42419771302102499</v>
      </c>
      <c r="E41" s="154">
        <v>0.29107844564110003</v>
      </c>
      <c r="F41" s="155"/>
      <c r="G41" s="156">
        <f t="shared" si="0"/>
        <v>-0.19803857013159404</v>
      </c>
      <c r="H41" s="157">
        <f t="shared" si="1"/>
        <v>0.13311926737992497</v>
      </c>
    </row>
    <row r="42" spans="1:8" x14ac:dyDescent="0.2">
      <c r="A42" s="7" t="s">
        <v>41</v>
      </c>
      <c r="B42" s="16">
        <v>0</v>
      </c>
      <c r="C42" s="17">
        <v>1.49501661129568</v>
      </c>
      <c r="D42" s="16">
        <v>0.70084839542604205</v>
      </c>
      <c r="E42" s="17">
        <v>0.71314219182069594</v>
      </c>
      <c r="F42" s="12"/>
      <c r="G42" s="10">
        <f t="shared" si="0"/>
        <v>-1.49501661129568</v>
      </c>
      <c r="H42" s="11">
        <f t="shared" si="1"/>
        <v>-1.2293796394653889E-2</v>
      </c>
    </row>
    <row r="43" spans="1:8" x14ac:dyDescent="0.2">
      <c r="A43" s="7" t="s">
        <v>45</v>
      </c>
      <c r="B43" s="16">
        <v>1.6516516516516502</v>
      </c>
      <c r="C43" s="17">
        <v>1.16279069767442</v>
      </c>
      <c r="D43" s="16">
        <v>1.14348948727407</v>
      </c>
      <c r="E43" s="17">
        <v>0.7859118032309711</v>
      </c>
      <c r="F43" s="12"/>
      <c r="G43" s="10">
        <f t="shared" si="0"/>
        <v>0.48886095397723017</v>
      </c>
      <c r="H43" s="11">
        <f t="shared" si="1"/>
        <v>0.35757768404309886</v>
      </c>
    </row>
    <row r="44" spans="1:8" x14ac:dyDescent="0.2">
      <c r="A44" s="7" t="s">
        <v>48</v>
      </c>
      <c r="B44" s="16">
        <v>0.45045045045045001</v>
      </c>
      <c r="C44" s="17">
        <v>0.66445182724252505</v>
      </c>
      <c r="D44" s="16">
        <v>0.11066027296200701</v>
      </c>
      <c r="E44" s="17">
        <v>0.23286275651287999</v>
      </c>
      <c r="F44" s="12"/>
      <c r="G44" s="10">
        <f t="shared" si="0"/>
        <v>-0.21400137679207504</v>
      </c>
      <c r="H44" s="11">
        <f t="shared" si="1"/>
        <v>-0.12220248355087299</v>
      </c>
    </row>
    <row r="45" spans="1:8" x14ac:dyDescent="0.2">
      <c r="A45" s="7" t="s">
        <v>53</v>
      </c>
      <c r="B45" s="16">
        <v>0</v>
      </c>
      <c r="C45" s="17">
        <v>0.16611295681063099</v>
      </c>
      <c r="D45" s="16">
        <v>0.184433788270011</v>
      </c>
      <c r="E45" s="17">
        <v>0.26197060107699</v>
      </c>
      <c r="F45" s="12"/>
      <c r="G45" s="10">
        <f t="shared" si="0"/>
        <v>-0.16611295681063099</v>
      </c>
      <c r="H45" s="11">
        <f t="shared" si="1"/>
        <v>-7.7536812806978994E-2</v>
      </c>
    </row>
    <row r="46" spans="1:8" x14ac:dyDescent="0.2">
      <c r="A46" s="7" t="s">
        <v>56</v>
      </c>
      <c r="B46" s="16">
        <v>0</v>
      </c>
      <c r="C46" s="17">
        <v>0</v>
      </c>
      <c r="D46" s="16">
        <v>5.5330136481003295E-2</v>
      </c>
      <c r="E46" s="17">
        <v>2.9107844564109999E-2</v>
      </c>
      <c r="F46" s="12"/>
      <c r="G46" s="10">
        <f t="shared" si="0"/>
        <v>0</v>
      </c>
      <c r="H46" s="11">
        <f t="shared" si="1"/>
        <v>2.6222291916893296E-2</v>
      </c>
    </row>
    <row r="47" spans="1:8" x14ac:dyDescent="0.2">
      <c r="A47" s="7" t="s">
        <v>70</v>
      </c>
      <c r="B47" s="16">
        <v>0.15015015015014999</v>
      </c>
      <c r="C47" s="17">
        <v>0.16611295681063099</v>
      </c>
      <c r="D47" s="16">
        <v>7.3773515308004398E-2</v>
      </c>
      <c r="E47" s="17">
        <v>5.8215689128220102E-2</v>
      </c>
      <c r="F47" s="12"/>
      <c r="G47" s="10">
        <f t="shared" si="0"/>
        <v>-1.5962806660480999E-2</v>
      </c>
      <c r="H47" s="11">
        <f t="shared" si="1"/>
        <v>1.5557826179784295E-2</v>
      </c>
    </row>
    <row r="48" spans="1:8" x14ac:dyDescent="0.2">
      <c r="A48" s="7" t="s">
        <v>73</v>
      </c>
      <c r="B48" s="16">
        <v>0.15015015015014999</v>
      </c>
      <c r="C48" s="17">
        <v>0</v>
      </c>
      <c r="D48" s="16">
        <v>9.22168941350055E-2</v>
      </c>
      <c r="E48" s="17">
        <v>5.8215689128220102E-2</v>
      </c>
      <c r="F48" s="12"/>
      <c r="G48" s="10">
        <f t="shared" si="0"/>
        <v>0.15015015015014999</v>
      </c>
      <c r="H48" s="11">
        <f t="shared" si="1"/>
        <v>3.4001205006785398E-2</v>
      </c>
    </row>
    <row r="49" spans="1:8" x14ac:dyDescent="0.2">
      <c r="A49" s="7" t="s">
        <v>74</v>
      </c>
      <c r="B49" s="16">
        <v>0</v>
      </c>
      <c r="C49" s="17">
        <v>0</v>
      </c>
      <c r="D49" s="16">
        <v>3.6886757654002199E-2</v>
      </c>
      <c r="E49" s="17">
        <v>0</v>
      </c>
      <c r="F49" s="12"/>
      <c r="G49" s="10">
        <f t="shared" si="0"/>
        <v>0</v>
      </c>
      <c r="H49" s="11">
        <f t="shared" si="1"/>
        <v>3.6886757654002199E-2</v>
      </c>
    </row>
    <row r="50" spans="1:8" x14ac:dyDescent="0.2">
      <c r="A50" s="1"/>
      <c r="B50" s="18"/>
      <c r="C50" s="19"/>
      <c r="D50" s="18"/>
      <c r="E50" s="19"/>
      <c r="F50" s="15"/>
      <c r="G50" s="13"/>
      <c r="H50" s="14"/>
    </row>
    <row r="51" spans="1:8" s="43" customFormat="1" x14ac:dyDescent="0.2">
      <c r="A51" s="27" t="s">
        <v>5</v>
      </c>
      <c r="B51" s="44">
        <f>SUM(B6:B50)</f>
        <v>99.999999999999972</v>
      </c>
      <c r="C51" s="45">
        <f>SUM(C6:C50)</f>
        <v>100.00000000000001</v>
      </c>
      <c r="D51" s="44">
        <f>SUM(D6:D50)</f>
        <v>100.00000000000004</v>
      </c>
      <c r="E51" s="45">
        <f>SUM(E6:E50)</f>
        <v>99.999999999999986</v>
      </c>
      <c r="F51" s="49"/>
      <c r="G51" s="50">
        <f>SUM(G6:G50)</f>
        <v>6.3837823915946501E-15</v>
      </c>
      <c r="H51" s="51">
        <f>SUM(H6:H50)</f>
        <v>7.3364925246011126E-14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87</v>
      </c>
      <c r="B7" s="78">
        <f>SUM($B8:$B11)</f>
        <v>107</v>
      </c>
      <c r="C7" s="79">
        <f>SUM($C8:$C11)</f>
        <v>130</v>
      </c>
      <c r="D7" s="78">
        <f>SUM($D8:$D11)</f>
        <v>1059</v>
      </c>
      <c r="E7" s="79">
        <f>SUM($E8:$E11)</f>
        <v>1498</v>
      </c>
      <c r="F7" s="80"/>
      <c r="G7" s="78">
        <f>B7-C7</f>
        <v>-23</v>
      </c>
      <c r="H7" s="79">
        <f>D7-E7</f>
        <v>-439</v>
      </c>
      <c r="I7" s="54">
        <f>IF(C7=0, "-", IF(G7/C7&lt;10, G7/C7, "&gt;999%"))</f>
        <v>-0.17692307692307693</v>
      </c>
      <c r="J7" s="55">
        <f>IF(E7=0, "-", IF(H7/E7&lt;10, H7/E7, "&gt;999%"))</f>
        <v>-0.2930574098798398</v>
      </c>
    </row>
    <row r="8" spans="1:10" x14ac:dyDescent="0.2">
      <c r="A8" s="158" t="s">
        <v>134</v>
      </c>
      <c r="B8" s="65">
        <v>66</v>
      </c>
      <c r="C8" s="66">
        <v>78</v>
      </c>
      <c r="D8" s="65">
        <v>610</v>
      </c>
      <c r="E8" s="66">
        <v>726</v>
      </c>
      <c r="F8" s="67"/>
      <c r="G8" s="65">
        <f>B8-C8</f>
        <v>-12</v>
      </c>
      <c r="H8" s="66">
        <f>D8-E8</f>
        <v>-116</v>
      </c>
      <c r="I8" s="8">
        <f>IF(C8=0, "-", IF(G8/C8&lt;10, G8/C8, "&gt;999%"))</f>
        <v>-0.15384615384615385</v>
      </c>
      <c r="J8" s="9">
        <f>IF(E8=0, "-", IF(H8/E8&lt;10, H8/E8, "&gt;999%"))</f>
        <v>-0.15977961432506887</v>
      </c>
    </row>
    <row r="9" spans="1:10" x14ac:dyDescent="0.2">
      <c r="A9" s="158" t="s">
        <v>135</v>
      </c>
      <c r="B9" s="65">
        <v>25</v>
      </c>
      <c r="C9" s="66">
        <v>45</v>
      </c>
      <c r="D9" s="65">
        <v>270</v>
      </c>
      <c r="E9" s="66">
        <v>420</v>
      </c>
      <c r="F9" s="67"/>
      <c r="G9" s="65">
        <f>B9-C9</f>
        <v>-20</v>
      </c>
      <c r="H9" s="66">
        <f>D9-E9</f>
        <v>-150</v>
      </c>
      <c r="I9" s="8">
        <f>IF(C9=0, "-", IF(G9/C9&lt;10, G9/C9, "&gt;999%"))</f>
        <v>-0.44444444444444442</v>
      </c>
      <c r="J9" s="9">
        <f>IF(E9=0, "-", IF(H9/E9&lt;10, H9/E9, "&gt;999%"))</f>
        <v>-0.35714285714285715</v>
      </c>
    </row>
    <row r="10" spans="1:10" x14ac:dyDescent="0.2">
      <c r="A10" s="158" t="s">
        <v>136</v>
      </c>
      <c r="B10" s="65">
        <v>12</v>
      </c>
      <c r="C10" s="66">
        <v>5</v>
      </c>
      <c r="D10" s="65">
        <v>101</v>
      </c>
      <c r="E10" s="66">
        <v>79</v>
      </c>
      <c r="F10" s="67"/>
      <c r="G10" s="65">
        <f>B10-C10</f>
        <v>7</v>
      </c>
      <c r="H10" s="66">
        <f>D10-E10</f>
        <v>22</v>
      </c>
      <c r="I10" s="8">
        <f>IF(C10=0, "-", IF(G10/C10&lt;10, G10/C10, "&gt;999%"))</f>
        <v>1.4</v>
      </c>
      <c r="J10" s="9">
        <f>IF(E10=0, "-", IF(H10/E10&lt;10, H10/E10, "&gt;999%"))</f>
        <v>0.27848101265822783</v>
      </c>
    </row>
    <row r="11" spans="1:10" x14ac:dyDescent="0.2">
      <c r="A11" s="158" t="s">
        <v>137</v>
      </c>
      <c r="B11" s="65">
        <v>4</v>
      </c>
      <c r="C11" s="66">
        <v>2</v>
      </c>
      <c r="D11" s="65">
        <v>78</v>
      </c>
      <c r="E11" s="66">
        <v>273</v>
      </c>
      <c r="F11" s="67"/>
      <c r="G11" s="65">
        <f>B11-C11</f>
        <v>2</v>
      </c>
      <c r="H11" s="66">
        <f>D11-E11</f>
        <v>-195</v>
      </c>
      <c r="I11" s="8">
        <f>IF(C11=0, "-", IF(G11/C11&lt;10, G11/C11, "&gt;999%"))</f>
        <v>1</v>
      </c>
      <c r="J11" s="9">
        <f>IF(E11=0, "-", IF(H11/E11&lt;10, H11/E11, "&gt;999%"))</f>
        <v>-0.7142857142857143</v>
      </c>
    </row>
    <row r="12" spans="1:10" x14ac:dyDescent="0.2">
      <c r="A12" s="7"/>
      <c r="B12" s="65"/>
      <c r="C12" s="66"/>
      <c r="D12" s="65"/>
      <c r="E12" s="66"/>
      <c r="F12" s="67"/>
      <c r="G12" s="65"/>
      <c r="H12" s="66"/>
      <c r="I12" s="8"/>
      <c r="J12" s="9"/>
    </row>
    <row r="13" spans="1:10" s="160" customFormat="1" x14ac:dyDescent="0.2">
      <c r="A13" s="159" t="s">
        <v>96</v>
      </c>
      <c r="B13" s="78">
        <f>SUM($B14:$B17)</f>
        <v>309</v>
      </c>
      <c r="C13" s="79">
        <f>SUM($C14:$C17)</f>
        <v>228</v>
      </c>
      <c r="D13" s="78">
        <f>SUM($D14:$D17)</f>
        <v>2418</v>
      </c>
      <c r="E13" s="79">
        <f>SUM($E14:$E17)</f>
        <v>3084</v>
      </c>
      <c r="F13" s="80"/>
      <c r="G13" s="78">
        <f>B13-C13</f>
        <v>81</v>
      </c>
      <c r="H13" s="79">
        <f>D13-E13</f>
        <v>-666</v>
      </c>
      <c r="I13" s="54">
        <f>IF(C13=0, "-", IF(G13/C13&lt;10, G13/C13, "&gt;999%"))</f>
        <v>0.35526315789473684</v>
      </c>
      <c r="J13" s="55">
        <f>IF(E13=0, "-", IF(H13/E13&lt;10, H13/E13, "&gt;999%"))</f>
        <v>-0.21595330739299612</v>
      </c>
    </row>
    <row r="14" spans="1:10" x14ac:dyDescent="0.2">
      <c r="A14" s="158" t="s">
        <v>134</v>
      </c>
      <c r="B14" s="65">
        <v>190</v>
      </c>
      <c r="C14" s="66">
        <v>123</v>
      </c>
      <c r="D14" s="65">
        <v>1353</v>
      </c>
      <c r="E14" s="66">
        <v>1366</v>
      </c>
      <c r="F14" s="67"/>
      <c r="G14" s="65">
        <f>B14-C14</f>
        <v>67</v>
      </c>
      <c r="H14" s="66">
        <f>D14-E14</f>
        <v>-13</v>
      </c>
      <c r="I14" s="8">
        <f>IF(C14=0, "-", IF(G14/C14&lt;10, G14/C14, "&gt;999%"))</f>
        <v>0.54471544715447151</v>
      </c>
      <c r="J14" s="9">
        <f>IF(E14=0, "-", IF(H14/E14&lt;10, H14/E14, "&gt;999%"))</f>
        <v>-9.5168374816983897E-3</v>
      </c>
    </row>
    <row r="15" spans="1:10" x14ac:dyDescent="0.2">
      <c r="A15" s="158" t="s">
        <v>135</v>
      </c>
      <c r="B15" s="65">
        <v>86</v>
      </c>
      <c r="C15" s="66">
        <v>90</v>
      </c>
      <c r="D15" s="65">
        <v>735</v>
      </c>
      <c r="E15" s="66">
        <v>810</v>
      </c>
      <c r="F15" s="67"/>
      <c r="G15" s="65">
        <f>B15-C15</f>
        <v>-4</v>
      </c>
      <c r="H15" s="66">
        <f>D15-E15</f>
        <v>-75</v>
      </c>
      <c r="I15" s="8">
        <f>IF(C15=0, "-", IF(G15/C15&lt;10, G15/C15, "&gt;999%"))</f>
        <v>-4.4444444444444446E-2</v>
      </c>
      <c r="J15" s="9">
        <f>IF(E15=0, "-", IF(H15/E15&lt;10, H15/E15, "&gt;999%"))</f>
        <v>-9.2592592592592587E-2</v>
      </c>
    </row>
    <row r="16" spans="1:10" x14ac:dyDescent="0.2">
      <c r="A16" s="158" t="s">
        <v>136</v>
      </c>
      <c r="B16" s="65">
        <v>26</v>
      </c>
      <c r="C16" s="66">
        <v>14</v>
      </c>
      <c r="D16" s="65">
        <v>234</v>
      </c>
      <c r="E16" s="66">
        <v>179</v>
      </c>
      <c r="F16" s="67"/>
      <c r="G16" s="65">
        <f>B16-C16</f>
        <v>12</v>
      </c>
      <c r="H16" s="66">
        <f>D16-E16</f>
        <v>55</v>
      </c>
      <c r="I16" s="8">
        <f>IF(C16=0, "-", IF(G16/C16&lt;10, G16/C16, "&gt;999%"))</f>
        <v>0.8571428571428571</v>
      </c>
      <c r="J16" s="9">
        <f>IF(E16=0, "-", IF(H16/E16&lt;10, H16/E16, "&gt;999%"))</f>
        <v>0.30726256983240224</v>
      </c>
    </row>
    <row r="17" spans="1:10" x14ac:dyDescent="0.2">
      <c r="A17" s="158" t="s">
        <v>137</v>
      </c>
      <c r="B17" s="65">
        <v>7</v>
      </c>
      <c r="C17" s="66">
        <v>1</v>
      </c>
      <c r="D17" s="65">
        <v>96</v>
      </c>
      <c r="E17" s="66">
        <v>729</v>
      </c>
      <c r="F17" s="67"/>
      <c r="G17" s="65">
        <f>B17-C17</f>
        <v>6</v>
      </c>
      <c r="H17" s="66">
        <f>D17-E17</f>
        <v>-633</v>
      </c>
      <c r="I17" s="8">
        <f>IF(C17=0, "-", IF(G17/C17&lt;10, G17/C17, "&gt;999%"))</f>
        <v>6</v>
      </c>
      <c r="J17" s="9">
        <f>IF(E17=0, "-", IF(H17/E17&lt;10, H17/E17, "&gt;999%"))</f>
        <v>-0.86831275720164613</v>
      </c>
    </row>
    <row r="18" spans="1:10" x14ac:dyDescent="0.2">
      <c r="A18" s="22"/>
      <c r="B18" s="74"/>
      <c r="C18" s="75"/>
      <c r="D18" s="74"/>
      <c r="E18" s="75"/>
      <c r="F18" s="76"/>
      <c r="G18" s="74"/>
      <c r="H18" s="75"/>
      <c r="I18" s="23"/>
      <c r="J18" s="24"/>
    </row>
    <row r="19" spans="1:10" s="160" customFormat="1" x14ac:dyDescent="0.2">
      <c r="A19" s="159" t="s">
        <v>102</v>
      </c>
      <c r="B19" s="78">
        <f>SUM($B20:$B23)</f>
        <v>232</v>
      </c>
      <c r="C19" s="79">
        <f>SUM($C20:$C23)</f>
        <v>217</v>
      </c>
      <c r="D19" s="78">
        <f>SUM($D20:$D23)</f>
        <v>1773</v>
      </c>
      <c r="E19" s="79">
        <f>SUM($E20:$E23)</f>
        <v>2106</v>
      </c>
      <c r="F19" s="80"/>
      <c r="G19" s="78">
        <f>B19-C19</f>
        <v>15</v>
      </c>
      <c r="H19" s="79">
        <f>D19-E19</f>
        <v>-333</v>
      </c>
      <c r="I19" s="54">
        <f>IF(C19=0, "-", IF(G19/C19&lt;10, G19/C19, "&gt;999%"))</f>
        <v>6.9124423963133647E-2</v>
      </c>
      <c r="J19" s="55">
        <f>IF(E19=0, "-", IF(H19/E19&lt;10, H19/E19, "&gt;999%"))</f>
        <v>-0.15811965811965811</v>
      </c>
    </row>
    <row r="20" spans="1:10" x14ac:dyDescent="0.2">
      <c r="A20" s="158" t="s">
        <v>134</v>
      </c>
      <c r="B20" s="65">
        <v>76</v>
      </c>
      <c r="C20" s="66">
        <v>73</v>
      </c>
      <c r="D20" s="65">
        <v>516</v>
      </c>
      <c r="E20" s="66">
        <v>624</v>
      </c>
      <c r="F20" s="67"/>
      <c r="G20" s="65">
        <f>B20-C20</f>
        <v>3</v>
      </c>
      <c r="H20" s="66">
        <f>D20-E20</f>
        <v>-108</v>
      </c>
      <c r="I20" s="8">
        <f>IF(C20=0, "-", IF(G20/C20&lt;10, G20/C20, "&gt;999%"))</f>
        <v>4.1095890410958902E-2</v>
      </c>
      <c r="J20" s="9">
        <f>IF(E20=0, "-", IF(H20/E20&lt;10, H20/E20, "&gt;999%"))</f>
        <v>-0.17307692307692307</v>
      </c>
    </row>
    <row r="21" spans="1:10" x14ac:dyDescent="0.2">
      <c r="A21" s="158" t="s">
        <v>135</v>
      </c>
      <c r="B21" s="65">
        <v>111</v>
      </c>
      <c r="C21" s="66">
        <v>112</v>
      </c>
      <c r="D21" s="65">
        <v>966</v>
      </c>
      <c r="E21" s="66">
        <v>1136</v>
      </c>
      <c r="F21" s="67"/>
      <c r="G21" s="65">
        <f>B21-C21</f>
        <v>-1</v>
      </c>
      <c r="H21" s="66">
        <f>D21-E21</f>
        <v>-170</v>
      </c>
      <c r="I21" s="8">
        <f>IF(C21=0, "-", IF(G21/C21&lt;10, G21/C21, "&gt;999%"))</f>
        <v>-8.9285714285714281E-3</v>
      </c>
      <c r="J21" s="9">
        <f>IF(E21=0, "-", IF(H21/E21&lt;10, H21/E21, "&gt;999%"))</f>
        <v>-0.14964788732394366</v>
      </c>
    </row>
    <row r="22" spans="1:10" x14ac:dyDescent="0.2">
      <c r="A22" s="158" t="s">
        <v>136</v>
      </c>
      <c r="B22" s="65">
        <v>34</v>
      </c>
      <c r="C22" s="66">
        <v>32</v>
      </c>
      <c r="D22" s="65">
        <v>244</v>
      </c>
      <c r="E22" s="66">
        <v>273</v>
      </c>
      <c r="F22" s="67"/>
      <c r="G22" s="65">
        <f>B22-C22</f>
        <v>2</v>
      </c>
      <c r="H22" s="66">
        <f>D22-E22</f>
        <v>-29</v>
      </c>
      <c r="I22" s="8">
        <f>IF(C22=0, "-", IF(G22/C22&lt;10, G22/C22, "&gt;999%"))</f>
        <v>6.25E-2</v>
      </c>
      <c r="J22" s="9">
        <f>IF(E22=0, "-", IF(H22/E22&lt;10, H22/E22, "&gt;999%"))</f>
        <v>-0.10622710622710622</v>
      </c>
    </row>
    <row r="23" spans="1:10" x14ac:dyDescent="0.2">
      <c r="A23" s="158" t="s">
        <v>137</v>
      </c>
      <c r="B23" s="65">
        <v>11</v>
      </c>
      <c r="C23" s="66">
        <v>0</v>
      </c>
      <c r="D23" s="65">
        <v>47</v>
      </c>
      <c r="E23" s="66">
        <v>73</v>
      </c>
      <c r="F23" s="67"/>
      <c r="G23" s="65">
        <f>B23-C23</f>
        <v>11</v>
      </c>
      <c r="H23" s="66">
        <f>D23-E23</f>
        <v>-26</v>
      </c>
      <c r="I23" s="8" t="str">
        <f>IF(C23=0, "-", IF(G23/C23&lt;10, G23/C23, "&gt;999%"))</f>
        <v>-</v>
      </c>
      <c r="J23" s="9">
        <f>IF(E23=0, "-", IF(H23/E23&lt;10, H23/E23, "&gt;999%"))</f>
        <v>-0.35616438356164382</v>
      </c>
    </row>
    <row r="24" spans="1:10" x14ac:dyDescent="0.2">
      <c r="A24" s="7"/>
      <c r="B24" s="65"/>
      <c r="C24" s="66"/>
      <c r="D24" s="65"/>
      <c r="E24" s="66"/>
      <c r="F24" s="67"/>
      <c r="G24" s="65"/>
      <c r="H24" s="66"/>
      <c r="I24" s="8"/>
      <c r="J24" s="9"/>
    </row>
    <row r="25" spans="1:10" s="43" customFormat="1" x14ac:dyDescent="0.2">
      <c r="A25" s="53" t="s">
        <v>29</v>
      </c>
      <c r="B25" s="78">
        <f>SUM($B26:$B29)</f>
        <v>648</v>
      </c>
      <c r="C25" s="79">
        <f>SUM($C26:$C29)</f>
        <v>575</v>
      </c>
      <c r="D25" s="78">
        <f>SUM($D26:$D29)</f>
        <v>5250</v>
      </c>
      <c r="E25" s="79">
        <f>SUM($E26:$E29)</f>
        <v>6688</v>
      </c>
      <c r="F25" s="80"/>
      <c r="G25" s="78">
        <f>B25-C25</f>
        <v>73</v>
      </c>
      <c r="H25" s="79">
        <f>D25-E25</f>
        <v>-1438</v>
      </c>
      <c r="I25" s="54">
        <f>IF(C25=0, "-", IF(G25/C25&lt;10, G25/C25, "&gt;999%"))</f>
        <v>0.12695652173913044</v>
      </c>
      <c r="J25" s="55">
        <f>IF(E25=0, "-", IF(H25/E25&lt;10, H25/E25, "&gt;999%"))</f>
        <v>-0.21501196172248804</v>
      </c>
    </row>
    <row r="26" spans="1:10" x14ac:dyDescent="0.2">
      <c r="A26" s="158" t="s">
        <v>134</v>
      </c>
      <c r="B26" s="65">
        <v>332</v>
      </c>
      <c r="C26" s="66">
        <v>274</v>
      </c>
      <c r="D26" s="65">
        <v>2479</v>
      </c>
      <c r="E26" s="66">
        <v>2716</v>
      </c>
      <c r="F26" s="67"/>
      <c r="G26" s="65">
        <f>B26-C26</f>
        <v>58</v>
      </c>
      <c r="H26" s="66">
        <f>D26-E26</f>
        <v>-237</v>
      </c>
      <c r="I26" s="8">
        <f>IF(C26=0, "-", IF(G26/C26&lt;10, G26/C26, "&gt;999%"))</f>
        <v>0.21167883211678831</v>
      </c>
      <c r="J26" s="9">
        <f>IF(E26=0, "-", IF(H26/E26&lt;10, H26/E26, "&gt;999%"))</f>
        <v>-8.7260677466863029E-2</v>
      </c>
    </row>
    <row r="27" spans="1:10" x14ac:dyDescent="0.2">
      <c r="A27" s="158" t="s">
        <v>135</v>
      </c>
      <c r="B27" s="65">
        <v>222</v>
      </c>
      <c r="C27" s="66">
        <v>247</v>
      </c>
      <c r="D27" s="65">
        <v>1971</v>
      </c>
      <c r="E27" s="66">
        <v>2366</v>
      </c>
      <c r="F27" s="67"/>
      <c r="G27" s="65">
        <f>B27-C27</f>
        <v>-25</v>
      </c>
      <c r="H27" s="66">
        <f>D27-E27</f>
        <v>-395</v>
      </c>
      <c r="I27" s="8">
        <f>IF(C27=0, "-", IF(G27/C27&lt;10, G27/C27, "&gt;999%"))</f>
        <v>-0.10121457489878542</v>
      </c>
      <c r="J27" s="9">
        <f>IF(E27=0, "-", IF(H27/E27&lt;10, H27/E27, "&gt;999%"))</f>
        <v>-0.16694843617920541</v>
      </c>
    </row>
    <row r="28" spans="1:10" x14ac:dyDescent="0.2">
      <c r="A28" s="158" t="s">
        <v>136</v>
      </c>
      <c r="B28" s="65">
        <v>72</v>
      </c>
      <c r="C28" s="66">
        <v>51</v>
      </c>
      <c r="D28" s="65">
        <v>579</v>
      </c>
      <c r="E28" s="66">
        <v>531</v>
      </c>
      <c r="F28" s="67"/>
      <c r="G28" s="65">
        <f>B28-C28</f>
        <v>21</v>
      </c>
      <c r="H28" s="66">
        <f>D28-E28</f>
        <v>48</v>
      </c>
      <c r="I28" s="8">
        <f>IF(C28=0, "-", IF(G28/C28&lt;10, G28/C28, "&gt;999%"))</f>
        <v>0.41176470588235292</v>
      </c>
      <c r="J28" s="9">
        <f>IF(E28=0, "-", IF(H28/E28&lt;10, H28/E28, "&gt;999%"))</f>
        <v>9.03954802259887E-2</v>
      </c>
    </row>
    <row r="29" spans="1:10" x14ac:dyDescent="0.2">
      <c r="A29" s="158" t="s">
        <v>137</v>
      </c>
      <c r="B29" s="65">
        <v>22</v>
      </c>
      <c r="C29" s="66">
        <v>3</v>
      </c>
      <c r="D29" s="65">
        <v>221</v>
      </c>
      <c r="E29" s="66">
        <v>1075</v>
      </c>
      <c r="F29" s="67"/>
      <c r="G29" s="65">
        <f>B29-C29</f>
        <v>19</v>
      </c>
      <c r="H29" s="66">
        <f>D29-E29</f>
        <v>-854</v>
      </c>
      <c r="I29" s="8">
        <f>IF(C29=0, "-", IF(G29/C29&lt;10, G29/C29, "&gt;999%"))</f>
        <v>6.333333333333333</v>
      </c>
      <c r="J29" s="9">
        <f>IF(E29=0, "-", IF(H29/E29&lt;10, H29/E29, "&gt;999%"))</f>
        <v>-0.79441860465116276</v>
      </c>
    </row>
    <row r="30" spans="1:10" x14ac:dyDescent="0.2">
      <c r="A30" s="7"/>
      <c r="B30" s="65"/>
      <c r="C30" s="66"/>
      <c r="D30" s="65"/>
      <c r="E30" s="66"/>
      <c r="F30" s="67"/>
      <c r="G30" s="65"/>
      <c r="H30" s="66"/>
      <c r="I30" s="8"/>
      <c r="J30" s="9"/>
    </row>
    <row r="31" spans="1:10" s="43" customFormat="1" x14ac:dyDescent="0.2">
      <c r="A31" s="22" t="s">
        <v>103</v>
      </c>
      <c r="B31" s="78">
        <v>18</v>
      </c>
      <c r="C31" s="79">
        <v>27</v>
      </c>
      <c r="D31" s="78">
        <v>172</v>
      </c>
      <c r="E31" s="79">
        <v>183</v>
      </c>
      <c r="F31" s="80"/>
      <c r="G31" s="78">
        <f>B31-C31</f>
        <v>-9</v>
      </c>
      <c r="H31" s="79">
        <f>D31-E31</f>
        <v>-11</v>
      </c>
      <c r="I31" s="54">
        <f>IF(C31=0, "-", IF(G31/C31&lt;10, G31/C31, "&gt;999%"))</f>
        <v>-0.33333333333333331</v>
      </c>
      <c r="J31" s="55">
        <f>IF(E31=0, "-", IF(H31/E31&lt;10, H31/E31, "&gt;999%"))</f>
        <v>-6.0109289617486336E-2</v>
      </c>
    </row>
    <row r="32" spans="1:10" x14ac:dyDescent="0.2">
      <c r="A32" s="1"/>
      <c r="B32" s="68"/>
      <c r="C32" s="69"/>
      <c r="D32" s="68"/>
      <c r="E32" s="69"/>
      <c r="F32" s="70"/>
      <c r="G32" s="68"/>
      <c r="H32" s="69"/>
      <c r="I32" s="5"/>
      <c r="J32" s="6"/>
    </row>
    <row r="33" spans="1:10" s="43" customFormat="1" x14ac:dyDescent="0.2">
      <c r="A33" s="27" t="s">
        <v>5</v>
      </c>
      <c r="B33" s="71">
        <f>SUM(B26:B32)</f>
        <v>666</v>
      </c>
      <c r="C33" s="77">
        <f>SUM(C26:C32)</f>
        <v>602</v>
      </c>
      <c r="D33" s="71">
        <f>SUM(D26:D32)</f>
        <v>5422</v>
      </c>
      <c r="E33" s="77">
        <f>SUM(E26:E32)</f>
        <v>6871</v>
      </c>
      <c r="F33" s="73"/>
      <c r="G33" s="71">
        <f>B33-C33</f>
        <v>64</v>
      </c>
      <c r="H33" s="72">
        <f>D33-E33</f>
        <v>-1449</v>
      </c>
      <c r="I33" s="37">
        <f>IF(C33=0, 0, G33/C33)</f>
        <v>0.10631229235880399</v>
      </c>
      <c r="J33" s="38">
        <f>IF(E33=0, 0, H33/E33)</f>
        <v>-0.21088633386697714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6"/>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87</v>
      </c>
      <c r="B7" s="65"/>
      <c r="C7" s="66"/>
      <c r="D7" s="65"/>
      <c r="E7" s="66"/>
      <c r="F7" s="67"/>
      <c r="G7" s="65"/>
      <c r="H7" s="66"/>
      <c r="I7" s="20"/>
      <c r="J7" s="21"/>
    </row>
    <row r="8" spans="1:10" x14ac:dyDescent="0.2">
      <c r="A8" s="158" t="s">
        <v>138</v>
      </c>
      <c r="B8" s="65">
        <v>2</v>
      </c>
      <c r="C8" s="66">
        <v>7</v>
      </c>
      <c r="D8" s="65">
        <v>27</v>
      </c>
      <c r="E8" s="66">
        <v>39</v>
      </c>
      <c r="F8" s="67"/>
      <c r="G8" s="65">
        <f>B8-C8</f>
        <v>-5</v>
      </c>
      <c r="H8" s="66">
        <f>D8-E8</f>
        <v>-12</v>
      </c>
      <c r="I8" s="20">
        <f>IF(C8=0, "-", IF(G8/C8&lt;10, G8/C8, "&gt;999%"))</f>
        <v>-0.7142857142857143</v>
      </c>
      <c r="J8" s="21">
        <f>IF(E8=0, "-", IF(H8/E8&lt;10, H8/E8, "&gt;999%"))</f>
        <v>-0.30769230769230771</v>
      </c>
    </row>
    <row r="9" spans="1:10" x14ac:dyDescent="0.2">
      <c r="A9" s="158" t="s">
        <v>139</v>
      </c>
      <c r="B9" s="65">
        <v>1</v>
      </c>
      <c r="C9" s="66">
        <v>0</v>
      </c>
      <c r="D9" s="65">
        <v>5</v>
      </c>
      <c r="E9" s="66">
        <v>3</v>
      </c>
      <c r="F9" s="67"/>
      <c r="G9" s="65">
        <f>B9-C9</f>
        <v>1</v>
      </c>
      <c r="H9" s="66">
        <f>D9-E9</f>
        <v>2</v>
      </c>
      <c r="I9" s="20" t="str">
        <f>IF(C9=0, "-", IF(G9/C9&lt;10, G9/C9, "&gt;999%"))</f>
        <v>-</v>
      </c>
      <c r="J9" s="21">
        <f>IF(E9=0, "-", IF(H9/E9&lt;10, H9/E9, "&gt;999%"))</f>
        <v>0.66666666666666663</v>
      </c>
    </row>
    <row r="10" spans="1:10" x14ac:dyDescent="0.2">
      <c r="A10" s="158" t="s">
        <v>140</v>
      </c>
      <c r="B10" s="65">
        <v>12</v>
      </c>
      <c r="C10" s="66">
        <v>4</v>
      </c>
      <c r="D10" s="65">
        <v>159</v>
      </c>
      <c r="E10" s="66">
        <v>76</v>
      </c>
      <c r="F10" s="67"/>
      <c r="G10" s="65">
        <f>B10-C10</f>
        <v>8</v>
      </c>
      <c r="H10" s="66">
        <f>D10-E10</f>
        <v>83</v>
      </c>
      <c r="I10" s="20">
        <f>IF(C10=0, "-", IF(G10/C10&lt;10, G10/C10, "&gt;999%"))</f>
        <v>2</v>
      </c>
      <c r="J10" s="21">
        <f>IF(E10=0, "-", IF(H10/E10&lt;10, H10/E10, "&gt;999%"))</f>
        <v>1.0921052631578947</v>
      </c>
    </row>
    <row r="11" spans="1:10" x14ac:dyDescent="0.2">
      <c r="A11" s="158" t="s">
        <v>141</v>
      </c>
      <c r="B11" s="65">
        <v>92</v>
      </c>
      <c r="C11" s="66">
        <v>119</v>
      </c>
      <c r="D11" s="65">
        <v>868</v>
      </c>
      <c r="E11" s="66">
        <v>1380</v>
      </c>
      <c r="F11" s="67"/>
      <c r="G11" s="65">
        <f>B11-C11</f>
        <v>-27</v>
      </c>
      <c r="H11" s="66">
        <f>D11-E11</f>
        <v>-512</v>
      </c>
      <c r="I11" s="20">
        <f>IF(C11=0, "-", IF(G11/C11&lt;10, G11/C11, "&gt;999%"))</f>
        <v>-0.22689075630252101</v>
      </c>
      <c r="J11" s="21">
        <f>IF(E11=0, "-", IF(H11/E11&lt;10, H11/E11, "&gt;999%"))</f>
        <v>-0.37101449275362319</v>
      </c>
    </row>
    <row r="12" spans="1:10" x14ac:dyDescent="0.2">
      <c r="A12" s="7"/>
      <c r="B12" s="65"/>
      <c r="C12" s="66"/>
      <c r="D12" s="65"/>
      <c r="E12" s="66"/>
      <c r="F12" s="67"/>
      <c r="G12" s="65"/>
      <c r="H12" s="66"/>
      <c r="I12" s="20"/>
      <c r="J12" s="21"/>
    </row>
    <row r="13" spans="1:10" s="139" customFormat="1" x14ac:dyDescent="0.2">
      <c r="A13" s="159" t="s">
        <v>96</v>
      </c>
      <c r="B13" s="65"/>
      <c r="C13" s="66"/>
      <c r="D13" s="65"/>
      <c r="E13" s="66"/>
      <c r="F13" s="67"/>
      <c r="G13" s="65"/>
      <c r="H13" s="66"/>
      <c r="I13" s="20"/>
      <c r="J13" s="21"/>
    </row>
    <row r="14" spans="1:10" x14ac:dyDescent="0.2">
      <c r="A14" s="158" t="s">
        <v>138</v>
      </c>
      <c r="B14" s="65">
        <v>90</v>
      </c>
      <c r="C14" s="66">
        <v>72</v>
      </c>
      <c r="D14" s="65">
        <v>770</v>
      </c>
      <c r="E14" s="66">
        <v>1118</v>
      </c>
      <c r="F14" s="67"/>
      <c r="G14" s="65">
        <f>B14-C14</f>
        <v>18</v>
      </c>
      <c r="H14" s="66">
        <f>D14-E14</f>
        <v>-348</v>
      </c>
      <c r="I14" s="20">
        <f>IF(C14=0, "-", IF(G14/C14&lt;10, G14/C14, "&gt;999%"))</f>
        <v>0.25</v>
      </c>
      <c r="J14" s="21">
        <f>IF(E14=0, "-", IF(H14/E14&lt;10, H14/E14, "&gt;999%"))</f>
        <v>-0.31127012522361358</v>
      </c>
    </row>
    <row r="15" spans="1:10" x14ac:dyDescent="0.2">
      <c r="A15" s="158" t="s">
        <v>140</v>
      </c>
      <c r="B15" s="65">
        <v>40</v>
      </c>
      <c r="C15" s="66">
        <v>7</v>
      </c>
      <c r="D15" s="65">
        <v>194</v>
      </c>
      <c r="E15" s="66">
        <v>72</v>
      </c>
      <c r="F15" s="67"/>
      <c r="G15" s="65">
        <f>B15-C15</f>
        <v>33</v>
      </c>
      <c r="H15" s="66">
        <f>D15-E15</f>
        <v>122</v>
      </c>
      <c r="I15" s="20">
        <f>IF(C15=0, "-", IF(G15/C15&lt;10, G15/C15, "&gt;999%"))</f>
        <v>4.7142857142857144</v>
      </c>
      <c r="J15" s="21">
        <f>IF(E15=0, "-", IF(H15/E15&lt;10, H15/E15, "&gt;999%"))</f>
        <v>1.6944444444444444</v>
      </c>
    </row>
    <row r="16" spans="1:10" x14ac:dyDescent="0.2">
      <c r="A16" s="158" t="s">
        <v>141</v>
      </c>
      <c r="B16" s="65">
        <v>179</v>
      </c>
      <c r="C16" s="66">
        <v>149</v>
      </c>
      <c r="D16" s="65">
        <v>1454</v>
      </c>
      <c r="E16" s="66">
        <v>1893</v>
      </c>
      <c r="F16" s="67"/>
      <c r="G16" s="65">
        <f>B16-C16</f>
        <v>30</v>
      </c>
      <c r="H16" s="66">
        <f>D16-E16</f>
        <v>-439</v>
      </c>
      <c r="I16" s="20">
        <f>IF(C16=0, "-", IF(G16/C16&lt;10, G16/C16, "&gt;999%"))</f>
        <v>0.20134228187919462</v>
      </c>
      <c r="J16" s="21">
        <f>IF(E16=0, "-", IF(H16/E16&lt;10, H16/E16, "&gt;999%"))</f>
        <v>-0.23190702588483889</v>
      </c>
    </row>
    <row r="17" spans="1:10" x14ac:dyDescent="0.2">
      <c r="A17" s="158" t="s">
        <v>142</v>
      </c>
      <c r="B17" s="65">
        <v>0</v>
      </c>
      <c r="C17" s="66">
        <v>0</v>
      </c>
      <c r="D17" s="65">
        <v>0</v>
      </c>
      <c r="E17" s="66">
        <v>1</v>
      </c>
      <c r="F17" s="67"/>
      <c r="G17" s="65">
        <f>B17-C17</f>
        <v>0</v>
      </c>
      <c r="H17" s="66">
        <f>D17-E17</f>
        <v>-1</v>
      </c>
      <c r="I17" s="20" t="str">
        <f>IF(C17=0, "-", IF(G17/C17&lt;10, G17/C17, "&gt;999%"))</f>
        <v>-</v>
      </c>
      <c r="J17" s="21">
        <f>IF(E17=0, "-", IF(H17/E17&lt;10, H17/E17, "&gt;999%"))</f>
        <v>-1</v>
      </c>
    </row>
    <row r="18" spans="1:10" x14ac:dyDescent="0.2">
      <c r="A18" s="7"/>
      <c r="B18" s="65"/>
      <c r="C18" s="66"/>
      <c r="D18" s="65"/>
      <c r="E18" s="66"/>
      <c r="F18" s="67"/>
      <c r="G18" s="65"/>
      <c r="H18" s="66"/>
      <c r="I18" s="20"/>
      <c r="J18" s="21"/>
    </row>
    <row r="19" spans="1:10" s="139" customFormat="1" x14ac:dyDescent="0.2">
      <c r="A19" s="159" t="s">
        <v>102</v>
      </c>
      <c r="B19" s="65"/>
      <c r="C19" s="66"/>
      <c r="D19" s="65"/>
      <c r="E19" s="66"/>
      <c r="F19" s="67"/>
      <c r="G19" s="65"/>
      <c r="H19" s="66"/>
      <c r="I19" s="20"/>
      <c r="J19" s="21"/>
    </row>
    <row r="20" spans="1:10" x14ac:dyDescent="0.2">
      <c r="A20" s="158" t="s">
        <v>138</v>
      </c>
      <c r="B20" s="65">
        <v>206</v>
      </c>
      <c r="C20" s="66">
        <v>204</v>
      </c>
      <c r="D20" s="65">
        <v>1605</v>
      </c>
      <c r="E20" s="66">
        <v>1967</v>
      </c>
      <c r="F20" s="67"/>
      <c r="G20" s="65">
        <f>B20-C20</f>
        <v>2</v>
      </c>
      <c r="H20" s="66">
        <f>D20-E20</f>
        <v>-362</v>
      </c>
      <c r="I20" s="20">
        <f>IF(C20=0, "-", IF(G20/C20&lt;10, G20/C20, "&gt;999%"))</f>
        <v>9.8039215686274508E-3</v>
      </c>
      <c r="J20" s="21">
        <f>IF(E20=0, "-", IF(H20/E20&lt;10, H20/E20, "&gt;999%"))</f>
        <v>-0.18403660396542959</v>
      </c>
    </row>
    <row r="21" spans="1:10" x14ac:dyDescent="0.2">
      <c r="A21" s="158" t="s">
        <v>141</v>
      </c>
      <c r="B21" s="65">
        <v>26</v>
      </c>
      <c r="C21" s="66">
        <v>13</v>
      </c>
      <c r="D21" s="65">
        <v>168</v>
      </c>
      <c r="E21" s="66">
        <v>139</v>
      </c>
      <c r="F21" s="67"/>
      <c r="G21" s="65">
        <f>B21-C21</f>
        <v>13</v>
      </c>
      <c r="H21" s="66">
        <f>D21-E21</f>
        <v>29</v>
      </c>
      <c r="I21" s="20">
        <f>IF(C21=0, "-", IF(G21/C21&lt;10, G21/C21, "&gt;999%"))</f>
        <v>1</v>
      </c>
      <c r="J21" s="21">
        <f>IF(E21=0, "-", IF(H21/E21&lt;10, H21/E21, "&gt;999%"))</f>
        <v>0.20863309352517986</v>
      </c>
    </row>
    <row r="22" spans="1:10" x14ac:dyDescent="0.2">
      <c r="A22" s="7"/>
      <c r="B22" s="65"/>
      <c r="C22" s="66"/>
      <c r="D22" s="65"/>
      <c r="E22" s="66"/>
      <c r="F22" s="67"/>
      <c r="G22" s="65"/>
      <c r="H22" s="66"/>
      <c r="I22" s="20"/>
      <c r="J22" s="21"/>
    </row>
    <row r="23" spans="1:10" x14ac:dyDescent="0.2">
      <c r="A23" s="7" t="s">
        <v>103</v>
      </c>
      <c r="B23" s="65">
        <v>18</v>
      </c>
      <c r="C23" s="66">
        <v>27</v>
      </c>
      <c r="D23" s="65">
        <v>172</v>
      </c>
      <c r="E23" s="66">
        <v>183</v>
      </c>
      <c r="F23" s="67"/>
      <c r="G23" s="65">
        <f>B23-C23</f>
        <v>-9</v>
      </c>
      <c r="H23" s="66">
        <f>D23-E23</f>
        <v>-11</v>
      </c>
      <c r="I23" s="20">
        <f>IF(C23=0, "-", IF(G23/C23&lt;10, G23/C23, "&gt;999%"))</f>
        <v>-0.33333333333333331</v>
      </c>
      <c r="J23" s="21">
        <f>IF(E23=0, "-", IF(H23/E23&lt;10, H23/E23, "&gt;999%"))</f>
        <v>-6.0109289617486336E-2</v>
      </c>
    </row>
    <row r="24" spans="1:10" x14ac:dyDescent="0.2">
      <c r="A24" s="1"/>
      <c r="B24" s="68"/>
      <c r="C24" s="69"/>
      <c r="D24" s="68"/>
      <c r="E24" s="69"/>
      <c r="F24" s="70"/>
      <c r="G24" s="68"/>
      <c r="H24" s="69"/>
      <c r="I24" s="5"/>
      <c r="J24" s="6"/>
    </row>
    <row r="25" spans="1:10" s="43" customFormat="1" x14ac:dyDescent="0.2">
      <c r="A25" s="27" t="s">
        <v>5</v>
      </c>
      <c r="B25" s="71">
        <f>SUM(B6:B24)</f>
        <v>666</v>
      </c>
      <c r="C25" s="77">
        <f>SUM(C6:C24)</f>
        <v>602</v>
      </c>
      <c r="D25" s="71">
        <f>SUM(D6:D24)</f>
        <v>5422</v>
      </c>
      <c r="E25" s="77">
        <f>SUM(E6:E24)</f>
        <v>6871</v>
      </c>
      <c r="F25" s="73"/>
      <c r="G25" s="71">
        <f>B25-C25</f>
        <v>64</v>
      </c>
      <c r="H25" s="72">
        <f>D25-E25</f>
        <v>-1449</v>
      </c>
      <c r="I25" s="37">
        <f>IF(C25=0, 0, G25/C25)</f>
        <v>0.10631229235880399</v>
      </c>
      <c r="J25" s="38">
        <f>IF(E25=0, 0, H25/E25)</f>
        <v>-0.21088633386697714</v>
      </c>
    </row>
    <row r="26" spans="1:10" s="43" customFormat="1" x14ac:dyDescent="0.2">
      <c r="A26" s="22"/>
      <c r="B26" s="78"/>
      <c r="C26" s="98"/>
      <c r="D26" s="78"/>
      <c r="E26" s="98"/>
      <c r="F26" s="80"/>
      <c r="G26" s="78"/>
      <c r="H26" s="79"/>
      <c r="I26" s="54"/>
      <c r="J26" s="55"/>
    </row>
    <row r="27" spans="1:10" s="139" customFormat="1" x14ac:dyDescent="0.2">
      <c r="A27" s="161" t="s">
        <v>143</v>
      </c>
      <c r="B27" s="74"/>
      <c r="C27" s="75"/>
      <c r="D27" s="74"/>
      <c r="E27" s="75"/>
      <c r="F27" s="76"/>
      <c r="G27" s="74"/>
      <c r="H27" s="75"/>
      <c r="I27" s="23"/>
      <c r="J27" s="24"/>
    </row>
    <row r="28" spans="1:10" x14ac:dyDescent="0.2">
      <c r="A28" s="7" t="s">
        <v>138</v>
      </c>
      <c r="B28" s="65">
        <v>298</v>
      </c>
      <c r="C28" s="66">
        <v>283</v>
      </c>
      <c r="D28" s="65">
        <v>2402</v>
      </c>
      <c r="E28" s="66">
        <v>3124</v>
      </c>
      <c r="F28" s="67"/>
      <c r="G28" s="65">
        <f>B28-C28</f>
        <v>15</v>
      </c>
      <c r="H28" s="66">
        <f>D28-E28</f>
        <v>-722</v>
      </c>
      <c r="I28" s="20">
        <f>IF(C28=0, "-", IF(G28/C28&lt;10, G28/C28, "&gt;999%"))</f>
        <v>5.3003533568904596E-2</v>
      </c>
      <c r="J28" s="21">
        <f>IF(E28=0, "-", IF(H28/E28&lt;10, H28/E28, "&gt;999%"))</f>
        <v>-0.23111395646606914</v>
      </c>
    </row>
    <row r="29" spans="1:10" x14ac:dyDescent="0.2">
      <c r="A29" s="7" t="s">
        <v>139</v>
      </c>
      <c r="B29" s="65">
        <v>1</v>
      </c>
      <c r="C29" s="66">
        <v>0</v>
      </c>
      <c r="D29" s="65">
        <v>5</v>
      </c>
      <c r="E29" s="66">
        <v>3</v>
      </c>
      <c r="F29" s="67"/>
      <c r="G29" s="65">
        <f>B29-C29</f>
        <v>1</v>
      </c>
      <c r="H29" s="66">
        <f>D29-E29</f>
        <v>2</v>
      </c>
      <c r="I29" s="20" t="str">
        <f>IF(C29=0, "-", IF(G29/C29&lt;10, G29/C29, "&gt;999%"))</f>
        <v>-</v>
      </c>
      <c r="J29" s="21">
        <f>IF(E29=0, "-", IF(H29/E29&lt;10, H29/E29, "&gt;999%"))</f>
        <v>0.66666666666666663</v>
      </c>
    </row>
    <row r="30" spans="1:10" x14ac:dyDescent="0.2">
      <c r="A30" s="7" t="s">
        <v>140</v>
      </c>
      <c r="B30" s="65">
        <v>52</v>
      </c>
      <c r="C30" s="66">
        <v>11</v>
      </c>
      <c r="D30" s="65">
        <v>353</v>
      </c>
      <c r="E30" s="66">
        <v>148</v>
      </c>
      <c r="F30" s="67"/>
      <c r="G30" s="65">
        <f>B30-C30</f>
        <v>41</v>
      </c>
      <c r="H30" s="66">
        <f>D30-E30</f>
        <v>205</v>
      </c>
      <c r="I30" s="20">
        <f>IF(C30=0, "-", IF(G30/C30&lt;10, G30/C30, "&gt;999%"))</f>
        <v>3.7272727272727271</v>
      </c>
      <c r="J30" s="21">
        <f>IF(E30=0, "-", IF(H30/E30&lt;10, H30/E30, "&gt;999%"))</f>
        <v>1.3851351351351351</v>
      </c>
    </row>
    <row r="31" spans="1:10" x14ac:dyDescent="0.2">
      <c r="A31" s="7" t="s">
        <v>141</v>
      </c>
      <c r="B31" s="65">
        <v>297</v>
      </c>
      <c r="C31" s="66">
        <v>281</v>
      </c>
      <c r="D31" s="65">
        <v>2490</v>
      </c>
      <c r="E31" s="66">
        <v>3412</v>
      </c>
      <c r="F31" s="67"/>
      <c r="G31" s="65">
        <f>B31-C31</f>
        <v>16</v>
      </c>
      <c r="H31" s="66">
        <f>D31-E31</f>
        <v>-922</v>
      </c>
      <c r="I31" s="20">
        <f>IF(C31=0, "-", IF(G31/C31&lt;10, G31/C31, "&gt;999%"))</f>
        <v>5.6939501779359428E-2</v>
      </c>
      <c r="J31" s="21">
        <f>IF(E31=0, "-", IF(H31/E31&lt;10, H31/E31, "&gt;999%"))</f>
        <v>-0.27022274325908557</v>
      </c>
    </row>
    <row r="32" spans="1:10" x14ac:dyDescent="0.2">
      <c r="A32" s="7" t="s">
        <v>142</v>
      </c>
      <c r="B32" s="65">
        <v>0</v>
      </c>
      <c r="C32" s="66">
        <v>0</v>
      </c>
      <c r="D32" s="65">
        <v>0</v>
      </c>
      <c r="E32" s="66">
        <v>1</v>
      </c>
      <c r="F32" s="67"/>
      <c r="G32" s="65">
        <f>B32-C32</f>
        <v>0</v>
      </c>
      <c r="H32" s="66">
        <f>D32-E32</f>
        <v>-1</v>
      </c>
      <c r="I32" s="20" t="str">
        <f>IF(C32=0, "-", IF(G32/C32&lt;10, G32/C32, "&gt;999%"))</f>
        <v>-</v>
      </c>
      <c r="J32" s="21">
        <f>IF(E32=0, "-", IF(H32/E32&lt;10, H32/E32, "&gt;999%"))</f>
        <v>-1</v>
      </c>
    </row>
    <row r="33" spans="1:10" x14ac:dyDescent="0.2">
      <c r="A33" s="7"/>
      <c r="B33" s="65"/>
      <c r="C33" s="66"/>
      <c r="D33" s="65"/>
      <c r="E33" s="66"/>
      <c r="F33" s="67"/>
      <c r="G33" s="65"/>
      <c r="H33" s="66"/>
      <c r="I33" s="20"/>
      <c r="J33" s="21"/>
    </row>
    <row r="34" spans="1:10" x14ac:dyDescent="0.2">
      <c r="A34" s="7" t="s">
        <v>103</v>
      </c>
      <c r="B34" s="65">
        <v>18</v>
      </c>
      <c r="C34" s="66">
        <v>27</v>
      </c>
      <c r="D34" s="65">
        <v>172</v>
      </c>
      <c r="E34" s="66">
        <v>183</v>
      </c>
      <c r="F34" s="67"/>
      <c r="G34" s="65">
        <f>B34-C34</f>
        <v>-9</v>
      </c>
      <c r="H34" s="66">
        <f>D34-E34</f>
        <v>-11</v>
      </c>
      <c r="I34" s="20">
        <f>IF(C34=0, "-", IF(G34/C34&lt;10, G34/C34, "&gt;999%"))</f>
        <v>-0.33333333333333331</v>
      </c>
      <c r="J34" s="21">
        <f>IF(E34=0, "-", IF(H34/E34&lt;10, H34/E34, "&gt;999%"))</f>
        <v>-6.0109289617486336E-2</v>
      </c>
    </row>
    <row r="35" spans="1:10" x14ac:dyDescent="0.2">
      <c r="A35" s="7"/>
      <c r="B35" s="65"/>
      <c r="C35" s="66"/>
      <c r="D35" s="65"/>
      <c r="E35" s="66"/>
      <c r="F35" s="67"/>
      <c r="G35" s="65"/>
      <c r="H35" s="66"/>
      <c r="I35" s="20"/>
      <c r="J35" s="21"/>
    </row>
    <row r="36" spans="1:10" s="43" customFormat="1" x14ac:dyDescent="0.2">
      <c r="A36" s="27" t="s">
        <v>5</v>
      </c>
      <c r="B36" s="71">
        <f>SUM(B26:B35)</f>
        <v>666</v>
      </c>
      <c r="C36" s="77">
        <f>SUM(C26:C35)</f>
        <v>602</v>
      </c>
      <c r="D36" s="71">
        <f>SUM(D26:D35)</f>
        <v>5422</v>
      </c>
      <c r="E36" s="77">
        <f>SUM(E26:E35)</f>
        <v>6871</v>
      </c>
      <c r="F36" s="73"/>
      <c r="G36" s="71">
        <f>B36-C36</f>
        <v>64</v>
      </c>
      <c r="H36" s="72">
        <f>D36-E36</f>
        <v>-1449</v>
      </c>
      <c r="I36" s="37">
        <f>IF(C36=0, 0, G36/C36)</f>
        <v>0.10631229235880399</v>
      </c>
      <c r="J36" s="38">
        <f>IF(E36=0, 0, H36/E36)</f>
        <v>-0.21088633386697714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169</v>
      </c>
      <c r="B15" s="65">
        <v>0</v>
      </c>
      <c r="C15" s="66">
        <v>0</v>
      </c>
      <c r="D15" s="65">
        <v>10</v>
      </c>
      <c r="E15" s="66">
        <v>23</v>
      </c>
      <c r="F15" s="67"/>
      <c r="G15" s="65">
        <f t="shared" ref="G15:G40" si="0">B15-C15</f>
        <v>0</v>
      </c>
      <c r="H15" s="66">
        <f t="shared" ref="H15:H40" si="1">D15-E15</f>
        <v>-13</v>
      </c>
      <c r="I15" s="20" t="str">
        <f t="shared" ref="I15:I40" si="2">IF(C15=0, "-", IF(G15/C15&lt;10, G15/C15, "&gt;999%"))</f>
        <v>-</v>
      </c>
      <c r="J15" s="21">
        <f t="shared" ref="J15:J40" si="3">IF(E15=0, "-", IF(H15/E15&lt;10, H15/E15, "&gt;999%"))</f>
        <v>-0.56521739130434778</v>
      </c>
    </row>
    <row r="16" spans="1:10" x14ac:dyDescent="0.2">
      <c r="A16" s="7" t="s">
        <v>168</v>
      </c>
      <c r="B16" s="65">
        <v>0</v>
      </c>
      <c r="C16" s="66">
        <v>3</v>
      </c>
      <c r="D16" s="65">
        <v>2</v>
      </c>
      <c r="E16" s="66">
        <v>3</v>
      </c>
      <c r="F16" s="67"/>
      <c r="G16" s="65">
        <f t="shared" si="0"/>
        <v>-3</v>
      </c>
      <c r="H16" s="66">
        <f t="shared" si="1"/>
        <v>-1</v>
      </c>
      <c r="I16" s="20">
        <f t="shared" si="2"/>
        <v>-1</v>
      </c>
      <c r="J16" s="21">
        <f t="shared" si="3"/>
        <v>-0.33333333333333331</v>
      </c>
    </row>
    <row r="17" spans="1:10" x14ac:dyDescent="0.2">
      <c r="A17" s="7" t="s">
        <v>167</v>
      </c>
      <c r="B17" s="65">
        <v>0</v>
      </c>
      <c r="C17" s="66">
        <v>0</v>
      </c>
      <c r="D17" s="65">
        <v>0</v>
      </c>
      <c r="E17" s="66">
        <v>1</v>
      </c>
      <c r="F17" s="67"/>
      <c r="G17" s="65">
        <f t="shared" si="0"/>
        <v>0</v>
      </c>
      <c r="H17" s="66">
        <f t="shared" si="1"/>
        <v>-1</v>
      </c>
      <c r="I17" s="20" t="str">
        <f t="shared" si="2"/>
        <v>-</v>
      </c>
      <c r="J17" s="21">
        <f t="shared" si="3"/>
        <v>-1</v>
      </c>
    </row>
    <row r="18" spans="1:10" x14ac:dyDescent="0.2">
      <c r="A18" s="7" t="s">
        <v>166</v>
      </c>
      <c r="B18" s="65">
        <v>0</v>
      </c>
      <c r="C18" s="66">
        <v>0</v>
      </c>
      <c r="D18" s="65">
        <v>1</v>
      </c>
      <c r="E18" s="66">
        <v>7</v>
      </c>
      <c r="F18" s="67"/>
      <c r="G18" s="65">
        <f t="shared" si="0"/>
        <v>0</v>
      </c>
      <c r="H18" s="66">
        <f t="shared" si="1"/>
        <v>-6</v>
      </c>
      <c r="I18" s="20" t="str">
        <f t="shared" si="2"/>
        <v>-</v>
      </c>
      <c r="J18" s="21">
        <f t="shared" si="3"/>
        <v>-0.8571428571428571</v>
      </c>
    </row>
    <row r="19" spans="1:10" x14ac:dyDescent="0.2">
      <c r="A19" s="7" t="s">
        <v>165</v>
      </c>
      <c r="B19" s="65">
        <v>17</v>
      </c>
      <c r="C19" s="66">
        <v>3</v>
      </c>
      <c r="D19" s="65">
        <v>90</v>
      </c>
      <c r="E19" s="66">
        <v>56</v>
      </c>
      <c r="F19" s="67"/>
      <c r="G19" s="65">
        <f t="shared" si="0"/>
        <v>14</v>
      </c>
      <c r="H19" s="66">
        <f t="shared" si="1"/>
        <v>34</v>
      </c>
      <c r="I19" s="20">
        <f t="shared" si="2"/>
        <v>4.666666666666667</v>
      </c>
      <c r="J19" s="21">
        <f t="shared" si="3"/>
        <v>0.6071428571428571</v>
      </c>
    </row>
    <row r="20" spans="1:10" x14ac:dyDescent="0.2">
      <c r="A20" s="7" t="s">
        <v>164</v>
      </c>
      <c r="B20" s="65">
        <v>1</v>
      </c>
      <c r="C20" s="66">
        <v>3</v>
      </c>
      <c r="D20" s="65">
        <v>19</v>
      </c>
      <c r="E20" s="66">
        <v>36</v>
      </c>
      <c r="F20" s="67"/>
      <c r="G20" s="65">
        <f t="shared" si="0"/>
        <v>-2</v>
      </c>
      <c r="H20" s="66">
        <f t="shared" si="1"/>
        <v>-17</v>
      </c>
      <c r="I20" s="20">
        <f t="shared" si="2"/>
        <v>-0.66666666666666663</v>
      </c>
      <c r="J20" s="21">
        <f t="shared" si="3"/>
        <v>-0.47222222222222221</v>
      </c>
    </row>
    <row r="21" spans="1:10" x14ac:dyDescent="0.2">
      <c r="A21" s="7" t="s">
        <v>163</v>
      </c>
      <c r="B21" s="65">
        <v>4</v>
      </c>
      <c r="C21" s="66">
        <v>5</v>
      </c>
      <c r="D21" s="65">
        <v>39</v>
      </c>
      <c r="E21" s="66">
        <v>48</v>
      </c>
      <c r="F21" s="67"/>
      <c r="G21" s="65">
        <f t="shared" si="0"/>
        <v>-1</v>
      </c>
      <c r="H21" s="66">
        <f t="shared" si="1"/>
        <v>-9</v>
      </c>
      <c r="I21" s="20">
        <f t="shared" si="2"/>
        <v>-0.2</v>
      </c>
      <c r="J21" s="21">
        <f t="shared" si="3"/>
        <v>-0.1875</v>
      </c>
    </row>
    <row r="22" spans="1:10" x14ac:dyDescent="0.2">
      <c r="A22" s="7" t="s">
        <v>162</v>
      </c>
      <c r="B22" s="65">
        <v>0</v>
      </c>
      <c r="C22" s="66">
        <v>0</v>
      </c>
      <c r="D22" s="65">
        <v>4</v>
      </c>
      <c r="E22" s="66">
        <v>1</v>
      </c>
      <c r="F22" s="67"/>
      <c r="G22" s="65">
        <f t="shared" si="0"/>
        <v>0</v>
      </c>
      <c r="H22" s="66">
        <f t="shared" si="1"/>
        <v>3</v>
      </c>
      <c r="I22" s="20" t="str">
        <f t="shared" si="2"/>
        <v>-</v>
      </c>
      <c r="J22" s="21">
        <f t="shared" si="3"/>
        <v>3</v>
      </c>
    </row>
    <row r="23" spans="1:10" x14ac:dyDescent="0.2">
      <c r="A23" s="7" t="s">
        <v>161</v>
      </c>
      <c r="B23" s="65">
        <v>0</v>
      </c>
      <c r="C23" s="66">
        <v>1</v>
      </c>
      <c r="D23" s="65">
        <v>3</v>
      </c>
      <c r="E23" s="66">
        <v>9</v>
      </c>
      <c r="F23" s="67"/>
      <c r="G23" s="65">
        <f t="shared" si="0"/>
        <v>-1</v>
      </c>
      <c r="H23" s="66">
        <f t="shared" si="1"/>
        <v>-6</v>
      </c>
      <c r="I23" s="20">
        <f t="shared" si="2"/>
        <v>-1</v>
      </c>
      <c r="J23" s="21">
        <f t="shared" si="3"/>
        <v>-0.66666666666666663</v>
      </c>
    </row>
    <row r="24" spans="1:10" x14ac:dyDescent="0.2">
      <c r="A24" s="7" t="s">
        <v>160</v>
      </c>
      <c r="B24" s="65">
        <v>9</v>
      </c>
      <c r="C24" s="66">
        <v>11</v>
      </c>
      <c r="D24" s="65">
        <v>124</v>
      </c>
      <c r="E24" s="66">
        <v>129</v>
      </c>
      <c r="F24" s="67"/>
      <c r="G24" s="65">
        <f t="shared" si="0"/>
        <v>-2</v>
      </c>
      <c r="H24" s="66">
        <f t="shared" si="1"/>
        <v>-5</v>
      </c>
      <c r="I24" s="20">
        <f t="shared" si="2"/>
        <v>-0.18181818181818182</v>
      </c>
      <c r="J24" s="21">
        <f t="shared" si="3"/>
        <v>-3.875968992248062E-2</v>
      </c>
    </row>
    <row r="25" spans="1:10" x14ac:dyDescent="0.2">
      <c r="A25" s="7" t="s">
        <v>159</v>
      </c>
      <c r="B25" s="65">
        <v>11</v>
      </c>
      <c r="C25" s="66">
        <v>7</v>
      </c>
      <c r="D25" s="65">
        <v>64</v>
      </c>
      <c r="E25" s="66">
        <v>53</v>
      </c>
      <c r="F25" s="67"/>
      <c r="G25" s="65">
        <f t="shared" si="0"/>
        <v>4</v>
      </c>
      <c r="H25" s="66">
        <f t="shared" si="1"/>
        <v>11</v>
      </c>
      <c r="I25" s="20">
        <f t="shared" si="2"/>
        <v>0.5714285714285714</v>
      </c>
      <c r="J25" s="21">
        <f t="shared" si="3"/>
        <v>0.20754716981132076</v>
      </c>
    </row>
    <row r="26" spans="1:10" x14ac:dyDescent="0.2">
      <c r="A26" s="7" t="s">
        <v>158</v>
      </c>
      <c r="B26" s="65">
        <v>9</v>
      </c>
      <c r="C26" s="66">
        <v>3</v>
      </c>
      <c r="D26" s="65">
        <v>70</v>
      </c>
      <c r="E26" s="66">
        <v>27</v>
      </c>
      <c r="F26" s="67"/>
      <c r="G26" s="65">
        <f t="shared" si="0"/>
        <v>6</v>
      </c>
      <c r="H26" s="66">
        <f t="shared" si="1"/>
        <v>43</v>
      </c>
      <c r="I26" s="20">
        <f t="shared" si="2"/>
        <v>2</v>
      </c>
      <c r="J26" s="21">
        <f t="shared" si="3"/>
        <v>1.5925925925925926</v>
      </c>
    </row>
    <row r="27" spans="1:10" x14ac:dyDescent="0.2">
      <c r="A27" s="7" t="s">
        <v>157</v>
      </c>
      <c r="B27" s="65">
        <v>0</v>
      </c>
      <c r="C27" s="66">
        <v>1</v>
      </c>
      <c r="D27" s="65">
        <v>3</v>
      </c>
      <c r="E27" s="66">
        <v>2</v>
      </c>
      <c r="F27" s="67"/>
      <c r="G27" s="65">
        <f t="shared" si="0"/>
        <v>-1</v>
      </c>
      <c r="H27" s="66">
        <f t="shared" si="1"/>
        <v>1</v>
      </c>
      <c r="I27" s="20">
        <f t="shared" si="2"/>
        <v>-1</v>
      </c>
      <c r="J27" s="21">
        <f t="shared" si="3"/>
        <v>0.5</v>
      </c>
    </row>
    <row r="28" spans="1:10" x14ac:dyDescent="0.2">
      <c r="A28" s="7" t="s">
        <v>156</v>
      </c>
      <c r="B28" s="65">
        <v>266</v>
      </c>
      <c r="C28" s="66">
        <v>207</v>
      </c>
      <c r="D28" s="65">
        <v>2277</v>
      </c>
      <c r="E28" s="66">
        <v>2973</v>
      </c>
      <c r="F28" s="67"/>
      <c r="G28" s="65">
        <f t="shared" si="0"/>
        <v>59</v>
      </c>
      <c r="H28" s="66">
        <f t="shared" si="1"/>
        <v>-696</v>
      </c>
      <c r="I28" s="20">
        <f t="shared" si="2"/>
        <v>0.28502415458937197</v>
      </c>
      <c r="J28" s="21">
        <f t="shared" si="3"/>
        <v>-0.23410696266397579</v>
      </c>
    </row>
    <row r="29" spans="1:10" x14ac:dyDescent="0.2">
      <c r="A29" s="7" t="s">
        <v>155</v>
      </c>
      <c r="B29" s="65">
        <v>56</v>
      </c>
      <c r="C29" s="66">
        <v>69</v>
      </c>
      <c r="D29" s="65">
        <v>516</v>
      </c>
      <c r="E29" s="66">
        <v>813</v>
      </c>
      <c r="F29" s="67"/>
      <c r="G29" s="65">
        <f t="shared" si="0"/>
        <v>-13</v>
      </c>
      <c r="H29" s="66">
        <f t="shared" si="1"/>
        <v>-297</v>
      </c>
      <c r="I29" s="20">
        <f t="shared" si="2"/>
        <v>-0.18840579710144928</v>
      </c>
      <c r="J29" s="21">
        <f t="shared" si="3"/>
        <v>-0.36531365313653136</v>
      </c>
    </row>
    <row r="30" spans="1:10" x14ac:dyDescent="0.2">
      <c r="A30" s="7" t="s">
        <v>154</v>
      </c>
      <c r="B30" s="65">
        <v>2</v>
      </c>
      <c r="C30" s="66">
        <v>1</v>
      </c>
      <c r="D30" s="65">
        <v>27</v>
      </c>
      <c r="E30" s="66">
        <v>36</v>
      </c>
      <c r="F30" s="67"/>
      <c r="G30" s="65">
        <f t="shared" si="0"/>
        <v>1</v>
      </c>
      <c r="H30" s="66">
        <f t="shared" si="1"/>
        <v>-9</v>
      </c>
      <c r="I30" s="20">
        <f t="shared" si="2"/>
        <v>1</v>
      </c>
      <c r="J30" s="21">
        <f t="shared" si="3"/>
        <v>-0.25</v>
      </c>
    </row>
    <row r="31" spans="1:10" x14ac:dyDescent="0.2">
      <c r="A31" s="7" t="s">
        <v>152</v>
      </c>
      <c r="B31" s="65">
        <v>0</v>
      </c>
      <c r="C31" s="66">
        <v>4</v>
      </c>
      <c r="D31" s="65">
        <v>15</v>
      </c>
      <c r="E31" s="66">
        <v>29</v>
      </c>
      <c r="F31" s="67"/>
      <c r="G31" s="65">
        <f t="shared" si="0"/>
        <v>-4</v>
      </c>
      <c r="H31" s="66">
        <f t="shared" si="1"/>
        <v>-14</v>
      </c>
      <c r="I31" s="20">
        <f t="shared" si="2"/>
        <v>-1</v>
      </c>
      <c r="J31" s="21">
        <f t="shared" si="3"/>
        <v>-0.48275862068965519</v>
      </c>
    </row>
    <row r="32" spans="1:10" x14ac:dyDescent="0.2">
      <c r="A32" s="7" t="s">
        <v>151</v>
      </c>
      <c r="B32" s="65">
        <v>3</v>
      </c>
      <c r="C32" s="66">
        <v>0</v>
      </c>
      <c r="D32" s="65">
        <v>3</v>
      </c>
      <c r="E32" s="66">
        <v>0</v>
      </c>
      <c r="F32" s="67"/>
      <c r="G32" s="65">
        <f t="shared" si="0"/>
        <v>3</v>
      </c>
      <c r="H32" s="66">
        <f t="shared" si="1"/>
        <v>3</v>
      </c>
      <c r="I32" s="20" t="str">
        <f t="shared" si="2"/>
        <v>-</v>
      </c>
      <c r="J32" s="21" t="str">
        <f t="shared" si="3"/>
        <v>-</v>
      </c>
    </row>
    <row r="33" spans="1:10" x14ac:dyDescent="0.2">
      <c r="A33" s="7" t="s">
        <v>150</v>
      </c>
      <c r="B33" s="65">
        <v>0</v>
      </c>
      <c r="C33" s="66">
        <v>1</v>
      </c>
      <c r="D33" s="65">
        <v>2</v>
      </c>
      <c r="E33" s="66">
        <v>4</v>
      </c>
      <c r="F33" s="67"/>
      <c r="G33" s="65">
        <f t="shared" si="0"/>
        <v>-1</v>
      </c>
      <c r="H33" s="66">
        <f t="shared" si="1"/>
        <v>-2</v>
      </c>
      <c r="I33" s="20">
        <f t="shared" si="2"/>
        <v>-1</v>
      </c>
      <c r="J33" s="21">
        <f t="shared" si="3"/>
        <v>-0.5</v>
      </c>
    </row>
    <row r="34" spans="1:10" x14ac:dyDescent="0.2">
      <c r="A34" s="7" t="s">
        <v>149</v>
      </c>
      <c r="B34" s="65">
        <v>1</v>
      </c>
      <c r="C34" s="66">
        <v>2</v>
      </c>
      <c r="D34" s="65">
        <v>15</v>
      </c>
      <c r="E34" s="66">
        <v>16</v>
      </c>
      <c r="F34" s="67"/>
      <c r="G34" s="65">
        <f t="shared" si="0"/>
        <v>-1</v>
      </c>
      <c r="H34" s="66">
        <f t="shared" si="1"/>
        <v>-1</v>
      </c>
      <c r="I34" s="20">
        <f t="shared" si="2"/>
        <v>-0.5</v>
      </c>
      <c r="J34" s="21">
        <f t="shared" si="3"/>
        <v>-6.25E-2</v>
      </c>
    </row>
    <row r="35" spans="1:10" x14ac:dyDescent="0.2">
      <c r="A35" s="7" t="s">
        <v>148</v>
      </c>
      <c r="B35" s="65">
        <v>5</v>
      </c>
      <c r="C35" s="66">
        <v>3</v>
      </c>
      <c r="D35" s="65">
        <v>21</v>
      </c>
      <c r="E35" s="66">
        <v>21</v>
      </c>
      <c r="F35" s="67"/>
      <c r="G35" s="65">
        <f t="shared" si="0"/>
        <v>2</v>
      </c>
      <c r="H35" s="66">
        <f t="shared" si="1"/>
        <v>0</v>
      </c>
      <c r="I35" s="20">
        <f t="shared" si="2"/>
        <v>0.66666666666666663</v>
      </c>
      <c r="J35" s="21">
        <f t="shared" si="3"/>
        <v>0</v>
      </c>
    </row>
    <row r="36" spans="1:10" x14ac:dyDescent="0.2">
      <c r="A36" s="7" t="s">
        <v>147</v>
      </c>
      <c r="B36" s="65">
        <v>0</v>
      </c>
      <c r="C36" s="66">
        <v>0</v>
      </c>
      <c r="D36" s="65">
        <v>1</v>
      </c>
      <c r="E36" s="66">
        <v>0</v>
      </c>
      <c r="F36" s="67"/>
      <c r="G36" s="65">
        <f t="shared" si="0"/>
        <v>0</v>
      </c>
      <c r="H36" s="66">
        <f t="shared" si="1"/>
        <v>1</v>
      </c>
      <c r="I36" s="20" t="str">
        <f t="shared" si="2"/>
        <v>-</v>
      </c>
      <c r="J36" s="21" t="str">
        <f t="shared" si="3"/>
        <v>-</v>
      </c>
    </row>
    <row r="37" spans="1:10" x14ac:dyDescent="0.2">
      <c r="A37" s="7" t="s">
        <v>146</v>
      </c>
      <c r="B37" s="65">
        <v>243</v>
      </c>
      <c r="C37" s="66">
        <v>234</v>
      </c>
      <c r="D37" s="65">
        <v>1788</v>
      </c>
      <c r="E37" s="66">
        <v>2267</v>
      </c>
      <c r="F37" s="67"/>
      <c r="G37" s="65">
        <f t="shared" si="0"/>
        <v>9</v>
      </c>
      <c r="H37" s="66">
        <f t="shared" si="1"/>
        <v>-479</v>
      </c>
      <c r="I37" s="20">
        <f t="shared" si="2"/>
        <v>3.8461538461538464E-2</v>
      </c>
      <c r="J37" s="21">
        <f t="shared" si="3"/>
        <v>-0.21129245699161889</v>
      </c>
    </row>
    <row r="38" spans="1:10" x14ac:dyDescent="0.2">
      <c r="A38" s="7" t="s">
        <v>145</v>
      </c>
      <c r="B38" s="65">
        <v>0</v>
      </c>
      <c r="C38" s="66">
        <v>0</v>
      </c>
      <c r="D38" s="65">
        <v>12</v>
      </c>
      <c r="E38" s="66">
        <v>4</v>
      </c>
      <c r="F38" s="67"/>
      <c r="G38" s="65">
        <f t="shared" si="0"/>
        <v>0</v>
      </c>
      <c r="H38" s="66">
        <f t="shared" si="1"/>
        <v>8</v>
      </c>
      <c r="I38" s="20" t="str">
        <f t="shared" si="2"/>
        <v>-</v>
      </c>
      <c r="J38" s="21">
        <f t="shared" si="3"/>
        <v>2</v>
      </c>
    </row>
    <row r="39" spans="1:10" x14ac:dyDescent="0.2">
      <c r="A39" s="7" t="s">
        <v>144</v>
      </c>
      <c r="B39" s="65">
        <v>21</v>
      </c>
      <c r="C39" s="66">
        <v>19</v>
      </c>
      <c r="D39" s="65">
        <v>163</v>
      </c>
      <c r="E39" s="66">
        <v>146</v>
      </c>
      <c r="F39" s="67"/>
      <c r="G39" s="65">
        <f t="shared" si="0"/>
        <v>2</v>
      </c>
      <c r="H39" s="66">
        <f t="shared" si="1"/>
        <v>17</v>
      </c>
      <c r="I39" s="20">
        <f t="shared" si="2"/>
        <v>0.10526315789473684</v>
      </c>
      <c r="J39" s="21">
        <f t="shared" si="3"/>
        <v>0.11643835616438356</v>
      </c>
    </row>
    <row r="40" spans="1:10" x14ac:dyDescent="0.2">
      <c r="A40" s="7" t="s">
        <v>153</v>
      </c>
      <c r="B40" s="65">
        <v>18</v>
      </c>
      <c r="C40" s="66">
        <v>25</v>
      </c>
      <c r="D40" s="65">
        <v>153</v>
      </c>
      <c r="E40" s="66">
        <v>167</v>
      </c>
      <c r="F40" s="67"/>
      <c r="G40" s="65">
        <f t="shared" si="0"/>
        <v>-7</v>
      </c>
      <c r="H40" s="66">
        <f t="shared" si="1"/>
        <v>-14</v>
      </c>
      <c r="I40" s="20">
        <f t="shared" si="2"/>
        <v>-0.28000000000000003</v>
      </c>
      <c r="J40" s="21">
        <f t="shared" si="3"/>
        <v>-8.3832335329341312E-2</v>
      </c>
    </row>
    <row r="41" spans="1:10" x14ac:dyDescent="0.2">
      <c r="A41" s="7"/>
      <c r="B41" s="65"/>
      <c r="C41" s="66"/>
      <c r="D41" s="65"/>
      <c r="E41" s="66"/>
      <c r="F41" s="67"/>
      <c r="G41" s="65"/>
      <c r="H41" s="66"/>
      <c r="I41" s="20"/>
      <c r="J41" s="21"/>
    </row>
    <row r="42" spans="1:10" s="43" customFormat="1" x14ac:dyDescent="0.2">
      <c r="A42" s="27" t="s">
        <v>28</v>
      </c>
      <c r="B42" s="71">
        <f>SUM(B15:B41)</f>
        <v>666</v>
      </c>
      <c r="C42" s="72">
        <f>SUM(C15:C41)</f>
        <v>602</v>
      </c>
      <c r="D42" s="71">
        <f>SUM(D15:D41)</f>
        <v>5422</v>
      </c>
      <c r="E42" s="72">
        <f>SUM(E15:E41)</f>
        <v>6871</v>
      </c>
      <c r="F42" s="73"/>
      <c r="G42" s="71">
        <f>B42-C42</f>
        <v>64</v>
      </c>
      <c r="H42" s="72">
        <f>D42-E42</f>
        <v>-1449</v>
      </c>
      <c r="I42" s="37">
        <f>IF(C42=0, "-", G42/C42)</f>
        <v>0.10631229235880399</v>
      </c>
      <c r="J42" s="38">
        <f>IF(E42=0, "-", H42/E42)</f>
        <v>-0.21088633386697714</v>
      </c>
    </row>
    <row r="43" spans="1:10" s="43" customFormat="1" x14ac:dyDescent="0.2">
      <c r="A43" s="27" t="s">
        <v>0</v>
      </c>
      <c r="B43" s="71">
        <f>B11+B42</f>
        <v>666</v>
      </c>
      <c r="C43" s="77">
        <f>C11+C42</f>
        <v>602</v>
      </c>
      <c r="D43" s="71">
        <f>D11+D42</f>
        <v>5422</v>
      </c>
      <c r="E43" s="77">
        <f>E11+E42</f>
        <v>6871</v>
      </c>
      <c r="F43" s="73"/>
      <c r="G43" s="71">
        <f>B43-C43</f>
        <v>64</v>
      </c>
      <c r="H43" s="72">
        <f>D43-E43</f>
        <v>-1449</v>
      </c>
      <c r="I43" s="37">
        <f>IF(C43=0, "-", G43/C43)</f>
        <v>0.10631229235880399</v>
      </c>
      <c r="J43" s="38">
        <f>IF(E43=0, "-", H43/E43)</f>
        <v>-0.21088633386697714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7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88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88</v>
      </c>
      <c r="B6" s="61" t="s">
        <v>12</v>
      </c>
      <c r="C6" s="62" t="s">
        <v>13</v>
      </c>
      <c r="D6" s="61" t="s">
        <v>12</v>
      </c>
      <c r="E6" s="63" t="s">
        <v>13</v>
      </c>
      <c r="F6" s="62" t="s">
        <v>12</v>
      </c>
      <c r="G6" s="62" t="s">
        <v>13</v>
      </c>
      <c r="H6" s="61" t="s">
        <v>12</v>
      </c>
      <c r="I6" s="63" t="s">
        <v>13</v>
      </c>
      <c r="J6" s="61"/>
      <c r="K6" s="63"/>
    </row>
    <row r="7" spans="1:11" x14ac:dyDescent="0.2">
      <c r="A7" s="7" t="s">
        <v>170</v>
      </c>
      <c r="B7" s="65">
        <v>0</v>
      </c>
      <c r="C7" s="34">
        <f>IF(B11=0, "-", B7/B11)</f>
        <v>0</v>
      </c>
      <c r="D7" s="65">
        <v>0</v>
      </c>
      <c r="E7" s="9">
        <f>IF(D11=0, "-", D7/D11)</f>
        <v>0</v>
      </c>
      <c r="F7" s="81">
        <v>0</v>
      </c>
      <c r="G7" s="34">
        <f>IF(F11=0, "-", F7/F11)</f>
        <v>0</v>
      </c>
      <c r="H7" s="65">
        <v>2</v>
      </c>
      <c r="I7" s="9">
        <f>IF(H11=0, "-", H7/H11)</f>
        <v>3.8461538461538464E-2</v>
      </c>
      <c r="J7" s="8" t="str">
        <f>IF(D7=0, "-", IF((B7-D7)/D7&lt;10, (B7-D7)/D7, "&gt;999%"))</f>
        <v>-</v>
      </c>
      <c r="K7" s="9">
        <f>IF(H7=0, "-", IF((F7-H7)/H7&lt;10, (F7-H7)/H7, "&gt;999%"))</f>
        <v>-1</v>
      </c>
    </row>
    <row r="8" spans="1:11" x14ac:dyDescent="0.2">
      <c r="A8" s="7" t="s">
        <v>171</v>
      </c>
      <c r="B8" s="65">
        <v>3</v>
      </c>
      <c r="C8" s="34">
        <f>IF(B11=0, "-", B8/B11)</f>
        <v>0.5</v>
      </c>
      <c r="D8" s="65">
        <v>8</v>
      </c>
      <c r="E8" s="9">
        <f>IF(D11=0, "-", D8/D11)</f>
        <v>0.8</v>
      </c>
      <c r="F8" s="81">
        <v>28</v>
      </c>
      <c r="G8" s="34">
        <f>IF(F11=0, "-", F8/F11)</f>
        <v>0.73684210526315785</v>
      </c>
      <c r="H8" s="65">
        <v>42</v>
      </c>
      <c r="I8" s="9">
        <f>IF(H11=0, "-", H8/H11)</f>
        <v>0.80769230769230771</v>
      </c>
      <c r="J8" s="8">
        <f>IF(D8=0, "-", IF((B8-D8)/D8&lt;10, (B8-D8)/D8, "&gt;999%"))</f>
        <v>-0.625</v>
      </c>
      <c r="K8" s="9">
        <f>IF(H8=0, "-", IF((F8-H8)/H8&lt;10, (F8-H8)/H8, "&gt;999%"))</f>
        <v>-0.33333333333333331</v>
      </c>
    </row>
    <row r="9" spans="1:11" x14ac:dyDescent="0.2">
      <c r="A9" s="7" t="s">
        <v>172</v>
      </c>
      <c r="B9" s="65">
        <v>3</v>
      </c>
      <c r="C9" s="34">
        <f>IF(B11=0, "-", B9/B11)</f>
        <v>0.5</v>
      </c>
      <c r="D9" s="65">
        <v>2</v>
      </c>
      <c r="E9" s="9">
        <f>IF(D11=0, "-", D9/D11)</f>
        <v>0.2</v>
      </c>
      <c r="F9" s="81">
        <v>10</v>
      </c>
      <c r="G9" s="34">
        <f>IF(F11=0, "-", F9/F11)</f>
        <v>0.26315789473684209</v>
      </c>
      <c r="H9" s="65">
        <v>8</v>
      </c>
      <c r="I9" s="9">
        <f>IF(H11=0, "-", H9/H11)</f>
        <v>0.15384615384615385</v>
      </c>
      <c r="J9" s="8">
        <f>IF(D9=0, "-", IF((B9-D9)/D9&lt;10, (B9-D9)/D9, "&gt;999%"))</f>
        <v>0.5</v>
      </c>
      <c r="K9" s="9">
        <f>IF(H9=0, "-", IF((F9-H9)/H9&lt;10, (F9-H9)/H9, "&gt;999%"))</f>
        <v>0.25</v>
      </c>
    </row>
    <row r="10" spans="1:11" x14ac:dyDescent="0.2">
      <c r="A10" s="2"/>
      <c r="B10" s="68"/>
      <c r="C10" s="33"/>
      <c r="D10" s="68"/>
      <c r="E10" s="6"/>
      <c r="F10" s="82"/>
      <c r="G10" s="33"/>
      <c r="H10" s="68"/>
      <c r="I10" s="6"/>
      <c r="J10" s="5"/>
      <c r="K10" s="6"/>
    </row>
    <row r="11" spans="1:11" s="43" customFormat="1" x14ac:dyDescent="0.2">
      <c r="A11" s="162" t="s">
        <v>427</v>
      </c>
      <c r="B11" s="71">
        <f>SUM(B7:B10)</f>
        <v>6</v>
      </c>
      <c r="C11" s="40">
        <f>B11/666</f>
        <v>9.0090090090090089E-3</v>
      </c>
      <c r="D11" s="71">
        <f>SUM(D7:D10)</f>
        <v>10</v>
      </c>
      <c r="E11" s="41">
        <f>D11/602</f>
        <v>1.6611295681063124E-2</v>
      </c>
      <c r="F11" s="77">
        <f>SUM(F7:F10)</f>
        <v>38</v>
      </c>
      <c r="G11" s="42">
        <f>F11/5422</f>
        <v>7.0084839542604209E-3</v>
      </c>
      <c r="H11" s="71">
        <f>SUM(H7:H10)</f>
        <v>52</v>
      </c>
      <c r="I11" s="41">
        <f>H11/6871</f>
        <v>7.5680395866686073E-3</v>
      </c>
      <c r="J11" s="37">
        <f>IF(D11=0, "-", IF((B11-D11)/D11&lt;10, (B11-D11)/D11, "&gt;999%"))</f>
        <v>-0.4</v>
      </c>
      <c r="K11" s="38">
        <f>IF(H11=0, "-", IF((F11-H11)/H11&lt;10, (F11-H11)/H11, "&gt;999%"))</f>
        <v>-0.26923076923076922</v>
      </c>
    </row>
    <row r="12" spans="1:11" x14ac:dyDescent="0.2">
      <c r="B12" s="83"/>
      <c r="D12" s="83"/>
      <c r="F12" s="83"/>
      <c r="H12" s="83"/>
    </row>
    <row r="13" spans="1:11" s="43" customFormat="1" x14ac:dyDescent="0.2">
      <c r="A13" s="162" t="s">
        <v>427</v>
      </c>
      <c r="B13" s="71">
        <v>6</v>
      </c>
      <c r="C13" s="40">
        <f>B13/666</f>
        <v>9.0090090090090089E-3</v>
      </c>
      <c r="D13" s="71">
        <v>10</v>
      </c>
      <c r="E13" s="41">
        <f>D13/602</f>
        <v>1.6611295681063124E-2</v>
      </c>
      <c r="F13" s="77">
        <v>38</v>
      </c>
      <c r="G13" s="42">
        <f>F13/5422</f>
        <v>7.0084839542604209E-3</v>
      </c>
      <c r="H13" s="71">
        <v>52</v>
      </c>
      <c r="I13" s="41">
        <f>H13/6871</f>
        <v>7.5680395866686073E-3</v>
      </c>
      <c r="J13" s="37">
        <f>IF(D13=0, "-", IF((B13-D13)/D13&lt;10, (B13-D13)/D13, "&gt;999%"))</f>
        <v>-0.4</v>
      </c>
      <c r="K13" s="38">
        <f>IF(H13=0, "-", IF((F13-H13)/H13&lt;10, (F13-H13)/H13, "&gt;999%"))</f>
        <v>-0.26923076923076922</v>
      </c>
    </row>
    <row r="14" spans="1:11" x14ac:dyDescent="0.2">
      <c r="B14" s="83"/>
      <c r="D14" s="83"/>
      <c r="F14" s="83"/>
      <c r="H14" s="83"/>
    </row>
    <row r="15" spans="1:11" ht="15.75" x14ac:dyDescent="0.25">
      <c r="A15" s="164" t="s">
        <v>89</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113</v>
      </c>
      <c r="B17" s="61" t="s">
        <v>12</v>
      </c>
      <c r="C17" s="62" t="s">
        <v>13</v>
      </c>
      <c r="D17" s="61" t="s">
        <v>12</v>
      </c>
      <c r="E17" s="63" t="s">
        <v>13</v>
      </c>
      <c r="F17" s="62" t="s">
        <v>12</v>
      </c>
      <c r="G17" s="62" t="s">
        <v>13</v>
      </c>
      <c r="H17" s="61" t="s">
        <v>12</v>
      </c>
      <c r="I17" s="63" t="s">
        <v>13</v>
      </c>
      <c r="J17" s="61"/>
      <c r="K17" s="63"/>
    </row>
    <row r="18" spans="1:11" x14ac:dyDescent="0.2">
      <c r="A18" s="7" t="s">
        <v>173</v>
      </c>
      <c r="B18" s="65">
        <v>1</v>
      </c>
      <c r="C18" s="34">
        <f>IF(B33=0, "-", B18/B33)</f>
        <v>2.564102564102564E-2</v>
      </c>
      <c r="D18" s="65">
        <v>0</v>
      </c>
      <c r="E18" s="9">
        <f>IF(D33=0, "-", D18/D33)</f>
        <v>0</v>
      </c>
      <c r="F18" s="81">
        <v>1</v>
      </c>
      <c r="G18" s="34">
        <f>IF(F33=0, "-", F18/F33)</f>
        <v>3.6101083032490976E-3</v>
      </c>
      <c r="H18" s="65">
        <v>0</v>
      </c>
      <c r="I18" s="9">
        <f>IF(H33=0, "-", H18/H33)</f>
        <v>0</v>
      </c>
      <c r="J18" s="8" t="str">
        <f t="shared" ref="J18:J31" si="0">IF(D18=0, "-", IF((B18-D18)/D18&lt;10, (B18-D18)/D18, "&gt;999%"))</f>
        <v>-</v>
      </c>
      <c r="K18" s="9" t="str">
        <f t="shared" ref="K18:K31" si="1">IF(H18=0, "-", IF((F18-H18)/H18&lt;10, (F18-H18)/H18, "&gt;999%"))</f>
        <v>-</v>
      </c>
    </row>
    <row r="19" spans="1:11" x14ac:dyDescent="0.2">
      <c r="A19" s="7" t="s">
        <v>174</v>
      </c>
      <c r="B19" s="65">
        <v>0</v>
      </c>
      <c r="C19" s="34">
        <f>IF(B33=0, "-", B19/B33)</f>
        <v>0</v>
      </c>
      <c r="D19" s="65">
        <v>0</v>
      </c>
      <c r="E19" s="9">
        <f>IF(D33=0, "-", D19/D33)</f>
        <v>0</v>
      </c>
      <c r="F19" s="81">
        <v>5</v>
      </c>
      <c r="G19" s="34">
        <f>IF(F33=0, "-", F19/F33)</f>
        <v>1.8050541516245487E-2</v>
      </c>
      <c r="H19" s="65">
        <v>1</v>
      </c>
      <c r="I19" s="9">
        <f>IF(H33=0, "-", H19/H33)</f>
        <v>2.1008403361344537E-3</v>
      </c>
      <c r="J19" s="8" t="str">
        <f t="shared" si="0"/>
        <v>-</v>
      </c>
      <c r="K19" s="9">
        <f t="shared" si="1"/>
        <v>4</v>
      </c>
    </row>
    <row r="20" spans="1:11" x14ac:dyDescent="0.2">
      <c r="A20" s="7" t="s">
        <v>175</v>
      </c>
      <c r="B20" s="65">
        <v>1</v>
      </c>
      <c r="C20" s="34">
        <f>IF(B33=0, "-", B20/B33)</f>
        <v>2.564102564102564E-2</v>
      </c>
      <c r="D20" s="65">
        <v>2</v>
      </c>
      <c r="E20" s="9">
        <f>IF(D33=0, "-", D20/D33)</f>
        <v>7.1428571428571425E-2</v>
      </c>
      <c r="F20" s="81">
        <v>9</v>
      </c>
      <c r="G20" s="34">
        <f>IF(F33=0, "-", F20/F33)</f>
        <v>3.2490974729241874E-2</v>
      </c>
      <c r="H20" s="65">
        <v>23</v>
      </c>
      <c r="I20" s="9">
        <f>IF(H33=0, "-", H20/H33)</f>
        <v>4.8319327731092439E-2</v>
      </c>
      <c r="J20" s="8">
        <f t="shared" si="0"/>
        <v>-0.5</v>
      </c>
      <c r="K20" s="9">
        <f t="shared" si="1"/>
        <v>-0.60869565217391308</v>
      </c>
    </row>
    <row r="21" spans="1:11" x14ac:dyDescent="0.2">
      <c r="A21" s="7" t="s">
        <v>176</v>
      </c>
      <c r="B21" s="65">
        <v>0</v>
      </c>
      <c r="C21" s="34">
        <f>IF(B33=0, "-", B21/B33)</f>
        <v>0</v>
      </c>
      <c r="D21" s="65">
        <v>3</v>
      </c>
      <c r="E21" s="9">
        <f>IF(D33=0, "-", D21/D33)</f>
        <v>0.10714285714285714</v>
      </c>
      <c r="F21" s="81">
        <v>0</v>
      </c>
      <c r="G21" s="34">
        <f>IF(F33=0, "-", F21/F33)</f>
        <v>0</v>
      </c>
      <c r="H21" s="65">
        <v>94</v>
      </c>
      <c r="I21" s="9">
        <f>IF(H33=0, "-", H21/H33)</f>
        <v>0.19747899159663865</v>
      </c>
      <c r="J21" s="8">
        <f t="shared" si="0"/>
        <v>-1</v>
      </c>
      <c r="K21" s="9">
        <f t="shared" si="1"/>
        <v>-1</v>
      </c>
    </row>
    <row r="22" spans="1:11" x14ac:dyDescent="0.2">
      <c r="A22" s="7" t="s">
        <v>177</v>
      </c>
      <c r="B22" s="65">
        <v>5</v>
      </c>
      <c r="C22" s="34">
        <f>IF(B33=0, "-", B22/B33)</f>
        <v>0.12820512820512819</v>
      </c>
      <c r="D22" s="65">
        <v>0</v>
      </c>
      <c r="E22" s="9">
        <f>IF(D33=0, "-", D22/D33)</f>
        <v>0</v>
      </c>
      <c r="F22" s="81">
        <v>52</v>
      </c>
      <c r="G22" s="34">
        <f>IF(F33=0, "-", F22/F33)</f>
        <v>0.18772563176895307</v>
      </c>
      <c r="H22" s="65">
        <v>93</v>
      </c>
      <c r="I22" s="9">
        <f>IF(H33=0, "-", H22/H33)</f>
        <v>0.1953781512605042</v>
      </c>
      <c r="J22" s="8" t="str">
        <f t="shared" si="0"/>
        <v>-</v>
      </c>
      <c r="K22" s="9">
        <f t="shared" si="1"/>
        <v>-0.44086021505376344</v>
      </c>
    </row>
    <row r="23" spans="1:11" x14ac:dyDescent="0.2">
      <c r="A23" s="7" t="s">
        <v>178</v>
      </c>
      <c r="B23" s="65">
        <v>6</v>
      </c>
      <c r="C23" s="34">
        <f>IF(B33=0, "-", B23/B33)</f>
        <v>0.15384615384615385</v>
      </c>
      <c r="D23" s="65">
        <v>8</v>
      </c>
      <c r="E23" s="9">
        <f>IF(D33=0, "-", D23/D33)</f>
        <v>0.2857142857142857</v>
      </c>
      <c r="F23" s="81">
        <v>33</v>
      </c>
      <c r="G23" s="34">
        <f>IF(F33=0, "-", F23/F33)</f>
        <v>0.11913357400722022</v>
      </c>
      <c r="H23" s="65">
        <v>57</v>
      </c>
      <c r="I23" s="9">
        <f>IF(H33=0, "-", H23/H33)</f>
        <v>0.11974789915966387</v>
      </c>
      <c r="J23" s="8">
        <f t="shared" si="0"/>
        <v>-0.25</v>
      </c>
      <c r="K23" s="9">
        <f t="shared" si="1"/>
        <v>-0.42105263157894735</v>
      </c>
    </row>
    <row r="24" spans="1:11" x14ac:dyDescent="0.2">
      <c r="A24" s="7" t="s">
        <v>179</v>
      </c>
      <c r="B24" s="65">
        <v>9</v>
      </c>
      <c r="C24" s="34">
        <f>IF(B33=0, "-", B24/B33)</f>
        <v>0.23076923076923078</v>
      </c>
      <c r="D24" s="65">
        <v>0</v>
      </c>
      <c r="E24" s="9">
        <f>IF(D33=0, "-", D24/D33)</f>
        <v>0</v>
      </c>
      <c r="F24" s="81">
        <v>20</v>
      </c>
      <c r="G24" s="34">
        <f>IF(F33=0, "-", F24/F33)</f>
        <v>7.2202166064981949E-2</v>
      </c>
      <c r="H24" s="65">
        <v>0</v>
      </c>
      <c r="I24" s="9">
        <f>IF(H33=0, "-", H24/H33)</f>
        <v>0</v>
      </c>
      <c r="J24" s="8" t="str">
        <f t="shared" si="0"/>
        <v>-</v>
      </c>
      <c r="K24" s="9" t="str">
        <f t="shared" si="1"/>
        <v>-</v>
      </c>
    </row>
    <row r="25" spans="1:11" x14ac:dyDescent="0.2">
      <c r="A25" s="7" t="s">
        <v>180</v>
      </c>
      <c r="B25" s="65">
        <v>0</v>
      </c>
      <c r="C25" s="34">
        <f>IF(B33=0, "-", B25/B33)</f>
        <v>0</v>
      </c>
      <c r="D25" s="65">
        <v>0</v>
      </c>
      <c r="E25" s="9">
        <f>IF(D33=0, "-", D25/D33)</f>
        <v>0</v>
      </c>
      <c r="F25" s="81">
        <v>0</v>
      </c>
      <c r="G25" s="34">
        <f>IF(F33=0, "-", F25/F33)</f>
        <v>0</v>
      </c>
      <c r="H25" s="65">
        <v>1</v>
      </c>
      <c r="I25" s="9">
        <f>IF(H33=0, "-", H25/H33)</f>
        <v>2.1008403361344537E-3</v>
      </c>
      <c r="J25" s="8" t="str">
        <f t="shared" si="0"/>
        <v>-</v>
      </c>
      <c r="K25" s="9">
        <f t="shared" si="1"/>
        <v>-1</v>
      </c>
    </row>
    <row r="26" spans="1:11" x14ac:dyDescent="0.2">
      <c r="A26" s="7" t="s">
        <v>181</v>
      </c>
      <c r="B26" s="65">
        <v>0</v>
      </c>
      <c r="C26" s="34">
        <f>IF(B33=0, "-", B26/B33)</f>
        <v>0</v>
      </c>
      <c r="D26" s="65">
        <v>0</v>
      </c>
      <c r="E26" s="9">
        <f>IF(D33=0, "-", D26/D33)</f>
        <v>0</v>
      </c>
      <c r="F26" s="81">
        <v>0</v>
      </c>
      <c r="G26" s="34">
        <f>IF(F33=0, "-", F26/F33)</f>
        <v>0</v>
      </c>
      <c r="H26" s="65">
        <v>2</v>
      </c>
      <c r="I26" s="9">
        <f>IF(H33=0, "-", H26/H33)</f>
        <v>4.2016806722689074E-3</v>
      </c>
      <c r="J26" s="8" t="str">
        <f t="shared" si="0"/>
        <v>-</v>
      </c>
      <c r="K26" s="9">
        <f t="shared" si="1"/>
        <v>-1</v>
      </c>
    </row>
    <row r="27" spans="1:11" x14ac:dyDescent="0.2">
      <c r="A27" s="7" t="s">
        <v>182</v>
      </c>
      <c r="B27" s="65">
        <v>7</v>
      </c>
      <c r="C27" s="34">
        <f>IF(B33=0, "-", B27/B33)</f>
        <v>0.17948717948717949</v>
      </c>
      <c r="D27" s="65">
        <v>1</v>
      </c>
      <c r="E27" s="9">
        <f>IF(D33=0, "-", D27/D33)</f>
        <v>3.5714285714285712E-2</v>
      </c>
      <c r="F27" s="81">
        <v>60</v>
      </c>
      <c r="G27" s="34">
        <f>IF(F33=0, "-", F27/F33)</f>
        <v>0.21660649819494585</v>
      </c>
      <c r="H27" s="65">
        <v>17</v>
      </c>
      <c r="I27" s="9">
        <f>IF(H33=0, "-", H27/H33)</f>
        <v>3.5714285714285712E-2</v>
      </c>
      <c r="J27" s="8">
        <f t="shared" si="0"/>
        <v>6</v>
      </c>
      <c r="K27" s="9">
        <f t="shared" si="1"/>
        <v>2.5294117647058822</v>
      </c>
    </row>
    <row r="28" spans="1:11" x14ac:dyDescent="0.2">
      <c r="A28" s="7" t="s">
        <v>183</v>
      </c>
      <c r="B28" s="65">
        <v>2</v>
      </c>
      <c r="C28" s="34">
        <f>IF(B33=0, "-", B28/B33)</f>
        <v>5.128205128205128E-2</v>
      </c>
      <c r="D28" s="65">
        <v>0</v>
      </c>
      <c r="E28" s="9">
        <f>IF(D33=0, "-", D28/D33)</f>
        <v>0</v>
      </c>
      <c r="F28" s="81">
        <v>28</v>
      </c>
      <c r="G28" s="34">
        <f>IF(F33=0, "-", F28/F33)</f>
        <v>0.10108303249097472</v>
      </c>
      <c r="H28" s="65">
        <v>37</v>
      </c>
      <c r="I28" s="9">
        <f>IF(H33=0, "-", H28/H33)</f>
        <v>7.7731092436974791E-2</v>
      </c>
      <c r="J28" s="8" t="str">
        <f t="shared" si="0"/>
        <v>-</v>
      </c>
      <c r="K28" s="9">
        <f t="shared" si="1"/>
        <v>-0.24324324324324326</v>
      </c>
    </row>
    <row r="29" spans="1:11" x14ac:dyDescent="0.2">
      <c r="A29" s="7" t="s">
        <v>184</v>
      </c>
      <c r="B29" s="65">
        <v>0</v>
      </c>
      <c r="C29" s="34">
        <f>IF(B33=0, "-", B29/B33)</f>
        <v>0</v>
      </c>
      <c r="D29" s="65">
        <v>1</v>
      </c>
      <c r="E29" s="9">
        <f>IF(D33=0, "-", D29/D33)</f>
        <v>3.5714285714285712E-2</v>
      </c>
      <c r="F29" s="81">
        <v>0</v>
      </c>
      <c r="G29" s="34">
        <f>IF(F33=0, "-", F29/F33)</f>
        <v>0</v>
      </c>
      <c r="H29" s="65">
        <v>3</v>
      </c>
      <c r="I29" s="9">
        <f>IF(H33=0, "-", H29/H33)</f>
        <v>6.3025210084033615E-3</v>
      </c>
      <c r="J29" s="8">
        <f t="shared" si="0"/>
        <v>-1</v>
      </c>
      <c r="K29" s="9">
        <f t="shared" si="1"/>
        <v>-1</v>
      </c>
    </row>
    <row r="30" spans="1:11" x14ac:dyDescent="0.2">
      <c r="A30" s="7" t="s">
        <v>185</v>
      </c>
      <c r="B30" s="65">
        <v>7</v>
      </c>
      <c r="C30" s="34">
        <f>IF(B33=0, "-", B30/B33)</f>
        <v>0.17948717948717949</v>
      </c>
      <c r="D30" s="65">
        <v>11</v>
      </c>
      <c r="E30" s="9">
        <f>IF(D33=0, "-", D30/D33)</f>
        <v>0.39285714285714285</v>
      </c>
      <c r="F30" s="81">
        <v>56</v>
      </c>
      <c r="G30" s="34">
        <f>IF(F33=0, "-", F30/F33)</f>
        <v>0.20216606498194944</v>
      </c>
      <c r="H30" s="65">
        <v>133</v>
      </c>
      <c r="I30" s="9">
        <f>IF(H33=0, "-", H30/H33)</f>
        <v>0.27941176470588236</v>
      </c>
      <c r="J30" s="8">
        <f t="shared" si="0"/>
        <v>-0.36363636363636365</v>
      </c>
      <c r="K30" s="9">
        <f t="shared" si="1"/>
        <v>-0.57894736842105265</v>
      </c>
    </row>
    <row r="31" spans="1:11" x14ac:dyDescent="0.2">
      <c r="A31" s="7" t="s">
        <v>186</v>
      </c>
      <c r="B31" s="65">
        <v>1</v>
      </c>
      <c r="C31" s="34">
        <f>IF(B33=0, "-", B31/B33)</f>
        <v>2.564102564102564E-2</v>
      </c>
      <c r="D31" s="65">
        <v>2</v>
      </c>
      <c r="E31" s="9">
        <f>IF(D33=0, "-", D31/D33)</f>
        <v>7.1428571428571425E-2</v>
      </c>
      <c r="F31" s="81">
        <v>13</v>
      </c>
      <c r="G31" s="34">
        <f>IF(F33=0, "-", F31/F33)</f>
        <v>4.6931407942238268E-2</v>
      </c>
      <c r="H31" s="65">
        <v>15</v>
      </c>
      <c r="I31" s="9">
        <f>IF(H33=0, "-", H31/H33)</f>
        <v>3.1512605042016806E-2</v>
      </c>
      <c r="J31" s="8">
        <f t="shared" si="0"/>
        <v>-0.5</v>
      </c>
      <c r="K31" s="9">
        <f t="shared" si="1"/>
        <v>-0.13333333333333333</v>
      </c>
    </row>
    <row r="32" spans="1:11" x14ac:dyDescent="0.2">
      <c r="A32" s="2"/>
      <c r="B32" s="68"/>
      <c r="C32" s="33"/>
      <c r="D32" s="68"/>
      <c r="E32" s="6"/>
      <c r="F32" s="82"/>
      <c r="G32" s="33"/>
      <c r="H32" s="68"/>
      <c r="I32" s="6"/>
      <c r="J32" s="5"/>
      <c r="K32" s="6"/>
    </row>
    <row r="33" spans="1:11" s="43" customFormat="1" x14ac:dyDescent="0.2">
      <c r="A33" s="162" t="s">
        <v>426</v>
      </c>
      <c r="B33" s="71">
        <f>SUM(B18:B32)</f>
        <v>39</v>
      </c>
      <c r="C33" s="40">
        <f>B33/666</f>
        <v>5.8558558558558557E-2</v>
      </c>
      <c r="D33" s="71">
        <f>SUM(D18:D32)</f>
        <v>28</v>
      </c>
      <c r="E33" s="41">
        <f>D33/602</f>
        <v>4.6511627906976744E-2</v>
      </c>
      <c r="F33" s="77">
        <f>SUM(F18:F32)</f>
        <v>277</v>
      </c>
      <c r="G33" s="42">
        <f>F33/5422</f>
        <v>5.1088159350793062E-2</v>
      </c>
      <c r="H33" s="71">
        <f>SUM(H18:H32)</f>
        <v>476</v>
      </c>
      <c r="I33" s="41">
        <f>H33/6871</f>
        <v>6.9276670062581869E-2</v>
      </c>
      <c r="J33" s="37">
        <f>IF(D33=0, "-", IF((B33-D33)/D33&lt;10, (B33-D33)/D33, "&gt;999%"))</f>
        <v>0.39285714285714285</v>
      </c>
      <c r="K33" s="38">
        <f>IF(H33=0, "-", IF((F33-H33)/H33&lt;10, (F33-H33)/H33, "&gt;999%"))</f>
        <v>-0.41806722689075632</v>
      </c>
    </row>
    <row r="34" spans="1:11" x14ac:dyDescent="0.2">
      <c r="B34" s="83"/>
      <c r="D34" s="83"/>
      <c r="F34" s="83"/>
      <c r="H34" s="83"/>
    </row>
    <row r="35" spans="1:11" x14ac:dyDescent="0.2">
      <c r="A35" s="163" t="s">
        <v>114</v>
      </c>
      <c r="B35" s="61" t="s">
        <v>12</v>
      </c>
      <c r="C35" s="62" t="s">
        <v>13</v>
      </c>
      <c r="D35" s="61" t="s">
        <v>12</v>
      </c>
      <c r="E35" s="63" t="s">
        <v>13</v>
      </c>
      <c r="F35" s="62" t="s">
        <v>12</v>
      </c>
      <c r="G35" s="62" t="s">
        <v>13</v>
      </c>
      <c r="H35" s="61" t="s">
        <v>12</v>
      </c>
      <c r="I35" s="63" t="s">
        <v>13</v>
      </c>
      <c r="J35" s="61"/>
      <c r="K35" s="63"/>
    </row>
    <row r="36" spans="1:11" x14ac:dyDescent="0.2">
      <c r="A36" s="7" t="s">
        <v>187</v>
      </c>
      <c r="B36" s="65">
        <v>1</v>
      </c>
      <c r="C36" s="34">
        <f>IF(B38=0, "-", B36/B38)</f>
        <v>1</v>
      </c>
      <c r="D36" s="65">
        <v>0</v>
      </c>
      <c r="E36" s="9" t="str">
        <f>IF(D38=0, "-", D36/D38)</f>
        <v>-</v>
      </c>
      <c r="F36" s="81">
        <v>1</v>
      </c>
      <c r="G36" s="34">
        <f>IF(F38=0, "-", F36/F38)</f>
        <v>1</v>
      </c>
      <c r="H36" s="65">
        <v>2</v>
      </c>
      <c r="I36" s="9">
        <f>IF(H38=0, "-", H36/H38)</f>
        <v>1</v>
      </c>
      <c r="J36" s="8" t="str">
        <f>IF(D36=0, "-", IF((B36-D36)/D36&lt;10, (B36-D36)/D36, "&gt;999%"))</f>
        <v>-</v>
      </c>
      <c r="K36" s="9">
        <f>IF(H36=0, "-", IF((F36-H36)/H36&lt;10, (F36-H36)/H36, "&gt;999%"))</f>
        <v>-0.5</v>
      </c>
    </row>
    <row r="37" spans="1:11" x14ac:dyDescent="0.2">
      <c r="A37" s="2"/>
      <c r="B37" s="68"/>
      <c r="C37" s="33"/>
      <c r="D37" s="68"/>
      <c r="E37" s="6"/>
      <c r="F37" s="82"/>
      <c r="G37" s="33"/>
      <c r="H37" s="68"/>
      <c r="I37" s="6"/>
      <c r="J37" s="5"/>
      <c r="K37" s="6"/>
    </row>
    <row r="38" spans="1:11" s="43" customFormat="1" x14ac:dyDescent="0.2">
      <c r="A38" s="162" t="s">
        <v>425</v>
      </c>
      <c r="B38" s="71">
        <f>SUM(B36:B37)</f>
        <v>1</v>
      </c>
      <c r="C38" s="40">
        <f>B38/666</f>
        <v>1.5015015015015015E-3</v>
      </c>
      <c r="D38" s="71">
        <f>SUM(D36:D37)</f>
        <v>0</v>
      </c>
      <c r="E38" s="41">
        <f>D38/602</f>
        <v>0</v>
      </c>
      <c r="F38" s="77">
        <f>SUM(F36:F37)</f>
        <v>1</v>
      </c>
      <c r="G38" s="42">
        <f>F38/5422</f>
        <v>1.8443378827001107E-4</v>
      </c>
      <c r="H38" s="71">
        <f>SUM(H36:H37)</f>
        <v>2</v>
      </c>
      <c r="I38" s="41">
        <f>H38/6871</f>
        <v>2.9107844564110026E-4</v>
      </c>
      <c r="J38" s="37" t="str">
        <f>IF(D38=0, "-", IF((B38-D38)/D38&lt;10, (B38-D38)/D38, "&gt;999%"))</f>
        <v>-</v>
      </c>
      <c r="K38" s="38">
        <f>IF(H38=0, "-", IF((F38-H38)/H38&lt;10, (F38-H38)/H38, "&gt;999%"))</f>
        <v>-0.5</v>
      </c>
    </row>
    <row r="39" spans="1:11" x14ac:dyDescent="0.2">
      <c r="B39" s="83"/>
      <c r="D39" s="83"/>
      <c r="F39" s="83"/>
      <c r="H39" s="83"/>
    </row>
    <row r="40" spans="1:11" s="43" customFormat="1" x14ac:dyDescent="0.2">
      <c r="A40" s="162" t="s">
        <v>424</v>
      </c>
      <c r="B40" s="71">
        <v>40</v>
      </c>
      <c r="C40" s="40">
        <f>B40/666</f>
        <v>6.006006006006006E-2</v>
      </c>
      <c r="D40" s="71">
        <v>28</v>
      </c>
      <c r="E40" s="41">
        <f>D40/602</f>
        <v>4.6511627906976744E-2</v>
      </c>
      <c r="F40" s="77">
        <v>278</v>
      </c>
      <c r="G40" s="42">
        <f>F40/5422</f>
        <v>5.1272593139063079E-2</v>
      </c>
      <c r="H40" s="71">
        <v>478</v>
      </c>
      <c r="I40" s="41">
        <f>H40/6871</f>
        <v>6.9567748508222962E-2</v>
      </c>
      <c r="J40" s="37">
        <f>IF(D40=0, "-", IF((B40-D40)/D40&lt;10, (B40-D40)/D40, "&gt;999%"))</f>
        <v>0.42857142857142855</v>
      </c>
      <c r="K40" s="38">
        <f>IF(H40=0, "-", IF((F40-H40)/H40&lt;10, (F40-H40)/H40, "&gt;999%"))</f>
        <v>-0.41841004184100417</v>
      </c>
    </row>
    <row r="41" spans="1:11" x14ac:dyDescent="0.2">
      <c r="B41" s="83"/>
      <c r="D41" s="83"/>
      <c r="F41" s="83"/>
      <c r="H41" s="83"/>
    </row>
    <row r="42" spans="1:11" ht="15.75" x14ac:dyDescent="0.25">
      <c r="A42" s="164" t="s">
        <v>90</v>
      </c>
      <c r="B42" s="196" t="s">
        <v>1</v>
      </c>
      <c r="C42" s="200"/>
      <c r="D42" s="200"/>
      <c r="E42" s="197"/>
      <c r="F42" s="196" t="s">
        <v>14</v>
      </c>
      <c r="G42" s="200"/>
      <c r="H42" s="200"/>
      <c r="I42" s="197"/>
      <c r="J42" s="196" t="s">
        <v>15</v>
      </c>
      <c r="K42" s="197"/>
    </row>
    <row r="43" spans="1:11" x14ac:dyDescent="0.2">
      <c r="A43" s="22"/>
      <c r="B43" s="196">
        <f>VALUE(RIGHT($B$2, 4))</f>
        <v>2020</v>
      </c>
      <c r="C43" s="197"/>
      <c r="D43" s="196">
        <f>B43-1</f>
        <v>2019</v>
      </c>
      <c r="E43" s="204"/>
      <c r="F43" s="196">
        <f>B43</f>
        <v>2020</v>
      </c>
      <c r="G43" s="204"/>
      <c r="H43" s="196">
        <f>D43</f>
        <v>2019</v>
      </c>
      <c r="I43" s="204"/>
      <c r="J43" s="140" t="s">
        <v>4</v>
      </c>
      <c r="K43" s="141" t="s">
        <v>2</v>
      </c>
    </row>
    <row r="44" spans="1:11" x14ac:dyDescent="0.2">
      <c r="A44" s="163" t="s">
        <v>115</v>
      </c>
      <c r="B44" s="61" t="s">
        <v>12</v>
      </c>
      <c r="C44" s="62" t="s">
        <v>13</v>
      </c>
      <c r="D44" s="61" t="s">
        <v>12</v>
      </c>
      <c r="E44" s="63" t="s">
        <v>13</v>
      </c>
      <c r="F44" s="62" t="s">
        <v>12</v>
      </c>
      <c r="G44" s="62" t="s">
        <v>13</v>
      </c>
      <c r="H44" s="61" t="s">
        <v>12</v>
      </c>
      <c r="I44" s="63" t="s">
        <v>13</v>
      </c>
      <c r="J44" s="61"/>
      <c r="K44" s="63"/>
    </row>
    <row r="45" spans="1:11" x14ac:dyDescent="0.2">
      <c r="A45" s="7" t="s">
        <v>188</v>
      </c>
      <c r="B45" s="65">
        <v>1</v>
      </c>
      <c r="C45" s="34">
        <f>IF(B61=0, "-", B45/B61)</f>
        <v>2.3809523809523808E-2</v>
      </c>
      <c r="D45" s="65">
        <v>0</v>
      </c>
      <c r="E45" s="9">
        <f>IF(D61=0, "-", D45/D61)</f>
        <v>0</v>
      </c>
      <c r="F45" s="81">
        <v>6</v>
      </c>
      <c r="G45" s="34">
        <f>IF(F61=0, "-", F45/F61)</f>
        <v>1.3043478260869565E-2</v>
      </c>
      <c r="H45" s="65">
        <v>7</v>
      </c>
      <c r="I45" s="9">
        <f>IF(H61=0, "-", H45/H61)</f>
        <v>1.0954616588419406E-2</v>
      </c>
      <c r="J45" s="8" t="str">
        <f t="shared" ref="J45:J59" si="2">IF(D45=0, "-", IF((B45-D45)/D45&lt;10, (B45-D45)/D45, "&gt;999%"))</f>
        <v>-</v>
      </c>
      <c r="K45" s="9">
        <f t="shared" ref="K45:K59" si="3">IF(H45=0, "-", IF((F45-H45)/H45&lt;10, (F45-H45)/H45, "&gt;999%"))</f>
        <v>-0.14285714285714285</v>
      </c>
    </row>
    <row r="46" spans="1:11" x14ac:dyDescent="0.2">
      <c r="A46" s="7" t="s">
        <v>189</v>
      </c>
      <c r="B46" s="65">
        <v>0</v>
      </c>
      <c r="C46" s="34">
        <f>IF(B61=0, "-", B46/B61)</f>
        <v>0</v>
      </c>
      <c r="D46" s="65">
        <v>2</v>
      </c>
      <c r="E46" s="9">
        <f>IF(D61=0, "-", D46/D61)</f>
        <v>3.5087719298245612E-2</v>
      </c>
      <c r="F46" s="81">
        <v>7</v>
      </c>
      <c r="G46" s="34">
        <f>IF(F61=0, "-", F46/F61)</f>
        <v>1.5217391304347827E-2</v>
      </c>
      <c r="H46" s="65">
        <v>20</v>
      </c>
      <c r="I46" s="9">
        <f>IF(H61=0, "-", H46/H61)</f>
        <v>3.1298904538341159E-2</v>
      </c>
      <c r="J46" s="8">
        <f t="shared" si="2"/>
        <v>-1</v>
      </c>
      <c r="K46" s="9">
        <f t="shared" si="3"/>
        <v>-0.65</v>
      </c>
    </row>
    <row r="47" spans="1:11" x14ac:dyDescent="0.2">
      <c r="A47" s="7" t="s">
        <v>190</v>
      </c>
      <c r="B47" s="65">
        <v>4</v>
      </c>
      <c r="C47" s="34">
        <f>IF(B61=0, "-", B47/B61)</f>
        <v>9.5238095238095233E-2</v>
      </c>
      <c r="D47" s="65">
        <v>6</v>
      </c>
      <c r="E47" s="9">
        <f>IF(D61=0, "-", D47/D61)</f>
        <v>0.10526315789473684</v>
      </c>
      <c r="F47" s="81">
        <v>26</v>
      </c>
      <c r="G47" s="34">
        <f>IF(F61=0, "-", F47/F61)</f>
        <v>5.6521739130434782E-2</v>
      </c>
      <c r="H47" s="65">
        <v>39</v>
      </c>
      <c r="I47" s="9">
        <f>IF(H61=0, "-", H47/H61)</f>
        <v>6.1032863849765258E-2</v>
      </c>
      <c r="J47" s="8">
        <f t="shared" si="2"/>
        <v>-0.33333333333333331</v>
      </c>
      <c r="K47" s="9">
        <f t="shared" si="3"/>
        <v>-0.33333333333333331</v>
      </c>
    </row>
    <row r="48" spans="1:11" x14ac:dyDescent="0.2">
      <c r="A48" s="7" t="s">
        <v>191</v>
      </c>
      <c r="B48" s="65">
        <v>0</v>
      </c>
      <c r="C48" s="34">
        <f>IF(B61=0, "-", B48/B61)</f>
        <v>0</v>
      </c>
      <c r="D48" s="65">
        <v>1</v>
      </c>
      <c r="E48" s="9">
        <f>IF(D61=0, "-", D48/D61)</f>
        <v>1.7543859649122806E-2</v>
      </c>
      <c r="F48" s="81">
        <v>6</v>
      </c>
      <c r="G48" s="34">
        <f>IF(F61=0, "-", F48/F61)</f>
        <v>1.3043478260869565E-2</v>
      </c>
      <c r="H48" s="65">
        <v>7</v>
      </c>
      <c r="I48" s="9">
        <f>IF(H61=0, "-", H48/H61)</f>
        <v>1.0954616588419406E-2</v>
      </c>
      <c r="J48" s="8">
        <f t="shared" si="2"/>
        <v>-1</v>
      </c>
      <c r="K48" s="9">
        <f t="shared" si="3"/>
        <v>-0.14285714285714285</v>
      </c>
    </row>
    <row r="49" spans="1:11" x14ac:dyDescent="0.2">
      <c r="A49" s="7" t="s">
        <v>192</v>
      </c>
      <c r="B49" s="65">
        <v>3</v>
      </c>
      <c r="C49" s="34">
        <f>IF(B61=0, "-", B49/B61)</f>
        <v>7.1428571428571425E-2</v>
      </c>
      <c r="D49" s="65">
        <v>12</v>
      </c>
      <c r="E49" s="9">
        <f>IF(D61=0, "-", D49/D61)</f>
        <v>0.21052631578947367</v>
      </c>
      <c r="F49" s="81">
        <v>77</v>
      </c>
      <c r="G49" s="34">
        <f>IF(F61=0, "-", F49/F61)</f>
        <v>0.16739130434782609</v>
      </c>
      <c r="H49" s="65">
        <v>106</v>
      </c>
      <c r="I49" s="9">
        <f>IF(H61=0, "-", H49/H61)</f>
        <v>0.16588419405320814</v>
      </c>
      <c r="J49" s="8">
        <f t="shared" si="2"/>
        <v>-0.75</v>
      </c>
      <c r="K49" s="9">
        <f t="shared" si="3"/>
        <v>-0.27358490566037735</v>
      </c>
    </row>
    <row r="50" spans="1:11" x14ac:dyDescent="0.2">
      <c r="A50" s="7" t="s">
        <v>193</v>
      </c>
      <c r="B50" s="65">
        <v>0</v>
      </c>
      <c r="C50" s="34">
        <f>IF(B61=0, "-", B50/B61)</f>
        <v>0</v>
      </c>
      <c r="D50" s="65">
        <v>0</v>
      </c>
      <c r="E50" s="9">
        <f>IF(D61=0, "-", D50/D61)</f>
        <v>0</v>
      </c>
      <c r="F50" s="81">
        <v>0</v>
      </c>
      <c r="G50" s="34">
        <f>IF(F61=0, "-", F50/F61)</f>
        <v>0</v>
      </c>
      <c r="H50" s="65">
        <v>1</v>
      </c>
      <c r="I50" s="9">
        <f>IF(H61=0, "-", H50/H61)</f>
        <v>1.5649452269170579E-3</v>
      </c>
      <c r="J50" s="8" t="str">
        <f t="shared" si="2"/>
        <v>-</v>
      </c>
      <c r="K50" s="9">
        <f t="shared" si="3"/>
        <v>-1</v>
      </c>
    </row>
    <row r="51" spans="1:11" x14ac:dyDescent="0.2">
      <c r="A51" s="7" t="s">
        <v>194</v>
      </c>
      <c r="B51" s="65">
        <v>9</v>
      </c>
      <c r="C51" s="34">
        <f>IF(B61=0, "-", B51/B61)</f>
        <v>0.21428571428571427</v>
      </c>
      <c r="D51" s="65">
        <v>9</v>
      </c>
      <c r="E51" s="9">
        <f>IF(D61=0, "-", D51/D61)</f>
        <v>0.15789473684210525</v>
      </c>
      <c r="F51" s="81">
        <v>54</v>
      </c>
      <c r="G51" s="34">
        <f>IF(F61=0, "-", F51/F61)</f>
        <v>0.11739130434782609</v>
      </c>
      <c r="H51" s="65">
        <v>69</v>
      </c>
      <c r="I51" s="9">
        <f>IF(H61=0, "-", H51/H61)</f>
        <v>0.107981220657277</v>
      </c>
      <c r="J51" s="8">
        <f t="shared" si="2"/>
        <v>0</v>
      </c>
      <c r="K51" s="9">
        <f t="shared" si="3"/>
        <v>-0.21739130434782608</v>
      </c>
    </row>
    <row r="52" spans="1:11" x14ac:dyDescent="0.2">
      <c r="A52" s="7" t="s">
        <v>195</v>
      </c>
      <c r="B52" s="65">
        <v>0</v>
      </c>
      <c r="C52" s="34">
        <f>IF(B61=0, "-", B52/B61)</f>
        <v>0</v>
      </c>
      <c r="D52" s="65">
        <v>0</v>
      </c>
      <c r="E52" s="9">
        <f>IF(D61=0, "-", D52/D61)</f>
        <v>0</v>
      </c>
      <c r="F52" s="81">
        <v>0</v>
      </c>
      <c r="G52" s="34">
        <f>IF(F61=0, "-", F52/F61)</f>
        <v>0</v>
      </c>
      <c r="H52" s="65">
        <v>1</v>
      </c>
      <c r="I52" s="9">
        <f>IF(H61=0, "-", H52/H61)</f>
        <v>1.5649452269170579E-3</v>
      </c>
      <c r="J52" s="8" t="str">
        <f t="shared" si="2"/>
        <v>-</v>
      </c>
      <c r="K52" s="9">
        <f t="shared" si="3"/>
        <v>-1</v>
      </c>
    </row>
    <row r="53" spans="1:11" x14ac:dyDescent="0.2">
      <c r="A53" s="7" t="s">
        <v>196</v>
      </c>
      <c r="B53" s="65">
        <v>8</v>
      </c>
      <c r="C53" s="34">
        <f>IF(B61=0, "-", B53/B61)</f>
        <v>0.19047619047619047</v>
      </c>
      <c r="D53" s="65">
        <v>7</v>
      </c>
      <c r="E53" s="9">
        <f>IF(D61=0, "-", D53/D61)</f>
        <v>0.12280701754385964</v>
      </c>
      <c r="F53" s="81">
        <v>67</v>
      </c>
      <c r="G53" s="34">
        <f>IF(F61=0, "-", F53/F61)</f>
        <v>0.14565217391304347</v>
      </c>
      <c r="H53" s="65">
        <v>107</v>
      </c>
      <c r="I53" s="9">
        <f>IF(H61=0, "-", H53/H61)</f>
        <v>0.1674491392801252</v>
      </c>
      <c r="J53" s="8">
        <f t="shared" si="2"/>
        <v>0.14285714285714285</v>
      </c>
      <c r="K53" s="9">
        <f t="shared" si="3"/>
        <v>-0.37383177570093457</v>
      </c>
    </row>
    <row r="54" spans="1:11" x14ac:dyDescent="0.2">
      <c r="A54" s="7" t="s">
        <v>197</v>
      </c>
      <c r="B54" s="65">
        <v>0</v>
      </c>
      <c r="C54" s="34">
        <f>IF(B61=0, "-", B54/B61)</f>
        <v>0</v>
      </c>
      <c r="D54" s="65">
        <v>0</v>
      </c>
      <c r="E54" s="9">
        <f>IF(D61=0, "-", D54/D61)</f>
        <v>0</v>
      </c>
      <c r="F54" s="81">
        <v>0</v>
      </c>
      <c r="G54" s="34">
        <f>IF(F61=0, "-", F54/F61)</f>
        <v>0</v>
      </c>
      <c r="H54" s="65">
        <v>22</v>
      </c>
      <c r="I54" s="9">
        <f>IF(H61=0, "-", H54/H61)</f>
        <v>3.4428794992175271E-2</v>
      </c>
      <c r="J54" s="8" t="str">
        <f t="shared" si="2"/>
        <v>-</v>
      </c>
      <c r="K54" s="9">
        <f t="shared" si="3"/>
        <v>-1</v>
      </c>
    </row>
    <row r="55" spans="1:11" x14ac:dyDescent="0.2">
      <c r="A55" s="7" t="s">
        <v>198</v>
      </c>
      <c r="B55" s="65">
        <v>2</v>
      </c>
      <c r="C55" s="34">
        <f>IF(B61=0, "-", B55/B61)</f>
        <v>4.7619047619047616E-2</v>
      </c>
      <c r="D55" s="65">
        <v>0</v>
      </c>
      <c r="E55" s="9">
        <f>IF(D61=0, "-", D55/D61)</f>
        <v>0</v>
      </c>
      <c r="F55" s="81">
        <v>8</v>
      </c>
      <c r="G55" s="34">
        <f>IF(F61=0, "-", F55/F61)</f>
        <v>1.7391304347826087E-2</v>
      </c>
      <c r="H55" s="65">
        <v>4</v>
      </c>
      <c r="I55" s="9">
        <f>IF(H61=0, "-", H55/H61)</f>
        <v>6.2597809076682318E-3</v>
      </c>
      <c r="J55" s="8" t="str">
        <f t="shared" si="2"/>
        <v>-</v>
      </c>
      <c r="K55" s="9">
        <f t="shared" si="3"/>
        <v>1</v>
      </c>
    </row>
    <row r="56" spans="1:11" x14ac:dyDescent="0.2">
      <c r="A56" s="7" t="s">
        <v>199</v>
      </c>
      <c r="B56" s="65">
        <v>0</v>
      </c>
      <c r="C56" s="34">
        <f>IF(B61=0, "-", B56/B61)</f>
        <v>0</v>
      </c>
      <c r="D56" s="65">
        <v>0</v>
      </c>
      <c r="E56" s="9">
        <f>IF(D61=0, "-", D56/D61)</f>
        <v>0</v>
      </c>
      <c r="F56" s="81">
        <v>4</v>
      </c>
      <c r="G56" s="34">
        <f>IF(F61=0, "-", F56/F61)</f>
        <v>8.6956521739130436E-3</v>
      </c>
      <c r="H56" s="65">
        <v>1</v>
      </c>
      <c r="I56" s="9">
        <f>IF(H61=0, "-", H56/H61)</f>
        <v>1.5649452269170579E-3</v>
      </c>
      <c r="J56" s="8" t="str">
        <f t="shared" si="2"/>
        <v>-</v>
      </c>
      <c r="K56" s="9">
        <f t="shared" si="3"/>
        <v>3</v>
      </c>
    </row>
    <row r="57" spans="1:11" x14ac:dyDescent="0.2">
      <c r="A57" s="7" t="s">
        <v>200</v>
      </c>
      <c r="B57" s="65">
        <v>14</v>
      </c>
      <c r="C57" s="34">
        <f>IF(B61=0, "-", B57/B61)</f>
        <v>0.33333333333333331</v>
      </c>
      <c r="D57" s="65">
        <v>19</v>
      </c>
      <c r="E57" s="9">
        <f>IF(D61=0, "-", D57/D61)</f>
        <v>0.33333333333333331</v>
      </c>
      <c r="F57" s="81">
        <v>186</v>
      </c>
      <c r="G57" s="34">
        <f>IF(F61=0, "-", F57/F61)</f>
        <v>0.40434782608695652</v>
      </c>
      <c r="H57" s="65">
        <v>229</v>
      </c>
      <c r="I57" s="9">
        <f>IF(H61=0, "-", H57/H61)</f>
        <v>0.35837245696400627</v>
      </c>
      <c r="J57" s="8">
        <f t="shared" si="2"/>
        <v>-0.26315789473684209</v>
      </c>
      <c r="K57" s="9">
        <f t="shared" si="3"/>
        <v>-0.18777292576419213</v>
      </c>
    </row>
    <row r="58" spans="1:11" x14ac:dyDescent="0.2">
      <c r="A58" s="7" t="s">
        <v>201</v>
      </c>
      <c r="B58" s="65">
        <v>0</v>
      </c>
      <c r="C58" s="34">
        <f>IF(B61=0, "-", B58/B61)</f>
        <v>0</v>
      </c>
      <c r="D58" s="65">
        <v>0</v>
      </c>
      <c r="E58" s="9">
        <f>IF(D61=0, "-", D58/D61)</f>
        <v>0</v>
      </c>
      <c r="F58" s="81">
        <v>1</v>
      </c>
      <c r="G58" s="34">
        <f>IF(F61=0, "-", F58/F61)</f>
        <v>2.1739130434782609E-3</v>
      </c>
      <c r="H58" s="65">
        <v>2</v>
      </c>
      <c r="I58" s="9">
        <f>IF(H61=0, "-", H58/H61)</f>
        <v>3.1298904538341159E-3</v>
      </c>
      <c r="J58" s="8" t="str">
        <f t="shared" si="2"/>
        <v>-</v>
      </c>
      <c r="K58" s="9">
        <f t="shared" si="3"/>
        <v>-0.5</v>
      </c>
    </row>
    <row r="59" spans="1:11" x14ac:dyDescent="0.2">
      <c r="A59" s="7" t="s">
        <v>202</v>
      </c>
      <c r="B59" s="65">
        <v>1</v>
      </c>
      <c r="C59" s="34">
        <f>IF(B61=0, "-", B59/B61)</f>
        <v>2.3809523809523808E-2</v>
      </c>
      <c r="D59" s="65">
        <v>1</v>
      </c>
      <c r="E59" s="9">
        <f>IF(D61=0, "-", D59/D61)</f>
        <v>1.7543859649122806E-2</v>
      </c>
      <c r="F59" s="81">
        <v>18</v>
      </c>
      <c r="G59" s="34">
        <f>IF(F61=0, "-", F59/F61)</f>
        <v>3.9130434782608699E-2</v>
      </c>
      <c r="H59" s="65">
        <v>24</v>
      </c>
      <c r="I59" s="9">
        <f>IF(H61=0, "-", H59/H61)</f>
        <v>3.7558685446009391E-2</v>
      </c>
      <c r="J59" s="8">
        <f t="shared" si="2"/>
        <v>0</v>
      </c>
      <c r="K59" s="9">
        <f t="shared" si="3"/>
        <v>-0.25</v>
      </c>
    </row>
    <row r="60" spans="1:11" x14ac:dyDescent="0.2">
      <c r="A60" s="2"/>
      <c r="B60" s="68"/>
      <c r="C60" s="33"/>
      <c r="D60" s="68"/>
      <c r="E60" s="6"/>
      <c r="F60" s="82"/>
      <c r="G60" s="33"/>
      <c r="H60" s="68"/>
      <c r="I60" s="6"/>
      <c r="J60" s="5"/>
      <c r="K60" s="6"/>
    </row>
    <row r="61" spans="1:11" s="43" customFormat="1" x14ac:dyDescent="0.2">
      <c r="A61" s="162" t="s">
        <v>423</v>
      </c>
      <c r="B61" s="71">
        <f>SUM(B45:B60)</f>
        <v>42</v>
      </c>
      <c r="C61" s="40">
        <f>B61/666</f>
        <v>6.3063063063063057E-2</v>
      </c>
      <c r="D61" s="71">
        <f>SUM(D45:D60)</f>
        <v>57</v>
      </c>
      <c r="E61" s="41">
        <f>D61/602</f>
        <v>9.4684385382059796E-2</v>
      </c>
      <c r="F61" s="77">
        <f>SUM(F45:F60)</f>
        <v>460</v>
      </c>
      <c r="G61" s="42">
        <f>F61/5422</f>
        <v>8.4839542604205093E-2</v>
      </c>
      <c r="H61" s="71">
        <f>SUM(H45:H60)</f>
        <v>639</v>
      </c>
      <c r="I61" s="41">
        <f>H61/6871</f>
        <v>9.2999563382331535E-2</v>
      </c>
      <c r="J61" s="37">
        <f>IF(D61=0, "-", IF((B61-D61)/D61&lt;10, (B61-D61)/D61, "&gt;999%"))</f>
        <v>-0.26315789473684209</v>
      </c>
      <c r="K61" s="38">
        <f>IF(H61=0, "-", IF((F61-H61)/H61&lt;10, (F61-H61)/H61, "&gt;999%"))</f>
        <v>-0.28012519561815336</v>
      </c>
    </row>
    <row r="62" spans="1:11" x14ac:dyDescent="0.2">
      <c r="B62" s="83"/>
      <c r="D62" s="83"/>
      <c r="F62" s="83"/>
      <c r="H62" s="83"/>
    </row>
    <row r="63" spans="1:11" x14ac:dyDescent="0.2">
      <c r="A63" s="163" t="s">
        <v>116</v>
      </c>
      <c r="B63" s="61" t="s">
        <v>12</v>
      </c>
      <c r="C63" s="62" t="s">
        <v>13</v>
      </c>
      <c r="D63" s="61" t="s">
        <v>12</v>
      </c>
      <c r="E63" s="63" t="s">
        <v>13</v>
      </c>
      <c r="F63" s="62" t="s">
        <v>12</v>
      </c>
      <c r="G63" s="62" t="s">
        <v>13</v>
      </c>
      <c r="H63" s="61" t="s">
        <v>12</v>
      </c>
      <c r="I63" s="63" t="s">
        <v>13</v>
      </c>
      <c r="J63" s="61"/>
      <c r="K63" s="63"/>
    </row>
    <row r="64" spans="1:11" x14ac:dyDescent="0.2">
      <c r="A64" s="7" t="s">
        <v>203</v>
      </c>
      <c r="B64" s="65">
        <v>0</v>
      </c>
      <c r="C64" s="34">
        <f>IF(B73=0, "-", B64/B73)</f>
        <v>0</v>
      </c>
      <c r="D64" s="65">
        <v>0</v>
      </c>
      <c r="E64" s="9">
        <f>IF(D73=0, "-", D64/D73)</f>
        <v>0</v>
      </c>
      <c r="F64" s="81">
        <v>1</v>
      </c>
      <c r="G64" s="34">
        <f>IF(F73=0, "-", F64/F73)</f>
        <v>3.7037037037037035E-2</v>
      </c>
      <c r="H64" s="65">
        <v>1</v>
      </c>
      <c r="I64" s="9">
        <f>IF(H73=0, "-", H64/H73)</f>
        <v>5.5555555555555552E-2</v>
      </c>
      <c r="J64" s="8" t="str">
        <f t="shared" ref="J64:J71" si="4">IF(D64=0, "-", IF((B64-D64)/D64&lt;10, (B64-D64)/D64, "&gt;999%"))</f>
        <v>-</v>
      </c>
      <c r="K64" s="9">
        <f t="shared" ref="K64:K71" si="5">IF(H64=0, "-", IF((F64-H64)/H64&lt;10, (F64-H64)/H64, "&gt;999%"))</f>
        <v>0</v>
      </c>
    </row>
    <row r="65" spans="1:11" x14ac:dyDescent="0.2">
      <c r="A65" s="7" t="s">
        <v>204</v>
      </c>
      <c r="B65" s="65">
        <v>1</v>
      </c>
      <c r="C65" s="34">
        <f>IF(B73=0, "-", B65/B73)</f>
        <v>0.33333333333333331</v>
      </c>
      <c r="D65" s="65">
        <v>3</v>
      </c>
      <c r="E65" s="9">
        <f>IF(D73=0, "-", D65/D73)</f>
        <v>1</v>
      </c>
      <c r="F65" s="81">
        <v>4</v>
      </c>
      <c r="G65" s="34">
        <f>IF(F73=0, "-", F65/F73)</f>
        <v>0.14814814814814814</v>
      </c>
      <c r="H65" s="65">
        <v>10</v>
      </c>
      <c r="I65" s="9">
        <f>IF(H73=0, "-", H65/H73)</f>
        <v>0.55555555555555558</v>
      </c>
      <c r="J65" s="8">
        <f t="shared" si="4"/>
        <v>-0.66666666666666663</v>
      </c>
      <c r="K65" s="9">
        <f t="shared" si="5"/>
        <v>-0.6</v>
      </c>
    </row>
    <row r="66" spans="1:11" x14ac:dyDescent="0.2">
      <c r="A66" s="7" t="s">
        <v>205</v>
      </c>
      <c r="B66" s="65">
        <v>1</v>
      </c>
      <c r="C66" s="34">
        <f>IF(B73=0, "-", B66/B73)</f>
        <v>0.33333333333333331</v>
      </c>
      <c r="D66" s="65">
        <v>0</v>
      </c>
      <c r="E66" s="9">
        <f>IF(D73=0, "-", D66/D73)</f>
        <v>0</v>
      </c>
      <c r="F66" s="81">
        <v>8</v>
      </c>
      <c r="G66" s="34">
        <f>IF(F73=0, "-", F66/F73)</f>
        <v>0.29629629629629628</v>
      </c>
      <c r="H66" s="65">
        <v>0</v>
      </c>
      <c r="I66" s="9">
        <f>IF(H73=0, "-", H66/H73)</f>
        <v>0</v>
      </c>
      <c r="J66" s="8" t="str">
        <f t="shared" si="4"/>
        <v>-</v>
      </c>
      <c r="K66" s="9" t="str">
        <f t="shared" si="5"/>
        <v>-</v>
      </c>
    </row>
    <row r="67" spans="1:11" x14ac:dyDescent="0.2">
      <c r="A67" s="7" t="s">
        <v>206</v>
      </c>
      <c r="B67" s="65">
        <v>0</v>
      </c>
      <c r="C67" s="34">
        <f>IF(B73=0, "-", B67/B73)</f>
        <v>0</v>
      </c>
      <c r="D67" s="65">
        <v>0</v>
      </c>
      <c r="E67" s="9">
        <f>IF(D73=0, "-", D67/D73)</f>
        <v>0</v>
      </c>
      <c r="F67" s="81">
        <v>1</v>
      </c>
      <c r="G67" s="34">
        <f>IF(F73=0, "-", F67/F73)</f>
        <v>3.7037037037037035E-2</v>
      </c>
      <c r="H67" s="65">
        <v>0</v>
      </c>
      <c r="I67" s="9">
        <f>IF(H73=0, "-", H67/H73)</f>
        <v>0</v>
      </c>
      <c r="J67" s="8" t="str">
        <f t="shared" si="4"/>
        <v>-</v>
      </c>
      <c r="K67" s="9" t="str">
        <f t="shared" si="5"/>
        <v>-</v>
      </c>
    </row>
    <row r="68" spans="1:11" x14ac:dyDescent="0.2">
      <c r="A68" s="7" t="s">
        <v>207</v>
      </c>
      <c r="B68" s="65">
        <v>0</v>
      </c>
      <c r="C68" s="34">
        <f>IF(B73=0, "-", B68/B73)</f>
        <v>0</v>
      </c>
      <c r="D68" s="65">
        <v>0</v>
      </c>
      <c r="E68" s="9">
        <f>IF(D73=0, "-", D68/D73)</f>
        <v>0</v>
      </c>
      <c r="F68" s="81">
        <v>1</v>
      </c>
      <c r="G68" s="34">
        <f>IF(F73=0, "-", F68/F73)</f>
        <v>3.7037037037037035E-2</v>
      </c>
      <c r="H68" s="65">
        <v>0</v>
      </c>
      <c r="I68" s="9">
        <f>IF(H73=0, "-", H68/H73)</f>
        <v>0</v>
      </c>
      <c r="J68" s="8" t="str">
        <f t="shared" si="4"/>
        <v>-</v>
      </c>
      <c r="K68" s="9" t="str">
        <f t="shared" si="5"/>
        <v>-</v>
      </c>
    </row>
    <row r="69" spans="1:11" x14ac:dyDescent="0.2">
      <c r="A69" s="7" t="s">
        <v>208</v>
      </c>
      <c r="B69" s="65">
        <v>0</v>
      </c>
      <c r="C69" s="34">
        <f>IF(B73=0, "-", B69/B73)</f>
        <v>0</v>
      </c>
      <c r="D69" s="65">
        <v>0</v>
      </c>
      <c r="E69" s="9">
        <f>IF(D73=0, "-", D69/D73)</f>
        <v>0</v>
      </c>
      <c r="F69" s="81">
        <v>7</v>
      </c>
      <c r="G69" s="34">
        <f>IF(F73=0, "-", F69/F73)</f>
        <v>0.25925925925925924</v>
      </c>
      <c r="H69" s="65">
        <v>5</v>
      </c>
      <c r="I69" s="9">
        <f>IF(H73=0, "-", H69/H73)</f>
        <v>0.27777777777777779</v>
      </c>
      <c r="J69" s="8" t="str">
        <f t="shared" si="4"/>
        <v>-</v>
      </c>
      <c r="K69" s="9">
        <f t="shared" si="5"/>
        <v>0.4</v>
      </c>
    </row>
    <row r="70" spans="1:11" x14ac:dyDescent="0.2">
      <c r="A70" s="7" t="s">
        <v>209</v>
      </c>
      <c r="B70" s="65">
        <v>0</v>
      </c>
      <c r="C70" s="34">
        <f>IF(B73=0, "-", B70/B73)</f>
        <v>0</v>
      </c>
      <c r="D70" s="65">
        <v>0</v>
      </c>
      <c r="E70" s="9">
        <f>IF(D73=0, "-", D70/D73)</f>
        <v>0</v>
      </c>
      <c r="F70" s="81">
        <v>1</v>
      </c>
      <c r="G70" s="34">
        <f>IF(F73=0, "-", F70/F73)</f>
        <v>3.7037037037037035E-2</v>
      </c>
      <c r="H70" s="65">
        <v>0</v>
      </c>
      <c r="I70" s="9">
        <f>IF(H73=0, "-", H70/H73)</f>
        <v>0</v>
      </c>
      <c r="J70" s="8" t="str">
        <f t="shared" si="4"/>
        <v>-</v>
      </c>
      <c r="K70" s="9" t="str">
        <f t="shared" si="5"/>
        <v>-</v>
      </c>
    </row>
    <row r="71" spans="1:11" x14ac:dyDescent="0.2">
      <c r="A71" s="7" t="s">
        <v>210</v>
      </c>
      <c r="B71" s="65">
        <v>1</v>
      </c>
      <c r="C71" s="34">
        <f>IF(B73=0, "-", B71/B73)</f>
        <v>0.33333333333333331</v>
      </c>
      <c r="D71" s="65">
        <v>0</v>
      </c>
      <c r="E71" s="9">
        <f>IF(D73=0, "-", D71/D73)</f>
        <v>0</v>
      </c>
      <c r="F71" s="81">
        <v>4</v>
      </c>
      <c r="G71" s="34">
        <f>IF(F73=0, "-", F71/F73)</f>
        <v>0.14814814814814814</v>
      </c>
      <c r="H71" s="65">
        <v>2</v>
      </c>
      <c r="I71" s="9">
        <f>IF(H73=0, "-", H71/H73)</f>
        <v>0.1111111111111111</v>
      </c>
      <c r="J71" s="8" t="str">
        <f t="shared" si="4"/>
        <v>-</v>
      </c>
      <c r="K71" s="9">
        <f t="shared" si="5"/>
        <v>1</v>
      </c>
    </row>
    <row r="72" spans="1:11" x14ac:dyDescent="0.2">
      <c r="A72" s="2"/>
      <c r="B72" s="68"/>
      <c r="C72" s="33"/>
      <c r="D72" s="68"/>
      <c r="E72" s="6"/>
      <c r="F72" s="82"/>
      <c r="G72" s="33"/>
      <c r="H72" s="68"/>
      <c r="I72" s="6"/>
      <c r="J72" s="5"/>
      <c r="K72" s="6"/>
    </row>
    <row r="73" spans="1:11" s="43" customFormat="1" x14ac:dyDescent="0.2">
      <c r="A73" s="162" t="s">
        <v>422</v>
      </c>
      <c r="B73" s="71">
        <f>SUM(B64:B72)</f>
        <v>3</v>
      </c>
      <c r="C73" s="40">
        <f>B73/666</f>
        <v>4.5045045045045045E-3</v>
      </c>
      <c r="D73" s="71">
        <f>SUM(D64:D72)</f>
        <v>3</v>
      </c>
      <c r="E73" s="41">
        <f>D73/602</f>
        <v>4.9833887043189366E-3</v>
      </c>
      <c r="F73" s="77">
        <f>SUM(F64:F72)</f>
        <v>27</v>
      </c>
      <c r="G73" s="42">
        <f>F73/5422</f>
        <v>4.9797122832902991E-3</v>
      </c>
      <c r="H73" s="71">
        <f>SUM(H64:H72)</f>
        <v>18</v>
      </c>
      <c r="I73" s="41">
        <f>H73/6871</f>
        <v>2.6197060107699026E-3</v>
      </c>
      <c r="J73" s="37">
        <f>IF(D73=0, "-", IF((B73-D73)/D73&lt;10, (B73-D73)/D73, "&gt;999%"))</f>
        <v>0</v>
      </c>
      <c r="K73" s="38">
        <f>IF(H73=0, "-", IF((F73-H73)/H73&lt;10, (F73-H73)/H73, "&gt;999%"))</f>
        <v>0.5</v>
      </c>
    </row>
    <row r="74" spans="1:11" x14ac:dyDescent="0.2">
      <c r="B74" s="83"/>
      <c r="D74" s="83"/>
      <c r="F74" s="83"/>
      <c r="H74" s="83"/>
    </row>
    <row r="75" spans="1:11" s="43" customFormat="1" x14ac:dyDescent="0.2">
      <c r="A75" s="162" t="s">
        <v>421</v>
      </c>
      <c r="B75" s="71">
        <v>45</v>
      </c>
      <c r="C75" s="40">
        <f>B75/666</f>
        <v>6.7567567567567571E-2</v>
      </c>
      <c r="D75" s="71">
        <v>60</v>
      </c>
      <c r="E75" s="41">
        <f>D75/602</f>
        <v>9.9667774086378738E-2</v>
      </c>
      <c r="F75" s="77">
        <v>487</v>
      </c>
      <c r="G75" s="42">
        <f>F75/5422</f>
        <v>8.9819254887495384E-2</v>
      </c>
      <c r="H75" s="71">
        <v>657</v>
      </c>
      <c r="I75" s="41">
        <f>H75/6871</f>
        <v>9.5619269393101447E-2</v>
      </c>
      <c r="J75" s="37">
        <f>IF(D75=0, "-", IF((B75-D75)/D75&lt;10, (B75-D75)/D75, "&gt;999%"))</f>
        <v>-0.25</v>
      </c>
      <c r="K75" s="38">
        <f>IF(H75=0, "-", IF((F75-H75)/H75&lt;10, (F75-H75)/H75, "&gt;999%"))</f>
        <v>-0.25875190258751901</v>
      </c>
    </row>
    <row r="76" spans="1:11" x14ac:dyDescent="0.2">
      <c r="B76" s="83"/>
      <c r="D76" s="83"/>
      <c r="F76" s="83"/>
      <c r="H76" s="83"/>
    </row>
    <row r="77" spans="1:11" ht="15.75" x14ac:dyDescent="0.25">
      <c r="A77" s="164" t="s">
        <v>91</v>
      </c>
      <c r="B77" s="196" t="s">
        <v>1</v>
      </c>
      <c r="C77" s="200"/>
      <c r="D77" s="200"/>
      <c r="E77" s="197"/>
      <c r="F77" s="196" t="s">
        <v>14</v>
      </c>
      <c r="G77" s="200"/>
      <c r="H77" s="200"/>
      <c r="I77" s="197"/>
      <c r="J77" s="196" t="s">
        <v>15</v>
      </c>
      <c r="K77" s="197"/>
    </row>
    <row r="78" spans="1:11" x14ac:dyDescent="0.2">
      <c r="A78" s="22"/>
      <c r="B78" s="196">
        <f>VALUE(RIGHT($B$2, 4))</f>
        <v>2020</v>
      </c>
      <c r="C78" s="197"/>
      <c r="D78" s="196">
        <f>B78-1</f>
        <v>2019</v>
      </c>
      <c r="E78" s="204"/>
      <c r="F78" s="196">
        <f>B78</f>
        <v>2020</v>
      </c>
      <c r="G78" s="204"/>
      <c r="H78" s="196">
        <f>D78</f>
        <v>2019</v>
      </c>
      <c r="I78" s="204"/>
      <c r="J78" s="140" t="s">
        <v>4</v>
      </c>
      <c r="K78" s="141" t="s">
        <v>2</v>
      </c>
    </row>
    <row r="79" spans="1:11" x14ac:dyDescent="0.2">
      <c r="A79" s="163" t="s">
        <v>117</v>
      </c>
      <c r="B79" s="61" t="s">
        <v>12</v>
      </c>
      <c r="C79" s="62" t="s">
        <v>13</v>
      </c>
      <c r="D79" s="61" t="s">
        <v>12</v>
      </c>
      <c r="E79" s="63" t="s">
        <v>13</v>
      </c>
      <c r="F79" s="62" t="s">
        <v>12</v>
      </c>
      <c r="G79" s="62" t="s">
        <v>13</v>
      </c>
      <c r="H79" s="61" t="s">
        <v>12</v>
      </c>
      <c r="I79" s="63" t="s">
        <v>13</v>
      </c>
      <c r="J79" s="61"/>
      <c r="K79" s="63"/>
    </row>
    <row r="80" spans="1:11" x14ac:dyDescent="0.2">
      <c r="A80" s="7" t="s">
        <v>211</v>
      </c>
      <c r="B80" s="65">
        <v>0</v>
      </c>
      <c r="C80" s="34">
        <f>IF(B87=0, "-", B80/B87)</f>
        <v>0</v>
      </c>
      <c r="D80" s="65">
        <v>0</v>
      </c>
      <c r="E80" s="9">
        <f>IF(D87=0, "-", D80/D87)</f>
        <v>0</v>
      </c>
      <c r="F80" s="81">
        <v>0</v>
      </c>
      <c r="G80" s="34">
        <f>IF(F87=0, "-", F80/F87)</f>
        <v>0</v>
      </c>
      <c r="H80" s="65">
        <v>1</v>
      </c>
      <c r="I80" s="9">
        <f>IF(H87=0, "-", H80/H87)</f>
        <v>8.2644628099173556E-3</v>
      </c>
      <c r="J80" s="8" t="str">
        <f t="shared" ref="J80:J85" si="6">IF(D80=0, "-", IF((B80-D80)/D80&lt;10, (B80-D80)/D80, "&gt;999%"))</f>
        <v>-</v>
      </c>
      <c r="K80" s="9">
        <f t="shared" ref="K80:K85" si="7">IF(H80=0, "-", IF((F80-H80)/H80&lt;10, (F80-H80)/H80, "&gt;999%"))</f>
        <v>-1</v>
      </c>
    </row>
    <row r="81" spans="1:11" x14ac:dyDescent="0.2">
      <c r="A81" s="7" t="s">
        <v>212</v>
      </c>
      <c r="B81" s="65">
        <v>0</v>
      </c>
      <c r="C81" s="34">
        <f>IF(B87=0, "-", B81/B87)</f>
        <v>0</v>
      </c>
      <c r="D81" s="65">
        <v>1</v>
      </c>
      <c r="E81" s="9">
        <f>IF(D87=0, "-", D81/D87)</f>
        <v>0.1111111111111111</v>
      </c>
      <c r="F81" s="81">
        <v>10</v>
      </c>
      <c r="G81" s="34">
        <f>IF(F87=0, "-", F81/F87)</f>
        <v>8.3333333333333329E-2</v>
      </c>
      <c r="H81" s="65">
        <v>9</v>
      </c>
      <c r="I81" s="9">
        <f>IF(H87=0, "-", H81/H87)</f>
        <v>7.43801652892562E-2</v>
      </c>
      <c r="J81" s="8">
        <f t="shared" si="6"/>
        <v>-1</v>
      </c>
      <c r="K81" s="9">
        <f t="shared" si="7"/>
        <v>0.1111111111111111</v>
      </c>
    </row>
    <row r="82" spans="1:11" x14ac:dyDescent="0.2">
      <c r="A82" s="7" t="s">
        <v>213</v>
      </c>
      <c r="B82" s="65">
        <v>0</v>
      </c>
      <c r="C82" s="34">
        <f>IF(B87=0, "-", B82/B87)</f>
        <v>0</v>
      </c>
      <c r="D82" s="65">
        <v>0</v>
      </c>
      <c r="E82" s="9">
        <f>IF(D87=0, "-", D82/D87)</f>
        <v>0</v>
      </c>
      <c r="F82" s="81">
        <v>0</v>
      </c>
      <c r="G82" s="34">
        <f>IF(F87=0, "-", F82/F87)</f>
        <v>0</v>
      </c>
      <c r="H82" s="65">
        <v>1</v>
      </c>
      <c r="I82" s="9">
        <f>IF(H87=0, "-", H82/H87)</f>
        <v>8.2644628099173556E-3</v>
      </c>
      <c r="J82" s="8" t="str">
        <f t="shared" si="6"/>
        <v>-</v>
      </c>
      <c r="K82" s="9">
        <f t="shared" si="7"/>
        <v>-1</v>
      </c>
    </row>
    <row r="83" spans="1:11" x14ac:dyDescent="0.2">
      <c r="A83" s="7" t="s">
        <v>214</v>
      </c>
      <c r="B83" s="65">
        <v>1</v>
      </c>
      <c r="C83" s="34">
        <f>IF(B87=0, "-", B83/B87)</f>
        <v>0.125</v>
      </c>
      <c r="D83" s="65">
        <v>0</v>
      </c>
      <c r="E83" s="9">
        <f>IF(D87=0, "-", D83/D87)</f>
        <v>0</v>
      </c>
      <c r="F83" s="81">
        <v>3</v>
      </c>
      <c r="G83" s="34">
        <f>IF(F87=0, "-", F83/F87)</f>
        <v>2.5000000000000001E-2</v>
      </c>
      <c r="H83" s="65">
        <v>4</v>
      </c>
      <c r="I83" s="9">
        <f>IF(H87=0, "-", H83/H87)</f>
        <v>3.3057851239669422E-2</v>
      </c>
      <c r="J83" s="8" t="str">
        <f t="shared" si="6"/>
        <v>-</v>
      </c>
      <c r="K83" s="9">
        <f t="shared" si="7"/>
        <v>-0.25</v>
      </c>
    </row>
    <row r="84" spans="1:11" x14ac:dyDescent="0.2">
      <c r="A84" s="7" t="s">
        <v>215</v>
      </c>
      <c r="B84" s="65">
        <v>7</v>
      </c>
      <c r="C84" s="34">
        <f>IF(B87=0, "-", B84/B87)</f>
        <v>0.875</v>
      </c>
      <c r="D84" s="65">
        <v>8</v>
      </c>
      <c r="E84" s="9">
        <f>IF(D87=0, "-", D84/D87)</f>
        <v>0.88888888888888884</v>
      </c>
      <c r="F84" s="81">
        <v>106</v>
      </c>
      <c r="G84" s="34">
        <f>IF(F87=0, "-", F84/F87)</f>
        <v>0.8833333333333333</v>
      </c>
      <c r="H84" s="65">
        <v>106</v>
      </c>
      <c r="I84" s="9">
        <f>IF(H87=0, "-", H84/H87)</f>
        <v>0.87603305785123964</v>
      </c>
      <c r="J84" s="8">
        <f t="shared" si="6"/>
        <v>-0.125</v>
      </c>
      <c r="K84" s="9">
        <f t="shared" si="7"/>
        <v>0</v>
      </c>
    </row>
    <row r="85" spans="1:11" x14ac:dyDescent="0.2">
      <c r="A85" s="7" t="s">
        <v>216</v>
      </c>
      <c r="B85" s="65">
        <v>0</v>
      </c>
      <c r="C85" s="34">
        <f>IF(B87=0, "-", B85/B87)</f>
        <v>0</v>
      </c>
      <c r="D85" s="65">
        <v>0</v>
      </c>
      <c r="E85" s="9">
        <f>IF(D87=0, "-", D85/D87)</f>
        <v>0</v>
      </c>
      <c r="F85" s="81">
        <v>1</v>
      </c>
      <c r="G85" s="34">
        <f>IF(F87=0, "-", F85/F87)</f>
        <v>8.3333333333333332E-3</v>
      </c>
      <c r="H85" s="65">
        <v>0</v>
      </c>
      <c r="I85" s="9">
        <f>IF(H87=0, "-", H85/H87)</f>
        <v>0</v>
      </c>
      <c r="J85" s="8" t="str">
        <f t="shared" si="6"/>
        <v>-</v>
      </c>
      <c r="K85" s="9" t="str">
        <f t="shared" si="7"/>
        <v>-</v>
      </c>
    </row>
    <row r="86" spans="1:11" x14ac:dyDescent="0.2">
      <c r="A86" s="2"/>
      <c r="B86" s="68"/>
      <c r="C86" s="33"/>
      <c r="D86" s="68"/>
      <c r="E86" s="6"/>
      <c r="F86" s="82"/>
      <c r="G86" s="33"/>
      <c r="H86" s="68"/>
      <c r="I86" s="6"/>
      <c r="J86" s="5"/>
      <c r="K86" s="6"/>
    </row>
    <row r="87" spans="1:11" s="43" customFormat="1" x14ac:dyDescent="0.2">
      <c r="A87" s="162" t="s">
        <v>420</v>
      </c>
      <c r="B87" s="71">
        <f>SUM(B80:B86)</f>
        <v>8</v>
      </c>
      <c r="C87" s="40">
        <f>B87/666</f>
        <v>1.2012012012012012E-2</v>
      </c>
      <c r="D87" s="71">
        <f>SUM(D80:D86)</f>
        <v>9</v>
      </c>
      <c r="E87" s="41">
        <f>D87/602</f>
        <v>1.4950166112956811E-2</v>
      </c>
      <c r="F87" s="77">
        <f>SUM(F80:F86)</f>
        <v>120</v>
      </c>
      <c r="G87" s="42">
        <f>F87/5422</f>
        <v>2.2132054592401328E-2</v>
      </c>
      <c r="H87" s="71">
        <f>SUM(H80:H86)</f>
        <v>121</v>
      </c>
      <c r="I87" s="41">
        <f>H87/6871</f>
        <v>1.7610245961286568E-2</v>
      </c>
      <c r="J87" s="37">
        <f>IF(D87=0, "-", IF((B87-D87)/D87&lt;10, (B87-D87)/D87, "&gt;999%"))</f>
        <v>-0.1111111111111111</v>
      </c>
      <c r="K87" s="38">
        <f>IF(H87=0, "-", IF((F87-H87)/H87&lt;10, (F87-H87)/H87, "&gt;999%"))</f>
        <v>-8.2644628099173556E-3</v>
      </c>
    </row>
    <row r="88" spans="1:11" x14ac:dyDescent="0.2">
      <c r="B88" s="83"/>
      <c r="D88" s="83"/>
      <c r="F88" s="83"/>
      <c r="H88" s="83"/>
    </row>
    <row r="89" spans="1:11" x14ac:dyDescent="0.2">
      <c r="A89" s="163" t="s">
        <v>118</v>
      </c>
      <c r="B89" s="61" t="s">
        <v>12</v>
      </c>
      <c r="C89" s="62" t="s">
        <v>13</v>
      </c>
      <c r="D89" s="61" t="s">
        <v>12</v>
      </c>
      <c r="E89" s="63" t="s">
        <v>13</v>
      </c>
      <c r="F89" s="62" t="s">
        <v>12</v>
      </c>
      <c r="G89" s="62" t="s">
        <v>13</v>
      </c>
      <c r="H89" s="61" t="s">
        <v>12</v>
      </c>
      <c r="I89" s="63" t="s">
        <v>13</v>
      </c>
      <c r="J89" s="61"/>
      <c r="K89" s="63"/>
    </row>
    <row r="90" spans="1:11" x14ac:dyDescent="0.2">
      <c r="A90" s="7" t="s">
        <v>217</v>
      </c>
      <c r="B90" s="65">
        <v>0</v>
      </c>
      <c r="C90" s="34">
        <f>IF(B98=0, "-", B90/B98)</f>
        <v>0</v>
      </c>
      <c r="D90" s="65">
        <v>0</v>
      </c>
      <c r="E90" s="9">
        <f>IF(D98=0, "-", D90/D98)</f>
        <v>0</v>
      </c>
      <c r="F90" s="81">
        <v>0</v>
      </c>
      <c r="G90" s="34">
        <f>IF(F98=0, "-", F90/F98)</f>
        <v>0</v>
      </c>
      <c r="H90" s="65">
        <v>1</v>
      </c>
      <c r="I90" s="9">
        <f>IF(H98=0, "-", H90/H98)</f>
        <v>9.0909090909090912E-2</v>
      </c>
      <c r="J90" s="8" t="str">
        <f t="shared" ref="J90:J96" si="8">IF(D90=0, "-", IF((B90-D90)/D90&lt;10, (B90-D90)/D90, "&gt;999%"))</f>
        <v>-</v>
      </c>
      <c r="K90" s="9">
        <f t="shared" ref="K90:K96" si="9">IF(H90=0, "-", IF((F90-H90)/H90&lt;10, (F90-H90)/H90, "&gt;999%"))</f>
        <v>-1</v>
      </c>
    </row>
    <row r="91" spans="1:11" x14ac:dyDescent="0.2">
      <c r="A91" s="7" t="s">
        <v>218</v>
      </c>
      <c r="B91" s="65">
        <v>0</v>
      </c>
      <c r="C91" s="34">
        <f>IF(B98=0, "-", B91/B98)</f>
        <v>0</v>
      </c>
      <c r="D91" s="65">
        <v>0</v>
      </c>
      <c r="E91" s="9">
        <f>IF(D98=0, "-", D91/D98)</f>
        <v>0</v>
      </c>
      <c r="F91" s="81">
        <v>3</v>
      </c>
      <c r="G91" s="34">
        <f>IF(F98=0, "-", F91/F98)</f>
        <v>0.23076923076923078</v>
      </c>
      <c r="H91" s="65">
        <v>4</v>
      </c>
      <c r="I91" s="9">
        <f>IF(H98=0, "-", H91/H98)</f>
        <v>0.36363636363636365</v>
      </c>
      <c r="J91" s="8" t="str">
        <f t="shared" si="8"/>
        <v>-</v>
      </c>
      <c r="K91" s="9">
        <f t="shared" si="9"/>
        <v>-0.25</v>
      </c>
    </row>
    <row r="92" spans="1:11" x14ac:dyDescent="0.2">
      <c r="A92" s="7" t="s">
        <v>219</v>
      </c>
      <c r="B92" s="65">
        <v>0</v>
      </c>
      <c r="C92" s="34">
        <f>IF(B98=0, "-", B92/B98)</f>
        <v>0</v>
      </c>
      <c r="D92" s="65">
        <v>0</v>
      </c>
      <c r="E92" s="9">
        <f>IF(D98=0, "-", D92/D98)</f>
        <v>0</v>
      </c>
      <c r="F92" s="81">
        <v>0</v>
      </c>
      <c r="G92" s="34">
        <f>IF(F98=0, "-", F92/F98)</f>
        <v>0</v>
      </c>
      <c r="H92" s="65">
        <v>1</v>
      </c>
      <c r="I92" s="9">
        <f>IF(H98=0, "-", H92/H98)</f>
        <v>9.0909090909090912E-2</v>
      </c>
      <c r="J92" s="8" t="str">
        <f t="shared" si="8"/>
        <v>-</v>
      </c>
      <c r="K92" s="9">
        <f t="shared" si="9"/>
        <v>-1</v>
      </c>
    </row>
    <row r="93" spans="1:11" x14ac:dyDescent="0.2">
      <c r="A93" s="7" t="s">
        <v>220</v>
      </c>
      <c r="B93" s="65">
        <v>1</v>
      </c>
      <c r="C93" s="34">
        <f>IF(B98=0, "-", B93/B98)</f>
        <v>1</v>
      </c>
      <c r="D93" s="65">
        <v>0</v>
      </c>
      <c r="E93" s="9">
        <f>IF(D98=0, "-", D93/D98)</f>
        <v>0</v>
      </c>
      <c r="F93" s="81">
        <v>4</v>
      </c>
      <c r="G93" s="34">
        <f>IF(F98=0, "-", F93/F98)</f>
        <v>0.30769230769230771</v>
      </c>
      <c r="H93" s="65">
        <v>0</v>
      </c>
      <c r="I93" s="9">
        <f>IF(H98=0, "-", H93/H98)</f>
        <v>0</v>
      </c>
      <c r="J93" s="8" t="str">
        <f t="shared" si="8"/>
        <v>-</v>
      </c>
      <c r="K93" s="9" t="str">
        <f t="shared" si="9"/>
        <v>-</v>
      </c>
    </row>
    <row r="94" spans="1:11" x14ac:dyDescent="0.2">
      <c r="A94" s="7" t="s">
        <v>221</v>
      </c>
      <c r="B94" s="65">
        <v>0</v>
      </c>
      <c r="C94" s="34">
        <f>IF(B98=0, "-", B94/B98)</f>
        <v>0</v>
      </c>
      <c r="D94" s="65">
        <v>0</v>
      </c>
      <c r="E94" s="9">
        <f>IF(D98=0, "-", D94/D98)</f>
        <v>0</v>
      </c>
      <c r="F94" s="81">
        <v>2</v>
      </c>
      <c r="G94" s="34">
        <f>IF(F98=0, "-", F94/F98)</f>
        <v>0.15384615384615385</v>
      </c>
      <c r="H94" s="65">
        <v>1</v>
      </c>
      <c r="I94" s="9">
        <f>IF(H98=0, "-", H94/H98)</f>
        <v>9.0909090909090912E-2</v>
      </c>
      <c r="J94" s="8" t="str">
        <f t="shared" si="8"/>
        <v>-</v>
      </c>
      <c r="K94" s="9">
        <f t="shared" si="9"/>
        <v>1</v>
      </c>
    </row>
    <row r="95" spans="1:11" x14ac:dyDescent="0.2">
      <c r="A95" s="7" t="s">
        <v>222</v>
      </c>
      <c r="B95" s="65">
        <v>0</v>
      </c>
      <c r="C95" s="34">
        <f>IF(B98=0, "-", B95/B98)</f>
        <v>0</v>
      </c>
      <c r="D95" s="65">
        <v>0</v>
      </c>
      <c r="E95" s="9">
        <f>IF(D98=0, "-", D95/D98)</f>
        <v>0</v>
      </c>
      <c r="F95" s="81">
        <v>1</v>
      </c>
      <c r="G95" s="34">
        <f>IF(F98=0, "-", F95/F98)</f>
        <v>7.6923076923076927E-2</v>
      </c>
      <c r="H95" s="65">
        <v>2</v>
      </c>
      <c r="I95" s="9">
        <f>IF(H98=0, "-", H95/H98)</f>
        <v>0.18181818181818182</v>
      </c>
      <c r="J95" s="8" t="str">
        <f t="shared" si="8"/>
        <v>-</v>
      </c>
      <c r="K95" s="9">
        <f t="shared" si="9"/>
        <v>-0.5</v>
      </c>
    </row>
    <row r="96" spans="1:11" x14ac:dyDescent="0.2">
      <c r="A96" s="7" t="s">
        <v>223</v>
      </c>
      <c r="B96" s="65">
        <v>0</v>
      </c>
      <c r="C96" s="34">
        <f>IF(B98=0, "-", B96/B98)</f>
        <v>0</v>
      </c>
      <c r="D96" s="65">
        <v>1</v>
      </c>
      <c r="E96" s="9">
        <f>IF(D98=0, "-", D96/D98)</f>
        <v>1</v>
      </c>
      <c r="F96" s="81">
        <v>3</v>
      </c>
      <c r="G96" s="34">
        <f>IF(F98=0, "-", F96/F98)</f>
        <v>0.23076923076923078</v>
      </c>
      <c r="H96" s="65">
        <v>2</v>
      </c>
      <c r="I96" s="9">
        <f>IF(H98=0, "-", H96/H98)</f>
        <v>0.18181818181818182</v>
      </c>
      <c r="J96" s="8">
        <f t="shared" si="8"/>
        <v>-1</v>
      </c>
      <c r="K96" s="9">
        <f t="shared" si="9"/>
        <v>0.5</v>
      </c>
    </row>
    <row r="97" spans="1:11" x14ac:dyDescent="0.2">
      <c r="A97" s="2"/>
      <c r="B97" s="68"/>
      <c r="C97" s="33"/>
      <c r="D97" s="68"/>
      <c r="E97" s="6"/>
      <c r="F97" s="82"/>
      <c r="G97" s="33"/>
      <c r="H97" s="68"/>
      <c r="I97" s="6"/>
      <c r="J97" s="5"/>
      <c r="K97" s="6"/>
    </row>
    <row r="98" spans="1:11" s="43" customFormat="1" x14ac:dyDescent="0.2">
      <c r="A98" s="162" t="s">
        <v>419</v>
      </c>
      <c r="B98" s="71">
        <f>SUM(B90:B97)</f>
        <v>1</v>
      </c>
      <c r="C98" s="40">
        <f>B98/666</f>
        <v>1.5015015015015015E-3</v>
      </c>
      <c r="D98" s="71">
        <f>SUM(D90:D97)</f>
        <v>1</v>
      </c>
      <c r="E98" s="41">
        <f>D98/602</f>
        <v>1.6611295681063123E-3</v>
      </c>
      <c r="F98" s="77">
        <f>SUM(F90:F97)</f>
        <v>13</v>
      </c>
      <c r="G98" s="42">
        <f>F98/5422</f>
        <v>2.3976392475101439E-3</v>
      </c>
      <c r="H98" s="71">
        <f>SUM(H90:H97)</f>
        <v>11</v>
      </c>
      <c r="I98" s="41">
        <f>H98/6871</f>
        <v>1.6009314510260515E-3</v>
      </c>
      <c r="J98" s="37">
        <f>IF(D98=0, "-", IF((B98-D98)/D98&lt;10, (B98-D98)/D98, "&gt;999%"))</f>
        <v>0</v>
      </c>
      <c r="K98" s="38">
        <f>IF(H98=0, "-", IF((F98-H98)/H98&lt;10, (F98-H98)/H98, "&gt;999%"))</f>
        <v>0.18181818181818182</v>
      </c>
    </row>
    <row r="99" spans="1:11" x14ac:dyDescent="0.2">
      <c r="B99" s="83"/>
      <c r="D99" s="83"/>
      <c r="F99" s="83"/>
      <c r="H99" s="83"/>
    </row>
    <row r="100" spans="1:11" s="43" customFormat="1" x14ac:dyDescent="0.2">
      <c r="A100" s="162" t="s">
        <v>418</v>
      </c>
      <c r="B100" s="71">
        <v>9</v>
      </c>
      <c r="C100" s="40">
        <f>B100/666</f>
        <v>1.3513513513513514E-2</v>
      </c>
      <c r="D100" s="71">
        <v>10</v>
      </c>
      <c r="E100" s="41">
        <f>D100/602</f>
        <v>1.6611295681063124E-2</v>
      </c>
      <c r="F100" s="77">
        <v>133</v>
      </c>
      <c r="G100" s="42">
        <f>F100/5422</f>
        <v>2.4529693839911472E-2</v>
      </c>
      <c r="H100" s="71">
        <v>132</v>
      </c>
      <c r="I100" s="41">
        <f>H100/6871</f>
        <v>1.9211177412312617E-2</v>
      </c>
      <c r="J100" s="37">
        <f>IF(D100=0, "-", IF((B100-D100)/D100&lt;10, (B100-D100)/D100, "&gt;999%"))</f>
        <v>-0.1</v>
      </c>
      <c r="K100" s="38">
        <f>IF(H100=0, "-", IF((F100-H100)/H100&lt;10, (F100-H100)/H100, "&gt;999%"))</f>
        <v>7.575757575757576E-3</v>
      </c>
    </row>
    <row r="101" spans="1:11" x14ac:dyDescent="0.2">
      <c r="B101" s="83"/>
      <c r="D101" s="83"/>
      <c r="F101" s="83"/>
      <c r="H101" s="83"/>
    </row>
    <row r="102" spans="1:11" ht="15.75" x14ac:dyDescent="0.25">
      <c r="A102" s="164" t="s">
        <v>92</v>
      </c>
      <c r="B102" s="196" t="s">
        <v>1</v>
      </c>
      <c r="C102" s="200"/>
      <c r="D102" s="200"/>
      <c r="E102" s="197"/>
      <c r="F102" s="196" t="s">
        <v>14</v>
      </c>
      <c r="G102" s="200"/>
      <c r="H102" s="200"/>
      <c r="I102" s="197"/>
      <c r="J102" s="196" t="s">
        <v>15</v>
      </c>
      <c r="K102" s="197"/>
    </row>
    <row r="103" spans="1:11" x14ac:dyDescent="0.2">
      <c r="A103" s="22"/>
      <c r="B103" s="196">
        <f>VALUE(RIGHT($B$2, 4))</f>
        <v>2020</v>
      </c>
      <c r="C103" s="197"/>
      <c r="D103" s="196">
        <f>B103-1</f>
        <v>2019</v>
      </c>
      <c r="E103" s="204"/>
      <c r="F103" s="196">
        <f>B103</f>
        <v>2020</v>
      </c>
      <c r="G103" s="204"/>
      <c r="H103" s="196">
        <f>D103</f>
        <v>2019</v>
      </c>
      <c r="I103" s="204"/>
      <c r="J103" s="140" t="s">
        <v>4</v>
      </c>
      <c r="K103" s="141" t="s">
        <v>2</v>
      </c>
    </row>
    <row r="104" spans="1:11" x14ac:dyDescent="0.2">
      <c r="A104" s="163" t="s">
        <v>119</v>
      </c>
      <c r="B104" s="61" t="s">
        <v>12</v>
      </c>
      <c r="C104" s="62" t="s">
        <v>13</v>
      </c>
      <c r="D104" s="61" t="s">
        <v>12</v>
      </c>
      <c r="E104" s="63" t="s">
        <v>13</v>
      </c>
      <c r="F104" s="62" t="s">
        <v>12</v>
      </c>
      <c r="G104" s="62" t="s">
        <v>13</v>
      </c>
      <c r="H104" s="61" t="s">
        <v>12</v>
      </c>
      <c r="I104" s="63" t="s">
        <v>13</v>
      </c>
      <c r="J104" s="61"/>
      <c r="K104" s="63"/>
    </row>
    <row r="105" spans="1:11" x14ac:dyDescent="0.2">
      <c r="A105" s="7" t="s">
        <v>224</v>
      </c>
      <c r="B105" s="65">
        <v>0</v>
      </c>
      <c r="C105" s="34">
        <f>IF(B108=0, "-", B105/B108)</f>
        <v>0</v>
      </c>
      <c r="D105" s="65">
        <v>2</v>
      </c>
      <c r="E105" s="9">
        <f>IF(D108=0, "-", D105/D108)</f>
        <v>0.4</v>
      </c>
      <c r="F105" s="81">
        <v>26</v>
      </c>
      <c r="G105" s="34">
        <f>IF(F108=0, "-", F105/F108)</f>
        <v>0.56521739130434778</v>
      </c>
      <c r="H105" s="65">
        <v>21</v>
      </c>
      <c r="I105" s="9">
        <f>IF(H108=0, "-", H105/H108)</f>
        <v>0.48837209302325579</v>
      </c>
      <c r="J105" s="8">
        <f>IF(D105=0, "-", IF((B105-D105)/D105&lt;10, (B105-D105)/D105, "&gt;999%"))</f>
        <v>-1</v>
      </c>
      <c r="K105" s="9">
        <f>IF(H105=0, "-", IF((F105-H105)/H105&lt;10, (F105-H105)/H105, "&gt;999%"))</f>
        <v>0.23809523809523808</v>
      </c>
    </row>
    <row r="106" spans="1:11" x14ac:dyDescent="0.2">
      <c r="A106" s="7" t="s">
        <v>225</v>
      </c>
      <c r="B106" s="65">
        <v>1</v>
      </c>
      <c r="C106" s="34">
        <f>IF(B108=0, "-", B106/B108)</f>
        <v>1</v>
      </c>
      <c r="D106" s="65">
        <v>3</v>
      </c>
      <c r="E106" s="9">
        <f>IF(D108=0, "-", D106/D108)</f>
        <v>0.6</v>
      </c>
      <c r="F106" s="81">
        <v>20</v>
      </c>
      <c r="G106" s="34">
        <f>IF(F108=0, "-", F106/F108)</f>
        <v>0.43478260869565216</v>
      </c>
      <c r="H106" s="65">
        <v>22</v>
      </c>
      <c r="I106" s="9">
        <f>IF(H108=0, "-", H106/H108)</f>
        <v>0.51162790697674421</v>
      </c>
      <c r="J106" s="8">
        <f>IF(D106=0, "-", IF((B106-D106)/D106&lt;10, (B106-D106)/D106, "&gt;999%"))</f>
        <v>-0.66666666666666663</v>
      </c>
      <c r="K106" s="9">
        <f>IF(H106=0, "-", IF((F106-H106)/H106&lt;10, (F106-H106)/H106, "&gt;999%"))</f>
        <v>-9.0909090909090912E-2</v>
      </c>
    </row>
    <row r="107" spans="1:11" x14ac:dyDescent="0.2">
      <c r="A107" s="2"/>
      <c r="B107" s="68"/>
      <c r="C107" s="33"/>
      <c r="D107" s="68"/>
      <c r="E107" s="6"/>
      <c r="F107" s="82"/>
      <c r="G107" s="33"/>
      <c r="H107" s="68"/>
      <c r="I107" s="6"/>
      <c r="J107" s="5"/>
      <c r="K107" s="6"/>
    </row>
    <row r="108" spans="1:11" s="43" customFormat="1" x14ac:dyDescent="0.2">
      <c r="A108" s="162" t="s">
        <v>417</v>
      </c>
      <c r="B108" s="71">
        <f>SUM(B105:B107)</f>
        <v>1</v>
      </c>
      <c r="C108" s="40">
        <f>B108/666</f>
        <v>1.5015015015015015E-3</v>
      </c>
      <c r="D108" s="71">
        <f>SUM(D105:D107)</f>
        <v>5</v>
      </c>
      <c r="E108" s="41">
        <f>D108/602</f>
        <v>8.3056478405315621E-3</v>
      </c>
      <c r="F108" s="77">
        <f>SUM(F105:F107)</f>
        <v>46</v>
      </c>
      <c r="G108" s="42">
        <f>F108/5422</f>
        <v>8.4839542604205082E-3</v>
      </c>
      <c r="H108" s="71">
        <f>SUM(H105:H107)</f>
        <v>43</v>
      </c>
      <c r="I108" s="41">
        <f>H108/6871</f>
        <v>6.2581865812836555E-3</v>
      </c>
      <c r="J108" s="37">
        <f>IF(D108=0, "-", IF((B108-D108)/D108&lt;10, (B108-D108)/D108, "&gt;999%"))</f>
        <v>-0.8</v>
      </c>
      <c r="K108" s="38">
        <f>IF(H108=0, "-", IF((F108-H108)/H108&lt;10, (F108-H108)/H108, "&gt;999%"))</f>
        <v>6.9767441860465115E-2</v>
      </c>
    </row>
    <row r="109" spans="1:11" x14ac:dyDescent="0.2">
      <c r="B109" s="83"/>
      <c r="D109" s="83"/>
      <c r="F109" s="83"/>
      <c r="H109" s="83"/>
    </row>
    <row r="110" spans="1:11" x14ac:dyDescent="0.2">
      <c r="A110" s="163" t="s">
        <v>120</v>
      </c>
      <c r="B110" s="61" t="s">
        <v>12</v>
      </c>
      <c r="C110" s="62" t="s">
        <v>13</v>
      </c>
      <c r="D110" s="61" t="s">
        <v>12</v>
      </c>
      <c r="E110" s="63" t="s">
        <v>13</v>
      </c>
      <c r="F110" s="62" t="s">
        <v>12</v>
      </c>
      <c r="G110" s="62" t="s">
        <v>13</v>
      </c>
      <c r="H110" s="61" t="s">
        <v>12</v>
      </c>
      <c r="I110" s="63" t="s">
        <v>13</v>
      </c>
      <c r="J110" s="61"/>
      <c r="K110" s="63"/>
    </row>
    <row r="111" spans="1:11" x14ac:dyDescent="0.2">
      <c r="A111" s="7" t="s">
        <v>226</v>
      </c>
      <c r="B111" s="65">
        <v>0</v>
      </c>
      <c r="C111" s="34" t="str">
        <f>IF(B115=0, "-", B111/B115)</f>
        <v>-</v>
      </c>
      <c r="D111" s="65">
        <v>0</v>
      </c>
      <c r="E111" s="9" t="str">
        <f>IF(D115=0, "-", D111/D115)</f>
        <v>-</v>
      </c>
      <c r="F111" s="81">
        <v>0</v>
      </c>
      <c r="G111" s="34">
        <f>IF(F115=0, "-", F111/F115)</f>
        <v>0</v>
      </c>
      <c r="H111" s="65">
        <v>1</v>
      </c>
      <c r="I111" s="9">
        <f>IF(H115=0, "-", H111/H115)</f>
        <v>1</v>
      </c>
      <c r="J111" s="8" t="str">
        <f>IF(D111=0, "-", IF((B111-D111)/D111&lt;10, (B111-D111)/D111, "&gt;999%"))</f>
        <v>-</v>
      </c>
      <c r="K111" s="9">
        <f>IF(H111=0, "-", IF((F111-H111)/H111&lt;10, (F111-H111)/H111, "&gt;999%"))</f>
        <v>-1</v>
      </c>
    </row>
    <row r="112" spans="1:11" x14ac:dyDescent="0.2">
      <c r="A112" s="7" t="s">
        <v>227</v>
      </c>
      <c r="B112" s="65">
        <v>0</v>
      </c>
      <c r="C112" s="34" t="str">
        <f>IF(B115=0, "-", B112/B115)</f>
        <v>-</v>
      </c>
      <c r="D112" s="65">
        <v>0</v>
      </c>
      <c r="E112" s="9" t="str">
        <f>IF(D115=0, "-", D112/D115)</f>
        <v>-</v>
      </c>
      <c r="F112" s="81">
        <v>1</v>
      </c>
      <c r="G112" s="34">
        <f>IF(F115=0, "-", F112/F115)</f>
        <v>0.5</v>
      </c>
      <c r="H112" s="65">
        <v>0</v>
      </c>
      <c r="I112" s="9">
        <f>IF(H115=0, "-", H112/H115)</f>
        <v>0</v>
      </c>
      <c r="J112" s="8" t="str">
        <f>IF(D112=0, "-", IF((B112-D112)/D112&lt;10, (B112-D112)/D112, "&gt;999%"))</f>
        <v>-</v>
      </c>
      <c r="K112" s="9" t="str">
        <f>IF(H112=0, "-", IF((F112-H112)/H112&lt;10, (F112-H112)/H112, "&gt;999%"))</f>
        <v>-</v>
      </c>
    </row>
    <row r="113" spans="1:11" x14ac:dyDescent="0.2">
      <c r="A113" s="7" t="s">
        <v>228</v>
      </c>
      <c r="B113" s="65">
        <v>0</v>
      </c>
      <c r="C113" s="34" t="str">
        <f>IF(B115=0, "-", B113/B115)</f>
        <v>-</v>
      </c>
      <c r="D113" s="65">
        <v>0</v>
      </c>
      <c r="E113" s="9" t="str">
        <f>IF(D115=0, "-", D113/D115)</f>
        <v>-</v>
      </c>
      <c r="F113" s="81">
        <v>1</v>
      </c>
      <c r="G113" s="34">
        <f>IF(F115=0, "-", F113/F115)</f>
        <v>0.5</v>
      </c>
      <c r="H113" s="65">
        <v>0</v>
      </c>
      <c r="I113" s="9">
        <f>IF(H115=0, "-", H113/H115)</f>
        <v>0</v>
      </c>
      <c r="J113" s="8" t="str">
        <f>IF(D113=0, "-", IF((B113-D113)/D113&lt;10, (B113-D113)/D113, "&gt;999%"))</f>
        <v>-</v>
      </c>
      <c r="K113" s="9" t="str">
        <f>IF(H113=0, "-", IF((F113-H113)/H113&lt;10, (F113-H113)/H113, "&gt;999%"))</f>
        <v>-</v>
      </c>
    </row>
    <row r="114" spans="1:11" x14ac:dyDescent="0.2">
      <c r="A114" s="2"/>
      <c r="B114" s="68"/>
      <c r="C114" s="33"/>
      <c r="D114" s="68"/>
      <c r="E114" s="6"/>
      <c r="F114" s="82"/>
      <c r="G114" s="33"/>
      <c r="H114" s="68"/>
      <c r="I114" s="6"/>
      <c r="J114" s="5"/>
      <c r="K114" s="6"/>
    </row>
    <row r="115" spans="1:11" s="43" customFormat="1" x14ac:dyDescent="0.2">
      <c r="A115" s="162" t="s">
        <v>416</v>
      </c>
      <c r="B115" s="71">
        <f>SUM(B111:B114)</f>
        <v>0</v>
      </c>
      <c r="C115" s="40">
        <f>B115/666</f>
        <v>0</v>
      </c>
      <c r="D115" s="71">
        <f>SUM(D111:D114)</f>
        <v>0</v>
      </c>
      <c r="E115" s="41">
        <f>D115/602</f>
        <v>0</v>
      </c>
      <c r="F115" s="77">
        <f>SUM(F111:F114)</f>
        <v>2</v>
      </c>
      <c r="G115" s="42">
        <f>F115/5422</f>
        <v>3.6886757654002215E-4</v>
      </c>
      <c r="H115" s="71">
        <f>SUM(H111:H114)</f>
        <v>1</v>
      </c>
      <c r="I115" s="41">
        <f>H115/6871</f>
        <v>1.4553922282055013E-4</v>
      </c>
      <c r="J115" s="37" t="str">
        <f>IF(D115=0, "-", IF((B115-D115)/D115&lt;10, (B115-D115)/D115, "&gt;999%"))</f>
        <v>-</v>
      </c>
      <c r="K115" s="38">
        <f>IF(H115=0, "-", IF((F115-H115)/H115&lt;10, (F115-H115)/H115, "&gt;999%"))</f>
        <v>1</v>
      </c>
    </row>
    <row r="116" spans="1:11" x14ac:dyDescent="0.2">
      <c r="B116" s="83"/>
      <c r="D116" s="83"/>
      <c r="F116" s="83"/>
      <c r="H116" s="83"/>
    </row>
    <row r="117" spans="1:11" s="43" customFormat="1" x14ac:dyDescent="0.2">
      <c r="A117" s="162" t="s">
        <v>415</v>
      </c>
      <c r="B117" s="71">
        <v>1</v>
      </c>
      <c r="C117" s="40">
        <f>B117/666</f>
        <v>1.5015015015015015E-3</v>
      </c>
      <c r="D117" s="71">
        <v>5</v>
      </c>
      <c r="E117" s="41">
        <f>D117/602</f>
        <v>8.3056478405315621E-3</v>
      </c>
      <c r="F117" s="77">
        <v>48</v>
      </c>
      <c r="G117" s="42">
        <f>F117/5422</f>
        <v>8.8528218369605307E-3</v>
      </c>
      <c r="H117" s="71">
        <v>44</v>
      </c>
      <c r="I117" s="41">
        <f>H117/6871</f>
        <v>6.4037258041042058E-3</v>
      </c>
      <c r="J117" s="37">
        <f>IF(D117=0, "-", IF((B117-D117)/D117&lt;10, (B117-D117)/D117, "&gt;999%"))</f>
        <v>-0.8</v>
      </c>
      <c r="K117" s="38">
        <f>IF(H117=0, "-", IF((F117-H117)/H117&lt;10, (F117-H117)/H117, "&gt;999%"))</f>
        <v>9.0909090909090912E-2</v>
      </c>
    </row>
    <row r="118" spans="1:11" x14ac:dyDescent="0.2">
      <c r="B118" s="83"/>
      <c r="D118" s="83"/>
      <c r="F118" s="83"/>
      <c r="H118" s="83"/>
    </row>
    <row r="119" spans="1:11" ht="15.75" x14ac:dyDescent="0.25">
      <c r="A119" s="164" t="s">
        <v>93</v>
      </c>
      <c r="B119" s="196" t="s">
        <v>1</v>
      </c>
      <c r="C119" s="200"/>
      <c r="D119" s="200"/>
      <c r="E119" s="197"/>
      <c r="F119" s="196" t="s">
        <v>14</v>
      </c>
      <c r="G119" s="200"/>
      <c r="H119" s="200"/>
      <c r="I119" s="197"/>
      <c r="J119" s="196" t="s">
        <v>15</v>
      </c>
      <c r="K119" s="197"/>
    </row>
    <row r="120" spans="1:11" x14ac:dyDescent="0.2">
      <c r="A120" s="22"/>
      <c r="B120" s="196">
        <f>VALUE(RIGHT($B$2, 4))</f>
        <v>2020</v>
      </c>
      <c r="C120" s="197"/>
      <c r="D120" s="196">
        <f>B120-1</f>
        <v>2019</v>
      </c>
      <c r="E120" s="204"/>
      <c r="F120" s="196">
        <f>B120</f>
        <v>2020</v>
      </c>
      <c r="G120" s="204"/>
      <c r="H120" s="196">
        <f>D120</f>
        <v>2019</v>
      </c>
      <c r="I120" s="204"/>
      <c r="J120" s="140" t="s">
        <v>4</v>
      </c>
      <c r="K120" s="141" t="s">
        <v>2</v>
      </c>
    </row>
    <row r="121" spans="1:11" x14ac:dyDescent="0.2">
      <c r="A121" s="163" t="s">
        <v>121</v>
      </c>
      <c r="B121" s="61" t="s">
        <v>12</v>
      </c>
      <c r="C121" s="62" t="s">
        <v>13</v>
      </c>
      <c r="D121" s="61" t="s">
        <v>12</v>
      </c>
      <c r="E121" s="63" t="s">
        <v>13</v>
      </c>
      <c r="F121" s="62" t="s">
        <v>12</v>
      </c>
      <c r="G121" s="62" t="s">
        <v>13</v>
      </c>
      <c r="H121" s="61" t="s">
        <v>12</v>
      </c>
      <c r="I121" s="63" t="s">
        <v>13</v>
      </c>
      <c r="J121" s="61"/>
      <c r="K121" s="63"/>
    </row>
    <row r="122" spans="1:11" x14ac:dyDescent="0.2">
      <c r="A122" s="7" t="s">
        <v>229</v>
      </c>
      <c r="B122" s="65">
        <v>0</v>
      </c>
      <c r="C122" s="34" t="str">
        <f>IF(B124=0, "-", B122/B124)</f>
        <v>-</v>
      </c>
      <c r="D122" s="65">
        <v>0</v>
      </c>
      <c r="E122" s="9" t="str">
        <f>IF(D124=0, "-", D122/D124)</f>
        <v>-</v>
      </c>
      <c r="F122" s="81">
        <v>0</v>
      </c>
      <c r="G122" s="34" t="str">
        <f>IF(F124=0, "-", F122/F124)</f>
        <v>-</v>
      </c>
      <c r="H122" s="65">
        <v>1</v>
      </c>
      <c r="I122" s="9">
        <f>IF(H124=0, "-", H122/H124)</f>
        <v>1</v>
      </c>
      <c r="J122" s="8" t="str">
        <f>IF(D122=0, "-", IF((B122-D122)/D122&lt;10, (B122-D122)/D122, "&gt;999%"))</f>
        <v>-</v>
      </c>
      <c r="K122" s="9">
        <f>IF(H122=0, "-", IF((F122-H122)/H122&lt;10, (F122-H122)/H122, "&gt;999%"))</f>
        <v>-1</v>
      </c>
    </row>
    <row r="123" spans="1:11" x14ac:dyDescent="0.2">
      <c r="A123" s="2"/>
      <c r="B123" s="68"/>
      <c r="C123" s="33"/>
      <c r="D123" s="68"/>
      <c r="E123" s="6"/>
      <c r="F123" s="82"/>
      <c r="G123" s="33"/>
      <c r="H123" s="68"/>
      <c r="I123" s="6"/>
      <c r="J123" s="5"/>
      <c r="K123" s="6"/>
    </row>
    <row r="124" spans="1:11" s="43" customFormat="1" x14ac:dyDescent="0.2">
      <c r="A124" s="162" t="s">
        <v>414</v>
      </c>
      <c r="B124" s="71">
        <f>SUM(B122:B123)</f>
        <v>0</v>
      </c>
      <c r="C124" s="40">
        <f>B124/666</f>
        <v>0</v>
      </c>
      <c r="D124" s="71">
        <f>SUM(D122:D123)</f>
        <v>0</v>
      </c>
      <c r="E124" s="41">
        <f>D124/602</f>
        <v>0</v>
      </c>
      <c r="F124" s="77">
        <f>SUM(F122:F123)</f>
        <v>0</v>
      </c>
      <c r="G124" s="42">
        <f>F124/5422</f>
        <v>0</v>
      </c>
      <c r="H124" s="71">
        <f>SUM(H122:H123)</f>
        <v>1</v>
      </c>
      <c r="I124" s="41">
        <f>H124/6871</f>
        <v>1.4553922282055013E-4</v>
      </c>
      <c r="J124" s="37" t="str">
        <f>IF(D124=0, "-", IF((B124-D124)/D124&lt;10, (B124-D124)/D124, "&gt;999%"))</f>
        <v>-</v>
      </c>
      <c r="K124" s="38">
        <f>IF(H124=0, "-", IF((F124-H124)/H124&lt;10, (F124-H124)/H124, "&gt;999%"))</f>
        <v>-1</v>
      </c>
    </row>
    <row r="125" spans="1:11" x14ac:dyDescent="0.2">
      <c r="B125" s="83"/>
      <c r="D125" s="83"/>
      <c r="F125" s="83"/>
      <c r="H125" s="83"/>
    </row>
    <row r="126" spans="1:11" s="43" customFormat="1" x14ac:dyDescent="0.2">
      <c r="A126" s="162" t="s">
        <v>413</v>
      </c>
      <c r="B126" s="71">
        <v>0</v>
      </c>
      <c r="C126" s="40">
        <f>B126/666</f>
        <v>0</v>
      </c>
      <c r="D126" s="71">
        <v>0</v>
      </c>
      <c r="E126" s="41">
        <f>D126/602</f>
        <v>0</v>
      </c>
      <c r="F126" s="77">
        <v>0</v>
      </c>
      <c r="G126" s="42">
        <f>F126/5422</f>
        <v>0</v>
      </c>
      <c r="H126" s="71">
        <v>1</v>
      </c>
      <c r="I126" s="41">
        <f>H126/6871</f>
        <v>1.4553922282055013E-4</v>
      </c>
      <c r="J126" s="37" t="str">
        <f>IF(D126=0, "-", IF((B126-D126)/D126&lt;10, (B126-D126)/D126, "&gt;999%"))</f>
        <v>-</v>
      </c>
      <c r="K126" s="38">
        <f>IF(H126=0, "-", IF((F126-H126)/H126&lt;10, (F126-H126)/H126, "&gt;999%"))</f>
        <v>-1</v>
      </c>
    </row>
    <row r="127" spans="1:11" x14ac:dyDescent="0.2">
      <c r="B127" s="83"/>
      <c r="D127" s="83"/>
      <c r="F127" s="83"/>
      <c r="H127" s="83"/>
    </row>
    <row r="128" spans="1:11" ht="15.75" x14ac:dyDescent="0.25">
      <c r="A128" s="164" t="s">
        <v>94</v>
      </c>
      <c r="B128" s="196" t="s">
        <v>1</v>
      </c>
      <c r="C128" s="200"/>
      <c r="D128" s="200"/>
      <c r="E128" s="197"/>
      <c r="F128" s="196" t="s">
        <v>14</v>
      </c>
      <c r="G128" s="200"/>
      <c r="H128" s="200"/>
      <c r="I128" s="197"/>
      <c r="J128" s="196" t="s">
        <v>15</v>
      </c>
      <c r="K128" s="197"/>
    </row>
    <row r="129" spans="1:11" x14ac:dyDescent="0.2">
      <c r="A129" s="22"/>
      <c r="B129" s="196">
        <f>VALUE(RIGHT($B$2, 4))</f>
        <v>2020</v>
      </c>
      <c r="C129" s="197"/>
      <c r="D129" s="196">
        <f>B129-1</f>
        <v>2019</v>
      </c>
      <c r="E129" s="204"/>
      <c r="F129" s="196">
        <f>B129</f>
        <v>2020</v>
      </c>
      <c r="G129" s="204"/>
      <c r="H129" s="196">
        <f>D129</f>
        <v>2019</v>
      </c>
      <c r="I129" s="204"/>
      <c r="J129" s="140" t="s">
        <v>4</v>
      </c>
      <c r="K129" s="141" t="s">
        <v>2</v>
      </c>
    </row>
    <row r="130" spans="1:11" x14ac:dyDescent="0.2">
      <c r="A130" s="163" t="s">
        <v>122</v>
      </c>
      <c r="B130" s="61" t="s">
        <v>12</v>
      </c>
      <c r="C130" s="62" t="s">
        <v>13</v>
      </c>
      <c r="D130" s="61" t="s">
        <v>12</v>
      </c>
      <c r="E130" s="63" t="s">
        <v>13</v>
      </c>
      <c r="F130" s="62" t="s">
        <v>12</v>
      </c>
      <c r="G130" s="62" t="s">
        <v>13</v>
      </c>
      <c r="H130" s="61" t="s">
        <v>12</v>
      </c>
      <c r="I130" s="63" t="s">
        <v>13</v>
      </c>
      <c r="J130" s="61"/>
      <c r="K130" s="63"/>
    </row>
    <row r="131" spans="1:11" x14ac:dyDescent="0.2">
      <c r="A131" s="7" t="s">
        <v>230</v>
      </c>
      <c r="B131" s="65">
        <v>0</v>
      </c>
      <c r="C131" s="34">
        <f>IF(B140=0, "-", B131/B140)</f>
        <v>0</v>
      </c>
      <c r="D131" s="65">
        <v>0</v>
      </c>
      <c r="E131" s="9">
        <f>IF(D140=0, "-", D131/D140)</f>
        <v>0</v>
      </c>
      <c r="F131" s="81">
        <v>1</v>
      </c>
      <c r="G131" s="34">
        <f>IF(F140=0, "-", F131/F140)</f>
        <v>2.0833333333333332E-2</v>
      </c>
      <c r="H131" s="65">
        <v>1</v>
      </c>
      <c r="I131" s="9">
        <f>IF(H140=0, "-", H131/H140)</f>
        <v>0.01</v>
      </c>
      <c r="J131" s="8" t="str">
        <f t="shared" ref="J131:J138" si="10">IF(D131=0, "-", IF((B131-D131)/D131&lt;10, (B131-D131)/D131, "&gt;999%"))</f>
        <v>-</v>
      </c>
      <c r="K131" s="9">
        <f t="shared" ref="K131:K138" si="11">IF(H131=0, "-", IF((F131-H131)/H131&lt;10, (F131-H131)/H131, "&gt;999%"))</f>
        <v>0</v>
      </c>
    </row>
    <row r="132" spans="1:11" x14ac:dyDescent="0.2">
      <c r="A132" s="7" t="s">
        <v>231</v>
      </c>
      <c r="B132" s="65">
        <v>0</v>
      </c>
      <c r="C132" s="34">
        <f>IF(B140=0, "-", B132/B140)</f>
        <v>0</v>
      </c>
      <c r="D132" s="65">
        <v>0</v>
      </c>
      <c r="E132" s="9">
        <f>IF(D140=0, "-", D132/D140)</f>
        <v>0</v>
      </c>
      <c r="F132" s="81">
        <v>8</v>
      </c>
      <c r="G132" s="34">
        <f>IF(F140=0, "-", F132/F140)</f>
        <v>0.16666666666666666</v>
      </c>
      <c r="H132" s="65">
        <v>10</v>
      </c>
      <c r="I132" s="9">
        <f>IF(H140=0, "-", H132/H140)</f>
        <v>0.1</v>
      </c>
      <c r="J132" s="8" t="str">
        <f t="shared" si="10"/>
        <v>-</v>
      </c>
      <c r="K132" s="9">
        <f t="shared" si="11"/>
        <v>-0.2</v>
      </c>
    </row>
    <row r="133" spans="1:11" x14ac:dyDescent="0.2">
      <c r="A133" s="7" t="s">
        <v>232</v>
      </c>
      <c r="B133" s="65">
        <v>3</v>
      </c>
      <c r="C133" s="34">
        <f>IF(B140=0, "-", B133/B140)</f>
        <v>1</v>
      </c>
      <c r="D133" s="65">
        <v>7</v>
      </c>
      <c r="E133" s="9">
        <f>IF(D140=0, "-", D133/D140)</f>
        <v>0.7</v>
      </c>
      <c r="F133" s="81">
        <v>31</v>
      </c>
      <c r="G133" s="34">
        <f>IF(F140=0, "-", F133/F140)</f>
        <v>0.64583333333333337</v>
      </c>
      <c r="H133" s="65">
        <v>67</v>
      </c>
      <c r="I133" s="9">
        <f>IF(H140=0, "-", H133/H140)</f>
        <v>0.67</v>
      </c>
      <c r="J133" s="8">
        <f t="shared" si="10"/>
        <v>-0.5714285714285714</v>
      </c>
      <c r="K133" s="9">
        <f t="shared" si="11"/>
        <v>-0.53731343283582089</v>
      </c>
    </row>
    <row r="134" spans="1:11" x14ac:dyDescent="0.2">
      <c r="A134" s="7" t="s">
        <v>233</v>
      </c>
      <c r="B134" s="65">
        <v>0</v>
      </c>
      <c r="C134" s="34">
        <f>IF(B140=0, "-", B134/B140)</f>
        <v>0</v>
      </c>
      <c r="D134" s="65">
        <v>0</v>
      </c>
      <c r="E134" s="9">
        <f>IF(D140=0, "-", D134/D140)</f>
        <v>0</v>
      </c>
      <c r="F134" s="81">
        <v>5</v>
      </c>
      <c r="G134" s="34">
        <f>IF(F140=0, "-", F134/F140)</f>
        <v>0.10416666666666667</v>
      </c>
      <c r="H134" s="65">
        <v>4</v>
      </c>
      <c r="I134" s="9">
        <f>IF(H140=0, "-", H134/H140)</f>
        <v>0.04</v>
      </c>
      <c r="J134" s="8" t="str">
        <f t="shared" si="10"/>
        <v>-</v>
      </c>
      <c r="K134" s="9">
        <f t="shared" si="11"/>
        <v>0.25</v>
      </c>
    </row>
    <row r="135" spans="1:11" x14ac:dyDescent="0.2">
      <c r="A135" s="7" t="s">
        <v>234</v>
      </c>
      <c r="B135" s="65">
        <v>0</v>
      </c>
      <c r="C135" s="34">
        <f>IF(B140=0, "-", B135/B140)</f>
        <v>0</v>
      </c>
      <c r="D135" s="65">
        <v>2</v>
      </c>
      <c r="E135" s="9">
        <f>IF(D140=0, "-", D135/D140)</f>
        <v>0.2</v>
      </c>
      <c r="F135" s="81">
        <v>1</v>
      </c>
      <c r="G135" s="34">
        <f>IF(F140=0, "-", F135/F140)</f>
        <v>2.0833333333333332E-2</v>
      </c>
      <c r="H135" s="65">
        <v>10</v>
      </c>
      <c r="I135" s="9">
        <f>IF(H140=0, "-", H135/H140)</f>
        <v>0.1</v>
      </c>
      <c r="J135" s="8">
        <f t="shared" si="10"/>
        <v>-1</v>
      </c>
      <c r="K135" s="9">
        <f t="shared" si="11"/>
        <v>-0.9</v>
      </c>
    </row>
    <row r="136" spans="1:11" x14ac:dyDescent="0.2">
      <c r="A136" s="7" t="s">
        <v>235</v>
      </c>
      <c r="B136" s="65">
        <v>0</v>
      </c>
      <c r="C136" s="34">
        <f>IF(B140=0, "-", B136/B140)</f>
        <v>0</v>
      </c>
      <c r="D136" s="65">
        <v>1</v>
      </c>
      <c r="E136" s="9">
        <f>IF(D140=0, "-", D136/D140)</f>
        <v>0.1</v>
      </c>
      <c r="F136" s="81">
        <v>2</v>
      </c>
      <c r="G136" s="34">
        <f>IF(F140=0, "-", F136/F140)</f>
        <v>4.1666666666666664E-2</v>
      </c>
      <c r="H136" s="65">
        <v>2</v>
      </c>
      <c r="I136" s="9">
        <f>IF(H140=0, "-", H136/H140)</f>
        <v>0.02</v>
      </c>
      <c r="J136" s="8">
        <f t="shared" si="10"/>
        <v>-1</v>
      </c>
      <c r="K136" s="9">
        <f t="shared" si="11"/>
        <v>0</v>
      </c>
    </row>
    <row r="137" spans="1:11" x14ac:dyDescent="0.2">
      <c r="A137" s="7" t="s">
        <v>236</v>
      </c>
      <c r="B137" s="65">
        <v>0</v>
      </c>
      <c r="C137" s="34">
        <f>IF(B140=0, "-", B137/B140)</f>
        <v>0</v>
      </c>
      <c r="D137" s="65">
        <v>0</v>
      </c>
      <c r="E137" s="9">
        <f>IF(D140=0, "-", D137/D140)</f>
        <v>0</v>
      </c>
      <c r="F137" s="81">
        <v>0</v>
      </c>
      <c r="G137" s="34">
        <f>IF(F140=0, "-", F137/F140)</f>
        <v>0</v>
      </c>
      <c r="H137" s="65">
        <v>1</v>
      </c>
      <c r="I137" s="9">
        <f>IF(H140=0, "-", H137/H140)</f>
        <v>0.01</v>
      </c>
      <c r="J137" s="8" t="str">
        <f t="shared" si="10"/>
        <v>-</v>
      </c>
      <c r="K137" s="9">
        <f t="shared" si="11"/>
        <v>-1</v>
      </c>
    </row>
    <row r="138" spans="1:11" x14ac:dyDescent="0.2">
      <c r="A138" s="7" t="s">
        <v>237</v>
      </c>
      <c r="B138" s="65">
        <v>0</v>
      </c>
      <c r="C138" s="34">
        <f>IF(B140=0, "-", B138/B140)</f>
        <v>0</v>
      </c>
      <c r="D138" s="65">
        <v>0</v>
      </c>
      <c r="E138" s="9">
        <f>IF(D140=0, "-", D138/D140)</f>
        <v>0</v>
      </c>
      <c r="F138" s="81">
        <v>0</v>
      </c>
      <c r="G138" s="34">
        <f>IF(F140=0, "-", F138/F140)</f>
        <v>0</v>
      </c>
      <c r="H138" s="65">
        <v>5</v>
      </c>
      <c r="I138" s="9">
        <f>IF(H140=0, "-", H138/H140)</f>
        <v>0.05</v>
      </c>
      <c r="J138" s="8" t="str">
        <f t="shared" si="10"/>
        <v>-</v>
      </c>
      <c r="K138" s="9">
        <f t="shared" si="11"/>
        <v>-1</v>
      </c>
    </row>
    <row r="139" spans="1:11" x14ac:dyDescent="0.2">
      <c r="A139" s="2"/>
      <c r="B139" s="68"/>
      <c r="C139" s="33"/>
      <c r="D139" s="68"/>
      <c r="E139" s="6"/>
      <c r="F139" s="82"/>
      <c r="G139" s="33"/>
      <c r="H139" s="68"/>
      <c r="I139" s="6"/>
      <c r="J139" s="5"/>
      <c r="K139" s="6"/>
    </row>
    <row r="140" spans="1:11" s="43" customFormat="1" x14ac:dyDescent="0.2">
      <c r="A140" s="162" t="s">
        <v>412</v>
      </c>
      <c r="B140" s="71">
        <f>SUM(B131:B139)</f>
        <v>3</v>
      </c>
      <c r="C140" s="40">
        <f>B140/666</f>
        <v>4.5045045045045045E-3</v>
      </c>
      <c r="D140" s="71">
        <f>SUM(D131:D139)</f>
        <v>10</v>
      </c>
      <c r="E140" s="41">
        <f>D140/602</f>
        <v>1.6611295681063124E-2</v>
      </c>
      <c r="F140" s="77">
        <f>SUM(F131:F139)</f>
        <v>48</v>
      </c>
      <c r="G140" s="42">
        <f>F140/5422</f>
        <v>8.8528218369605307E-3</v>
      </c>
      <c r="H140" s="71">
        <f>SUM(H131:H139)</f>
        <v>100</v>
      </c>
      <c r="I140" s="41">
        <f>H140/6871</f>
        <v>1.4553922282055013E-2</v>
      </c>
      <c r="J140" s="37">
        <f>IF(D140=0, "-", IF((B140-D140)/D140&lt;10, (B140-D140)/D140, "&gt;999%"))</f>
        <v>-0.7</v>
      </c>
      <c r="K140" s="38">
        <f>IF(H140=0, "-", IF((F140-H140)/H140&lt;10, (F140-H140)/H140, "&gt;999%"))</f>
        <v>-0.52</v>
      </c>
    </row>
    <row r="141" spans="1:11" x14ac:dyDescent="0.2">
      <c r="B141" s="83"/>
      <c r="D141" s="83"/>
      <c r="F141" s="83"/>
      <c r="H141" s="83"/>
    </row>
    <row r="142" spans="1:11" x14ac:dyDescent="0.2">
      <c r="A142" s="163" t="s">
        <v>123</v>
      </c>
      <c r="B142" s="61" t="s">
        <v>12</v>
      </c>
      <c r="C142" s="62" t="s">
        <v>13</v>
      </c>
      <c r="D142" s="61" t="s">
        <v>12</v>
      </c>
      <c r="E142" s="63" t="s">
        <v>13</v>
      </c>
      <c r="F142" s="62" t="s">
        <v>12</v>
      </c>
      <c r="G142" s="62" t="s">
        <v>13</v>
      </c>
      <c r="H142" s="61" t="s">
        <v>12</v>
      </c>
      <c r="I142" s="63" t="s">
        <v>13</v>
      </c>
      <c r="J142" s="61"/>
      <c r="K142" s="63"/>
    </row>
    <row r="143" spans="1:11" x14ac:dyDescent="0.2">
      <c r="A143" s="7" t="s">
        <v>238</v>
      </c>
      <c r="B143" s="65">
        <v>0</v>
      </c>
      <c r="C143" s="34">
        <f>IF(B146=0, "-", B143/B146)</f>
        <v>0</v>
      </c>
      <c r="D143" s="65">
        <v>0</v>
      </c>
      <c r="E143" s="9" t="str">
        <f>IF(D146=0, "-", D143/D146)</f>
        <v>-</v>
      </c>
      <c r="F143" s="81">
        <v>0</v>
      </c>
      <c r="G143" s="34">
        <f>IF(F146=0, "-", F143/F146)</f>
        <v>0</v>
      </c>
      <c r="H143" s="65">
        <v>1</v>
      </c>
      <c r="I143" s="9">
        <f>IF(H146=0, "-", H143/H146)</f>
        <v>1</v>
      </c>
      <c r="J143" s="8" t="str">
        <f>IF(D143=0, "-", IF((B143-D143)/D143&lt;10, (B143-D143)/D143, "&gt;999%"))</f>
        <v>-</v>
      </c>
      <c r="K143" s="9">
        <f>IF(H143=0, "-", IF((F143-H143)/H143&lt;10, (F143-H143)/H143, "&gt;999%"))</f>
        <v>-1</v>
      </c>
    </row>
    <row r="144" spans="1:11" x14ac:dyDescent="0.2">
      <c r="A144" s="7" t="s">
        <v>239</v>
      </c>
      <c r="B144" s="65">
        <v>1</v>
      </c>
      <c r="C144" s="34">
        <f>IF(B146=0, "-", B144/B146)</f>
        <v>1</v>
      </c>
      <c r="D144" s="65">
        <v>0</v>
      </c>
      <c r="E144" s="9" t="str">
        <f>IF(D146=0, "-", D144/D146)</f>
        <v>-</v>
      </c>
      <c r="F144" s="81">
        <v>5</v>
      </c>
      <c r="G144" s="34">
        <f>IF(F146=0, "-", F144/F146)</f>
        <v>1</v>
      </c>
      <c r="H144" s="65">
        <v>0</v>
      </c>
      <c r="I144" s="9">
        <f>IF(H146=0, "-", H144/H146)</f>
        <v>0</v>
      </c>
      <c r="J144" s="8" t="str">
        <f>IF(D144=0, "-", IF((B144-D144)/D144&lt;10, (B144-D144)/D144, "&gt;999%"))</f>
        <v>-</v>
      </c>
      <c r="K144" s="9" t="str">
        <f>IF(H144=0, "-", IF((F144-H144)/H144&lt;10, (F144-H144)/H144, "&gt;999%"))</f>
        <v>-</v>
      </c>
    </row>
    <row r="145" spans="1:11" x14ac:dyDescent="0.2">
      <c r="A145" s="2"/>
      <c r="B145" s="68"/>
      <c r="C145" s="33"/>
      <c r="D145" s="68"/>
      <c r="E145" s="6"/>
      <c r="F145" s="82"/>
      <c r="G145" s="33"/>
      <c r="H145" s="68"/>
      <c r="I145" s="6"/>
      <c r="J145" s="5"/>
      <c r="K145" s="6"/>
    </row>
    <row r="146" spans="1:11" s="43" customFormat="1" x14ac:dyDescent="0.2">
      <c r="A146" s="162" t="s">
        <v>411</v>
      </c>
      <c r="B146" s="71">
        <f>SUM(B143:B145)</f>
        <v>1</v>
      </c>
      <c r="C146" s="40">
        <f>B146/666</f>
        <v>1.5015015015015015E-3</v>
      </c>
      <c r="D146" s="71">
        <f>SUM(D143:D145)</f>
        <v>0</v>
      </c>
      <c r="E146" s="41">
        <f>D146/602</f>
        <v>0</v>
      </c>
      <c r="F146" s="77">
        <f>SUM(F143:F145)</f>
        <v>5</v>
      </c>
      <c r="G146" s="42">
        <f>F146/5422</f>
        <v>9.2216894135005532E-4</v>
      </c>
      <c r="H146" s="71">
        <f>SUM(H143:H145)</f>
        <v>1</v>
      </c>
      <c r="I146" s="41">
        <f>H146/6871</f>
        <v>1.4553922282055013E-4</v>
      </c>
      <c r="J146" s="37" t="str">
        <f>IF(D146=0, "-", IF((B146-D146)/D146&lt;10, (B146-D146)/D146, "&gt;999%"))</f>
        <v>-</v>
      </c>
      <c r="K146" s="38">
        <f>IF(H146=0, "-", IF((F146-H146)/H146&lt;10, (F146-H146)/H146, "&gt;999%"))</f>
        <v>4</v>
      </c>
    </row>
    <row r="147" spans="1:11" x14ac:dyDescent="0.2">
      <c r="B147" s="83"/>
      <c r="D147" s="83"/>
      <c r="F147" s="83"/>
      <c r="H147" s="83"/>
    </row>
    <row r="148" spans="1:11" s="43" customFormat="1" x14ac:dyDescent="0.2">
      <c r="A148" s="162" t="s">
        <v>410</v>
      </c>
      <c r="B148" s="71">
        <v>4</v>
      </c>
      <c r="C148" s="40">
        <f>B148/666</f>
        <v>6.006006006006006E-3</v>
      </c>
      <c r="D148" s="71">
        <v>10</v>
      </c>
      <c r="E148" s="41">
        <f>D148/602</f>
        <v>1.6611295681063124E-2</v>
      </c>
      <c r="F148" s="77">
        <v>53</v>
      </c>
      <c r="G148" s="42">
        <f>F148/5422</f>
        <v>9.7749907783105869E-3</v>
      </c>
      <c r="H148" s="71">
        <v>101</v>
      </c>
      <c r="I148" s="41">
        <f>H148/6871</f>
        <v>1.4699461504875564E-2</v>
      </c>
      <c r="J148" s="37">
        <f>IF(D148=0, "-", IF((B148-D148)/D148&lt;10, (B148-D148)/D148, "&gt;999%"))</f>
        <v>-0.6</v>
      </c>
      <c r="K148" s="38">
        <f>IF(H148=0, "-", IF((F148-H148)/H148&lt;10, (F148-H148)/H148, "&gt;999%"))</f>
        <v>-0.47524752475247523</v>
      </c>
    </row>
    <row r="149" spans="1:11" x14ac:dyDescent="0.2">
      <c r="B149" s="83"/>
      <c r="D149" s="83"/>
      <c r="F149" s="83"/>
      <c r="H149" s="83"/>
    </row>
    <row r="150" spans="1:11" ht="15.75" x14ac:dyDescent="0.25">
      <c r="A150" s="164" t="s">
        <v>95</v>
      </c>
      <c r="B150" s="196" t="s">
        <v>1</v>
      </c>
      <c r="C150" s="200"/>
      <c r="D150" s="200"/>
      <c r="E150" s="197"/>
      <c r="F150" s="196" t="s">
        <v>14</v>
      </c>
      <c r="G150" s="200"/>
      <c r="H150" s="200"/>
      <c r="I150" s="197"/>
      <c r="J150" s="196" t="s">
        <v>15</v>
      </c>
      <c r="K150" s="197"/>
    </row>
    <row r="151" spans="1:11" x14ac:dyDescent="0.2">
      <c r="A151" s="22"/>
      <c r="B151" s="196">
        <f>VALUE(RIGHT($B$2, 4))</f>
        <v>2020</v>
      </c>
      <c r="C151" s="197"/>
      <c r="D151" s="196">
        <f>B151-1</f>
        <v>2019</v>
      </c>
      <c r="E151" s="204"/>
      <c r="F151" s="196">
        <f>B151</f>
        <v>2020</v>
      </c>
      <c r="G151" s="204"/>
      <c r="H151" s="196">
        <f>D151</f>
        <v>2019</v>
      </c>
      <c r="I151" s="204"/>
      <c r="J151" s="140" t="s">
        <v>4</v>
      </c>
      <c r="K151" s="141" t="s">
        <v>2</v>
      </c>
    </row>
    <row r="152" spans="1:11" x14ac:dyDescent="0.2">
      <c r="A152" s="163" t="s">
        <v>124</v>
      </c>
      <c r="B152" s="61" t="s">
        <v>12</v>
      </c>
      <c r="C152" s="62" t="s">
        <v>13</v>
      </c>
      <c r="D152" s="61" t="s">
        <v>12</v>
      </c>
      <c r="E152" s="63" t="s">
        <v>13</v>
      </c>
      <c r="F152" s="62" t="s">
        <v>12</v>
      </c>
      <c r="G152" s="62" t="s">
        <v>13</v>
      </c>
      <c r="H152" s="61" t="s">
        <v>12</v>
      </c>
      <c r="I152" s="63" t="s">
        <v>13</v>
      </c>
      <c r="J152" s="61"/>
      <c r="K152" s="63"/>
    </row>
    <row r="153" spans="1:11" x14ac:dyDescent="0.2">
      <c r="A153" s="7" t="s">
        <v>240</v>
      </c>
      <c r="B153" s="65">
        <v>2</v>
      </c>
      <c r="C153" s="34">
        <f>IF(B159=0, "-", B153/B159)</f>
        <v>1</v>
      </c>
      <c r="D153" s="65">
        <v>3</v>
      </c>
      <c r="E153" s="9">
        <f>IF(D159=0, "-", D153/D159)</f>
        <v>0.75</v>
      </c>
      <c r="F153" s="81">
        <v>12</v>
      </c>
      <c r="G153" s="34">
        <f>IF(F159=0, "-", F153/F159)</f>
        <v>0.5714285714285714</v>
      </c>
      <c r="H153" s="65">
        <v>16</v>
      </c>
      <c r="I153" s="9">
        <f>IF(H159=0, "-", H153/H159)</f>
        <v>0.59259259259259256</v>
      </c>
      <c r="J153" s="8">
        <f>IF(D153=0, "-", IF((B153-D153)/D153&lt;10, (B153-D153)/D153, "&gt;999%"))</f>
        <v>-0.33333333333333331</v>
      </c>
      <c r="K153" s="9">
        <f>IF(H153=0, "-", IF((F153-H153)/H153&lt;10, (F153-H153)/H153, "&gt;999%"))</f>
        <v>-0.25</v>
      </c>
    </row>
    <row r="154" spans="1:11" x14ac:dyDescent="0.2">
      <c r="A154" s="7" t="s">
        <v>241</v>
      </c>
      <c r="B154" s="65">
        <v>0</v>
      </c>
      <c r="C154" s="34">
        <f>IF(B159=0, "-", B154/B159)</f>
        <v>0</v>
      </c>
      <c r="D154" s="65">
        <v>0</v>
      </c>
      <c r="E154" s="9">
        <f>IF(D159=0, "-", D154/D159)</f>
        <v>0</v>
      </c>
      <c r="F154" s="81">
        <v>1</v>
      </c>
      <c r="G154" s="34">
        <f>IF(F159=0, "-", F154/F159)</f>
        <v>4.7619047619047616E-2</v>
      </c>
      <c r="H154" s="65">
        <v>0</v>
      </c>
      <c r="I154" s="9">
        <f>IF(H159=0, "-", H154/H159)</f>
        <v>0</v>
      </c>
      <c r="J154" s="8" t="str">
        <f>IF(D154=0, "-", IF((B154-D154)/D154&lt;10, (B154-D154)/D154, "&gt;999%"))</f>
        <v>-</v>
      </c>
      <c r="K154" s="9" t="str">
        <f>IF(H154=0, "-", IF((F154-H154)/H154&lt;10, (F154-H154)/H154, "&gt;999%"))</f>
        <v>-</v>
      </c>
    </row>
    <row r="155" spans="1:11" x14ac:dyDescent="0.2">
      <c r="A155" s="7" t="s">
        <v>242</v>
      </c>
      <c r="B155" s="65">
        <v>0</v>
      </c>
      <c r="C155" s="34">
        <f>IF(B159=0, "-", B155/B159)</f>
        <v>0</v>
      </c>
      <c r="D155" s="65">
        <v>1</v>
      </c>
      <c r="E155" s="9">
        <f>IF(D159=0, "-", D155/D159)</f>
        <v>0.25</v>
      </c>
      <c r="F155" s="81">
        <v>3</v>
      </c>
      <c r="G155" s="34">
        <f>IF(F159=0, "-", F155/F159)</f>
        <v>0.14285714285714285</v>
      </c>
      <c r="H155" s="65">
        <v>2</v>
      </c>
      <c r="I155" s="9">
        <f>IF(H159=0, "-", H155/H159)</f>
        <v>7.407407407407407E-2</v>
      </c>
      <c r="J155" s="8">
        <f>IF(D155=0, "-", IF((B155-D155)/D155&lt;10, (B155-D155)/D155, "&gt;999%"))</f>
        <v>-1</v>
      </c>
      <c r="K155" s="9">
        <f>IF(H155=0, "-", IF((F155-H155)/H155&lt;10, (F155-H155)/H155, "&gt;999%"))</f>
        <v>0.5</v>
      </c>
    </row>
    <row r="156" spans="1:11" x14ac:dyDescent="0.2">
      <c r="A156" s="7" t="s">
        <v>243</v>
      </c>
      <c r="B156" s="65">
        <v>0</v>
      </c>
      <c r="C156" s="34">
        <f>IF(B159=0, "-", B156/B159)</f>
        <v>0</v>
      </c>
      <c r="D156" s="65">
        <v>0</v>
      </c>
      <c r="E156" s="9">
        <f>IF(D159=0, "-", D156/D159)</f>
        <v>0</v>
      </c>
      <c r="F156" s="81">
        <v>0</v>
      </c>
      <c r="G156" s="34">
        <f>IF(F159=0, "-", F156/F159)</f>
        <v>0</v>
      </c>
      <c r="H156" s="65">
        <v>1</v>
      </c>
      <c r="I156" s="9">
        <f>IF(H159=0, "-", H156/H159)</f>
        <v>3.7037037037037035E-2</v>
      </c>
      <c r="J156" s="8" t="str">
        <f>IF(D156=0, "-", IF((B156-D156)/D156&lt;10, (B156-D156)/D156, "&gt;999%"))</f>
        <v>-</v>
      </c>
      <c r="K156" s="9">
        <f>IF(H156=0, "-", IF((F156-H156)/H156&lt;10, (F156-H156)/H156, "&gt;999%"))</f>
        <v>-1</v>
      </c>
    </row>
    <row r="157" spans="1:11" x14ac:dyDescent="0.2">
      <c r="A157" s="7" t="s">
        <v>244</v>
      </c>
      <c r="B157" s="65">
        <v>0</v>
      </c>
      <c r="C157" s="34">
        <f>IF(B159=0, "-", B157/B159)</f>
        <v>0</v>
      </c>
      <c r="D157" s="65">
        <v>0</v>
      </c>
      <c r="E157" s="9">
        <f>IF(D159=0, "-", D157/D159)</f>
        <v>0</v>
      </c>
      <c r="F157" s="81">
        <v>5</v>
      </c>
      <c r="G157" s="34">
        <f>IF(F159=0, "-", F157/F159)</f>
        <v>0.23809523809523808</v>
      </c>
      <c r="H157" s="65">
        <v>8</v>
      </c>
      <c r="I157" s="9">
        <f>IF(H159=0, "-", H157/H159)</f>
        <v>0.29629629629629628</v>
      </c>
      <c r="J157" s="8" t="str">
        <f>IF(D157=0, "-", IF((B157-D157)/D157&lt;10, (B157-D157)/D157, "&gt;999%"))</f>
        <v>-</v>
      </c>
      <c r="K157" s="9">
        <f>IF(H157=0, "-", IF((F157-H157)/H157&lt;10, (F157-H157)/H157, "&gt;999%"))</f>
        <v>-0.375</v>
      </c>
    </row>
    <row r="158" spans="1:11" x14ac:dyDescent="0.2">
      <c r="A158" s="2"/>
      <c r="B158" s="68"/>
      <c r="C158" s="33"/>
      <c r="D158" s="68"/>
      <c r="E158" s="6"/>
      <c r="F158" s="82"/>
      <c r="G158" s="33"/>
      <c r="H158" s="68"/>
      <c r="I158" s="6"/>
      <c r="J158" s="5"/>
      <c r="K158" s="6"/>
    </row>
    <row r="159" spans="1:11" s="43" customFormat="1" x14ac:dyDescent="0.2">
      <c r="A159" s="162" t="s">
        <v>409</v>
      </c>
      <c r="B159" s="71">
        <f>SUM(B153:B158)</f>
        <v>2</v>
      </c>
      <c r="C159" s="40">
        <f>B159/666</f>
        <v>3.003003003003003E-3</v>
      </c>
      <c r="D159" s="71">
        <f>SUM(D153:D158)</f>
        <v>4</v>
      </c>
      <c r="E159" s="41">
        <f>D159/602</f>
        <v>6.6445182724252493E-3</v>
      </c>
      <c r="F159" s="77">
        <f>SUM(F153:F158)</f>
        <v>21</v>
      </c>
      <c r="G159" s="42">
        <f>F159/5422</f>
        <v>3.8731095536702325E-3</v>
      </c>
      <c r="H159" s="71">
        <f>SUM(H153:H158)</f>
        <v>27</v>
      </c>
      <c r="I159" s="41">
        <f>H159/6871</f>
        <v>3.9295590161548535E-3</v>
      </c>
      <c r="J159" s="37">
        <f>IF(D159=0, "-", IF((B159-D159)/D159&lt;10, (B159-D159)/D159, "&gt;999%"))</f>
        <v>-0.5</v>
      </c>
      <c r="K159" s="38">
        <f>IF(H159=0, "-", IF((F159-H159)/H159&lt;10, (F159-H159)/H159, "&gt;999%"))</f>
        <v>-0.22222222222222221</v>
      </c>
    </row>
    <row r="160" spans="1:11" x14ac:dyDescent="0.2">
      <c r="B160" s="83"/>
      <c r="D160" s="83"/>
      <c r="F160" s="83"/>
      <c r="H160" s="83"/>
    </row>
    <row r="161" spans="1:11" x14ac:dyDescent="0.2">
      <c r="A161" s="163" t="s">
        <v>125</v>
      </c>
      <c r="B161" s="61" t="s">
        <v>12</v>
      </c>
      <c r="C161" s="62" t="s">
        <v>13</v>
      </c>
      <c r="D161" s="61" t="s">
        <v>12</v>
      </c>
      <c r="E161" s="63" t="s">
        <v>13</v>
      </c>
      <c r="F161" s="62" t="s">
        <v>12</v>
      </c>
      <c r="G161" s="62" t="s">
        <v>13</v>
      </c>
      <c r="H161" s="61" t="s">
        <v>12</v>
      </c>
      <c r="I161" s="63" t="s">
        <v>13</v>
      </c>
      <c r="J161" s="61"/>
      <c r="K161" s="63"/>
    </row>
    <row r="162" spans="1:11" x14ac:dyDescent="0.2">
      <c r="A162" s="7" t="s">
        <v>245</v>
      </c>
      <c r="B162" s="65">
        <v>0</v>
      </c>
      <c r="C162" s="34" t="str">
        <f>IF(B166=0, "-", B162/B166)</f>
        <v>-</v>
      </c>
      <c r="D162" s="65">
        <v>0</v>
      </c>
      <c r="E162" s="9">
        <f>IF(D166=0, "-", D162/D166)</f>
        <v>0</v>
      </c>
      <c r="F162" s="81">
        <v>0</v>
      </c>
      <c r="G162" s="34">
        <f>IF(F166=0, "-", F162/F166)</f>
        <v>0</v>
      </c>
      <c r="H162" s="65">
        <v>2</v>
      </c>
      <c r="I162" s="9">
        <f>IF(H166=0, "-", H162/H166)</f>
        <v>0.33333333333333331</v>
      </c>
      <c r="J162" s="8" t="str">
        <f>IF(D162=0, "-", IF((B162-D162)/D162&lt;10, (B162-D162)/D162, "&gt;999%"))</f>
        <v>-</v>
      </c>
      <c r="K162" s="9">
        <f>IF(H162=0, "-", IF((F162-H162)/H162&lt;10, (F162-H162)/H162, "&gt;999%"))</f>
        <v>-1</v>
      </c>
    </row>
    <row r="163" spans="1:11" x14ac:dyDescent="0.2">
      <c r="A163" s="7" t="s">
        <v>246</v>
      </c>
      <c r="B163" s="65">
        <v>0</v>
      </c>
      <c r="C163" s="34" t="str">
        <f>IF(B166=0, "-", B163/B166)</f>
        <v>-</v>
      </c>
      <c r="D163" s="65">
        <v>0</v>
      </c>
      <c r="E163" s="9">
        <f>IF(D166=0, "-", D163/D166)</f>
        <v>0</v>
      </c>
      <c r="F163" s="81">
        <v>0</v>
      </c>
      <c r="G163" s="34">
        <f>IF(F166=0, "-", F163/F166)</f>
        <v>0</v>
      </c>
      <c r="H163" s="65">
        <v>1</v>
      </c>
      <c r="I163" s="9">
        <f>IF(H166=0, "-", H163/H166)</f>
        <v>0.16666666666666666</v>
      </c>
      <c r="J163" s="8" t="str">
        <f>IF(D163=0, "-", IF((B163-D163)/D163&lt;10, (B163-D163)/D163, "&gt;999%"))</f>
        <v>-</v>
      </c>
      <c r="K163" s="9">
        <f>IF(H163=0, "-", IF((F163-H163)/H163&lt;10, (F163-H163)/H163, "&gt;999%"))</f>
        <v>-1</v>
      </c>
    </row>
    <row r="164" spans="1:11" x14ac:dyDescent="0.2">
      <c r="A164" s="7" t="s">
        <v>247</v>
      </c>
      <c r="B164" s="65">
        <v>0</v>
      </c>
      <c r="C164" s="34" t="str">
        <f>IF(B166=0, "-", B164/B166)</f>
        <v>-</v>
      </c>
      <c r="D164" s="65">
        <v>3</v>
      </c>
      <c r="E164" s="9">
        <f>IF(D166=0, "-", D164/D166)</f>
        <v>1</v>
      </c>
      <c r="F164" s="81">
        <v>1</v>
      </c>
      <c r="G164" s="34">
        <f>IF(F166=0, "-", F164/F166)</f>
        <v>1</v>
      </c>
      <c r="H164" s="65">
        <v>3</v>
      </c>
      <c r="I164" s="9">
        <f>IF(H166=0, "-", H164/H166)</f>
        <v>0.5</v>
      </c>
      <c r="J164" s="8">
        <f>IF(D164=0, "-", IF((B164-D164)/D164&lt;10, (B164-D164)/D164, "&gt;999%"))</f>
        <v>-1</v>
      </c>
      <c r="K164" s="9">
        <f>IF(H164=0, "-", IF((F164-H164)/H164&lt;10, (F164-H164)/H164, "&gt;999%"))</f>
        <v>-0.66666666666666663</v>
      </c>
    </row>
    <row r="165" spans="1:11" x14ac:dyDescent="0.2">
      <c r="A165" s="2"/>
      <c r="B165" s="68"/>
      <c r="C165" s="33"/>
      <c r="D165" s="68"/>
      <c r="E165" s="6"/>
      <c r="F165" s="82"/>
      <c r="G165" s="33"/>
      <c r="H165" s="68"/>
      <c r="I165" s="6"/>
      <c r="J165" s="5"/>
      <c r="K165" s="6"/>
    </row>
    <row r="166" spans="1:11" s="43" customFormat="1" x14ac:dyDescent="0.2">
      <c r="A166" s="162" t="s">
        <v>408</v>
      </c>
      <c r="B166" s="71">
        <f>SUM(B162:B165)</f>
        <v>0</v>
      </c>
      <c r="C166" s="40">
        <f>B166/666</f>
        <v>0</v>
      </c>
      <c r="D166" s="71">
        <f>SUM(D162:D165)</f>
        <v>3</v>
      </c>
      <c r="E166" s="41">
        <f>D166/602</f>
        <v>4.9833887043189366E-3</v>
      </c>
      <c r="F166" s="77">
        <f>SUM(F162:F165)</f>
        <v>1</v>
      </c>
      <c r="G166" s="42">
        <f>F166/5422</f>
        <v>1.8443378827001107E-4</v>
      </c>
      <c r="H166" s="71">
        <f>SUM(H162:H165)</f>
        <v>6</v>
      </c>
      <c r="I166" s="41">
        <f>H166/6871</f>
        <v>8.7323533692330087E-4</v>
      </c>
      <c r="J166" s="37">
        <f>IF(D166=0, "-", IF((B166-D166)/D166&lt;10, (B166-D166)/D166, "&gt;999%"))</f>
        <v>-1</v>
      </c>
      <c r="K166" s="38">
        <f>IF(H166=0, "-", IF((F166-H166)/H166&lt;10, (F166-H166)/H166, "&gt;999%"))</f>
        <v>-0.83333333333333337</v>
      </c>
    </row>
    <row r="167" spans="1:11" x14ac:dyDescent="0.2">
      <c r="B167" s="83"/>
      <c r="D167" s="83"/>
      <c r="F167" s="83"/>
      <c r="H167" s="83"/>
    </row>
    <row r="168" spans="1:11" s="43" customFormat="1" x14ac:dyDescent="0.2">
      <c r="A168" s="162" t="s">
        <v>407</v>
      </c>
      <c r="B168" s="71">
        <v>2</v>
      </c>
      <c r="C168" s="40">
        <f>B168/666</f>
        <v>3.003003003003003E-3</v>
      </c>
      <c r="D168" s="71">
        <v>7</v>
      </c>
      <c r="E168" s="41">
        <f>D168/602</f>
        <v>1.1627906976744186E-2</v>
      </c>
      <c r="F168" s="77">
        <v>22</v>
      </c>
      <c r="G168" s="42">
        <f>F168/5422</f>
        <v>4.0575433419402437E-3</v>
      </c>
      <c r="H168" s="71">
        <v>33</v>
      </c>
      <c r="I168" s="41">
        <f>H168/6871</f>
        <v>4.8027943530781544E-3</v>
      </c>
      <c r="J168" s="37">
        <f>IF(D168=0, "-", IF((B168-D168)/D168&lt;10, (B168-D168)/D168, "&gt;999%"))</f>
        <v>-0.7142857142857143</v>
      </c>
      <c r="K168" s="38">
        <f>IF(H168=0, "-", IF((F168-H168)/H168&lt;10, (F168-H168)/H168, "&gt;999%"))</f>
        <v>-0.33333333333333331</v>
      </c>
    </row>
    <row r="169" spans="1:11" x14ac:dyDescent="0.2">
      <c r="B169" s="83"/>
      <c r="D169" s="83"/>
      <c r="F169" s="83"/>
      <c r="H169" s="83"/>
    </row>
    <row r="170" spans="1:11" x14ac:dyDescent="0.2">
      <c r="A170" s="27" t="s">
        <v>405</v>
      </c>
      <c r="B170" s="71">
        <f>B174-B172</f>
        <v>101</v>
      </c>
      <c r="C170" s="40">
        <f>B170/666</f>
        <v>0.15165165165165165</v>
      </c>
      <c r="D170" s="71">
        <f>D174-D172</f>
        <v>123</v>
      </c>
      <c r="E170" s="41">
        <f>D170/602</f>
        <v>0.20431893687707642</v>
      </c>
      <c r="F170" s="77">
        <f>F174-F172</f>
        <v>1010</v>
      </c>
      <c r="G170" s="42">
        <f>F170/5422</f>
        <v>0.18627812615271117</v>
      </c>
      <c r="H170" s="71">
        <f>H174-H172</f>
        <v>1459</v>
      </c>
      <c r="I170" s="41">
        <f>H170/6871</f>
        <v>0.21234172609518265</v>
      </c>
      <c r="J170" s="37">
        <f>IF(D170=0, "-", IF((B170-D170)/D170&lt;10, (B170-D170)/D170, "&gt;999%"))</f>
        <v>-0.17886178861788618</v>
      </c>
      <c r="K170" s="38">
        <f>IF(H170=0, "-", IF((F170-H170)/H170&lt;10, (F170-H170)/H170, "&gt;999%"))</f>
        <v>-0.30774503084304317</v>
      </c>
    </row>
    <row r="171" spans="1:11" x14ac:dyDescent="0.2">
      <c r="A171" s="27"/>
      <c r="B171" s="71"/>
      <c r="C171" s="40"/>
      <c r="D171" s="71"/>
      <c r="E171" s="41"/>
      <c r="F171" s="77"/>
      <c r="G171" s="42"/>
      <c r="H171" s="71"/>
      <c r="I171" s="41"/>
      <c r="J171" s="37"/>
      <c r="K171" s="38"/>
    </row>
    <row r="172" spans="1:11" x14ac:dyDescent="0.2">
      <c r="A172" s="27" t="s">
        <v>406</v>
      </c>
      <c r="B172" s="71">
        <v>6</v>
      </c>
      <c r="C172" s="40">
        <f>B172/666</f>
        <v>9.0090090090090089E-3</v>
      </c>
      <c r="D172" s="71">
        <v>7</v>
      </c>
      <c r="E172" s="41">
        <f>D172/602</f>
        <v>1.1627906976744186E-2</v>
      </c>
      <c r="F172" s="77">
        <v>49</v>
      </c>
      <c r="G172" s="42">
        <f>F172/5422</f>
        <v>9.0372556252305419E-3</v>
      </c>
      <c r="H172" s="71">
        <v>39</v>
      </c>
      <c r="I172" s="41">
        <f>H172/6871</f>
        <v>5.6760296900014552E-3</v>
      </c>
      <c r="J172" s="37">
        <f>IF(D172=0, "-", IF((B172-D172)/D172&lt;10, (B172-D172)/D172, "&gt;999%"))</f>
        <v>-0.14285714285714285</v>
      </c>
      <c r="K172" s="38">
        <f>IF(H172=0, "-", IF((F172-H172)/H172&lt;10, (F172-H172)/H172, "&gt;999%"))</f>
        <v>0.25641025641025639</v>
      </c>
    </row>
    <row r="173" spans="1:11" x14ac:dyDescent="0.2">
      <c r="A173" s="27"/>
      <c r="B173" s="71"/>
      <c r="C173" s="40"/>
      <c r="D173" s="71"/>
      <c r="E173" s="41"/>
      <c r="F173" s="77"/>
      <c r="G173" s="42"/>
      <c r="H173" s="71"/>
      <c r="I173" s="41"/>
      <c r="J173" s="37"/>
      <c r="K173" s="38"/>
    </row>
    <row r="174" spans="1:11" x14ac:dyDescent="0.2">
      <c r="A174" s="27" t="s">
        <v>404</v>
      </c>
      <c r="B174" s="71">
        <v>107</v>
      </c>
      <c r="C174" s="40">
        <f>B174/666</f>
        <v>0.16066066066066065</v>
      </c>
      <c r="D174" s="71">
        <v>130</v>
      </c>
      <c r="E174" s="41">
        <f>D174/602</f>
        <v>0.2159468438538206</v>
      </c>
      <c r="F174" s="77">
        <v>1059</v>
      </c>
      <c r="G174" s="42">
        <f>F174/5422</f>
        <v>0.19531538177794172</v>
      </c>
      <c r="H174" s="71">
        <v>1498</v>
      </c>
      <c r="I174" s="41">
        <f>H174/6871</f>
        <v>0.21801775578518412</v>
      </c>
      <c r="J174" s="37">
        <f>IF(D174=0, "-", IF((B174-D174)/D174&lt;10, (B174-D174)/D174, "&gt;999%"))</f>
        <v>-0.17692307692307693</v>
      </c>
      <c r="K174" s="38">
        <f>IF(H174=0, "-", IF((F174-H174)/H174&lt;10, (F174-H174)/H174, "&gt;999%"))</f>
        <v>-0.2930574098798398</v>
      </c>
    </row>
  </sheetData>
  <mergeCells count="58">
    <mergeCell ref="B1:K1"/>
    <mergeCell ref="B2:K2"/>
    <mergeCell ref="B150:E150"/>
    <mergeCell ref="F150:I150"/>
    <mergeCell ref="J150:K150"/>
    <mergeCell ref="B151:C151"/>
    <mergeCell ref="D151:E151"/>
    <mergeCell ref="F151:G151"/>
    <mergeCell ref="H151:I151"/>
    <mergeCell ref="B128:E128"/>
    <mergeCell ref="F128:I128"/>
    <mergeCell ref="J128:K128"/>
    <mergeCell ref="B129:C129"/>
    <mergeCell ref="D129:E129"/>
    <mergeCell ref="F129:G129"/>
    <mergeCell ref="H129:I129"/>
    <mergeCell ref="B119:E119"/>
    <mergeCell ref="F119:I119"/>
    <mergeCell ref="J119:K119"/>
    <mergeCell ref="B120:C120"/>
    <mergeCell ref="D120:E120"/>
    <mergeCell ref="F120:G120"/>
    <mergeCell ref="H120:I120"/>
    <mergeCell ref="B102:E102"/>
    <mergeCell ref="F102:I102"/>
    <mergeCell ref="J102:K102"/>
    <mergeCell ref="B103:C103"/>
    <mergeCell ref="D103:E103"/>
    <mergeCell ref="F103:G103"/>
    <mergeCell ref="H103:I103"/>
    <mergeCell ref="B77:E77"/>
    <mergeCell ref="F77:I77"/>
    <mergeCell ref="J77:K77"/>
    <mergeCell ref="B78:C78"/>
    <mergeCell ref="D78:E78"/>
    <mergeCell ref="F78:G78"/>
    <mergeCell ref="H78:I78"/>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1" max="16383" man="1"/>
    <brk id="12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2"/>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455</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IF(B32=0, "-", B7/B32)</f>
        <v>0</v>
      </c>
      <c r="D7" s="65">
        <v>0</v>
      </c>
      <c r="E7" s="21">
        <f>IF(D32=0, "-", D7/D32)</f>
        <v>0</v>
      </c>
      <c r="F7" s="81">
        <v>1</v>
      </c>
      <c r="G7" s="39">
        <f>IF(F32=0, "-", F7/F32)</f>
        <v>9.4428706326723328E-4</v>
      </c>
      <c r="H7" s="65">
        <v>2</v>
      </c>
      <c r="I7" s="21">
        <f>IF(H32=0, "-", H7/H32)</f>
        <v>1.3351134846461949E-3</v>
      </c>
      <c r="J7" s="20" t="str">
        <f t="shared" ref="J7:J30" si="0">IF(D7=0, "-", IF((B7-D7)/D7&lt;10, (B7-D7)/D7, "&gt;999%"))</f>
        <v>-</v>
      </c>
      <c r="K7" s="21">
        <f t="shared" ref="K7:K30" si="1">IF(H7=0, "-", IF((F7-H7)/H7&lt;10, (F7-H7)/H7, "&gt;999%"))</f>
        <v>-0.5</v>
      </c>
    </row>
    <row r="8" spans="1:11" x14ac:dyDescent="0.2">
      <c r="A8" s="7" t="s">
        <v>32</v>
      </c>
      <c r="B8" s="65">
        <v>2</v>
      </c>
      <c r="C8" s="39">
        <f>IF(B32=0, "-", B8/B32)</f>
        <v>1.8691588785046728E-2</v>
      </c>
      <c r="D8" s="65">
        <v>3</v>
      </c>
      <c r="E8" s="21">
        <f>IF(D32=0, "-", D8/D32)</f>
        <v>2.3076923076923078E-2</v>
      </c>
      <c r="F8" s="81">
        <v>16</v>
      </c>
      <c r="G8" s="39">
        <f>IF(F32=0, "-", F8/F32)</f>
        <v>1.5108593012275733E-2</v>
      </c>
      <c r="H8" s="65">
        <v>16</v>
      </c>
      <c r="I8" s="21">
        <f>IF(H32=0, "-", H8/H32)</f>
        <v>1.0680907877169559E-2</v>
      </c>
      <c r="J8" s="20">
        <f t="shared" si="0"/>
        <v>-0.33333333333333331</v>
      </c>
      <c r="K8" s="21">
        <f t="shared" si="1"/>
        <v>0</v>
      </c>
    </row>
    <row r="9" spans="1:11" x14ac:dyDescent="0.2">
      <c r="A9" s="7" t="s">
        <v>33</v>
      </c>
      <c r="B9" s="65">
        <v>0</v>
      </c>
      <c r="C9" s="39">
        <f>IF(B32=0, "-", B9/B32)</f>
        <v>0</v>
      </c>
      <c r="D9" s="65">
        <v>0</v>
      </c>
      <c r="E9" s="21">
        <f>IF(D32=0, "-", D9/D32)</f>
        <v>0</v>
      </c>
      <c r="F9" s="81">
        <v>0</v>
      </c>
      <c r="G9" s="39">
        <f>IF(F32=0, "-", F9/F32)</f>
        <v>0</v>
      </c>
      <c r="H9" s="65">
        <v>1</v>
      </c>
      <c r="I9" s="21">
        <f>IF(H32=0, "-", H9/H32)</f>
        <v>6.6755674232309744E-4</v>
      </c>
      <c r="J9" s="20" t="str">
        <f t="shared" si="0"/>
        <v>-</v>
      </c>
      <c r="K9" s="21">
        <f t="shared" si="1"/>
        <v>-1</v>
      </c>
    </row>
    <row r="10" spans="1:11" x14ac:dyDescent="0.2">
      <c r="A10" s="7" t="s">
        <v>35</v>
      </c>
      <c r="B10" s="65">
        <v>0</v>
      </c>
      <c r="C10" s="39">
        <f>IF(B32=0, "-", B10/B32)</f>
        <v>0</v>
      </c>
      <c r="D10" s="65">
        <v>0</v>
      </c>
      <c r="E10" s="21">
        <f>IF(D32=0, "-", D10/D32)</f>
        <v>0</v>
      </c>
      <c r="F10" s="81">
        <v>0</v>
      </c>
      <c r="G10" s="39">
        <f>IF(F32=0, "-", F10/F32)</f>
        <v>0</v>
      </c>
      <c r="H10" s="65">
        <v>2</v>
      </c>
      <c r="I10" s="21">
        <f>IF(H32=0, "-", H10/H32)</f>
        <v>1.3351134846461949E-3</v>
      </c>
      <c r="J10" s="20" t="str">
        <f t="shared" si="0"/>
        <v>-</v>
      </c>
      <c r="K10" s="21">
        <f t="shared" si="1"/>
        <v>-1</v>
      </c>
    </row>
    <row r="11" spans="1:11" x14ac:dyDescent="0.2">
      <c r="A11" s="7" t="s">
        <v>37</v>
      </c>
      <c r="B11" s="65">
        <v>4</v>
      </c>
      <c r="C11" s="39">
        <f>IF(B32=0, "-", B11/B32)</f>
        <v>3.7383177570093455E-2</v>
      </c>
      <c r="D11" s="65">
        <v>3</v>
      </c>
      <c r="E11" s="21">
        <f>IF(D32=0, "-", D11/D32)</f>
        <v>2.3076923076923078E-2</v>
      </c>
      <c r="F11" s="81">
        <v>19</v>
      </c>
      <c r="G11" s="39">
        <f>IF(F32=0, "-", F11/F32)</f>
        <v>1.794145420207743E-2</v>
      </c>
      <c r="H11" s="65">
        <v>23</v>
      </c>
      <c r="I11" s="21">
        <f>IF(H32=0, "-", H11/H32)</f>
        <v>1.5353805073431242E-2</v>
      </c>
      <c r="J11" s="20">
        <f t="shared" si="0"/>
        <v>0.33333333333333331</v>
      </c>
      <c r="K11" s="21">
        <f t="shared" si="1"/>
        <v>-0.17391304347826086</v>
      </c>
    </row>
    <row r="12" spans="1:11" x14ac:dyDescent="0.2">
      <c r="A12" s="7" t="s">
        <v>42</v>
      </c>
      <c r="B12" s="65">
        <v>0</v>
      </c>
      <c r="C12" s="39">
        <f>IF(B32=0, "-", B12/B32)</f>
        <v>0</v>
      </c>
      <c r="D12" s="65">
        <v>4</v>
      </c>
      <c r="E12" s="21">
        <f>IF(D32=0, "-", D12/D32)</f>
        <v>3.0769230769230771E-2</v>
      </c>
      <c r="F12" s="81">
        <v>33</v>
      </c>
      <c r="G12" s="39">
        <f>IF(F32=0, "-", F12/F32)</f>
        <v>3.1161473087818695E-2</v>
      </c>
      <c r="H12" s="65">
        <v>41</v>
      </c>
      <c r="I12" s="21">
        <f>IF(H32=0, "-", H12/H32)</f>
        <v>2.7369826435246995E-2</v>
      </c>
      <c r="J12" s="20">
        <f t="shared" si="0"/>
        <v>-1</v>
      </c>
      <c r="K12" s="21">
        <f t="shared" si="1"/>
        <v>-0.1951219512195122</v>
      </c>
    </row>
    <row r="13" spans="1:11" x14ac:dyDescent="0.2">
      <c r="A13" s="7" t="s">
        <v>43</v>
      </c>
      <c r="B13" s="65">
        <v>5</v>
      </c>
      <c r="C13" s="39">
        <f>IF(B32=0, "-", B13/B32)</f>
        <v>4.6728971962616821E-2</v>
      </c>
      <c r="D13" s="65">
        <v>8</v>
      </c>
      <c r="E13" s="21">
        <f>IF(D32=0, "-", D13/D32)</f>
        <v>6.1538461538461542E-2</v>
      </c>
      <c r="F13" s="81">
        <v>41</v>
      </c>
      <c r="G13" s="39">
        <f>IF(F32=0, "-", F13/F32)</f>
        <v>3.8715769593956562E-2</v>
      </c>
      <c r="H13" s="65">
        <v>64</v>
      </c>
      <c r="I13" s="21">
        <f>IF(H32=0, "-", H13/H32)</f>
        <v>4.2723631508678236E-2</v>
      </c>
      <c r="J13" s="20">
        <f t="shared" si="0"/>
        <v>-0.375</v>
      </c>
      <c r="K13" s="21">
        <f t="shared" si="1"/>
        <v>-0.359375</v>
      </c>
    </row>
    <row r="14" spans="1:11" x14ac:dyDescent="0.2">
      <c r="A14" s="7" t="s">
        <v>44</v>
      </c>
      <c r="B14" s="65">
        <v>3</v>
      </c>
      <c r="C14" s="39">
        <f>IF(B32=0, "-", B14/B32)</f>
        <v>2.8037383177570093E-2</v>
      </c>
      <c r="D14" s="65">
        <v>16</v>
      </c>
      <c r="E14" s="21">
        <f>IF(D32=0, "-", D14/D32)</f>
        <v>0.12307692307692308</v>
      </c>
      <c r="F14" s="81">
        <v>92</v>
      </c>
      <c r="G14" s="39">
        <f>IF(F32=0, "-", F14/F32)</f>
        <v>8.687440982058546E-2</v>
      </c>
      <c r="H14" s="65">
        <v>219</v>
      </c>
      <c r="I14" s="21">
        <f>IF(H32=0, "-", H14/H32)</f>
        <v>0.14619492656875835</v>
      </c>
      <c r="J14" s="20">
        <f t="shared" si="0"/>
        <v>-0.8125</v>
      </c>
      <c r="K14" s="21">
        <f t="shared" si="1"/>
        <v>-0.57990867579908678</v>
      </c>
    </row>
    <row r="15" spans="1:11" x14ac:dyDescent="0.2">
      <c r="A15" s="7" t="s">
        <v>49</v>
      </c>
      <c r="B15" s="65">
        <v>21</v>
      </c>
      <c r="C15" s="39">
        <f>IF(B32=0, "-", B15/B32)</f>
        <v>0.19626168224299065</v>
      </c>
      <c r="D15" s="65">
        <v>27</v>
      </c>
      <c r="E15" s="21">
        <f>IF(D32=0, "-", D15/D32)</f>
        <v>0.2076923076923077</v>
      </c>
      <c r="F15" s="81">
        <v>185</v>
      </c>
      <c r="G15" s="39">
        <f>IF(F32=0, "-", F15/F32)</f>
        <v>0.17469310670443816</v>
      </c>
      <c r="H15" s="65">
        <v>294</v>
      </c>
      <c r="I15" s="21">
        <f>IF(H32=0, "-", H15/H32)</f>
        <v>0.19626168224299065</v>
      </c>
      <c r="J15" s="20">
        <f t="shared" si="0"/>
        <v>-0.22222222222222221</v>
      </c>
      <c r="K15" s="21">
        <f t="shared" si="1"/>
        <v>-0.37074829931972791</v>
      </c>
    </row>
    <row r="16" spans="1:11" x14ac:dyDescent="0.2">
      <c r="A16" s="7" t="s">
        <v>51</v>
      </c>
      <c r="B16" s="65">
        <v>0</v>
      </c>
      <c r="C16" s="39">
        <f>IF(B32=0, "-", B16/B32)</f>
        <v>0</v>
      </c>
      <c r="D16" s="65">
        <v>0</v>
      </c>
      <c r="E16" s="21">
        <f>IF(D32=0, "-", D16/D32)</f>
        <v>0</v>
      </c>
      <c r="F16" s="81">
        <v>5</v>
      </c>
      <c r="G16" s="39">
        <f>IF(F32=0, "-", F16/F32)</f>
        <v>4.721435316336166E-3</v>
      </c>
      <c r="H16" s="65">
        <v>4</v>
      </c>
      <c r="I16" s="21">
        <f>IF(H32=0, "-", H16/H32)</f>
        <v>2.6702269692923898E-3</v>
      </c>
      <c r="J16" s="20" t="str">
        <f t="shared" si="0"/>
        <v>-</v>
      </c>
      <c r="K16" s="21">
        <f t="shared" si="1"/>
        <v>0.25</v>
      </c>
    </row>
    <row r="17" spans="1:11" x14ac:dyDescent="0.2">
      <c r="A17" s="7" t="s">
        <v>52</v>
      </c>
      <c r="B17" s="65">
        <v>1</v>
      </c>
      <c r="C17" s="39">
        <f>IF(B32=0, "-", B17/B32)</f>
        <v>9.3457943925233638E-3</v>
      </c>
      <c r="D17" s="65">
        <v>0</v>
      </c>
      <c r="E17" s="21">
        <f>IF(D32=0, "-", D17/D32)</f>
        <v>0</v>
      </c>
      <c r="F17" s="81">
        <v>8</v>
      </c>
      <c r="G17" s="39">
        <f>IF(F32=0, "-", F17/F32)</f>
        <v>7.5542965061378663E-3</v>
      </c>
      <c r="H17" s="65">
        <v>3</v>
      </c>
      <c r="I17" s="21">
        <f>IF(H32=0, "-", H17/H32)</f>
        <v>2.0026702269692926E-3</v>
      </c>
      <c r="J17" s="20" t="str">
        <f t="shared" si="0"/>
        <v>-</v>
      </c>
      <c r="K17" s="21">
        <f t="shared" si="1"/>
        <v>1.6666666666666667</v>
      </c>
    </row>
    <row r="18" spans="1:11" x14ac:dyDescent="0.2">
      <c r="A18" s="7" t="s">
        <v>54</v>
      </c>
      <c r="B18" s="65">
        <v>14</v>
      </c>
      <c r="C18" s="39">
        <f>IF(B32=0, "-", B18/B32)</f>
        <v>0.13084112149532709</v>
      </c>
      <c r="D18" s="65">
        <v>17</v>
      </c>
      <c r="E18" s="21">
        <f>IF(D32=0, "-", D18/D32)</f>
        <v>0.13076923076923078</v>
      </c>
      <c r="F18" s="81">
        <v>113</v>
      </c>
      <c r="G18" s="39">
        <f>IF(F32=0, "-", F18/F32)</f>
        <v>0.10670443814919736</v>
      </c>
      <c r="H18" s="65">
        <v>175</v>
      </c>
      <c r="I18" s="21">
        <f>IF(H32=0, "-", H18/H32)</f>
        <v>0.11682242990654206</v>
      </c>
      <c r="J18" s="20">
        <f t="shared" si="0"/>
        <v>-0.17647058823529413</v>
      </c>
      <c r="K18" s="21">
        <f t="shared" si="1"/>
        <v>-0.35428571428571426</v>
      </c>
    </row>
    <row r="19" spans="1:11" x14ac:dyDescent="0.2">
      <c r="A19" s="7" t="s">
        <v>55</v>
      </c>
      <c r="B19" s="65">
        <v>0</v>
      </c>
      <c r="C19" s="39">
        <f>IF(B32=0, "-", B19/B32)</f>
        <v>0</v>
      </c>
      <c r="D19" s="65">
        <v>1</v>
      </c>
      <c r="E19" s="21">
        <f>IF(D32=0, "-", D19/D32)</f>
        <v>7.6923076923076927E-3</v>
      </c>
      <c r="F19" s="81">
        <v>13</v>
      </c>
      <c r="G19" s="39">
        <f>IF(F32=0, "-", F19/F32)</f>
        <v>1.2275731822474031E-2</v>
      </c>
      <c r="H19" s="65">
        <v>10</v>
      </c>
      <c r="I19" s="21">
        <f>IF(H32=0, "-", H19/H32)</f>
        <v>6.6755674232309749E-3</v>
      </c>
      <c r="J19" s="20">
        <f t="shared" si="0"/>
        <v>-1</v>
      </c>
      <c r="K19" s="21">
        <f t="shared" si="1"/>
        <v>0.3</v>
      </c>
    </row>
    <row r="20" spans="1:11" x14ac:dyDescent="0.2">
      <c r="A20" s="7" t="s">
        <v>57</v>
      </c>
      <c r="B20" s="65">
        <v>0</v>
      </c>
      <c r="C20" s="39">
        <f>IF(B32=0, "-", B20/B32)</f>
        <v>0</v>
      </c>
      <c r="D20" s="65">
        <v>0</v>
      </c>
      <c r="E20" s="21">
        <f>IF(D32=0, "-", D20/D32)</f>
        <v>0</v>
      </c>
      <c r="F20" s="81">
        <v>0</v>
      </c>
      <c r="G20" s="39">
        <f>IF(F32=0, "-", F20/F32)</f>
        <v>0</v>
      </c>
      <c r="H20" s="65">
        <v>1</v>
      </c>
      <c r="I20" s="21">
        <f>IF(H32=0, "-", H20/H32)</f>
        <v>6.6755674232309744E-4</v>
      </c>
      <c r="J20" s="20" t="str">
        <f t="shared" si="0"/>
        <v>-</v>
      </c>
      <c r="K20" s="21">
        <f t="shared" si="1"/>
        <v>-1</v>
      </c>
    </row>
    <row r="21" spans="1:11" x14ac:dyDescent="0.2">
      <c r="A21" s="7" t="s">
        <v>58</v>
      </c>
      <c r="B21" s="65">
        <v>9</v>
      </c>
      <c r="C21" s="39">
        <f>IF(B32=0, "-", B21/B32)</f>
        <v>8.4112149532710276E-2</v>
      </c>
      <c r="D21" s="65">
        <v>0</v>
      </c>
      <c r="E21" s="21">
        <f>IF(D32=0, "-", D21/D32)</f>
        <v>0</v>
      </c>
      <c r="F21" s="81">
        <v>20</v>
      </c>
      <c r="G21" s="39">
        <f>IF(F32=0, "-", F21/F32)</f>
        <v>1.8885741265344664E-2</v>
      </c>
      <c r="H21" s="65">
        <v>0</v>
      </c>
      <c r="I21" s="21">
        <f>IF(H32=0, "-", H21/H32)</f>
        <v>0</v>
      </c>
      <c r="J21" s="20" t="str">
        <f t="shared" si="0"/>
        <v>-</v>
      </c>
      <c r="K21" s="21" t="str">
        <f t="shared" si="1"/>
        <v>-</v>
      </c>
    </row>
    <row r="22" spans="1:11" x14ac:dyDescent="0.2">
      <c r="A22" s="7" t="s">
        <v>59</v>
      </c>
      <c r="B22" s="65">
        <v>1</v>
      </c>
      <c r="C22" s="39">
        <f>IF(B32=0, "-", B22/B32)</f>
        <v>9.3457943925233638E-3</v>
      </c>
      <c r="D22" s="65">
        <v>0</v>
      </c>
      <c r="E22" s="21">
        <f>IF(D32=0, "-", D22/D32)</f>
        <v>0</v>
      </c>
      <c r="F22" s="81">
        <v>1</v>
      </c>
      <c r="G22" s="39">
        <f>IF(F32=0, "-", F22/F32)</f>
        <v>9.4428706326723328E-4</v>
      </c>
      <c r="H22" s="65">
        <v>2</v>
      </c>
      <c r="I22" s="21">
        <f>IF(H32=0, "-", H22/H32)</f>
        <v>1.3351134846461949E-3</v>
      </c>
      <c r="J22" s="20" t="str">
        <f t="shared" si="0"/>
        <v>-</v>
      </c>
      <c r="K22" s="21">
        <f t="shared" si="1"/>
        <v>-0.5</v>
      </c>
    </row>
    <row r="23" spans="1:11" x14ac:dyDescent="0.2">
      <c r="A23" s="7" t="s">
        <v>60</v>
      </c>
      <c r="B23" s="65">
        <v>3</v>
      </c>
      <c r="C23" s="39">
        <f>IF(B32=0, "-", B23/B32)</f>
        <v>2.8037383177570093E-2</v>
      </c>
      <c r="D23" s="65">
        <v>2</v>
      </c>
      <c r="E23" s="21">
        <f>IF(D32=0, "-", D23/D32)</f>
        <v>1.5384615384615385E-2</v>
      </c>
      <c r="F23" s="81">
        <v>10</v>
      </c>
      <c r="G23" s="39">
        <f>IF(F32=0, "-", F23/F32)</f>
        <v>9.442870632672332E-3</v>
      </c>
      <c r="H23" s="65">
        <v>30</v>
      </c>
      <c r="I23" s="21">
        <f>IF(H32=0, "-", H23/H32)</f>
        <v>2.0026702269692925E-2</v>
      </c>
      <c r="J23" s="20">
        <f t="shared" si="0"/>
        <v>0.5</v>
      </c>
      <c r="K23" s="21">
        <f t="shared" si="1"/>
        <v>-0.66666666666666663</v>
      </c>
    </row>
    <row r="24" spans="1:11" x14ac:dyDescent="0.2">
      <c r="A24" s="7" t="s">
        <v>61</v>
      </c>
      <c r="B24" s="65">
        <v>1</v>
      </c>
      <c r="C24" s="39">
        <f>IF(B32=0, "-", B24/B32)</f>
        <v>9.3457943925233638E-3</v>
      </c>
      <c r="D24" s="65">
        <v>0</v>
      </c>
      <c r="E24" s="21">
        <f>IF(D32=0, "-", D24/D32)</f>
        <v>0</v>
      </c>
      <c r="F24" s="81">
        <v>4</v>
      </c>
      <c r="G24" s="39">
        <f>IF(F32=0, "-", F24/F32)</f>
        <v>3.7771482530689331E-3</v>
      </c>
      <c r="H24" s="65">
        <v>2</v>
      </c>
      <c r="I24" s="21">
        <f>IF(H32=0, "-", H24/H32)</f>
        <v>1.3351134846461949E-3</v>
      </c>
      <c r="J24" s="20" t="str">
        <f t="shared" si="0"/>
        <v>-</v>
      </c>
      <c r="K24" s="21">
        <f t="shared" si="1"/>
        <v>1</v>
      </c>
    </row>
    <row r="25" spans="1:11" x14ac:dyDescent="0.2">
      <c r="A25" s="7" t="s">
        <v>64</v>
      </c>
      <c r="B25" s="65">
        <v>0</v>
      </c>
      <c r="C25" s="39">
        <f>IF(B32=0, "-", B25/B32)</f>
        <v>0</v>
      </c>
      <c r="D25" s="65">
        <v>0</v>
      </c>
      <c r="E25" s="21">
        <f>IF(D32=0, "-", D25/D32)</f>
        <v>0</v>
      </c>
      <c r="F25" s="81">
        <v>0</v>
      </c>
      <c r="G25" s="39">
        <f>IF(F32=0, "-", F25/F32)</f>
        <v>0</v>
      </c>
      <c r="H25" s="65">
        <v>1</v>
      </c>
      <c r="I25" s="21">
        <f>IF(H32=0, "-", H25/H32)</f>
        <v>6.6755674232309744E-4</v>
      </c>
      <c r="J25" s="20" t="str">
        <f t="shared" si="0"/>
        <v>-</v>
      </c>
      <c r="K25" s="21">
        <f t="shared" si="1"/>
        <v>-1</v>
      </c>
    </row>
    <row r="26" spans="1:11" x14ac:dyDescent="0.2">
      <c r="A26" s="7" t="s">
        <v>65</v>
      </c>
      <c r="B26" s="65">
        <v>0</v>
      </c>
      <c r="C26" s="39">
        <f>IF(B32=0, "-", B26/B32)</f>
        <v>0</v>
      </c>
      <c r="D26" s="65">
        <v>0</v>
      </c>
      <c r="E26" s="21">
        <f>IF(D32=0, "-", D26/D32)</f>
        <v>0</v>
      </c>
      <c r="F26" s="81">
        <v>0</v>
      </c>
      <c r="G26" s="39">
        <f>IF(F32=0, "-", F26/F32)</f>
        <v>0</v>
      </c>
      <c r="H26" s="65">
        <v>2</v>
      </c>
      <c r="I26" s="21">
        <f>IF(H32=0, "-", H26/H32)</f>
        <v>1.3351134846461949E-3</v>
      </c>
      <c r="J26" s="20" t="str">
        <f t="shared" si="0"/>
        <v>-</v>
      </c>
      <c r="K26" s="21">
        <f t="shared" si="1"/>
        <v>-1</v>
      </c>
    </row>
    <row r="27" spans="1:11" x14ac:dyDescent="0.2">
      <c r="A27" s="7" t="s">
        <v>67</v>
      </c>
      <c r="B27" s="65">
        <v>3</v>
      </c>
      <c r="C27" s="39">
        <f>IF(B32=0, "-", B27/B32)</f>
        <v>2.8037383177570093E-2</v>
      </c>
      <c r="D27" s="65">
        <v>0</v>
      </c>
      <c r="E27" s="21">
        <f>IF(D32=0, "-", D27/D32)</f>
        <v>0</v>
      </c>
      <c r="F27" s="81">
        <v>15</v>
      </c>
      <c r="G27" s="39">
        <f>IF(F32=0, "-", F27/F32)</f>
        <v>1.4164305949008499E-2</v>
      </c>
      <c r="H27" s="65">
        <v>11</v>
      </c>
      <c r="I27" s="21">
        <f>IF(H32=0, "-", H27/H32)</f>
        <v>7.3431241655540717E-3</v>
      </c>
      <c r="J27" s="20" t="str">
        <f t="shared" si="0"/>
        <v>-</v>
      </c>
      <c r="K27" s="21">
        <f t="shared" si="1"/>
        <v>0.36363636363636365</v>
      </c>
    </row>
    <row r="28" spans="1:11" x14ac:dyDescent="0.2">
      <c r="A28" s="7" t="s">
        <v>68</v>
      </c>
      <c r="B28" s="65">
        <v>9</v>
      </c>
      <c r="C28" s="39">
        <f>IF(B32=0, "-", B28/B32)</f>
        <v>8.4112149532710276E-2</v>
      </c>
      <c r="D28" s="65">
        <v>1</v>
      </c>
      <c r="E28" s="21">
        <f>IF(D32=0, "-", D28/D32)</f>
        <v>7.6923076923076927E-3</v>
      </c>
      <c r="F28" s="81">
        <v>88</v>
      </c>
      <c r="G28" s="39">
        <f>IF(F32=0, "-", F28/F32)</f>
        <v>8.3097261567516525E-2</v>
      </c>
      <c r="H28" s="65">
        <v>54</v>
      </c>
      <c r="I28" s="21">
        <f>IF(H32=0, "-", H28/H32)</f>
        <v>3.6048064085447265E-2</v>
      </c>
      <c r="J28" s="20">
        <f t="shared" si="0"/>
        <v>8</v>
      </c>
      <c r="K28" s="21">
        <f t="shared" si="1"/>
        <v>0.62962962962962965</v>
      </c>
    </row>
    <row r="29" spans="1:11" x14ac:dyDescent="0.2">
      <c r="A29" s="7" t="s">
        <v>69</v>
      </c>
      <c r="B29" s="65">
        <v>29</v>
      </c>
      <c r="C29" s="39">
        <f>IF(B32=0, "-", B29/B32)</f>
        <v>0.27102803738317754</v>
      </c>
      <c r="D29" s="65">
        <v>44</v>
      </c>
      <c r="E29" s="21">
        <f>IF(D32=0, "-", D29/D32)</f>
        <v>0.33846153846153848</v>
      </c>
      <c r="F29" s="81">
        <v>361</v>
      </c>
      <c r="G29" s="39">
        <f>IF(F32=0, "-", F29/F32)</f>
        <v>0.34088762983947118</v>
      </c>
      <c r="H29" s="65">
        <v>494</v>
      </c>
      <c r="I29" s="21">
        <f>IF(H32=0, "-", H29/H32)</f>
        <v>0.32977303070761016</v>
      </c>
      <c r="J29" s="20">
        <f t="shared" si="0"/>
        <v>-0.34090909090909088</v>
      </c>
      <c r="K29" s="21">
        <f t="shared" si="1"/>
        <v>-0.26923076923076922</v>
      </c>
    </row>
    <row r="30" spans="1:11" x14ac:dyDescent="0.2">
      <c r="A30" s="7" t="s">
        <v>71</v>
      </c>
      <c r="B30" s="65">
        <v>2</v>
      </c>
      <c r="C30" s="39">
        <f>IF(B32=0, "-", B30/B32)</f>
        <v>1.8691588785046728E-2</v>
      </c>
      <c r="D30" s="65">
        <v>4</v>
      </c>
      <c r="E30" s="21">
        <f>IF(D32=0, "-", D30/D32)</f>
        <v>3.0769230769230771E-2</v>
      </c>
      <c r="F30" s="81">
        <v>34</v>
      </c>
      <c r="G30" s="39">
        <f>IF(F32=0, "-", F30/F32)</f>
        <v>3.2105760151085933E-2</v>
      </c>
      <c r="H30" s="65">
        <v>47</v>
      </c>
      <c r="I30" s="21">
        <f>IF(H32=0, "-", H30/H32)</f>
        <v>3.1375166889185582E-2</v>
      </c>
      <c r="J30" s="20">
        <f t="shared" si="0"/>
        <v>-0.5</v>
      </c>
      <c r="K30" s="21">
        <f t="shared" si="1"/>
        <v>-0.27659574468085107</v>
      </c>
    </row>
    <row r="31" spans="1:11" x14ac:dyDescent="0.2">
      <c r="A31" s="2"/>
      <c r="B31" s="68"/>
      <c r="C31" s="33"/>
      <c r="D31" s="68"/>
      <c r="E31" s="6"/>
      <c r="F31" s="82"/>
      <c r="G31" s="33"/>
      <c r="H31" s="68"/>
      <c r="I31" s="6"/>
      <c r="J31" s="5"/>
      <c r="K31" s="6"/>
    </row>
    <row r="32" spans="1:11" s="43" customFormat="1" x14ac:dyDescent="0.2">
      <c r="A32" s="162" t="s">
        <v>404</v>
      </c>
      <c r="B32" s="71">
        <f>SUM(B7:B31)</f>
        <v>107</v>
      </c>
      <c r="C32" s="40">
        <v>1</v>
      </c>
      <c r="D32" s="71">
        <f>SUM(D7:D31)</f>
        <v>130</v>
      </c>
      <c r="E32" s="41">
        <v>1</v>
      </c>
      <c r="F32" s="77">
        <f>SUM(F7:F31)</f>
        <v>1059</v>
      </c>
      <c r="G32" s="42">
        <v>1</v>
      </c>
      <c r="H32" s="71">
        <f>SUM(H7:H31)</f>
        <v>1498</v>
      </c>
      <c r="I32" s="41">
        <v>1</v>
      </c>
      <c r="J32" s="37">
        <f>IF(D32=0, "-", (B32-D32)/D32)</f>
        <v>-0.17692307692307693</v>
      </c>
      <c r="K32" s="38">
        <f>IF(H32=0, "-", (F32-H32)/H32)</f>
        <v>-0.2930574098798398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2020-10-04T19:58:46Z</dcterms:modified>
</cp:coreProperties>
</file>