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73885C90-CD69-4AEB-A040-3C5B84430BCC}"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J9" i="49"/>
  <c r="I9" i="49"/>
  <c r="H9" i="49"/>
  <c r="G9" i="49"/>
  <c r="I10" i="49"/>
  <c r="H10" i="49"/>
  <c r="J10" i="49" s="1"/>
  <c r="G10" i="49"/>
  <c r="I11" i="49"/>
  <c r="H11" i="49"/>
  <c r="J11" i="49" s="1"/>
  <c r="G11" i="49"/>
  <c r="I12" i="49"/>
  <c r="H12" i="49"/>
  <c r="J12" i="49" s="1"/>
  <c r="G12" i="49"/>
  <c r="J13" i="49"/>
  <c r="I13" i="49"/>
  <c r="H13" i="49"/>
  <c r="G13" i="49"/>
  <c r="J14" i="49"/>
  <c r="I14" i="49"/>
  <c r="H14" i="49"/>
  <c r="G14" i="49"/>
  <c r="I15" i="49"/>
  <c r="H15" i="49"/>
  <c r="J15" i="49" s="1"/>
  <c r="G15" i="49"/>
  <c r="I18" i="49"/>
  <c r="H18" i="49"/>
  <c r="J18" i="49" s="1"/>
  <c r="G18" i="49"/>
  <c r="J19" i="49"/>
  <c r="I19" i="49"/>
  <c r="H19" i="49"/>
  <c r="G19" i="49"/>
  <c r="I20" i="49"/>
  <c r="H20" i="49"/>
  <c r="J20" i="49" s="1"/>
  <c r="G20" i="49"/>
  <c r="I21" i="49"/>
  <c r="H21" i="49"/>
  <c r="J21" i="49" s="1"/>
  <c r="G21" i="49"/>
  <c r="I22" i="49"/>
  <c r="H22" i="49"/>
  <c r="J22" i="49" s="1"/>
  <c r="G22" i="49"/>
  <c r="J23" i="49"/>
  <c r="I23" i="49"/>
  <c r="H23" i="49"/>
  <c r="G23" i="49"/>
  <c r="J24" i="49"/>
  <c r="I24" i="49"/>
  <c r="H24" i="49"/>
  <c r="G24" i="49"/>
  <c r="I25" i="49"/>
  <c r="H25" i="49"/>
  <c r="J25" i="49" s="1"/>
  <c r="G25" i="49"/>
  <c r="J26" i="49"/>
  <c r="I26" i="49"/>
  <c r="H26" i="49"/>
  <c r="G26" i="49"/>
  <c r="H27" i="49"/>
  <c r="J27" i="49" s="1"/>
  <c r="G27" i="49"/>
  <c r="I27" i="49" s="1"/>
  <c r="I28" i="49"/>
  <c r="H28" i="49"/>
  <c r="J28" i="49" s="1"/>
  <c r="G28" i="49"/>
  <c r="H29" i="49"/>
  <c r="J29" i="49" s="1"/>
  <c r="G29" i="49"/>
  <c r="I29" i="49" s="1"/>
  <c r="J30" i="49"/>
  <c r="I30" i="49"/>
  <c r="H30" i="49"/>
  <c r="G30" i="49"/>
  <c r="I31" i="49"/>
  <c r="H31" i="49"/>
  <c r="J31" i="49" s="1"/>
  <c r="G31" i="49"/>
  <c r="J32" i="49"/>
  <c r="I32" i="49"/>
  <c r="H32" i="49"/>
  <c r="G32" i="49"/>
  <c r="J33" i="49"/>
  <c r="I33" i="49"/>
  <c r="H33" i="49"/>
  <c r="G33" i="49"/>
  <c r="H34" i="49"/>
  <c r="J34" i="49" s="1"/>
  <c r="G34" i="49"/>
  <c r="I34" i="49" s="1"/>
  <c r="J37" i="49"/>
  <c r="I37" i="49"/>
  <c r="H37" i="49"/>
  <c r="G37" i="49"/>
  <c r="H38" i="49"/>
  <c r="J38" i="49" s="1"/>
  <c r="G38" i="49"/>
  <c r="I38" i="49" s="1"/>
  <c r="J39" i="49"/>
  <c r="I39" i="49"/>
  <c r="H39" i="49"/>
  <c r="G39" i="49"/>
  <c r="H40" i="49"/>
  <c r="J40" i="49" s="1"/>
  <c r="G40" i="49"/>
  <c r="I40" i="49" s="1"/>
  <c r="J43" i="49"/>
  <c r="I43" i="49"/>
  <c r="H43" i="49"/>
  <c r="G43" i="49"/>
  <c r="J44" i="49"/>
  <c r="I44" i="49"/>
  <c r="H44" i="49"/>
  <c r="G44" i="49"/>
  <c r="I47" i="49"/>
  <c r="H47" i="49"/>
  <c r="J47" i="49" s="1"/>
  <c r="G47" i="49"/>
  <c r="H48" i="49"/>
  <c r="J48" i="49" s="1"/>
  <c r="G48" i="49"/>
  <c r="I48" i="49" s="1"/>
  <c r="I49" i="49"/>
  <c r="H49" i="49"/>
  <c r="J49" i="49" s="1"/>
  <c r="G49" i="49"/>
  <c r="I50" i="49"/>
  <c r="H50" i="49"/>
  <c r="J50" i="49" s="1"/>
  <c r="G50" i="49"/>
  <c r="H51" i="49"/>
  <c r="J51" i="49" s="1"/>
  <c r="G51" i="49"/>
  <c r="I51" i="49" s="1"/>
  <c r="I52" i="49"/>
  <c r="H52" i="49"/>
  <c r="J52" i="49" s="1"/>
  <c r="G52" i="49"/>
  <c r="H53" i="49"/>
  <c r="J53" i="49" s="1"/>
  <c r="G53" i="49"/>
  <c r="I53" i="49" s="1"/>
  <c r="H54" i="49"/>
  <c r="J54" i="49" s="1"/>
  <c r="G54" i="49"/>
  <c r="I54" i="49" s="1"/>
  <c r="I55" i="49"/>
  <c r="H55" i="49"/>
  <c r="J55" i="49" s="1"/>
  <c r="G55" i="49"/>
  <c r="I56" i="49"/>
  <c r="H56" i="49"/>
  <c r="J56" i="49" s="1"/>
  <c r="G56" i="49"/>
  <c r="I57" i="49"/>
  <c r="H57" i="49"/>
  <c r="J57" i="49" s="1"/>
  <c r="G57" i="49"/>
  <c r="H58" i="49"/>
  <c r="J58" i="49" s="1"/>
  <c r="G58" i="49"/>
  <c r="I58" i="49" s="1"/>
  <c r="I61" i="49"/>
  <c r="H61" i="49"/>
  <c r="J61" i="49" s="1"/>
  <c r="G61" i="49"/>
  <c r="I62" i="49"/>
  <c r="H62" i="49"/>
  <c r="J62" i="49" s="1"/>
  <c r="G62" i="49"/>
  <c r="I65" i="49"/>
  <c r="H65" i="49"/>
  <c r="J65" i="49" s="1"/>
  <c r="G65" i="49"/>
  <c r="I66" i="49"/>
  <c r="H66" i="49"/>
  <c r="J66" i="49" s="1"/>
  <c r="G66" i="49"/>
  <c r="I67" i="49"/>
  <c r="H67" i="49"/>
  <c r="J67" i="49" s="1"/>
  <c r="G67" i="49"/>
  <c r="J70" i="49"/>
  <c r="I70" i="49"/>
  <c r="H70" i="49"/>
  <c r="G70" i="49"/>
  <c r="J71" i="49"/>
  <c r="I71" i="49"/>
  <c r="H71" i="49"/>
  <c r="G71" i="49"/>
  <c r="I74" i="49"/>
  <c r="H74" i="49"/>
  <c r="J74" i="49" s="1"/>
  <c r="G74" i="49"/>
  <c r="H75" i="49"/>
  <c r="J75" i="49" s="1"/>
  <c r="G75" i="49"/>
  <c r="I75" i="49" s="1"/>
  <c r="I76" i="49"/>
  <c r="H76" i="49"/>
  <c r="J76" i="49" s="1"/>
  <c r="G76" i="49"/>
  <c r="H77" i="49"/>
  <c r="J77" i="49" s="1"/>
  <c r="G77" i="49"/>
  <c r="I77" i="49" s="1"/>
  <c r="H78" i="49"/>
  <c r="J78" i="49" s="1"/>
  <c r="G78" i="49"/>
  <c r="I78" i="49" s="1"/>
  <c r="I79" i="49"/>
  <c r="H79" i="49"/>
  <c r="J79" i="49" s="1"/>
  <c r="G79" i="49"/>
  <c r="J80" i="49"/>
  <c r="I80" i="49"/>
  <c r="H80" i="49"/>
  <c r="G80" i="49"/>
  <c r="H81" i="49"/>
  <c r="J81" i="49" s="1"/>
  <c r="G81" i="49"/>
  <c r="I81" i="49" s="1"/>
  <c r="H82" i="49"/>
  <c r="J82" i="49" s="1"/>
  <c r="G82" i="49"/>
  <c r="I82" i="49" s="1"/>
  <c r="H85" i="49"/>
  <c r="J85" i="49" s="1"/>
  <c r="G85" i="49"/>
  <c r="I85" i="49" s="1"/>
  <c r="H86" i="49"/>
  <c r="J86" i="49" s="1"/>
  <c r="G86" i="49"/>
  <c r="I86" i="49" s="1"/>
  <c r="H87" i="49"/>
  <c r="J87" i="49" s="1"/>
  <c r="G87" i="49"/>
  <c r="I87" i="49" s="1"/>
  <c r="H88" i="49"/>
  <c r="J88" i="49" s="1"/>
  <c r="G88" i="49"/>
  <c r="I88" i="49" s="1"/>
  <c r="H91" i="49"/>
  <c r="J91" i="49" s="1"/>
  <c r="G91" i="49"/>
  <c r="I91" i="49" s="1"/>
  <c r="H92" i="49"/>
  <c r="J92" i="49" s="1"/>
  <c r="G92" i="49"/>
  <c r="I92" i="49" s="1"/>
  <c r="H93" i="49"/>
  <c r="J93" i="49" s="1"/>
  <c r="G93" i="49"/>
  <c r="I93" i="49" s="1"/>
  <c r="I94" i="49"/>
  <c r="H94" i="49"/>
  <c r="J94" i="49" s="1"/>
  <c r="G94" i="49"/>
  <c r="I95" i="49"/>
  <c r="H95" i="49"/>
  <c r="J95" i="49" s="1"/>
  <c r="G95" i="49"/>
  <c r="H96" i="49"/>
  <c r="J96" i="49" s="1"/>
  <c r="G96" i="49"/>
  <c r="I96" i="49" s="1"/>
  <c r="J99" i="49"/>
  <c r="I99" i="49"/>
  <c r="H99" i="49"/>
  <c r="G99" i="49"/>
  <c r="H100" i="49"/>
  <c r="J100" i="49" s="1"/>
  <c r="G100" i="49"/>
  <c r="I100" i="49" s="1"/>
  <c r="I101" i="49"/>
  <c r="H101" i="49"/>
  <c r="J101" i="49" s="1"/>
  <c r="G101" i="49"/>
  <c r="I102" i="49"/>
  <c r="H102" i="49"/>
  <c r="J102" i="49" s="1"/>
  <c r="G102" i="49"/>
  <c r="J103" i="49"/>
  <c r="I103" i="49"/>
  <c r="H103" i="49"/>
  <c r="G103" i="49"/>
  <c r="H104" i="49"/>
  <c r="J104" i="49" s="1"/>
  <c r="G104" i="49"/>
  <c r="I104" i="49" s="1"/>
  <c r="H105" i="49"/>
  <c r="J105" i="49" s="1"/>
  <c r="G105" i="49"/>
  <c r="I105" i="49" s="1"/>
  <c r="H106" i="49"/>
  <c r="J106" i="49" s="1"/>
  <c r="G106" i="49"/>
  <c r="I106" i="49" s="1"/>
  <c r="H107" i="49"/>
  <c r="J107" i="49" s="1"/>
  <c r="G107" i="49"/>
  <c r="I107" i="49" s="1"/>
  <c r="I108" i="49"/>
  <c r="H108" i="49"/>
  <c r="J108" i="49" s="1"/>
  <c r="G108" i="49"/>
  <c r="H109" i="49"/>
  <c r="J109" i="49" s="1"/>
  <c r="G109" i="49"/>
  <c r="I109" i="49" s="1"/>
  <c r="H110" i="49"/>
  <c r="J110" i="49" s="1"/>
  <c r="G110" i="49"/>
  <c r="I110" i="49" s="1"/>
  <c r="I111" i="49"/>
  <c r="H111" i="49"/>
  <c r="J111" i="49" s="1"/>
  <c r="G111" i="49"/>
  <c r="H112" i="49"/>
  <c r="J112" i="49" s="1"/>
  <c r="G112" i="49"/>
  <c r="I112" i="49" s="1"/>
  <c r="H113" i="49"/>
  <c r="J113" i="49" s="1"/>
  <c r="G113" i="49"/>
  <c r="I113" i="49" s="1"/>
  <c r="I116" i="49"/>
  <c r="H116" i="49"/>
  <c r="J116" i="49" s="1"/>
  <c r="G116" i="49"/>
  <c r="I117" i="49"/>
  <c r="H117" i="49"/>
  <c r="J117" i="49" s="1"/>
  <c r="G117" i="49"/>
  <c r="H120" i="49"/>
  <c r="J120" i="49" s="1"/>
  <c r="G120" i="49"/>
  <c r="I120" i="49" s="1"/>
  <c r="H121" i="49"/>
  <c r="J121" i="49" s="1"/>
  <c r="G121" i="49"/>
  <c r="I121" i="49" s="1"/>
  <c r="H122" i="49"/>
  <c r="J122" i="49" s="1"/>
  <c r="G122" i="49"/>
  <c r="I122" i="49" s="1"/>
  <c r="H123" i="49"/>
  <c r="J123" i="49" s="1"/>
  <c r="G123" i="49"/>
  <c r="I123" i="49" s="1"/>
  <c r="H126" i="49"/>
  <c r="J126" i="49" s="1"/>
  <c r="G126" i="49"/>
  <c r="I126" i="49" s="1"/>
  <c r="H127" i="49"/>
  <c r="J127" i="49" s="1"/>
  <c r="G127" i="49"/>
  <c r="I127" i="49" s="1"/>
  <c r="H128" i="49"/>
  <c r="J128" i="49" s="1"/>
  <c r="G128" i="49"/>
  <c r="I128" i="49" s="1"/>
  <c r="H129" i="49"/>
  <c r="J129" i="49" s="1"/>
  <c r="G129" i="49"/>
  <c r="I129" i="49" s="1"/>
  <c r="J132" i="49"/>
  <c r="I132" i="49"/>
  <c r="H132" i="49"/>
  <c r="G132" i="49"/>
  <c r="I133" i="49"/>
  <c r="H133" i="49"/>
  <c r="J133" i="49" s="1"/>
  <c r="G133" i="49"/>
  <c r="I134" i="49"/>
  <c r="H134" i="49"/>
  <c r="J134" i="49" s="1"/>
  <c r="G134" i="49"/>
  <c r="J137" i="49"/>
  <c r="I137" i="49"/>
  <c r="H137" i="49"/>
  <c r="G137" i="49"/>
  <c r="J138" i="49"/>
  <c r="I138" i="49"/>
  <c r="H138" i="49"/>
  <c r="G138" i="49"/>
  <c r="J139" i="49"/>
  <c r="I139" i="49"/>
  <c r="H139" i="49"/>
  <c r="G139" i="49"/>
  <c r="J142" i="49"/>
  <c r="I142" i="49"/>
  <c r="H142" i="49"/>
  <c r="G142" i="49"/>
  <c r="H143" i="49"/>
  <c r="J143" i="49" s="1"/>
  <c r="G143" i="49"/>
  <c r="I143" i="49" s="1"/>
  <c r="H144" i="49"/>
  <c r="J144" i="49" s="1"/>
  <c r="G144" i="49"/>
  <c r="I144" i="49" s="1"/>
  <c r="H145" i="49"/>
  <c r="J145" i="49" s="1"/>
  <c r="G145" i="49"/>
  <c r="I145" i="49" s="1"/>
  <c r="H146" i="49"/>
  <c r="J146" i="49" s="1"/>
  <c r="G146" i="49"/>
  <c r="I146" i="49" s="1"/>
  <c r="H147" i="49"/>
  <c r="J147" i="49" s="1"/>
  <c r="G147" i="49"/>
  <c r="I147" i="49" s="1"/>
  <c r="H150" i="49"/>
  <c r="J150" i="49" s="1"/>
  <c r="G150" i="49"/>
  <c r="I150" i="49" s="1"/>
  <c r="H151" i="49"/>
  <c r="J151" i="49" s="1"/>
  <c r="G151" i="49"/>
  <c r="I151" i="49" s="1"/>
  <c r="H154" i="49"/>
  <c r="J154" i="49" s="1"/>
  <c r="G154" i="49"/>
  <c r="I154" i="49" s="1"/>
  <c r="H155" i="49"/>
  <c r="J155" i="49" s="1"/>
  <c r="G155" i="49"/>
  <c r="I155" i="49" s="1"/>
  <c r="J156" i="49"/>
  <c r="I156" i="49"/>
  <c r="H156" i="49"/>
  <c r="G156" i="49"/>
  <c r="I157" i="49"/>
  <c r="H157" i="49"/>
  <c r="J157" i="49" s="1"/>
  <c r="G157" i="49"/>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J168" i="49"/>
  <c r="I168" i="49"/>
  <c r="H168" i="49"/>
  <c r="G168" i="49"/>
  <c r="I169" i="49"/>
  <c r="H169" i="49"/>
  <c r="J169" i="49" s="1"/>
  <c r="G169" i="49"/>
  <c r="I170" i="49"/>
  <c r="H170" i="49"/>
  <c r="J170" i="49" s="1"/>
  <c r="G170" i="49"/>
  <c r="J171" i="49"/>
  <c r="I171" i="49"/>
  <c r="H171" i="49"/>
  <c r="G171" i="49"/>
  <c r="I172" i="49"/>
  <c r="H172" i="49"/>
  <c r="J172" i="49" s="1"/>
  <c r="G172" i="49"/>
  <c r="I175" i="49"/>
  <c r="H175" i="49"/>
  <c r="J175" i="49" s="1"/>
  <c r="G175" i="49"/>
  <c r="H176" i="49"/>
  <c r="J176" i="49" s="1"/>
  <c r="G176" i="49"/>
  <c r="I176" i="49" s="1"/>
  <c r="J177" i="49"/>
  <c r="I177" i="49"/>
  <c r="H177" i="49"/>
  <c r="G177" i="49"/>
  <c r="H178" i="49"/>
  <c r="J178" i="49" s="1"/>
  <c r="G178" i="49"/>
  <c r="I178" i="49" s="1"/>
  <c r="H179" i="49"/>
  <c r="J179" i="49" s="1"/>
  <c r="G179" i="49"/>
  <c r="I179" i="49" s="1"/>
  <c r="H180" i="49"/>
  <c r="J180" i="49" s="1"/>
  <c r="G180" i="49"/>
  <c r="I180" i="49" s="1"/>
  <c r="J181" i="49"/>
  <c r="I181" i="49"/>
  <c r="H181" i="49"/>
  <c r="G181" i="49"/>
  <c r="H182" i="49"/>
  <c r="J182" i="49" s="1"/>
  <c r="G182" i="49"/>
  <c r="I182" i="49" s="1"/>
  <c r="I185" i="49"/>
  <c r="H185" i="49"/>
  <c r="J185" i="49" s="1"/>
  <c r="G185" i="49"/>
  <c r="H186" i="49"/>
  <c r="J186" i="49" s="1"/>
  <c r="G186" i="49"/>
  <c r="I186" i="49" s="1"/>
  <c r="J187" i="49"/>
  <c r="I187" i="49"/>
  <c r="H187" i="49"/>
  <c r="G187" i="49"/>
  <c r="I188" i="49"/>
  <c r="H188" i="49"/>
  <c r="J188" i="49" s="1"/>
  <c r="G188" i="49"/>
  <c r="H189" i="49"/>
  <c r="J189" i="49" s="1"/>
  <c r="G189" i="49"/>
  <c r="I189" i="49" s="1"/>
  <c r="I190" i="49"/>
  <c r="H190" i="49"/>
  <c r="J190" i="49" s="1"/>
  <c r="G190" i="49"/>
  <c r="I191" i="49"/>
  <c r="H191" i="49"/>
  <c r="J191" i="49" s="1"/>
  <c r="G191" i="49"/>
  <c r="H192" i="49"/>
  <c r="J192" i="49" s="1"/>
  <c r="G192" i="49"/>
  <c r="I192" i="49" s="1"/>
  <c r="H193" i="49"/>
  <c r="J193" i="49" s="1"/>
  <c r="G193" i="49"/>
  <c r="I193" i="49" s="1"/>
  <c r="I196" i="49"/>
  <c r="H196" i="49"/>
  <c r="J196" i="49" s="1"/>
  <c r="G196" i="49"/>
  <c r="I197" i="49"/>
  <c r="H197" i="49"/>
  <c r="J197" i="49" s="1"/>
  <c r="G197" i="49"/>
  <c r="J200" i="49"/>
  <c r="I200" i="49"/>
  <c r="H200" i="49"/>
  <c r="G200" i="49"/>
  <c r="J201" i="49"/>
  <c r="I201" i="49"/>
  <c r="H201" i="49"/>
  <c r="G201" i="49"/>
  <c r="J202" i="49"/>
  <c r="I202" i="49"/>
  <c r="H202" i="49"/>
  <c r="G202" i="49"/>
  <c r="J205" i="49"/>
  <c r="I205" i="49"/>
  <c r="H205" i="49"/>
  <c r="G205" i="49"/>
  <c r="J206" i="49"/>
  <c r="I206" i="49"/>
  <c r="H206" i="49"/>
  <c r="G206" i="49"/>
  <c r="H209" i="49"/>
  <c r="J209" i="49" s="1"/>
  <c r="G209" i="49"/>
  <c r="I209"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H216" i="49"/>
  <c r="J216" i="49" s="1"/>
  <c r="G216" i="49"/>
  <c r="I216" i="49" s="1"/>
  <c r="I217" i="49"/>
  <c r="H217" i="49"/>
  <c r="J217" i="49" s="1"/>
  <c r="G217" i="49"/>
  <c r="H218" i="49"/>
  <c r="J218" i="49" s="1"/>
  <c r="G218" i="49"/>
  <c r="I218" i="49" s="1"/>
  <c r="H219" i="49"/>
  <c r="J219" i="49" s="1"/>
  <c r="G219" i="49"/>
  <c r="I219" i="49" s="1"/>
  <c r="H220" i="49"/>
  <c r="J220" i="49" s="1"/>
  <c r="G220" i="49"/>
  <c r="I220" i="49" s="1"/>
  <c r="H221" i="49"/>
  <c r="J221" i="49" s="1"/>
  <c r="G221" i="49"/>
  <c r="I221" i="49" s="1"/>
  <c r="H224" i="49"/>
  <c r="J224" i="49" s="1"/>
  <c r="G224" i="49"/>
  <c r="I224" i="49" s="1"/>
  <c r="I225" i="49"/>
  <c r="H225" i="49"/>
  <c r="J225" i="49" s="1"/>
  <c r="G225" i="49"/>
  <c r="I226" i="49"/>
  <c r="H226" i="49"/>
  <c r="J226" i="49" s="1"/>
  <c r="G226" i="49"/>
  <c r="H227" i="49"/>
  <c r="J227" i="49" s="1"/>
  <c r="G227" i="49"/>
  <c r="I227" i="49" s="1"/>
  <c r="I228" i="49"/>
  <c r="H228" i="49"/>
  <c r="J228" i="49" s="1"/>
  <c r="G228" i="49"/>
  <c r="I229" i="49"/>
  <c r="H229" i="49"/>
  <c r="J229" i="49" s="1"/>
  <c r="G229" i="49"/>
  <c r="I230" i="49"/>
  <c r="H230" i="49"/>
  <c r="J230" i="49" s="1"/>
  <c r="G230" i="49"/>
  <c r="H231" i="49"/>
  <c r="J231" i="49" s="1"/>
  <c r="G231" i="49"/>
  <c r="I231" i="49" s="1"/>
  <c r="I232" i="49"/>
  <c r="H232" i="49"/>
  <c r="J232" i="49" s="1"/>
  <c r="G232" i="49"/>
  <c r="I233" i="49"/>
  <c r="H233" i="49"/>
  <c r="J233" i="49" s="1"/>
  <c r="G233" i="49"/>
  <c r="J234" i="49"/>
  <c r="I234" i="49"/>
  <c r="H234" i="49"/>
  <c r="G234" i="49"/>
  <c r="I235" i="49"/>
  <c r="H235" i="49"/>
  <c r="J235" i="49" s="1"/>
  <c r="G235" i="49"/>
  <c r="I236" i="49"/>
  <c r="H236" i="49"/>
  <c r="J236" i="49" s="1"/>
  <c r="G236" i="49"/>
  <c r="H237" i="49"/>
  <c r="J237" i="49" s="1"/>
  <c r="G237" i="49"/>
  <c r="I237" i="49" s="1"/>
  <c r="I240" i="49"/>
  <c r="H240" i="49"/>
  <c r="J240" i="49" s="1"/>
  <c r="G240" i="49"/>
  <c r="I241" i="49"/>
  <c r="H241" i="49"/>
  <c r="J241" i="49" s="1"/>
  <c r="G241" i="49"/>
  <c r="H244" i="49"/>
  <c r="J244" i="49" s="1"/>
  <c r="G244" i="49"/>
  <c r="I244" i="49" s="1"/>
  <c r="J245" i="49"/>
  <c r="I245" i="49"/>
  <c r="H245" i="49"/>
  <c r="G245" i="49"/>
  <c r="J246" i="49"/>
  <c r="I246" i="49"/>
  <c r="H246" i="49"/>
  <c r="G246" i="49"/>
  <c r="I247" i="49"/>
  <c r="H247" i="49"/>
  <c r="J247" i="49" s="1"/>
  <c r="G247" i="49"/>
  <c r="H248" i="49"/>
  <c r="J248" i="49" s="1"/>
  <c r="G248" i="49"/>
  <c r="I248" i="49" s="1"/>
  <c r="H251" i="49"/>
  <c r="J251" i="49" s="1"/>
  <c r="G251" i="49"/>
  <c r="I251" i="49" s="1"/>
  <c r="H252" i="49"/>
  <c r="J252" i="49" s="1"/>
  <c r="G252" i="49"/>
  <c r="I252" i="49" s="1"/>
  <c r="H253" i="49"/>
  <c r="J253" i="49" s="1"/>
  <c r="G253" i="49"/>
  <c r="I253" i="49" s="1"/>
  <c r="H254" i="49"/>
  <c r="J254" i="49" s="1"/>
  <c r="G254" i="49"/>
  <c r="I254" i="49" s="1"/>
  <c r="I257" i="49"/>
  <c r="H257" i="49"/>
  <c r="J257" i="49" s="1"/>
  <c r="G257" i="49"/>
  <c r="I258" i="49"/>
  <c r="H258" i="49"/>
  <c r="J258" i="49" s="1"/>
  <c r="G258" i="49"/>
  <c r="I259" i="49"/>
  <c r="H259" i="49"/>
  <c r="J259" i="49" s="1"/>
  <c r="G259" i="49"/>
  <c r="H262" i="49"/>
  <c r="J262" i="49" s="1"/>
  <c r="G262" i="49"/>
  <c r="I262" i="49" s="1"/>
  <c r="H263" i="49"/>
  <c r="J263" i="49" s="1"/>
  <c r="G263" i="49"/>
  <c r="I263" i="49" s="1"/>
  <c r="H264" i="49"/>
  <c r="J264" i="49" s="1"/>
  <c r="G264" i="49"/>
  <c r="I264" i="49" s="1"/>
  <c r="I265" i="49"/>
  <c r="H265" i="49"/>
  <c r="J265" i="49" s="1"/>
  <c r="G265" i="49"/>
  <c r="H266" i="49"/>
  <c r="J266" i="49" s="1"/>
  <c r="G266" i="49"/>
  <c r="I266" i="49" s="1"/>
  <c r="I267" i="49"/>
  <c r="H267" i="49"/>
  <c r="J267" i="49" s="1"/>
  <c r="G267" i="49"/>
  <c r="H268" i="49"/>
  <c r="J268" i="49" s="1"/>
  <c r="G268" i="49"/>
  <c r="I268" i="49" s="1"/>
  <c r="I269" i="49"/>
  <c r="H269" i="49"/>
  <c r="J269" i="49" s="1"/>
  <c r="G269" i="49"/>
  <c r="H270" i="49"/>
  <c r="J270" i="49" s="1"/>
  <c r="G270" i="49"/>
  <c r="I270" i="49" s="1"/>
  <c r="H271" i="49"/>
  <c r="J271" i="49" s="1"/>
  <c r="G271" i="49"/>
  <c r="I271" i="49" s="1"/>
  <c r="H274" i="49"/>
  <c r="J274" i="49" s="1"/>
  <c r="G274" i="49"/>
  <c r="I274" i="49" s="1"/>
  <c r="I275" i="49"/>
  <c r="H275" i="49"/>
  <c r="J275" i="49" s="1"/>
  <c r="G275" i="49"/>
  <c r="I276" i="49"/>
  <c r="H276" i="49"/>
  <c r="J276" i="49" s="1"/>
  <c r="G276" i="49"/>
  <c r="H277" i="49"/>
  <c r="J277" i="49" s="1"/>
  <c r="G277" i="49"/>
  <c r="I277" i="49" s="1"/>
  <c r="H278" i="49"/>
  <c r="J278" i="49" s="1"/>
  <c r="G278" i="49"/>
  <c r="I278" i="49" s="1"/>
  <c r="H279" i="49"/>
  <c r="J279" i="49" s="1"/>
  <c r="G279" i="49"/>
  <c r="I279" i="49" s="1"/>
  <c r="H280" i="49"/>
  <c r="J280" i="49" s="1"/>
  <c r="G280" i="49"/>
  <c r="I280" i="49" s="1"/>
  <c r="H281" i="49"/>
  <c r="J281" i="49" s="1"/>
  <c r="G281" i="49"/>
  <c r="I281" i="49" s="1"/>
  <c r="J284" i="49"/>
  <c r="I284" i="49"/>
  <c r="H284" i="49"/>
  <c r="G284" i="49"/>
  <c r="J285" i="49"/>
  <c r="I285" i="49"/>
  <c r="H285" i="49"/>
  <c r="G285" i="49"/>
  <c r="H288" i="49"/>
  <c r="J288" i="49" s="1"/>
  <c r="G288" i="49"/>
  <c r="I288" i="49" s="1"/>
  <c r="I289" i="49"/>
  <c r="H289" i="49"/>
  <c r="J289" i="49" s="1"/>
  <c r="G289" i="49"/>
  <c r="H290" i="49"/>
  <c r="J290" i="49" s="1"/>
  <c r="G290" i="49"/>
  <c r="I290" i="49" s="1"/>
  <c r="H291" i="49"/>
  <c r="J291" i="49" s="1"/>
  <c r="G291" i="49"/>
  <c r="I291" i="49" s="1"/>
  <c r="H294" i="49"/>
  <c r="J294" i="49" s="1"/>
  <c r="G294" i="49"/>
  <c r="I294" i="49" s="1"/>
  <c r="J295" i="49"/>
  <c r="I295" i="49"/>
  <c r="H295" i="49"/>
  <c r="G295" i="49"/>
  <c r="H296" i="49"/>
  <c r="J296" i="49" s="1"/>
  <c r="G296" i="49"/>
  <c r="I296" i="49" s="1"/>
  <c r="I299" i="49"/>
  <c r="H299" i="49"/>
  <c r="J299" i="49" s="1"/>
  <c r="G299" i="49"/>
  <c r="I300" i="49"/>
  <c r="H300" i="49"/>
  <c r="J300" i="49" s="1"/>
  <c r="G300" i="49"/>
  <c r="I303" i="49"/>
  <c r="H303" i="49"/>
  <c r="J303" i="49" s="1"/>
  <c r="G303" i="49"/>
  <c r="I304" i="49"/>
  <c r="H304" i="49"/>
  <c r="J304" i="49" s="1"/>
  <c r="G304" i="49"/>
  <c r="I307" i="49"/>
  <c r="H307" i="49"/>
  <c r="J307" i="49" s="1"/>
  <c r="G307" i="49"/>
  <c r="I308" i="49"/>
  <c r="H308" i="49"/>
  <c r="J308" i="49" s="1"/>
  <c r="G308" i="49"/>
  <c r="I311" i="49"/>
  <c r="H311" i="49"/>
  <c r="J311" i="49" s="1"/>
  <c r="G311" i="49"/>
  <c r="J312" i="49"/>
  <c r="I312" i="49"/>
  <c r="H312" i="49"/>
  <c r="G312" i="49"/>
  <c r="I313" i="49"/>
  <c r="H313" i="49"/>
  <c r="J313" i="49" s="1"/>
  <c r="G313" i="49"/>
  <c r="I314" i="49"/>
  <c r="H314" i="49"/>
  <c r="J314" i="49" s="1"/>
  <c r="G314" i="49"/>
  <c r="I315" i="49"/>
  <c r="H315" i="49"/>
  <c r="J315" i="49" s="1"/>
  <c r="G315" i="49"/>
  <c r="I318" i="49"/>
  <c r="H318" i="49"/>
  <c r="J318" i="49" s="1"/>
  <c r="G318" i="49"/>
  <c r="H319" i="49"/>
  <c r="J319" i="49" s="1"/>
  <c r="G319" i="49"/>
  <c r="I319" i="49" s="1"/>
  <c r="I320" i="49"/>
  <c r="H320" i="49"/>
  <c r="J320" i="49" s="1"/>
  <c r="G320" i="49"/>
  <c r="H321" i="49"/>
  <c r="J321" i="49" s="1"/>
  <c r="G321" i="49"/>
  <c r="I321" i="49" s="1"/>
  <c r="J324" i="49"/>
  <c r="I324" i="49"/>
  <c r="H324" i="49"/>
  <c r="G324" i="49"/>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3" i="49"/>
  <c r="J333" i="49" s="1"/>
  <c r="G333" i="49"/>
  <c r="I333" i="49" s="1"/>
  <c r="H334" i="49"/>
  <c r="J334" i="49" s="1"/>
  <c r="G334" i="49"/>
  <c r="I334" i="49" s="1"/>
  <c r="H335" i="49"/>
  <c r="J335" i="49" s="1"/>
  <c r="G335" i="49"/>
  <c r="I335" i="49" s="1"/>
  <c r="I336" i="49"/>
  <c r="H336" i="49"/>
  <c r="J336" i="49" s="1"/>
  <c r="G336" i="49"/>
  <c r="H337" i="49"/>
  <c r="J337" i="49" s="1"/>
  <c r="G337" i="49"/>
  <c r="I337" i="49" s="1"/>
  <c r="H338" i="49"/>
  <c r="J338" i="49" s="1"/>
  <c r="G338" i="49"/>
  <c r="I338" i="49" s="1"/>
  <c r="H339" i="49"/>
  <c r="J339" i="49" s="1"/>
  <c r="G339" i="49"/>
  <c r="I339" i="49" s="1"/>
  <c r="J342" i="49"/>
  <c r="I342" i="49"/>
  <c r="H342" i="49"/>
  <c r="G342" i="49"/>
  <c r="J343" i="49"/>
  <c r="I343" i="49"/>
  <c r="H343" i="49"/>
  <c r="G343" i="49"/>
  <c r="J344" i="49"/>
  <c r="I344" i="49"/>
  <c r="H344" i="49"/>
  <c r="G344" i="49"/>
  <c r="H347" i="49"/>
  <c r="J347" i="49" s="1"/>
  <c r="G347" i="49"/>
  <c r="I347" i="49" s="1"/>
  <c r="H348" i="49"/>
  <c r="J348" i="49" s="1"/>
  <c r="G348" i="49"/>
  <c r="I348" i="49" s="1"/>
  <c r="H349" i="49"/>
  <c r="J349" i="49" s="1"/>
  <c r="G349" i="49"/>
  <c r="I349" i="49" s="1"/>
  <c r="H350" i="49"/>
  <c r="J350" i="49" s="1"/>
  <c r="G350" i="49"/>
  <c r="I350" i="49" s="1"/>
  <c r="H351" i="49"/>
  <c r="J351" i="49" s="1"/>
  <c r="G351" i="49"/>
  <c r="I351" i="49" s="1"/>
  <c r="I352" i="49"/>
  <c r="H352" i="49"/>
  <c r="J352" i="49" s="1"/>
  <c r="G352" i="49"/>
  <c r="I353" i="49"/>
  <c r="H353" i="49"/>
  <c r="J353" i="49" s="1"/>
  <c r="G353" i="49"/>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I362" i="49"/>
  <c r="H362" i="49"/>
  <c r="J362" i="49" s="1"/>
  <c r="G362" i="49"/>
  <c r="H363" i="49"/>
  <c r="J363" i="49" s="1"/>
  <c r="G363" i="49"/>
  <c r="I363" i="49" s="1"/>
  <c r="H364" i="49"/>
  <c r="J364" i="49" s="1"/>
  <c r="G364" i="49"/>
  <c r="I364" i="49" s="1"/>
  <c r="H365" i="49"/>
  <c r="J365" i="49" s="1"/>
  <c r="G365" i="49"/>
  <c r="I365" i="49" s="1"/>
  <c r="H366" i="49"/>
  <c r="J366" i="49" s="1"/>
  <c r="G366" i="49"/>
  <c r="I366" i="49" s="1"/>
  <c r="H367" i="49"/>
  <c r="J367" i="49" s="1"/>
  <c r="G367" i="49"/>
  <c r="I367" i="49" s="1"/>
  <c r="I370" i="49"/>
  <c r="H370" i="49"/>
  <c r="J370" i="49" s="1"/>
  <c r="G370" i="49"/>
  <c r="I371" i="49"/>
  <c r="H371" i="49"/>
  <c r="J371" i="49" s="1"/>
  <c r="G371" i="49"/>
  <c r="H374" i="49"/>
  <c r="J374" i="49" s="1"/>
  <c r="G374" i="49"/>
  <c r="I374" i="49" s="1"/>
  <c r="J375" i="49"/>
  <c r="I375" i="49"/>
  <c r="H375" i="49"/>
  <c r="G375" i="49"/>
  <c r="I376" i="49"/>
  <c r="H376" i="49"/>
  <c r="J376" i="49" s="1"/>
  <c r="G376" i="49"/>
  <c r="I377" i="49"/>
  <c r="H377" i="49"/>
  <c r="J377" i="49" s="1"/>
  <c r="G377" i="49"/>
  <c r="I378" i="49"/>
  <c r="H378" i="49"/>
  <c r="J378" i="49" s="1"/>
  <c r="G378" i="49"/>
  <c r="H379" i="49"/>
  <c r="J379" i="49" s="1"/>
  <c r="G379" i="49"/>
  <c r="I379" i="49" s="1"/>
  <c r="H380" i="49"/>
  <c r="J380" i="49" s="1"/>
  <c r="G380" i="49"/>
  <c r="I380" i="49" s="1"/>
  <c r="I381" i="49"/>
  <c r="H381" i="49"/>
  <c r="J381" i="49" s="1"/>
  <c r="G381" i="49"/>
  <c r="H382" i="49"/>
  <c r="J382" i="49" s="1"/>
  <c r="G382" i="49"/>
  <c r="I382" i="49" s="1"/>
  <c r="I383" i="49"/>
  <c r="H383" i="49"/>
  <c r="J383" i="49" s="1"/>
  <c r="G383" i="49"/>
  <c r="H384" i="49"/>
  <c r="J384" i="49" s="1"/>
  <c r="G384" i="49"/>
  <c r="I384" i="49" s="1"/>
  <c r="I385" i="49"/>
  <c r="H385" i="49"/>
  <c r="J385" i="49" s="1"/>
  <c r="G385" i="49"/>
  <c r="H386" i="49"/>
  <c r="J386" i="49" s="1"/>
  <c r="G386" i="49"/>
  <c r="I386" i="49" s="1"/>
  <c r="H387" i="49"/>
  <c r="J387" i="49" s="1"/>
  <c r="G387" i="49"/>
  <c r="I387" i="49" s="1"/>
  <c r="J390" i="49"/>
  <c r="I390" i="49"/>
  <c r="H390" i="49"/>
  <c r="G390" i="49"/>
  <c r="J391" i="49"/>
  <c r="I391" i="49"/>
  <c r="H391" i="49"/>
  <c r="G391" i="49"/>
  <c r="I394" i="49"/>
  <c r="H394" i="49"/>
  <c r="J394" i="49" s="1"/>
  <c r="G394" i="49"/>
  <c r="I395" i="49"/>
  <c r="H395" i="49"/>
  <c r="J395" i="49" s="1"/>
  <c r="G395" i="49"/>
  <c r="I398" i="49"/>
  <c r="H398" i="49"/>
  <c r="J398" i="49" s="1"/>
  <c r="G398" i="49"/>
  <c r="I399" i="49"/>
  <c r="H399" i="49"/>
  <c r="J399" i="49" s="1"/>
  <c r="G399"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H27" i="56"/>
  <c r="I24" i="56" s="1"/>
  <c r="F27" i="56"/>
  <c r="G25" i="56" s="1"/>
  <c r="D27" i="56"/>
  <c r="E17" i="56" s="1"/>
  <c r="B27" i="56"/>
  <c r="C25"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H24" i="57"/>
  <c r="I21" i="57" s="1"/>
  <c r="F24" i="57"/>
  <c r="G22" i="57" s="1"/>
  <c r="D24" i="57"/>
  <c r="E21" i="57" s="1"/>
  <c r="B24" i="57"/>
  <c r="C22"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H39" i="58"/>
  <c r="I33" i="58" s="1"/>
  <c r="F39" i="58"/>
  <c r="G37" i="58" s="1"/>
  <c r="D39" i="58"/>
  <c r="E34" i="58" s="1"/>
  <c r="B39" i="58"/>
  <c r="C3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H32" i="50"/>
  <c r="I30" i="50" s="1"/>
  <c r="F32" i="50"/>
  <c r="G30" i="50" s="1"/>
  <c r="D32" i="50"/>
  <c r="E30" i="50" s="1"/>
  <c r="B32" i="50"/>
  <c r="C2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H18" i="53"/>
  <c r="I15" i="53" s="1"/>
  <c r="F18" i="53"/>
  <c r="G16" i="53" s="1"/>
  <c r="D18" i="53"/>
  <c r="E10" i="53" s="1"/>
  <c r="B18" i="53"/>
  <c r="C16" i="53" s="1"/>
  <c r="K7" i="53"/>
  <c r="J7" i="53"/>
  <c r="K22" i="53"/>
  <c r="J22" i="53"/>
  <c r="K23" i="53"/>
  <c r="J23" i="53"/>
  <c r="K24" i="53"/>
  <c r="J24" i="53"/>
  <c r="H26" i="53"/>
  <c r="I22" i="53" s="1"/>
  <c r="F26" i="53"/>
  <c r="G24" i="53" s="1"/>
  <c r="D26" i="53"/>
  <c r="E22" i="53" s="1"/>
  <c r="B26" i="53"/>
  <c r="C24" i="53" s="1"/>
  <c r="K21" i="53"/>
  <c r="J21" i="53"/>
  <c r="K30" i="53"/>
  <c r="J30" i="53"/>
  <c r="K31" i="53"/>
  <c r="J31" i="53"/>
  <c r="K32" i="53"/>
  <c r="J32" i="53"/>
  <c r="K33" i="53"/>
  <c r="J33" i="53"/>
  <c r="K34" i="53"/>
  <c r="J34" i="53"/>
  <c r="K35" i="53"/>
  <c r="J35" i="53"/>
  <c r="K36" i="53"/>
  <c r="J36" i="53"/>
  <c r="K37" i="53"/>
  <c r="J37" i="53"/>
  <c r="K38" i="53"/>
  <c r="J38" i="53"/>
  <c r="K39" i="53"/>
  <c r="J39" i="53"/>
  <c r="K40" i="53"/>
  <c r="J40" i="53"/>
  <c r="H42" i="53"/>
  <c r="I39" i="53" s="1"/>
  <c r="F42" i="53"/>
  <c r="G40" i="53" s="1"/>
  <c r="D42" i="53"/>
  <c r="E32" i="53" s="1"/>
  <c r="B42" i="53"/>
  <c r="C40" i="53" s="1"/>
  <c r="K29" i="53"/>
  <c r="J29" i="53"/>
  <c r="I44" i="53"/>
  <c r="G44" i="53"/>
  <c r="E44" i="53"/>
  <c r="C44" i="53"/>
  <c r="B5" i="54"/>
  <c r="F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H23" i="54"/>
  <c r="I23" i="54" s="1"/>
  <c r="F23" i="54"/>
  <c r="G21" i="54" s="1"/>
  <c r="D23" i="54"/>
  <c r="J23" i="54" s="1"/>
  <c r="B23" i="54"/>
  <c r="C21" i="54" s="1"/>
  <c r="K20" i="54"/>
  <c r="J20" i="54"/>
  <c r="K27" i="54"/>
  <c r="J27" i="54"/>
  <c r="K28" i="54"/>
  <c r="J28" i="54"/>
  <c r="K29" i="54"/>
  <c r="J29" i="54"/>
  <c r="K30" i="54"/>
  <c r="J30" i="54"/>
  <c r="K31" i="54"/>
  <c r="J31" i="54"/>
  <c r="K32" i="54"/>
  <c r="J32" i="54"/>
  <c r="K33" i="54"/>
  <c r="J33" i="54"/>
  <c r="K34" i="54"/>
  <c r="J34" i="54"/>
  <c r="H36" i="54"/>
  <c r="I33" i="54" s="1"/>
  <c r="F36" i="54"/>
  <c r="G34" i="54" s="1"/>
  <c r="D36" i="54"/>
  <c r="E32" i="54" s="1"/>
  <c r="B36" i="54"/>
  <c r="C34" i="54" s="1"/>
  <c r="K26" i="54"/>
  <c r="J26" i="54"/>
  <c r="K40" i="54"/>
  <c r="J40" i="54"/>
  <c r="K41" i="54"/>
  <c r="J41" i="54"/>
  <c r="K42" i="54"/>
  <c r="J42" i="54"/>
  <c r="K43" i="54"/>
  <c r="J43" i="54"/>
  <c r="K44" i="54"/>
  <c r="J44" i="54"/>
  <c r="K45" i="54"/>
  <c r="J45" i="54"/>
  <c r="K46" i="54"/>
  <c r="J46" i="54"/>
  <c r="H48" i="54"/>
  <c r="I45" i="54" s="1"/>
  <c r="F48" i="54"/>
  <c r="G46" i="54" s="1"/>
  <c r="D48" i="54"/>
  <c r="E45" i="54" s="1"/>
  <c r="B48" i="54"/>
  <c r="C46" i="54" s="1"/>
  <c r="K39" i="54"/>
  <c r="J39"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5" i="54" s="1"/>
  <c r="B69" i="54"/>
  <c r="C67" i="54" s="1"/>
  <c r="K51" i="54"/>
  <c r="J51" i="54"/>
  <c r="I71" i="54"/>
  <c r="G71" i="54"/>
  <c r="E71" i="54"/>
  <c r="C71" i="54"/>
  <c r="B5" i="55"/>
  <c r="F5" i="55" s="1"/>
  <c r="K8" i="55"/>
  <c r="J8" i="55"/>
  <c r="K9" i="55"/>
  <c r="J9" i="55"/>
  <c r="K10" i="55"/>
  <c r="J10" i="55"/>
  <c r="K11" i="55"/>
  <c r="J11" i="55"/>
  <c r="K12" i="55"/>
  <c r="J12" i="55"/>
  <c r="K13" i="55"/>
  <c r="J13" i="55"/>
  <c r="K14" i="55"/>
  <c r="J14" i="55"/>
  <c r="K15" i="55"/>
  <c r="J15" i="55"/>
  <c r="H17" i="55"/>
  <c r="I13" i="55" s="1"/>
  <c r="F17" i="55"/>
  <c r="G15" i="55" s="1"/>
  <c r="D17" i="55"/>
  <c r="E15" i="55" s="1"/>
  <c r="B17" i="55"/>
  <c r="C15" i="55" s="1"/>
  <c r="K7" i="55"/>
  <c r="J7" i="55"/>
  <c r="I19" i="55"/>
  <c r="G19" i="55"/>
  <c r="E19" i="55"/>
  <c r="C19" i="55"/>
  <c r="J19" i="55"/>
  <c r="K19" i="55"/>
  <c r="B22" i="55"/>
  <c r="D22" i="55" s="1"/>
  <c r="H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H44" i="55"/>
  <c r="I41" i="55" s="1"/>
  <c r="F44" i="55"/>
  <c r="G42" i="55" s="1"/>
  <c r="D44" i="55"/>
  <c r="E41" i="55" s="1"/>
  <c r="B44" i="55"/>
  <c r="C42" i="55" s="1"/>
  <c r="K24" i="55"/>
  <c r="J24" i="55"/>
  <c r="K48" i="55"/>
  <c r="J48" i="55"/>
  <c r="K49" i="55"/>
  <c r="J49" i="55"/>
  <c r="K50" i="55"/>
  <c r="J50" i="55"/>
  <c r="K51" i="55"/>
  <c r="J51" i="55"/>
  <c r="K52" i="55"/>
  <c r="J52" i="55"/>
  <c r="K53" i="55"/>
  <c r="J53" i="55"/>
  <c r="H55" i="55"/>
  <c r="I52" i="55" s="1"/>
  <c r="F55" i="55"/>
  <c r="G53" i="55" s="1"/>
  <c r="D55" i="55"/>
  <c r="E50" i="55" s="1"/>
  <c r="B55" i="55"/>
  <c r="C53" i="55" s="1"/>
  <c r="K47" i="55"/>
  <c r="J47" i="55"/>
  <c r="I57" i="55"/>
  <c r="G57" i="55"/>
  <c r="E57" i="55"/>
  <c r="C57" i="55"/>
  <c r="J57" i="55"/>
  <c r="K57" i="55"/>
  <c r="B60" i="55"/>
  <c r="D60" i="55" s="1"/>
  <c r="H60" i="55" s="1"/>
  <c r="K63" i="55"/>
  <c r="J63" i="55"/>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H79" i="55"/>
  <c r="I76" i="55" s="1"/>
  <c r="F79" i="55"/>
  <c r="G77" i="55" s="1"/>
  <c r="D79" i="55"/>
  <c r="E75" i="55" s="1"/>
  <c r="B79" i="55"/>
  <c r="C77" i="55" s="1"/>
  <c r="K62" i="55"/>
  <c r="J62" i="55"/>
  <c r="K83" i="55"/>
  <c r="J83" i="55"/>
  <c r="K84" i="55"/>
  <c r="J84" i="55"/>
  <c r="K85" i="55"/>
  <c r="J85" i="55"/>
  <c r="K86" i="55"/>
  <c r="J86" i="55"/>
  <c r="K87" i="55"/>
  <c r="J87" i="55"/>
  <c r="K88" i="55"/>
  <c r="J88" i="55"/>
  <c r="K89" i="55"/>
  <c r="J89" i="55"/>
  <c r="K90" i="55"/>
  <c r="J90" i="55"/>
  <c r="K91" i="55"/>
  <c r="J91" i="55"/>
  <c r="K92" i="55"/>
  <c r="J92" i="55"/>
  <c r="K93" i="55"/>
  <c r="J93" i="55"/>
  <c r="H95" i="55"/>
  <c r="I91" i="55" s="1"/>
  <c r="F95" i="55"/>
  <c r="G93" i="55" s="1"/>
  <c r="D95" i="55"/>
  <c r="E93" i="55" s="1"/>
  <c r="B95" i="55"/>
  <c r="C93" i="55" s="1"/>
  <c r="K82" i="55"/>
  <c r="J82" i="55"/>
  <c r="I97" i="55"/>
  <c r="G97" i="55"/>
  <c r="E97" i="55"/>
  <c r="C97" i="55"/>
  <c r="K97" i="55"/>
  <c r="J97" i="55"/>
  <c r="B100" i="55"/>
  <c r="D100" i="55" s="1"/>
  <c r="H100" i="55" s="1"/>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H123" i="55"/>
  <c r="I120" i="55" s="1"/>
  <c r="F123" i="55"/>
  <c r="G121" i="55" s="1"/>
  <c r="D123" i="55"/>
  <c r="E119" i="55" s="1"/>
  <c r="B123" i="55"/>
  <c r="C121" i="55" s="1"/>
  <c r="K102" i="55"/>
  <c r="J102"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H142" i="55"/>
  <c r="I138" i="55" s="1"/>
  <c r="F142" i="55"/>
  <c r="G140" i="55" s="1"/>
  <c r="D142" i="55"/>
  <c r="E138" i="55" s="1"/>
  <c r="B142" i="55"/>
  <c r="C140" i="55" s="1"/>
  <c r="K126" i="55"/>
  <c r="J126" i="55"/>
  <c r="I144" i="55"/>
  <c r="G144" i="55"/>
  <c r="E144" i="55"/>
  <c r="C144" i="55"/>
  <c r="K144" i="55"/>
  <c r="J144" i="55"/>
  <c r="B147" i="55"/>
  <c r="D147" i="55" s="1"/>
  <c r="H147" i="55" s="1"/>
  <c r="K150" i="55"/>
  <c r="J150" i="55"/>
  <c r="H152" i="55"/>
  <c r="I152" i="55" s="1"/>
  <c r="F152" i="55"/>
  <c r="G150" i="55" s="1"/>
  <c r="D152" i="55"/>
  <c r="B152" i="55"/>
  <c r="C150" i="55" s="1"/>
  <c r="K149" i="55"/>
  <c r="J149" i="55"/>
  <c r="K156" i="55"/>
  <c r="J156" i="55"/>
  <c r="K157" i="55"/>
  <c r="J157" i="55"/>
  <c r="K158" i="55"/>
  <c r="J158" i="55"/>
  <c r="H160" i="55"/>
  <c r="I157" i="55" s="1"/>
  <c r="F160" i="55"/>
  <c r="G158" i="55" s="1"/>
  <c r="D160" i="55"/>
  <c r="J160" i="55" s="1"/>
  <c r="B160" i="55"/>
  <c r="C158" i="55" s="1"/>
  <c r="K155" i="55"/>
  <c r="J155" i="55"/>
  <c r="I162" i="55"/>
  <c r="G162" i="55"/>
  <c r="E162" i="55"/>
  <c r="C162" i="55"/>
  <c r="J162" i="55"/>
  <c r="K162" i="55"/>
  <c r="I166" i="55"/>
  <c r="G166" i="55"/>
  <c r="E166" i="55"/>
  <c r="C166" i="55"/>
  <c r="H164" i="55"/>
  <c r="F164" i="55"/>
  <c r="G164" i="55" s="1"/>
  <c r="D164" i="55"/>
  <c r="E164" i="55" s="1"/>
  <c r="B164" i="55"/>
  <c r="C164" i="55" s="1"/>
  <c r="K166" i="55"/>
  <c r="J166" i="55"/>
  <c r="K168" i="55"/>
  <c r="J168" i="55"/>
  <c r="I168" i="55"/>
  <c r="G168" i="55"/>
  <c r="E168" i="55"/>
  <c r="C168" i="55"/>
  <c r="B5" i="48"/>
  <c r="D5" i="48" s="1"/>
  <c r="H5" i="48" s="1"/>
  <c r="K8" i="48"/>
  <c r="J8" i="48"/>
  <c r="H10" i="48"/>
  <c r="I10" i="48" s="1"/>
  <c r="F10" i="48"/>
  <c r="G8" i="48" s="1"/>
  <c r="D10" i="48"/>
  <c r="B10" i="48"/>
  <c r="C8" i="48" s="1"/>
  <c r="K7" i="48"/>
  <c r="J7" i="48"/>
  <c r="I12" i="48"/>
  <c r="G12" i="48"/>
  <c r="E12" i="48"/>
  <c r="C12" i="48"/>
  <c r="J12" i="48"/>
  <c r="K12" i="48"/>
  <c r="B15" i="48"/>
  <c r="F15" i="48" s="1"/>
  <c r="K18" i="48"/>
  <c r="J18" i="48"/>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7" i="48"/>
  <c r="J17" i="48"/>
  <c r="K32" i="48"/>
  <c r="J32" i="48"/>
  <c r="H34" i="48"/>
  <c r="I34" i="48" s="1"/>
  <c r="F34" i="48"/>
  <c r="G32" i="48" s="1"/>
  <c r="D34" i="48"/>
  <c r="J34" i="48" s="1"/>
  <c r="B34" i="48"/>
  <c r="C32" i="48" s="1"/>
  <c r="K31" i="48"/>
  <c r="J31" i="48"/>
  <c r="I36" i="48"/>
  <c r="G36" i="48"/>
  <c r="E36" i="48"/>
  <c r="C36" i="48"/>
  <c r="K36" i="48"/>
  <c r="J36" i="48"/>
  <c r="B39" i="48"/>
  <c r="D39" i="48" s="1"/>
  <c r="H39" i="48" s="1"/>
  <c r="K42" i="48"/>
  <c r="J42" i="48"/>
  <c r="K43" i="48"/>
  <c r="J43" i="48"/>
  <c r="K44" i="48"/>
  <c r="J44" i="48"/>
  <c r="K45" i="48"/>
  <c r="J45" i="48"/>
  <c r="K46" i="48"/>
  <c r="J46" i="48"/>
  <c r="K47" i="48"/>
  <c r="J47" i="48"/>
  <c r="K48" i="48"/>
  <c r="J48" i="48"/>
  <c r="K49" i="48"/>
  <c r="J49" i="48"/>
  <c r="K50" i="48"/>
  <c r="J50" i="48"/>
  <c r="K51" i="48"/>
  <c r="J51" i="48"/>
  <c r="H53" i="48"/>
  <c r="I50" i="48" s="1"/>
  <c r="F53" i="48"/>
  <c r="G51" i="48" s="1"/>
  <c r="D53" i="48"/>
  <c r="E48" i="48" s="1"/>
  <c r="B53" i="48"/>
  <c r="C51" i="48" s="1"/>
  <c r="K41" i="48"/>
  <c r="J41" i="48"/>
  <c r="K57" i="48"/>
  <c r="J57" i="48"/>
  <c r="K58" i="48"/>
  <c r="J58" i="48"/>
  <c r="K59" i="48"/>
  <c r="J59" i="48"/>
  <c r="H61" i="48"/>
  <c r="I58" i="48" s="1"/>
  <c r="F61" i="48"/>
  <c r="G59" i="48" s="1"/>
  <c r="D61" i="48"/>
  <c r="E57" i="48" s="1"/>
  <c r="B61" i="48"/>
  <c r="C59" i="48" s="1"/>
  <c r="K56" i="48"/>
  <c r="J56" i="48"/>
  <c r="I63" i="48"/>
  <c r="G63" i="48"/>
  <c r="E63" i="48"/>
  <c r="C63" i="48"/>
  <c r="J63" i="48"/>
  <c r="K63" i="48"/>
  <c r="D66" i="48"/>
  <c r="H66" i="48" s="1"/>
  <c r="B66" i="48"/>
  <c r="F66" i="48" s="1"/>
  <c r="K69" i="48"/>
  <c r="J69" i="48"/>
  <c r="K70" i="48"/>
  <c r="J70" i="48"/>
  <c r="K71" i="48"/>
  <c r="J71" i="48"/>
  <c r="H73" i="48"/>
  <c r="I70" i="48" s="1"/>
  <c r="F73" i="48"/>
  <c r="G71" i="48" s="1"/>
  <c r="D73" i="48"/>
  <c r="E70" i="48" s="1"/>
  <c r="B73" i="48"/>
  <c r="C71" i="48" s="1"/>
  <c r="K68" i="48"/>
  <c r="J68" i="48"/>
  <c r="K77" i="48"/>
  <c r="J77" i="48"/>
  <c r="K78" i="48"/>
  <c r="J78" i="48"/>
  <c r="K79" i="48"/>
  <c r="J79" i="48"/>
  <c r="K80" i="48"/>
  <c r="J80" i="48"/>
  <c r="K81" i="48"/>
  <c r="J81" i="48"/>
  <c r="K82" i="48"/>
  <c r="J82" i="48"/>
  <c r="K83" i="48"/>
  <c r="J83" i="48"/>
  <c r="K84" i="48"/>
  <c r="J84" i="48"/>
  <c r="H86" i="48"/>
  <c r="I82" i="48" s="1"/>
  <c r="F86" i="48"/>
  <c r="G84" i="48" s="1"/>
  <c r="D86" i="48"/>
  <c r="E82" i="48" s="1"/>
  <c r="B86" i="48"/>
  <c r="C84" i="48" s="1"/>
  <c r="K76" i="48"/>
  <c r="J76" i="48"/>
  <c r="I88" i="48"/>
  <c r="G88" i="48"/>
  <c r="E88" i="48"/>
  <c r="C88" i="48"/>
  <c r="J88" i="48"/>
  <c r="K88" i="48"/>
  <c r="B91" i="48"/>
  <c r="D91" i="48" s="1"/>
  <c r="H91" i="48" s="1"/>
  <c r="H95" i="48"/>
  <c r="F95" i="48"/>
  <c r="G95" i="48" s="1"/>
  <c r="D95" i="48"/>
  <c r="B95" i="48"/>
  <c r="C95" i="48" s="1"/>
  <c r="K93" i="48"/>
  <c r="J93" i="48"/>
  <c r="K99" i="48"/>
  <c r="J99" i="48"/>
  <c r="K100" i="48"/>
  <c r="J100" i="48"/>
  <c r="H102" i="48"/>
  <c r="I102" i="48" s="1"/>
  <c r="F102" i="48"/>
  <c r="G100" i="48" s="1"/>
  <c r="D102" i="48"/>
  <c r="J102" i="48" s="1"/>
  <c r="B102" i="48"/>
  <c r="C100" i="48" s="1"/>
  <c r="K98" i="48"/>
  <c r="J98" i="48"/>
  <c r="I104" i="48"/>
  <c r="G104" i="48"/>
  <c r="E104" i="48"/>
  <c r="C104" i="48"/>
  <c r="K104" i="48"/>
  <c r="J104" i="48"/>
  <c r="B107" i="48"/>
  <c r="F107" i="48" s="1"/>
  <c r="K110" i="48"/>
  <c r="J110" i="48"/>
  <c r="H112" i="48"/>
  <c r="F112" i="48"/>
  <c r="G110" i="48" s="1"/>
  <c r="D112" i="48"/>
  <c r="J112" i="48" s="1"/>
  <c r="B112" i="48"/>
  <c r="C110" i="48" s="1"/>
  <c r="K109" i="48"/>
  <c r="J109" i="48"/>
  <c r="I114" i="48"/>
  <c r="G114" i="48"/>
  <c r="E114" i="48"/>
  <c r="C114" i="48"/>
  <c r="J114" i="48"/>
  <c r="K114" i="48"/>
  <c r="B117" i="48"/>
  <c r="F117" i="48" s="1"/>
  <c r="K120" i="48"/>
  <c r="J120" i="48"/>
  <c r="K121" i="48"/>
  <c r="J121" i="48"/>
  <c r="K122" i="48"/>
  <c r="J122" i="48"/>
  <c r="K123" i="48"/>
  <c r="J123" i="48"/>
  <c r="K124" i="48"/>
  <c r="J124" i="48"/>
  <c r="K125" i="48"/>
  <c r="J125" i="48"/>
  <c r="H127" i="48"/>
  <c r="I124" i="48" s="1"/>
  <c r="F127" i="48"/>
  <c r="G125" i="48" s="1"/>
  <c r="D127" i="48"/>
  <c r="E124" i="48" s="1"/>
  <c r="B127" i="48"/>
  <c r="C125" i="48" s="1"/>
  <c r="K119" i="48"/>
  <c r="J119" i="48"/>
  <c r="K131" i="48"/>
  <c r="J131" i="48"/>
  <c r="H133" i="48"/>
  <c r="I133" i="48" s="1"/>
  <c r="F133" i="48"/>
  <c r="G131" i="48" s="1"/>
  <c r="D133" i="48"/>
  <c r="J133" i="48" s="1"/>
  <c r="B133" i="48"/>
  <c r="C131" i="48" s="1"/>
  <c r="K130" i="48"/>
  <c r="J130" i="48"/>
  <c r="I135" i="48"/>
  <c r="G135" i="48"/>
  <c r="E135" i="48"/>
  <c r="C135" i="48"/>
  <c r="J135" i="48"/>
  <c r="K135" i="48"/>
  <c r="B138" i="48"/>
  <c r="F138" i="48" s="1"/>
  <c r="K141" i="48"/>
  <c r="J141" i="48"/>
  <c r="K142" i="48"/>
  <c r="J142" i="48"/>
  <c r="K143" i="48"/>
  <c r="J143" i="48"/>
  <c r="K144" i="48"/>
  <c r="J144" i="48"/>
  <c r="K145" i="48"/>
  <c r="J145" i="48"/>
  <c r="H147" i="48"/>
  <c r="I144" i="48" s="1"/>
  <c r="F147" i="48"/>
  <c r="G145" i="48" s="1"/>
  <c r="D147" i="48"/>
  <c r="E147" i="48" s="1"/>
  <c r="B147" i="48"/>
  <c r="C145" i="48" s="1"/>
  <c r="K140" i="48"/>
  <c r="J140" i="48"/>
  <c r="K151" i="48"/>
  <c r="J151" i="48"/>
  <c r="K152" i="48"/>
  <c r="J152" i="48"/>
  <c r="K153" i="48"/>
  <c r="J153" i="48"/>
  <c r="K154" i="48"/>
  <c r="J154" i="48"/>
  <c r="K155" i="48"/>
  <c r="J155" i="48"/>
  <c r="H157" i="48"/>
  <c r="I154" i="48" s="1"/>
  <c r="F157" i="48"/>
  <c r="G155" i="48" s="1"/>
  <c r="D157" i="48"/>
  <c r="E154" i="48" s="1"/>
  <c r="B157" i="48"/>
  <c r="C155" i="48" s="1"/>
  <c r="K150" i="48"/>
  <c r="J150" i="48"/>
  <c r="H162" i="48"/>
  <c r="F162" i="48"/>
  <c r="G162" i="48" s="1"/>
  <c r="D162" i="48"/>
  <c r="J162" i="48" s="1"/>
  <c r="B162" i="48"/>
  <c r="C162" i="48" s="1"/>
  <c r="K160" i="48"/>
  <c r="J160" i="48"/>
  <c r="I164" i="48"/>
  <c r="G164" i="48"/>
  <c r="E164" i="48"/>
  <c r="C164" i="48"/>
  <c r="K164" i="48"/>
  <c r="J164" i="48"/>
  <c r="I168" i="48"/>
  <c r="G168" i="48"/>
  <c r="E168" i="48"/>
  <c r="C168" i="48"/>
  <c r="H166" i="48"/>
  <c r="I166" i="48" s="1"/>
  <c r="F166" i="48"/>
  <c r="G166" i="48" s="1"/>
  <c r="D166" i="48"/>
  <c r="E166" i="48" s="1"/>
  <c r="B166" i="48"/>
  <c r="C166" i="48" s="1"/>
  <c r="K168" i="48"/>
  <c r="J168" i="48"/>
  <c r="K170" i="48"/>
  <c r="J170" i="48"/>
  <c r="I170" i="48"/>
  <c r="G170" i="48"/>
  <c r="E170" i="48"/>
  <c r="C170" i="48"/>
  <c r="K71" i="54"/>
  <c r="J71" i="54"/>
  <c r="K44" i="53"/>
  <c r="J44" i="53"/>
  <c r="H16" i="44"/>
  <c r="J16" i="44" s="1"/>
  <c r="G16" i="44"/>
  <c r="I16" i="44" s="1"/>
  <c r="H17" i="44"/>
  <c r="J17" i="44" s="1"/>
  <c r="G17" i="44"/>
  <c r="I17" i="44" s="1"/>
  <c r="H18" i="44"/>
  <c r="J18" i="44" s="1"/>
  <c r="G18" i="44"/>
  <c r="I18" i="44" s="1"/>
  <c r="H19" i="44"/>
  <c r="J19" i="44" s="1"/>
  <c r="G19" i="44"/>
  <c r="I19" i="44" s="1"/>
  <c r="I20" i="44"/>
  <c r="H20" i="44"/>
  <c r="J20" i="44" s="1"/>
  <c r="G20" i="44"/>
  <c r="H21" i="44"/>
  <c r="J21" i="44" s="1"/>
  <c r="G21" i="44"/>
  <c r="I21" i="44" s="1"/>
  <c r="H22" i="44"/>
  <c r="J22" i="44" s="1"/>
  <c r="G22" i="44"/>
  <c r="I22" i="44" s="1"/>
  <c r="H23" i="44"/>
  <c r="J23" i="44" s="1"/>
  <c r="G23" i="44"/>
  <c r="I23" i="44" s="1"/>
  <c r="H24" i="44"/>
  <c r="J24" i="44" s="1"/>
  <c r="G24" i="44"/>
  <c r="I24" i="44" s="1"/>
  <c r="J25" i="44"/>
  <c r="I25" i="44"/>
  <c r="H25" i="44"/>
  <c r="G25" i="44"/>
  <c r="J26" i="44"/>
  <c r="I26" i="44"/>
  <c r="H26" i="44"/>
  <c r="G26" i="44"/>
  <c r="H27" i="44"/>
  <c r="J27" i="44" s="1"/>
  <c r="G27" i="44"/>
  <c r="I27" i="44" s="1"/>
  <c r="H28" i="44"/>
  <c r="J28" i="44" s="1"/>
  <c r="G28" i="44"/>
  <c r="I28" i="44" s="1"/>
  <c r="H29" i="44"/>
  <c r="J29" i="44" s="1"/>
  <c r="G29" i="44"/>
  <c r="I29" i="44" s="1"/>
  <c r="H40" i="44"/>
  <c r="J40" i="44" s="1"/>
  <c r="G40" i="44"/>
  <c r="I40" i="44" s="1"/>
  <c r="I30" i="44"/>
  <c r="H30" i="44"/>
  <c r="J30" i="44" s="1"/>
  <c r="G30" i="44"/>
  <c r="H31" i="44"/>
  <c r="J31" i="44" s="1"/>
  <c r="G31" i="44"/>
  <c r="I31" i="44" s="1"/>
  <c r="I32" i="44"/>
  <c r="H32" i="44"/>
  <c r="J32" i="44" s="1"/>
  <c r="G32" i="44"/>
  <c r="H33" i="44"/>
  <c r="J33" i="44" s="1"/>
  <c r="G33" i="44"/>
  <c r="I33" i="44" s="1"/>
  <c r="H34" i="44"/>
  <c r="J34" i="44" s="1"/>
  <c r="G34" i="44"/>
  <c r="I34" i="44" s="1"/>
  <c r="I35" i="44"/>
  <c r="H35" i="44"/>
  <c r="J35" i="44" s="1"/>
  <c r="G35" i="44"/>
  <c r="J36" i="44"/>
  <c r="I36" i="44"/>
  <c r="H36" i="44"/>
  <c r="G36" i="44"/>
  <c r="H37" i="44"/>
  <c r="J37" i="44" s="1"/>
  <c r="G37" i="44"/>
  <c r="I37" i="44" s="1"/>
  <c r="I38" i="44"/>
  <c r="H38" i="44"/>
  <c r="J38" i="44" s="1"/>
  <c r="G38" i="44"/>
  <c r="H39" i="44"/>
  <c r="J39" i="44" s="1"/>
  <c r="G39" i="44"/>
  <c r="I39" i="44" s="1"/>
  <c r="H8" i="47"/>
  <c r="J8" i="47" s="1"/>
  <c r="G8" i="47"/>
  <c r="I8" i="47" s="1"/>
  <c r="I9" i="47"/>
  <c r="H9" i="47"/>
  <c r="J9" i="47" s="1"/>
  <c r="G9" i="47"/>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I22" i="47"/>
  <c r="H22" i="47"/>
  <c r="J22" i="47" s="1"/>
  <c r="G22" i="47"/>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7" i="26"/>
  <c r="J7" i="26" s="1"/>
  <c r="G7" i="26"/>
  <c r="I7" i="26" s="1"/>
  <c r="H8" i="26"/>
  <c r="J8" i="26" s="1"/>
  <c r="G8" i="26"/>
  <c r="I8" i="26" s="1"/>
  <c r="J9" i="26"/>
  <c r="I9" i="26"/>
  <c r="H9" i="26"/>
  <c r="G9" i="26"/>
  <c r="H10" i="26"/>
  <c r="J10" i="26" s="1"/>
  <c r="G10" i="26"/>
  <c r="I10" i="26" s="1"/>
  <c r="J11" i="26"/>
  <c r="I11" i="26"/>
  <c r="H11" i="26"/>
  <c r="G11" i="26"/>
  <c r="H12" i="26"/>
  <c r="J12" i="26" s="1"/>
  <c r="G12" i="26"/>
  <c r="I12" i="26" s="1"/>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I19" i="26"/>
  <c r="H19" i="26"/>
  <c r="J19" i="26" s="1"/>
  <c r="G19" i="26"/>
  <c r="H20" i="26"/>
  <c r="J20" i="26" s="1"/>
  <c r="G20" i="26"/>
  <c r="I20" i="26" s="1"/>
  <c r="H21" i="26"/>
  <c r="J21" i="26" s="1"/>
  <c r="G21" i="26"/>
  <c r="I21" i="26" s="1"/>
  <c r="J22" i="26"/>
  <c r="I22" i="26"/>
  <c r="H22" i="26"/>
  <c r="G22" i="26"/>
  <c r="H23" i="26"/>
  <c r="J23" i="26" s="1"/>
  <c r="G23" i="26"/>
  <c r="I23" i="26" s="1"/>
  <c r="H24" i="26"/>
  <c r="J24" i="26" s="1"/>
  <c r="G24" i="26"/>
  <c r="I24" i="26" s="1"/>
  <c r="H25" i="26"/>
  <c r="J25" i="26" s="1"/>
  <c r="G25" i="26"/>
  <c r="I25" i="26" s="1"/>
  <c r="H26" i="26"/>
  <c r="J26" i="26" s="1"/>
  <c r="G26" i="26"/>
  <c r="I26" i="26" s="1"/>
  <c r="I27" i="26"/>
  <c r="H27" i="26"/>
  <c r="J27" i="26" s="1"/>
  <c r="G27" i="26"/>
  <c r="H28" i="26"/>
  <c r="J28" i="26" s="1"/>
  <c r="G28" i="26"/>
  <c r="I28" i="26" s="1"/>
  <c r="H29" i="26"/>
  <c r="J29" i="26" s="1"/>
  <c r="G29" i="26"/>
  <c r="I29" i="26" s="1"/>
  <c r="J30" i="26"/>
  <c r="I30" i="26"/>
  <c r="H30" i="26"/>
  <c r="G30" i="26"/>
  <c r="H31" i="26"/>
  <c r="J31" i="26" s="1"/>
  <c r="G31" i="26"/>
  <c r="I31" i="26" s="1"/>
  <c r="H32" i="26"/>
  <c r="J32" i="26" s="1"/>
  <c r="G32" i="26"/>
  <c r="I32" i="26" s="1"/>
  <c r="I33" i="26"/>
  <c r="H33" i="26"/>
  <c r="J33" i="26" s="1"/>
  <c r="G33" i="26"/>
  <c r="I34" i="26"/>
  <c r="H34" i="26"/>
  <c r="J34" i="26" s="1"/>
  <c r="G34" i="26"/>
  <c r="I35" i="26"/>
  <c r="H35" i="26"/>
  <c r="J35" i="26" s="1"/>
  <c r="G35" i="26"/>
  <c r="H36" i="26"/>
  <c r="J36" i="26" s="1"/>
  <c r="G36" i="26"/>
  <c r="I36" i="26" s="1"/>
  <c r="H37" i="26"/>
  <c r="J37" i="26" s="1"/>
  <c r="G37" i="26"/>
  <c r="I37" i="26" s="1"/>
  <c r="H38" i="26"/>
  <c r="J38" i="26" s="1"/>
  <c r="G38" i="26"/>
  <c r="I38" i="26" s="1"/>
  <c r="J39" i="26"/>
  <c r="I39" i="26"/>
  <c r="H39" i="26"/>
  <c r="G39" i="26"/>
  <c r="H40" i="26"/>
  <c r="J40" i="26" s="1"/>
  <c r="G40" i="26"/>
  <c r="I40" i="26" s="1"/>
  <c r="H41" i="26"/>
  <c r="J41" i="26" s="1"/>
  <c r="G41" i="26"/>
  <c r="I41" i="26" s="1"/>
  <c r="J42" i="26"/>
  <c r="I42" i="26"/>
  <c r="H42" i="26"/>
  <c r="G42" i="26"/>
  <c r="I43" i="26"/>
  <c r="H43" i="26"/>
  <c r="J43" i="26" s="1"/>
  <c r="G43" i="26"/>
  <c r="I44" i="26"/>
  <c r="H44" i="26"/>
  <c r="J44" i="26" s="1"/>
  <c r="G44" i="26"/>
  <c r="H45" i="26"/>
  <c r="J45" i="26" s="1"/>
  <c r="G45" i="26"/>
  <c r="I45" i="26" s="1"/>
  <c r="I46" i="26"/>
  <c r="H46" i="26"/>
  <c r="J46" i="26" s="1"/>
  <c r="G46" i="26"/>
  <c r="H47" i="26"/>
  <c r="J47" i="26" s="1"/>
  <c r="G47" i="26"/>
  <c r="I47" i="26" s="1"/>
  <c r="I48" i="26"/>
  <c r="H48" i="26"/>
  <c r="J48" i="26" s="1"/>
  <c r="G48" i="26"/>
  <c r="H49" i="26"/>
  <c r="J49" i="26" s="1"/>
  <c r="G49" i="26"/>
  <c r="I49" i="26" s="1"/>
  <c r="I50" i="26"/>
  <c r="H50" i="26"/>
  <c r="J50" i="26" s="1"/>
  <c r="G50" i="26"/>
  <c r="J51" i="26"/>
  <c r="I51" i="26"/>
  <c r="H51" i="26"/>
  <c r="G51" i="26"/>
  <c r="I52" i="26"/>
  <c r="H52" i="26"/>
  <c r="J52" i="26" s="1"/>
  <c r="G52" i="26"/>
  <c r="I53" i="26"/>
  <c r="H53" i="26"/>
  <c r="J53" i="26" s="1"/>
  <c r="G53" i="26"/>
  <c r="I54" i="26"/>
  <c r="H54" i="26"/>
  <c r="J54" i="26" s="1"/>
  <c r="G54" i="26"/>
  <c r="I55" i="26"/>
  <c r="H55" i="26"/>
  <c r="J55" i="26" s="1"/>
  <c r="G55" i="26"/>
  <c r="I56" i="26"/>
  <c r="H56" i="26"/>
  <c r="J56" i="26" s="1"/>
  <c r="G56" i="26"/>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13" i="46"/>
  <c r="J164" i="55"/>
  <c r="C7" i="56"/>
  <c r="G7" i="56"/>
  <c r="D5" i="56"/>
  <c r="H5" i="56" s="1"/>
  <c r="E7" i="56"/>
  <c r="I7" i="56"/>
  <c r="C8" i="56"/>
  <c r="G8" i="56"/>
  <c r="E8" i="56"/>
  <c r="I8" i="56"/>
  <c r="C9" i="56"/>
  <c r="G9" i="56"/>
  <c r="E9" i="56"/>
  <c r="I9" i="56"/>
  <c r="E10" i="56"/>
  <c r="I10" i="56"/>
  <c r="C10" i="56"/>
  <c r="G10" i="56"/>
  <c r="C11" i="56"/>
  <c r="G11" i="56"/>
  <c r="E11" i="56"/>
  <c r="I11" i="56"/>
  <c r="E12" i="56"/>
  <c r="I12" i="56"/>
  <c r="C12" i="56"/>
  <c r="G12" i="56"/>
  <c r="E13" i="56"/>
  <c r="I13" i="56"/>
  <c r="C13" i="56"/>
  <c r="G13" i="56"/>
  <c r="E14" i="56"/>
  <c r="I14" i="56"/>
  <c r="C14" i="56"/>
  <c r="G14" i="56"/>
  <c r="E15" i="56"/>
  <c r="I15" i="56"/>
  <c r="C15" i="56"/>
  <c r="G15" i="56"/>
  <c r="I16" i="56"/>
  <c r="C16" i="56"/>
  <c r="G16" i="56"/>
  <c r="E16" i="56"/>
  <c r="I17" i="56"/>
  <c r="C17" i="56"/>
  <c r="G17" i="56"/>
  <c r="J27" i="56"/>
  <c r="E18" i="56"/>
  <c r="I18" i="56"/>
  <c r="C18" i="56"/>
  <c r="G18" i="56"/>
  <c r="E19" i="56"/>
  <c r="I19" i="56"/>
  <c r="C19" i="56"/>
  <c r="G19" i="56"/>
  <c r="E20" i="56"/>
  <c r="I20" i="56"/>
  <c r="C20" i="56"/>
  <c r="G20" i="56"/>
  <c r="E21" i="56"/>
  <c r="I21" i="56"/>
  <c r="C21" i="56"/>
  <c r="G21" i="56"/>
  <c r="C22" i="56"/>
  <c r="G22" i="56"/>
  <c r="E22" i="56"/>
  <c r="I22" i="56"/>
  <c r="E23" i="56"/>
  <c r="I23" i="56"/>
  <c r="C23" i="56"/>
  <c r="G23" i="56"/>
  <c r="E24" i="56"/>
  <c r="C24" i="56"/>
  <c r="G24" i="56"/>
  <c r="K27" i="56"/>
  <c r="E25" i="56"/>
  <c r="I25" i="56"/>
  <c r="C7" i="57"/>
  <c r="G7" i="57"/>
  <c r="D5" i="57"/>
  <c r="H5" i="57" s="1"/>
  <c r="E7" i="57"/>
  <c r="I7" i="57"/>
  <c r="E8" i="57"/>
  <c r="I8" i="57"/>
  <c r="C8" i="57"/>
  <c r="G8" i="57"/>
  <c r="E9" i="57"/>
  <c r="I9" i="57"/>
  <c r="C9" i="57"/>
  <c r="G9" i="57"/>
  <c r="E10" i="57"/>
  <c r="I10" i="57"/>
  <c r="C10" i="57"/>
  <c r="G10" i="57"/>
  <c r="C11" i="57"/>
  <c r="G11" i="57"/>
  <c r="E11" i="57"/>
  <c r="I11" i="57"/>
  <c r="E12" i="57"/>
  <c r="I12" i="57"/>
  <c r="C12" i="57"/>
  <c r="G12" i="57"/>
  <c r="E13" i="57"/>
  <c r="I13" i="57"/>
  <c r="C13" i="57"/>
  <c r="G13" i="57"/>
  <c r="C14" i="57"/>
  <c r="G14" i="57"/>
  <c r="E14" i="57"/>
  <c r="I14" i="57"/>
  <c r="E15" i="57"/>
  <c r="I15" i="57"/>
  <c r="C15" i="57"/>
  <c r="G15" i="57"/>
  <c r="E16" i="57"/>
  <c r="I16" i="57"/>
  <c r="C16" i="57"/>
  <c r="G16" i="57"/>
  <c r="C17" i="57"/>
  <c r="G17" i="57"/>
  <c r="E17" i="57"/>
  <c r="I17" i="57"/>
  <c r="C18" i="57"/>
  <c r="G18" i="57"/>
  <c r="E18" i="57"/>
  <c r="I18" i="57"/>
  <c r="E19" i="57"/>
  <c r="I19" i="57"/>
  <c r="C19" i="57"/>
  <c r="G19" i="57"/>
  <c r="E20" i="57"/>
  <c r="I20" i="57"/>
  <c r="C20" i="57"/>
  <c r="G20" i="57"/>
  <c r="C21" i="57"/>
  <c r="G21" i="57"/>
  <c r="K24" i="57"/>
  <c r="J24" i="57"/>
  <c r="E22" i="57"/>
  <c r="I22" i="57"/>
  <c r="C7" i="58"/>
  <c r="G7" i="58"/>
  <c r="D5" i="58"/>
  <c r="H5" i="58" s="1"/>
  <c r="E7" i="58"/>
  <c r="I7" i="58"/>
  <c r="E8" i="58"/>
  <c r="I8" i="58"/>
  <c r="C8" i="58"/>
  <c r="G8" i="58"/>
  <c r="E9" i="58"/>
  <c r="I9" i="58"/>
  <c r="C9" i="58"/>
  <c r="G9" i="58"/>
  <c r="E10" i="58"/>
  <c r="I10" i="58"/>
  <c r="C10" i="58"/>
  <c r="G10" i="58"/>
  <c r="E11" i="58"/>
  <c r="I11" i="58"/>
  <c r="C11" i="58"/>
  <c r="G11" i="58"/>
  <c r="E12" i="58"/>
  <c r="I12" i="58"/>
  <c r="C12" i="58"/>
  <c r="G12" i="58"/>
  <c r="E13" i="58"/>
  <c r="I13" i="58"/>
  <c r="C13" i="58"/>
  <c r="G13" i="58"/>
  <c r="E14" i="58"/>
  <c r="I14" i="58"/>
  <c r="C14" i="58"/>
  <c r="G14" i="58"/>
  <c r="E15" i="58"/>
  <c r="I15" i="58"/>
  <c r="C15" i="58"/>
  <c r="G15" i="58"/>
  <c r="E16" i="58"/>
  <c r="I16" i="58"/>
  <c r="C16" i="58"/>
  <c r="G16" i="58"/>
  <c r="E17" i="58"/>
  <c r="I17" i="58"/>
  <c r="C17" i="58"/>
  <c r="G17" i="58"/>
  <c r="E18" i="58"/>
  <c r="I18" i="58"/>
  <c r="C18" i="58"/>
  <c r="G18" i="58"/>
  <c r="E19" i="58"/>
  <c r="I19" i="58"/>
  <c r="C19" i="58"/>
  <c r="G19" i="58"/>
  <c r="E20" i="58"/>
  <c r="I20" i="58"/>
  <c r="C20" i="58"/>
  <c r="G20" i="58"/>
  <c r="E21" i="58"/>
  <c r="I21" i="58"/>
  <c r="C21" i="58"/>
  <c r="G21" i="58"/>
  <c r="E22" i="58"/>
  <c r="I22" i="58"/>
  <c r="C22" i="58"/>
  <c r="G22" i="58"/>
  <c r="E23" i="58"/>
  <c r="I23" i="58"/>
  <c r="C23" i="58"/>
  <c r="G23" i="58"/>
  <c r="C24" i="58"/>
  <c r="G24" i="58"/>
  <c r="E24" i="58"/>
  <c r="I24" i="58"/>
  <c r="E25" i="58"/>
  <c r="I25" i="58"/>
  <c r="C25" i="58"/>
  <c r="G25" i="58"/>
  <c r="E26" i="58"/>
  <c r="I26" i="58"/>
  <c r="C26" i="58"/>
  <c r="G26" i="58"/>
  <c r="E27" i="58"/>
  <c r="I27" i="58"/>
  <c r="C27" i="58"/>
  <c r="G27" i="58"/>
  <c r="E28" i="58"/>
  <c r="I28" i="58"/>
  <c r="C28" i="58"/>
  <c r="G28" i="58"/>
  <c r="C29" i="58"/>
  <c r="G29" i="58"/>
  <c r="E29" i="58"/>
  <c r="I29" i="58"/>
  <c r="C30" i="58"/>
  <c r="G30" i="58"/>
  <c r="E30" i="58"/>
  <c r="I30" i="58"/>
  <c r="E31" i="58"/>
  <c r="I31" i="58"/>
  <c r="C31" i="58"/>
  <c r="G31" i="58"/>
  <c r="E32" i="58"/>
  <c r="I32" i="58"/>
  <c r="C32" i="58"/>
  <c r="G32" i="58"/>
  <c r="E33" i="58"/>
  <c r="C33" i="58"/>
  <c r="G33" i="58"/>
  <c r="K39" i="58"/>
  <c r="I34" i="58"/>
  <c r="C34" i="58"/>
  <c r="G34" i="58"/>
  <c r="J39" i="58"/>
  <c r="E35" i="58"/>
  <c r="I35" i="58"/>
  <c r="C35" i="58"/>
  <c r="G35" i="58"/>
  <c r="E36" i="58"/>
  <c r="I36" i="58"/>
  <c r="C36" i="58"/>
  <c r="G36" i="58"/>
  <c r="E37" i="58"/>
  <c r="I37" i="58"/>
  <c r="C7" i="50"/>
  <c r="G7" i="50"/>
  <c r="E7" i="50"/>
  <c r="I7" i="50"/>
  <c r="E8" i="50"/>
  <c r="I8" i="50"/>
  <c r="C8" i="50"/>
  <c r="G8" i="50"/>
  <c r="E9" i="50"/>
  <c r="I9" i="50"/>
  <c r="C9" i="50"/>
  <c r="G9" i="50"/>
  <c r="C10" i="50"/>
  <c r="G10" i="50"/>
  <c r="E10" i="50"/>
  <c r="I10" i="50"/>
  <c r="E11" i="50"/>
  <c r="I11" i="50"/>
  <c r="C11" i="50"/>
  <c r="G11" i="50"/>
  <c r="E12" i="50"/>
  <c r="I12" i="50"/>
  <c r="C12" i="50"/>
  <c r="G12" i="50"/>
  <c r="C13" i="50"/>
  <c r="G13" i="50"/>
  <c r="E13" i="50"/>
  <c r="I13" i="50"/>
  <c r="C14" i="50"/>
  <c r="G14" i="50"/>
  <c r="E14" i="50"/>
  <c r="I14" i="50"/>
  <c r="C15" i="50"/>
  <c r="G15" i="50"/>
  <c r="E15" i="50"/>
  <c r="I15" i="50"/>
  <c r="C16" i="50"/>
  <c r="G16" i="50"/>
  <c r="E16" i="50"/>
  <c r="I16" i="50"/>
  <c r="C17" i="50"/>
  <c r="G17" i="50"/>
  <c r="E17" i="50"/>
  <c r="I17" i="50"/>
  <c r="E18" i="50"/>
  <c r="I18" i="50"/>
  <c r="C18" i="50"/>
  <c r="G18" i="50"/>
  <c r="C19" i="50"/>
  <c r="G19" i="50"/>
  <c r="E19" i="50"/>
  <c r="I19" i="50"/>
  <c r="C20" i="50"/>
  <c r="G20" i="50"/>
  <c r="E20" i="50"/>
  <c r="I20" i="50"/>
  <c r="E21" i="50"/>
  <c r="I21" i="50"/>
  <c r="C21" i="50"/>
  <c r="G21" i="50"/>
  <c r="E22" i="50"/>
  <c r="I22" i="50"/>
  <c r="C22" i="50"/>
  <c r="G22" i="50"/>
  <c r="C23" i="50"/>
  <c r="G23" i="50"/>
  <c r="E23" i="50"/>
  <c r="I23" i="50"/>
  <c r="C24" i="50"/>
  <c r="G24" i="50"/>
  <c r="E24" i="50"/>
  <c r="I24" i="50"/>
  <c r="C25" i="50"/>
  <c r="G25" i="50"/>
  <c r="E25" i="50"/>
  <c r="I25" i="50"/>
  <c r="E26" i="50"/>
  <c r="I26" i="50"/>
  <c r="C26" i="50"/>
  <c r="G26" i="50"/>
  <c r="C27" i="50"/>
  <c r="G27" i="50"/>
  <c r="E27" i="50"/>
  <c r="I27" i="50"/>
  <c r="C28" i="50"/>
  <c r="G28" i="50"/>
  <c r="E28" i="50"/>
  <c r="I28" i="50"/>
  <c r="G29" i="50"/>
  <c r="E29" i="50"/>
  <c r="I29" i="50"/>
  <c r="J32" i="50"/>
  <c r="K32" i="50"/>
  <c r="C30" i="50"/>
  <c r="F5" i="50"/>
  <c r="E29" i="53"/>
  <c r="I29" i="53"/>
  <c r="E42" i="53"/>
  <c r="I42" i="53"/>
  <c r="E21" i="53"/>
  <c r="I21" i="53"/>
  <c r="E26" i="53"/>
  <c r="I26" i="53"/>
  <c r="E7" i="53"/>
  <c r="I7" i="53"/>
  <c r="E18" i="53"/>
  <c r="I18" i="53"/>
  <c r="C29" i="53"/>
  <c r="G29" i="53"/>
  <c r="C42" i="53"/>
  <c r="G42" i="53"/>
  <c r="C21" i="53"/>
  <c r="G21" i="53"/>
  <c r="C26" i="53"/>
  <c r="G26" i="53"/>
  <c r="C7" i="53"/>
  <c r="G7" i="53"/>
  <c r="C18" i="53"/>
  <c r="G18" i="53"/>
  <c r="F5" i="53"/>
  <c r="E8" i="53"/>
  <c r="I8" i="53"/>
  <c r="C8" i="53"/>
  <c r="G8" i="53"/>
  <c r="C9" i="53"/>
  <c r="G9" i="53"/>
  <c r="E9" i="53"/>
  <c r="I9" i="53"/>
  <c r="I10" i="53"/>
  <c r="C10" i="53"/>
  <c r="G10" i="53"/>
  <c r="J18" i="53"/>
  <c r="C11" i="53"/>
  <c r="G11" i="53"/>
  <c r="E11" i="53"/>
  <c r="I11" i="53"/>
  <c r="C12" i="53"/>
  <c r="G12" i="53"/>
  <c r="E12" i="53"/>
  <c r="I12" i="53"/>
  <c r="C13" i="53"/>
  <c r="G13" i="53"/>
  <c r="E13" i="53"/>
  <c r="I13" i="53"/>
  <c r="C14" i="53"/>
  <c r="G14" i="53"/>
  <c r="E14" i="53"/>
  <c r="I14" i="53"/>
  <c r="C15" i="53"/>
  <c r="G15" i="53"/>
  <c r="E15" i="53"/>
  <c r="K18" i="53"/>
  <c r="E16" i="53"/>
  <c r="I16" i="53"/>
  <c r="C22" i="53"/>
  <c r="G22" i="53"/>
  <c r="K26" i="53"/>
  <c r="J26" i="53"/>
  <c r="C23" i="53"/>
  <c r="G23" i="53"/>
  <c r="E23" i="53"/>
  <c r="I23" i="53"/>
  <c r="I24" i="53"/>
  <c r="E24" i="53"/>
  <c r="C30" i="53"/>
  <c r="G30" i="53"/>
  <c r="E30" i="53"/>
  <c r="I30" i="53"/>
  <c r="E31" i="53"/>
  <c r="I31" i="53"/>
  <c r="C31" i="53"/>
  <c r="G31" i="53"/>
  <c r="I32" i="53"/>
  <c r="C32" i="53"/>
  <c r="G32" i="53"/>
  <c r="C33" i="53"/>
  <c r="G33" i="53"/>
  <c r="J42" i="53"/>
  <c r="E33" i="53"/>
  <c r="I33" i="53"/>
  <c r="C34" i="53"/>
  <c r="G34" i="53"/>
  <c r="E34" i="53"/>
  <c r="I34" i="53"/>
  <c r="E35" i="53"/>
  <c r="C35" i="53"/>
  <c r="G35" i="53"/>
  <c r="I35" i="53"/>
  <c r="C36" i="53"/>
  <c r="G36" i="53"/>
  <c r="E36" i="53"/>
  <c r="I36" i="53"/>
  <c r="C37" i="53"/>
  <c r="G37" i="53"/>
  <c r="E37" i="53"/>
  <c r="I37" i="53"/>
  <c r="E38" i="53"/>
  <c r="I38" i="53"/>
  <c r="C38" i="53"/>
  <c r="G38" i="53"/>
  <c r="C39" i="53"/>
  <c r="G39" i="53"/>
  <c r="E39" i="53"/>
  <c r="K42" i="53"/>
  <c r="E40" i="53"/>
  <c r="I40" i="53"/>
  <c r="C51" i="54"/>
  <c r="G51" i="54"/>
  <c r="C69" i="54"/>
  <c r="G69" i="54"/>
  <c r="C39" i="54"/>
  <c r="G39" i="54"/>
  <c r="C48" i="54"/>
  <c r="G48" i="54"/>
  <c r="C26" i="54"/>
  <c r="G26" i="54"/>
  <c r="C36" i="54"/>
  <c r="G36" i="54"/>
  <c r="C20" i="54"/>
  <c r="G20" i="54"/>
  <c r="C23" i="54"/>
  <c r="G23" i="54"/>
  <c r="C15" i="54"/>
  <c r="G15" i="54"/>
  <c r="C7" i="54"/>
  <c r="G7" i="54"/>
  <c r="C12" i="54"/>
  <c r="G12" i="54"/>
  <c r="E51" i="54"/>
  <c r="I51" i="54"/>
  <c r="E69" i="54"/>
  <c r="I69" i="54"/>
  <c r="E39" i="54"/>
  <c r="I39" i="54"/>
  <c r="E48" i="54"/>
  <c r="I48" i="54"/>
  <c r="E26" i="54"/>
  <c r="I26" i="54"/>
  <c r="E36" i="54"/>
  <c r="I36" i="54"/>
  <c r="E20" i="54"/>
  <c r="I20" i="54"/>
  <c r="E23" i="54"/>
  <c r="J17" i="54"/>
  <c r="K17" i="54"/>
  <c r="E15" i="54"/>
  <c r="I15" i="54"/>
  <c r="E17" i="54"/>
  <c r="I17" i="54"/>
  <c r="E7" i="54"/>
  <c r="I7" i="54"/>
  <c r="E12" i="54"/>
  <c r="I12" i="54"/>
  <c r="D5" i="54"/>
  <c r="H5" i="54" s="1"/>
  <c r="C8" i="54"/>
  <c r="G8" i="54"/>
  <c r="E8" i="54"/>
  <c r="I8" i="54"/>
  <c r="C9" i="54"/>
  <c r="G9" i="54"/>
  <c r="K12" i="54"/>
  <c r="J12" i="54"/>
  <c r="E10" i="54"/>
  <c r="I10" i="54"/>
  <c r="K23" i="54"/>
  <c r="E21" i="54"/>
  <c r="I21" i="54"/>
  <c r="E27" i="54"/>
  <c r="I27" i="54"/>
  <c r="C27" i="54"/>
  <c r="G27" i="54"/>
  <c r="E28" i="54"/>
  <c r="I28" i="54"/>
  <c r="C28" i="54"/>
  <c r="G28" i="54"/>
  <c r="C29" i="54"/>
  <c r="G29" i="54"/>
  <c r="E29" i="54"/>
  <c r="I29" i="54"/>
  <c r="C30" i="54"/>
  <c r="G30" i="54"/>
  <c r="E30" i="54"/>
  <c r="I30" i="54"/>
  <c r="C31" i="54"/>
  <c r="G31" i="54"/>
  <c r="E31" i="54"/>
  <c r="I31" i="54"/>
  <c r="I32" i="54"/>
  <c r="C32" i="54"/>
  <c r="G32" i="54"/>
  <c r="J36" i="54"/>
  <c r="E33" i="54"/>
  <c r="C33" i="54"/>
  <c r="G33" i="54"/>
  <c r="K36" i="54"/>
  <c r="E34" i="54"/>
  <c r="I34" i="54"/>
  <c r="C40" i="54"/>
  <c r="G40" i="54"/>
  <c r="E40" i="54"/>
  <c r="I40" i="54"/>
  <c r="C41" i="54"/>
  <c r="G41" i="54"/>
  <c r="E41" i="54"/>
  <c r="I41" i="54"/>
  <c r="E42" i="54"/>
  <c r="I42" i="54"/>
  <c r="C42" i="54"/>
  <c r="G42" i="54"/>
  <c r="E43" i="54"/>
  <c r="I43" i="54"/>
  <c r="C43" i="54"/>
  <c r="G43" i="54"/>
  <c r="C44" i="54"/>
  <c r="G44" i="54"/>
  <c r="E44" i="54"/>
  <c r="I44" i="54"/>
  <c r="C45" i="54"/>
  <c r="G45" i="54"/>
  <c r="J48" i="54"/>
  <c r="K48" i="54"/>
  <c r="E46" i="54"/>
  <c r="I46" i="54"/>
  <c r="C52" i="54"/>
  <c r="G52" i="54"/>
  <c r="E52" i="54"/>
  <c r="I52" i="54"/>
  <c r="C53" i="54"/>
  <c r="G53" i="54"/>
  <c r="E53" i="54"/>
  <c r="I53" i="54"/>
  <c r="C54" i="54"/>
  <c r="G54" i="54"/>
  <c r="E54" i="54"/>
  <c r="I54" i="54"/>
  <c r="E55" i="54"/>
  <c r="I55" i="54"/>
  <c r="C55" i="54"/>
  <c r="G55" i="54"/>
  <c r="C56" i="54"/>
  <c r="G56" i="54"/>
  <c r="E56" i="54"/>
  <c r="I56" i="54"/>
  <c r="I57" i="54"/>
  <c r="C57" i="54"/>
  <c r="G57" i="54"/>
  <c r="E57" i="54"/>
  <c r="E58" i="54"/>
  <c r="C58" i="54"/>
  <c r="G58" i="54"/>
  <c r="I58" i="54"/>
  <c r="E59" i="54"/>
  <c r="C59" i="54"/>
  <c r="G59" i="54"/>
  <c r="I59" i="54"/>
  <c r="C60" i="54"/>
  <c r="G60" i="54"/>
  <c r="E60" i="54"/>
  <c r="I60" i="54"/>
  <c r="C61" i="54"/>
  <c r="G61" i="54"/>
  <c r="E61" i="54"/>
  <c r="I61" i="54"/>
  <c r="C62" i="54"/>
  <c r="G62" i="54"/>
  <c r="E62" i="54"/>
  <c r="I62" i="54"/>
  <c r="C63" i="54"/>
  <c r="G63" i="54"/>
  <c r="E63" i="54"/>
  <c r="I63" i="54"/>
  <c r="C64" i="54"/>
  <c r="G64" i="54"/>
  <c r="E64" i="54"/>
  <c r="I64" i="54"/>
  <c r="I65" i="54"/>
  <c r="C65" i="54"/>
  <c r="G65" i="54"/>
  <c r="J69" i="54"/>
  <c r="C66" i="54"/>
  <c r="G66" i="54"/>
  <c r="E66" i="54"/>
  <c r="K69" i="54"/>
  <c r="E67" i="54"/>
  <c r="I67" i="54"/>
  <c r="E126" i="55"/>
  <c r="I102" i="55"/>
  <c r="G95" i="55"/>
  <c r="C62" i="55"/>
  <c r="G62" i="55"/>
  <c r="C79" i="55"/>
  <c r="E47" i="55"/>
  <c r="I47" i="55"/>
  <c r="E55" i="55"/>
  <c r="I55" i="55"/>
  <c r="E24" i="55"/>
  <c r="I24" i="55"/>
  <c r="E44" i="55"/>
  <c r="I44" i="55"/>
  <c r="C7" i="55"/>
  <c r="G7" i="55"/>
  <c r="C17" i="55"/>
  <c r="G17" i="55"/>
  <c r="C155" i="55"/>
  <c r="G155" i="55"/>
  <c r="C160" i="55"/>
  <c r="G160" i="55"/>
  <c r="C149" i="55"/>
  <c r="G149" i="55"/>
  <c r="C152" i="55"/>
  <c r="G152" i="55"/>
  <c r="I126" i="55"/>
  <c r="E142" i="55"/>
  <c r="I142" i="55"/>
  <c r="E102" i="55"/>
  <c r="E123" i="55"/>
  <c r="I123" i="55"/>
  <c r="C82" i="55"/>
  <c r="G82" i="55"/>
  <c r="C95" i="55"/>
  <c r="G79" i="55"/>
  <c r="K164" i="55"/>
  <c r="E155" i="55"/>
  <c r="I155" i="55"/>
  <c r="E160" i="55"/>
  <c r="I160" i="55"/>
  <c r="J152" i="55"/>
  <c r="E149" i="55"/>
  <c r="I149" i="55"/>
  <c r="E152" i="55"/>
  <c r="C126" i="55"/>
  <c r="G126" i="55"/>
  <c r="C142" i="55"/>
  <c r="G142" i="55"/>
  <c r="C102" i="55"/>
  <c r="G102" i="55"/>
  <c r="C123" i="55"/>
  <c r="G123" i="55"/>
  <c r="E82" i="55"/>
  <c r="I82" i="55"/>
  <c r="E95" i="55"/>
  <c r="I95" i="55"/>
  <c r="E62" i="55"/>
  <c r="I62" i="55"/>
  <c r="E79" i="55"/>
  <c r="I79" i="55"/>
  <c r="C47" i="55"/>
  <c r="G47" i="55"/>
  <c r="C55" i="55"/>
  <c r="G55" i="55"/>
  <c r="C24" i="55"/>
  <c r="G24" i="55"/>
  <c r="C44" i="55"/>
  <c r="G44" i="55"/>
  <c r="E7" i="55"/>
  <c r="I7" i="55"/>
  <c r="E17" i="55"/>
  <c r="I17" i="55"/>
  <c r="D5" i="55"/>
  <c r="H5" i="55" s="1"/>
  <c r="C8" i="55"/>
  <c r="G8" i="55"/>
  <c r="E8" i="55"/>
  <c r="I8" i="55"/>
  <c r="C9" i="55"/>
  <c r="G9" i="55"/>
  <c r="E9" i="55"/>
  <c r="I9" i="55"/>
  <c r="C10" i="55"/>
  <c r="G10" i="55"/>
  <c r="E10" i="55"/>
  <c r="I10" i="55"/>
  <c r="E11" i="55"/>
  <c r="I11" i="55"/>
  <c r="C11" i="55"/>
  <c r="G11" i="55"/>
  <c r="E12" i="55"/>
  <c r="I12" i="55"/>
  <c r="C12" i="55"/>
  <c r="G12" i="55"/>
  <c r="C13" i="55"/>
  <c r="G13" i="55"/>
  <c r="E13" i="55"/>
  <c r="C14" i="55"/>
  <c r="G14" i="55"/>
  <c r="K17" i="55"/>
  <c r="E14" i="55"/>
  <c r="I14" i="55"/>
  <c r="J17" i="55"/>
  <c r="I15" i="55"/>
  <c r="F22" i="55"/>
  <c r="C25" i="55"/>
  <c r="G25" i="55"/>
  <c r="E25" i="55"/>
  <c r="I25" i="55"/>
  <c r="C26" i="55"/>
  <c r="G26" i="55"/>
  <c r="E26" i="55"/>
  <c r="I26" i="55"/>
  <c r="C27" i="55"/>
  <c r="G27" i="55"/>
  <c r="E27" i="55"/>
  <c r="I27" i="55"/>
  <c r="C28" i="55"/>
  <c r="G28" i="55"/>
  <c r="E28" i="55"/>
  <c r="I28" i="55"/>
  <c r="E29" i="55"/>
  <c r="I29" i="55"/>
  <c r="C29" i="55"/>
  <c r="G29" i="55"/>
  <c r="E30" i="55"/>
  <c r="I30" i="55"/>
  <c r="C30" i="55"/>
  <c r="G30" i="55"/>
  <c r="E31" i="55"/>
  <c r="I31" i="55"/>
  <c r="C31" i="55"/>
  <c r="G31" i="55"/>
  <c r="C32" i="55"/>
  <c r="G32" i="55"/>
  <c r="E32" i="55"/>
  <c r="I32" i="55"/>
  <c r="E33" i="55"/>
  <c r="I33" i="55"/>
  <c r="C33" i="55"/>
  <c r="G33" i="55"/>
  <c r="C34" i="55"/>
  <c r="G34" i="55"/>
  <c r="E34" i="55"/>
  <c r="I34" i="55"/>
  <c r="C35" i="55"/>
  <c r="G35" i="55"/>
  <c r="E35" i="55"/>
  <c r="I35" i="55"/>
  <c r="E36" i="55"/>
  <c r="I36" i="55"/>
  <c r="C36" i="55"/>
  <c r="G36" i="55"/>
  <c r="E37" i="55"/>
  <c r="I37" i="55"/>
  <c r="C37" i="55"/>
  <c r="G37" i="55"/>
  <c r="C38" i="55"/>
  <c r="G38" i="55"/>
  <c r="E38" i="55"/>
  <c r="I38" i="55"/>
  <c r="C39" i="55"/>
  <c r="G39" i="55"/>
  <c r="E39" i="55"/>
  <c r="I39" i="55"/>
  <c r="C40" i="55"/>
  <c r="G40" i="55"/>
  <c r="E40" i="55"/>
  <c r="I40" i="55"/>
  <c r="C41" i="55"/>
  <c r="G41" i="55"/>
  <c r="J44" i="55"/>
  <c r="K44" i="55"/>
  <c r="E42" i="55"/>
  <c r="I42" i="55"/>
  <c r="C48" i="55"/>
  <c r="G48" i="55"/>
  <c r="E48" i="55"/>
  <c r="I48" i="55"/>
  <c r="E49" i="55"/>
  <c r="I49" i="55"/>
  <c r="C49" i="55"/>
  <c r="G49" i="55"/>
  <c r="C50" i="55"/>
  <c r="G50" i="55"/>
  <c r="I50" i="55"/>
  <c r="C51" i="55"/>
  <c r="G51" i="55"/>
  <c r="J55" i="55"/>
  <c r="E51" i="55"/>
  <c r="I51" i="55"/>
  <c r="C52" i="55"/>
  <c r="G52" i="55"/>
  <c r="E52" i="55"/>
  <c r="K55" i="55"/>
  <c r="E53" i="55"/>
  <c r="I53" i="55"/>
  <c r="F60" i="55"/>
  <c r="C63" i="55"/>
  <c r="G63" i="55"/>
  <c r="E63" i="55"/>
  <c r="I63" i="55"/>
  <c r="C64" i="55"/>
  <c r="G64" i="55"/>
  <c r="E64" i="55"/>
  <c r="I64" i="55"/>
  <c r="C65" i="55"/>
  <c r="G65" i="55"/>
  <c r="E65" i="55"/>
  <c r="I65" i="55"/>
  <c r="C66" i="55"/>
  <c r="G66" i="55"/>
  <c r="E66" i="55"/>
  <c r="I66" i="55"/>
  <c r="C67" i="55"/>
  <c r="G67" i="55"/>
  <c r="E67" i="55"/>
  <c r="I67" i="55"/>
  <c r="C68" i="55"/>
  <c r="G68" i="55"/>
  <c r="E68" i="55"/>
  <c r="I68" i="55"/>
  <c r="E69" i="55"/>
  <c r="I69" i="55"/>
  <c r="C69" i="55"/>
  <c r="G69" i="55"/>
  <c r="E70" i="55"/>
  <c r="I70" i="55"/>
  <c r="C70" i="55"/>
  <c r="G70" i="55"/>
  <c r="C71" i="55"/>
  <c r="G71" i="55"/>
  <c r="E71" i="55"/>
  <c r="I71" i="55"/>
  <c r="E72" i="55"/>
  <c r="I72" i="55"/>
  <c r="C72" i="55"/>
  <c r="G72" i="55"/>
  <c r="C73" i="55"/>
  <c r="G73" i="55"/>
  <c r="E73" i="55"/>
  <c r="I73" i="55"/>
  <c r="C74" i="55"/>
  <c r="G74" i="55"/>
  <c r="E74" i="55"/>
  <c r="I74" i="55"/>
  <c r="I75" i="55"/>
  <c r="C75" i="55"/>
  <c r="G75" i="55"/>
  <c r="C76" i="55"/>
  <c r="G76" i="55"/>
  <c r="J79" i="55"/>
  <c r="E76" i="55"/>
  <c r="K79" i="55"/>
  <c r="E77" i="55"/>
  <c r="I77" i="55"/>
  <c r="C83" i="55"/>
  <c r="G83" i="55"/>
  <c r="E83" i="55"/>
  <c r="I83" i="55"/>
  <c r="C84" i="55"/>
  <c r="G84" i="55"/>
  <c r="E84" i="55"/>
  <c r="I84" i="55"/>
  <c r="C85" i="55"/>
  <c r="G85" i="55"/>
  <c r="E85" i="55"/>
  <c r="I85" i="55"/>
  <c r="E86" i="55"/>
  <c r="I86" i="55"/>
  <c r="C86" i="55"/>
  <c r="G86" i="55"/>
  <c r="E87" i="55"/>
  <c r="I87" i="55"/>
  <c r="C87" i="55"/>
  <c r="G87" i="55"/>
  <c r="C88" i="55"/>
  <c r="G88" i="55"/>
  <c r="E88" i="55"/>
  <c r="I88" i="55"/>
  <c r="C89" i="55"/>
  <c r="G89" i="55"/>
  <c r="E89" i="55"/>
  <c r="I89" i="55"/>
  <c r="C90" i="55"/>
  <c r="G90" i="55"/>
  <c r="E90" i="55"/>
  <c r="I90" i="55"/>
  <c r="E91" i="55"/>
  <c r="C91" i="55"/>
  <c r="G91" i="55"/>
  <c r="K95" i="55"/>
  <c r="E92" i="55"/>
  <c r="I92" i="55"/>
  <c r="C92" i="55"/>
  <c r="G92" i="55"/>
  <c r="J95" i="55"/>
  <c r="I93" i="55"/>
  <c r="F100"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E109" i="55"/>
  <c r="I109" i="55"/>
  <c r="C109" i="55"/>
  <c r="G109" i="55"/>
  <c r="C110" i="55"/>
  <c r="G110" i="55"/>
  <c r="E110" i="55"/>
  <c r="I110" i="55"/>
  <c r="E111" i="55"/>
  <c r="I111" i="55"/>
  <c r="C111" i="55"/>
  <c r="G111" i="55"/>
  <c r="C112" i="55"/>
  <c r="G112" i="55"/>
  <c r="E112" i="55"/>
  <c r="I112" i="55"/>
  <c r="E113" i="55"/>
  <c r="I113" i="55"/>
  <c r="C113" i="55"/>
  <c r="G113" i="55"/>
  <c r="E114" i="55"/>
  <c r="I114" i="55"/>
  <c r="C114" i="55"/>
  <c r="G114" i="55"/>
  <c r="C115" i="55"/>
  <c r="G115" i="55"/>
  <c r="E115" i="55"/>
  <c r="I115" i="55"/>
  <c r="C116" i="55"/>
  <c r="G116" i="55"/>
  <c r="E116" i="55"/>
  <c r="I116" i="55"/>
  <c r="E117" i="55"/>
  <c r="I117" i="55"/>
  <c r="C117" i="55"/>
  <c r="G117" i="55"/>
  <c r="C118" i="55"/>
  <c r="G118" i="55"/>
  <c r="E118" i="55"/>
  <c r="I118" i="55"/>
  <c r="C119" i="55"/>
  <c r="G119" i="55"/>
  <c r="I119" i="55"/>
  <c r="C120" i="55"/>
  <c r="G120" i="55"/>
  <c r="J123" i="55"/>
  <c r="E120" i="55"/>
  <c r="K123" i="55"/>
  <c r="E121" i="55"/>
  <c r="I121" i="55"/>
  <c r="C127" i="55"/>
  <c r="G127" i="55"/>
  <c r="E127" i="55"/>
  <c r="I127" i="55"/>
  <c r="C128" i="55"/>
  <c r="G128" i="55"/>
  <c r="E128" i="55"/>
  <c r="I128" i="55"/>
  <c r="C129" i="55"/>
  <c r="G129" i="55"/>
  <c r="E129" i="55"/>
  <c r="I129" i="55"/>
  <c r="C130" i="55"/>
  <c r="G130" i="55"/>
  <c r="E130" i="55"/>
  <c r="I130" i="55"/>
  <c r="E131" i="55"/>
  <c r="I131" i="55"/>
  <c r="C131" i="55"/>
  <c r="G131" i="55"/>
  <c r="C132" i="55"/>
  <c r="G132" i="55"/>
  <c r="E132" i="55"/>
  <c r="I132" i="55"/>
  <c r="C133" i="55"/>
  <c r="G133" i="55"/>
  <c r="E133" i="55"/>
  <c r="I133" i="55"/>
  <c r="C134" i="55"/>
  <c r="G134" i="55"/>
  <c r="E134" i="55"/>
  <c r="I134" i="55"/>
  <c r="E135" i="55"/>
  <c r="I135" i="55"/>
  <c r="C135" i="55"/>
  <c r="G135" i="55"/>
  <c r="C136" i="55"/>
  <c r="G136" i="55"/>
  <c r="E136" i="55"/>
  <c r="I136" i="55"/>
  <c r="C137" i="55"/>
  <c r="G137" i="55"/>
  <c r="E137" i="55"/>
  <c r="I137" i="55"/>
  <c r="C138" i="55"/>
  <c r="G138" i="55"/>
  <c r="C139" i="55"/>
  <c r="G139" i="55"/>
  <c r="J142" i="55"/>
  <c r="K142" i="55"/>
  <c r="E139" i="55"/>
  <c r="I139" i="55"/>
  <c r="E140" i="55"/>
  <c r="I140" i="55"/>
  <c r="F147" i="55"/>
  <c r="K152" i="55"/>
  <c r="E150" i="55"/>
  <c r="I150" i="55"/>
  <c r="C156" i="55"/>
  <c r="G156" i="55"/>
  <c r="E156" i="55"/>
  <c r="I156" i="55"/>
  <c r="C157" i="55"/>
  <c r="G157" i="55"/>
  <c r="E157" i="55"/>
  <c r="K160" i="55"/>
  <c r="E158" i="55"/>
  <c r="I158" i="55"/>
  <c r="I164" i="55"/>
  <c r="K162" i="48"/>
  <c r="E160" i="48"/>
  <c r="I160" i="48"/>
  <c r="E162" i="48"/>
  <c r="I162" i="48"/>
  <c r="E150" i="48"/>
  <c r="I150" i="48"/>
  <c r="E157" i="48"/>
  <c r="I157" i="48"/>
  <c r="E140" i="48"/>
  <c r="I140" i="48"/>
  <c r="I147" i="48"/>
  <c r="D138" i="48"/>
  <c r="H138" i="48" s="1"/>
  <c r="E130" i="48"/>
  <c r="I130" i="48"/>
  <c r="E133" i="48"/>
  <c r="E119" i="48"/>
  <c r="I119" i="48"/>
  <c r="E127" i="48"/>
  <c r="I127" i="48"/>
  <c r="D117" i="48"/>
  <c r="H117" i="48" s="1"/>
  <c r="K112" i="48"/>
  <c r="E109" i="48"/>
  <c r="I109" i="48"/>
  <c r="E112" i="48"/>
  <c r="I112" i="48"/>
  <c r="D107" i="48"/>
  <c r="H107" i="48" s="1"/>
  <c r="E98" i="48"/>
  <c r="I98" i="48"/>
  <c r="E102" i="48"/>
  <c r="J95" i="48"/>
  <c r="K95" i="48"/>
  <c r="E93" i="48"/>
  <c r="I93" i="48"/>
  <c r="E95" i="48"/>
  <c r="I95" i="48"/>
  <c r="C76" i="48"/>
  <c r="G76" i="48"/>
  <c r="C86" i="48"/>
  <c r="G86" i="48"/>
  <c r="C68" i="48"/>
  <c r="G68" i="48"/>
  <c r="C73" i="48"/>
  <c r="G73" i="48"/>
  <c r="C56" i="48"/>
  <c r="G56" i="48"/>
  <c r="C61" i="48"/>
  <c r="G61" i="48"/>
  <c r="C41" i="48"/>
  <c r="G41" i="48"/>
  <c r="C53" i="48"/>
  <c r="G53" i="48"/>
  <c r="E31" i="48"/>
  <c r="I31" i="48"/>
  <c r="E34" i="48"/>
  <c r="E17" i="48"/>
  <c r="I17" i="48"/>
  <c r="E28" i="48"/>
  <c r="I28" i="48"/>
  <c r="D15" i="48"/>
  <c r="H15" i="48" s="1"/>
  <c r="J10" i="48"/>
  <c r="E7" i="48"/>
  <c r="I7" i="48"/>
  <c r="E10" i="48"/>
  <c r="C160" i="48"/>
  <c r="G160" i="48"/>
  <c r="C150" i="48"/>
  <c r="G150" i="48"/>
  <c r="C157" i="48"/>
  <c r="G157" i="48"/>
  <c r="C140" i="48"/>
  <c r="G140" i="48"/>
  <c r="C147" i="48"/>
  <c r="G147" i="48"/>
  <c r="C130" i="48"/>
  <c r="G130" i="48"/>
  <c r="C133" i="48"/>
  <c r="G133" i="48"/>
  <c r="C119" i="48"/>
  <c r="G119" i="48"/>
  <c r="C127" i="48"/>
  <c r="G127" i="48"/>
  <c r="C109" i="48"/>
  <c r="G109" i="48"/>
  <c r="C112" i="48"/>
  <c r="G112" i="48"/>
  <c r="C98" i="48"/>
  <c r="G98" i="48"/>
  <c r="C102" i="48"/>
  <c r="G102" i="48"/>
  <c r="C93" i="48"/>
  <c r="G93" i="48"/>
  <c r="E76" i="48"/>
  <c r="I76" i="48"/>
  <c r="E86" i="48"/>
  <c r="I86" i="48"/>
  <c r="E68" i="48"/>
  <c r="I68" i="48"/>
  <c r="E73" i="48"/>
  <c r="I73" i="48"/>
  <c r="E56" i="48"/>
  <c r="I56" i="48"/>
  <c r="E61" i="48"/>
  <c r="I61" i="48"/>
  <c r="E41" i="48"/>
  <c r="I41" i="48"/>
  <c r="E53" i="48"/>
  <c r="I53" i="48"/>
  <c r="C31" i="48"/>
  <c r="G31" i="48"/>
  <c r="C34" i="48"/>
  <c r="G34" i="48"/>
  <c r="C17" i="48"/>
  <c r="G17" i="48"/>
  <c r="C28" i="48"/>
  <c r="G28" i="48"/>
  <c r="C7" i="48"/>
  <c r="G7" i="48"/>
  <c r="C10" i="48"/>
  <c r="G10" i="48"/>
  <c r="F5" i="48"/>
  <c r="K10" i="48"/>
  <c r="E8" i="48"/>
  <c r="I8" i="48"/>
  <c r="E18" i="48"/>
  <c r="I18" i="48"/>
  <c r="C18" i="48"/>
  <c r="G18" i="48"/>
  <c r="E19" i="48"/>
  <c r="I19" i="48"/>
  <c r="C19" i="48"/>
  <c r="G19" i="48"/>
  <c r="C20" i="48"/>
  <c r="G20" i="48"/>
  <c r="E20" i="48"/>
  <c r="I20" i="48"/>
  <c r="E21" i="48"/>
  <c r="I21" i="48"/>
  <c r="C21" i="48"/>
  <c r="G21" i="48"/>
  <c r="C22" i="48"/>
  <c r="G22" i="48"/>
  <c r="E22" i="48"/>
  <c r="I22" i="48"/>
  <c r="C23" i="48"/>
  <c r="G23" i="48"/>
  <c r="E23" i="48"/>
  <c r="I23" i="48"/>
  <c r="C24" i="48"/>
  <c r="G24" i="48"/>
  <c r="E24" i="48"/>
  <c r="I24" i="48"/>
  <c r="C25" i="48"/>
  <c r="G25" i="48"/>
  <c r="J28" i="48"/>
  <c r="K28" i="48"/>
  <c r="E26" i="48"/>
  <c r="I26" i="48"/>
  <c r="K34" i="48"/>
  <c r="E32" i="48"/>
  <c r="I32" i="48"/>
  <c r="F39" i="48"/>
  <c r="C42" i="48"/>
  <c r="G42" i="48"/>
  <c r="E42" i="48"/>
  <c r="I42" i="48"/>
  <c r="E43" i="48"/>
  <c r="I43" i="48"/>
  <c r="C43" i="48"/>
  <c r="G43" i="48"/>
  <c r="E44" i="48"/>
  <c r="I44" i="48"/>
  <c r="C44" i="48"/>
  <c r="G44" i="48"/>
  <c r="C45" i="48"/>
  <c r="G45" i="48"/>
  <c r="E45" i="48"/>
  <c r="I45" i="48"/>
  <c r="E46" i="48"/>
  <c r="I46" i="48"/>
  <c r="C46" i="48"/>
  <c r="G46" i="48"/>
  <c r="E47" i="48"/>
  <c r="I47" i="48"/>
  <c r="C47" i="48"/>
  <c r="G47" i="48"/>
  <c r="C48" i="48"/>
  <c r="G48" i="48"/>
  <c r="I48" i="48"/>
  <c r="J53" i="48"/>
  <c r="E49" i="48"/>
  <c r="I49" i="48"/>
  <c r="C49" i="48"/>
  <c r="G49" i="48"/>
  <c r="C50" i="48"/>
  <c r="G50" i="48"/>
  <c r="E50" i="48"/>
  <c r="K53" i="48"/>
  <c r="E51" i="48"/>
  <c r="I51" i="48"/>
  <c r="C57" i="48"/>
  <c r="G57" i="48"/>
  <c r="I57" i="48"/>
  <c r="J61" i="48"/>
  <c r="E58" i="48"/>
  <c r="C58" i="48"/>
  <c r="G58" i="48"/>
  <c r="K61" i="48"/>
  <c r="E59" i="48"/>
  <c r="I59" i="48"/>
  <c r="E69" i="48"/>
  <c r="I69" i="48"/>
  <c r="C69" i="48"/>
  <c r="G69" i="48"/>
  <c r="C70" i="48"/>
  <c r="G70" i="48"/>
  <c r="K73" i="48"/>
  <c r="J73" i="48"/>
  <c r="E71" i="48"/>
  <c r="I71" i="48"/>
  <c r="C77" i="48"/>
  <c r="G77" i="48"/>
  <c r="E77" i="48"/>
  <c r="I77" i="48"/>
  <c r="E78" i="48"/>
  <c r="I78" i="48"/>
  <c r="C78" i="48"/>
  <c r="G78" i="48"/>
  <c r="C79" i="48"/>
  <c r="G79" i="48"/>
  <c r="E79" i="48"/>
  <c r="I79" i="48"/>
  <c r="C80" i="48"/>
  <c r="G80" i="48"/>
  <c r="E80" i="48"/>
  <c r="I80" i="48"/>
  <c r="E81" i="48"/>
  <c r="I81" i="48"/>
  <c r="C81" i="48"/>
  <c r="G81" i="48"/>
  <c r="C82" i="48"/>
  <c r="G82" i="48"/>
  <c r="C83" i="48"/>
  <c r="G83" i="48"/>
  <c r="J86" i="48"/>
  <c r="K86" i="48"/>
  <c r="E83" i="48"/>
  <c r="I83" i="48"/>
  <c r="E84" i="48"/>
  <c r="I84" i="48"/>
  <c r="F91" i="48"/>
  <c r="C99" i="48"/>
  <c r="G99" i="48"/>
  <c r="K102" i="48"/>
  <c r="E99" i="48"/>
  <c r="I99" i="48"/>
  <c r="E100" i="48"/>
  <c r="I100" i="48"/>
  <c r="E110" i="48"/>
  <c r="I110" i="48"/>
  <c r="C120" i="48"/>
  <c r="G120" i="48"/>
  <c r="E120" i="48"/>
  <c r="I120" i="48"/>
  <c r="C121" i="48"/>
  <c r="G121" i="48"/>
  <c r="E121" i="48"/>
  <c r="I121" i="48"/>
  <c r="E122" i="48"/>
  <c r="I122" i="48"/>
  <c r="C122" i="48"/>
  <c r="G122" i="48"/>
  <c r="E123" i="48"/>
  <c r="I123" i="48"/>
  <c r="C123" i="48"/>
  <c r="G123" i="48"/>
  <c r="C124" i="48"/>
  <c r="G124" i="48"/>
  <c r="K127" i="48"/>
  <c r="J127" i="48"/>
  <c r="E125" i="48"/>
  <c r="I125" i="48"/>
  <c r="K133" i="48"/>
  <c r="E131" i="48"/>
  <c r="I131" i="48"/>
  <c r="J147" i="48"/>
  <c r="E141" i="48"/>
  <c r="I141" i="48"/>
  <c r="C141" i="48"/>
  <c r="G141" i="48"/>
  <c r="E142" i="48"/>
  <c r="I142" i="48"/>
  <c r="C142" i="48"/>
  <c r="G142" i="48"/>
  <c r="C143" i="48"/>
  <c r="G143" i="48"/>
  <c r="E143" i="48"/>
  <c r="I143" i="48"/>
  <c r="C144" i="48"/>
  <c r="G144" i="48"/>
  <c r="E144" i="48"/>
  <c r="K147" i="48"/>
  <c r="E145" i="48"/>
  <c r="I145" i="48"/>
  <c r="E151" i="48"/>
  <c r="I151" i="48"/>
  <c r="C151" i="48"/>
  <c r="G151" i="48"/>
  <c r="E152" i="48"/>
  <c r="I152" i="48"/>
  <c r="C152" i="48"/>
  <c r="G152" i="48"/>
  <c r="E153" i="48"/>
  <c r="I153" i="48"/>
  <c r="C153" i="48"/>
  <c r="G153" i="48"/>
  <c r="C154" i="48"/>
  <c r="G154" i="48"/>
  <c r="J157" i="48"/>
  <c r="K157" i="48"/>
  <c r="E155" i="48"/>
  <c r="I155"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166" i="48"/>
  <c r="J166" i="48"/>
  <c r="C11" i="44"/>
  <c r="C42" i="44"/>
  <c r="D11" i="44"/>
  <c r="D42" i="44"/>
  <c r="E11" i="44"/>
  <c r="E42" i="44"/>
  <c r="B11" i="44"/>
  <c r="B42" i="44"/>
  <c r="E11" i="45"/>
  <c r="D11" i="45"/>
  <c r="C11" i="45"/>
  <c r="B11" i="45"/>
  <c r="E401" i="49"/>
  <c r="D401" i="49"/>
  <c r="C401" i="49"/>
  <c r="B401" i="49"/>
  <c r="B5" i="49"/>
  <c r="C5" i="49" s="1"/>
  <c r="E5" i="49" s="1"/>
  <c r="B5" i="47"/>
  <c r="C5" i="47" s="1"/>
  <c r="E5" i="47" s="1"/>
  <c r="E58" i="26"/>
  <c r="C58" i="26"/>
  <c r="H6" i="26"/>
  <c r="H58" i="26" s="1"/>
  <c r="G6" i="26"/>
  <c r="G58" i="26" s="1"/>
  <c r="D58" i="26"/>
  <c r="B58"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8" i="33" s="1"/>
  <c r="G6" i="33"/>
  <c r="G58" i="33" s="1"/>
  <c r="E58" i="33"/>
  <c r="D58" i="33"/>
  <c r="C58" i="33"/>
  <c r="B58" i="33"/>
  <c r="H42" i="44" l="1"/>
  <c r="J58" i="26"/>
  <c r="G401" i="49"/>
  <c r="I401" i="49" s="1"/>
  <c r="H401" i="49"/>
  <c r="J401" i="49" s="1"/>
  <c r="D5" i="49"/>
  <c r="D43" i="44"/>
  <c r="H11" i="44"/>
  <c r="G42" i="44"/>
  <c r="I42" i="44" s="1"/>
  <c r="B43" i="44"/>
  <c r="C43" i="44"/>
  <c r="E43" i="44"/>
  <c r="C5" i="44"/>
  <c r="E5" i="44" s="1"/>
  <c r="H27" i="47"/>
  <c r="J27" i="47" s="1"/>
  <c r="G27" i="47"/>
  <c r="I27" i="47" s="1"/>
  <c r="G38" i="47"/>
  <c r="I38" i="47" s="1"/>
  <c r="H38" i="47"/>
  <c r="J38" i="47" s="1"/>
  <c r="D5" i="47"/>
  <c r="H33" i="46"/>
  <c r="J33" i="46" s="1"/>
  <c r="G33" i="46"/>
  <c r="I33" i="46" s="1"/>
  <c r="D5" i="46"/>
  <c r="D5" i="33"/>
  <c r="I58" i="26"/>
  <c r="I6" i="26"/>
  <c r="J6" i="26"/>
  <c r="D5" i="26"/>
  <c r="B46" i="45"/>
  <c r="B47" i="45"/>
  <c r="B48" i="45"/>
  <c r="B49" i="45"/>
  <c r="B50" i="45"/>
  <c r="B51" i="45"/>
  <c r="B52" i="45"/>
  <c r="B53" i="45"/>
  <c r="B54" i="45"/>
  <c r="B55" i="45"/>
  <c r="B56" i="45"/>
  <c r="B57" i="45"/>
  <c r="B58" i="45"/>
  <c r="B59" i="45"/>
  <c r="B60" i="45"/>
  <c r="B61" i="45"/>
  <c r="B62" i="45"/>
  <c r="B63" i="45"/>
  <c r="B64" i="45"/>
  <c r="B65" i="45"/>
  <c r="C56" i="45"/>
  <c r="C46" i="45"/>
  <c r="C47" i="45"/>
  <c r="C48" i="45"/>
  <c r="C49" i="45"/>
  <c r="C50" i="45"/>
  <c r="C51" i="45"/>
  <c r="C52" i="45"/>
  <c r="C53" i="45"/>
  <c r="C54" i="45"/>
  <c r="C55" i="45"/>
  <c r="C57" i="45"/>
  <c r="C58" i="45"/>
  <c r="C59" i="45"/>
  <c r="C60" i="45"/>
  <c r="C61" i="45"/>
  <c r="C62" i="45"/>
  <c r="C63" i="45"/>
  <c r="C64" i="45"/>
  <c r="C65" i="45"/>
  <c r="B39" i="45"/>
  <c r="B40" i="45"/>
  <c r="B41" i="45"/>
  <c r="B42" i="45"/>
  <c r="D39" i="45"/>
  <c r="D40" i="45"/>
  <c r="D41" i="45"/>
  <c r="D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E50" i="45"/>
  <c r="H50" i="45" s="1"/>
  <c r="E51" i="45"/>
  <c r="H51" i="45" s="1"/>
  <c r="E52" i="45"/>
  <c r="H52" i="45" s="1"/>
  <c r="E53" i="45"/>
  <c r="H53" i="45" s="1"/>
  <c r="E54" i="45"/>
  <c r="H54" i="45" s="1"/>
  <c r="E55" i="45"/>
  <c r="H55" i="45" s="1"/>
  <c r="E56" i="45"/>
  <c r="H56" i="45" s="1"/>
  <c r="E57" i="45"/>
  <c r="H57" i="45" s="1"/>
  <c r="E58" i="45"/>
  <c r="H58" i="45" s="1"/>
  <c r="E59" i="45"/>
  <c r="E60" i="45"/>
  <c r="H60" i="45" s="1"/>
  <c r="E61" i="45"/>
  <c r="E62" i="45"/>
  <c r="H62" i="45" s="1"/>
  <c r="E63" i="45"/>
  <c r="H63" i="45" s="1"/>
  <c r="E64" i="45"/>
  <c r="H64" i="45" s="1"/>
  <c r="E65" i="45"/>
  <c r="H65" i="45" s="1"/>
  <c r="C39" i="45"/>
  <c r="C40" i="45"/>
  <c r="C41" i="45"/>
  <c r="C42" i="45"/>
  <c r="E39" i="45"/>
  <c r="E40" i="45"/>
  <c r="H40" i="45" s="1"/>
  <c r="E41" i="45"/>
  <c r="H41" i="45" s="1"/>
  <c r="E42" i="45"/>
  <c r="G34" i="45"/>
  <c r="I34" i="45" s="1"/>
  <c r="H34" i="45"/>
  <c r="J34" i="45" s="1"/>
  <c r="G11" i="45"/>
  <c r="I11" i="45" s="1"/>
  <c r="H11" i="45"/>
  <c r="J11" i="45" s="1"/>
  <c r="J15" i="51"/>
  <c r="K15" i="51"/>
  <c r="J24" i="51"/>
  <c r="K24" i="51"/>
  <c r="D13" i="51"/>
  <c r="F13" i="51" s="1"/>
  <c r="G11" i="44"/>
  <c r="C6" i="45"/>
  <c r="J42" i="44"/>
  <c r="B38" i="45"/>
  <c r="I11" i="44"/>
  <c r="G43" i="44" l="1"/>
  <c r="I43" i="44" s="1"/>
  <c r="H43" i="44"/>
  <c r="J43" i="44" s="1"/>
  <c r="C43" i="45"/>
  <c r="E43" i="45"/>
  <c r="H61" i="45"/>
  <c r="H59" i="45"/>
  <c r="H49" i="45"/>
  <c r="H42" i="45"/>
  <c r="G42" i="45"/>
  <c r="G40" i="45"/>
  <c r="C66" i="45"/>
  <c r="G65" i="45"/>
  <c r="G63" i="45"/>
  <c r="G61" i="45"/>
  <c r="G59" i="45"/>
  <c r="G57" i="45"/>
  <c r="G55" i="45"/>
  <c r="G53" i="45"/>
  <c r="G51" i="45"/>
  <c r="G49" i="45"/>
  <c r="G47" i="45"/>
  <c r="E66" i="45"/>
  <c r="D66" i="45"/>
  <c r="H46" i="45"/>
  <c r="D43" i="45"/>
  <c r="H39" i="45"/>
  <c r="G41" i="45"/>
  <c r="B43" i="45"/>
  <c r="G43" i="45" s="1"/>
  <c r="G39" i="45"/>
  <c r="G64" i="45"/>
  <c r="G62" i="45"/>
  <c r="G60" i="45"/>
  <c r="G58" i="45"/>
  <c r="G56" i="45"/>
  <c r="G54" i="45"/>
  <c r="G52" i="45"/>
  <c r="G50" i="45"/>
  <c r="G48" i="45"/>
  <c r="B66" i="45"/>
  <c r="G66" i="45" s="1"/>
  <c r="G46" i="45"/>
  <c r="C38" i="45"/>
  <c r="E6" i="45"/>
  <c r="E38" i="45" s="1"/>
  <c r="H43" i="45" l="1"/>
  <c r="H66" i="45"/>
</calcChain>
</file>

<file path=xl/sharedStrings.xml><?xml version="1.0" encoding="utf-8"?>
<sst xmlns="http://schemas.openxmlformats.org/spreadsheetml/2006/main" count="1552" uniqueCount="525">
  <si>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</si>
  <si>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</si>
  <si>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</si>
  <si>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</si>
  <si>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</si>
  <si>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</si>
  <si>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</si>
  <si>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</si>
  <si>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</si>
  <si>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</si>
  <si>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</si>
  <si>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</si>
  <si>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</si>
  <si>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</si>
  <si>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</si>
  <si>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</si>
  <si>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</si>
  <si>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</si>
  <si>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</si>
  <si>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</si>
  <si>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</si>
  <si>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</si>
  <si>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</si>
  <si>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</si>
  <si>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</si>
  <si>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</si>
  <si>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</si>
  <si>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</si>
  <si>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</si>
  <si>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</si>
  <si>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</si>
  <si>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</si>
  <si>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</si>
  <si>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</si>
  <si>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</si>
  <si>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</si>
  <si>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</si>
  <si>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</si>
  <si>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</si>
  <si>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</si>
  <si>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</si>
  <si>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</si>
  <si>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</si>
  <si>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</si>
  <si>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</si>
  <si>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</si>
  <si>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</si>
  <si>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</si>
  <si>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</si>
  <si>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</si>
  <si>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</si>
  <si>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</si>
  <si>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</si>
  <si>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</si>
  <si>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</si>
  <si>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</si>
  <si>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</si>
  <si>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</si>
  <si>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</si>
  <si>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</si>
  <si>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</si>
  <si>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</si>
  <si>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</si>
  <si>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</si>
  <si>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</si>
  <si>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</si>
  <si>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</si>
  <si>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</si>
  <si>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</si>
  <si>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</si>
  <si>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</si>
  <si>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</si>
  <si>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</si>
  <si>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</si>
  <si>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</si>
  <si>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Tesla</t>
  </si>
  <si>
    <t>Toyota</t>
  </si>
  <si>
    <t>UD Trucks</t>
  </si>
  <si>
    <t>Volkswagen</t>
  </si>
  <si>
    <t>Volvo Car</t>
  </si>
  <si>
    <t>Volvo Commercial</t>
  </si>
  <si>
    <t>Western Star</t>
  </si>
  <si>
    <t>VFACTS NT REPORT</t>
  </si>
  <si>
    <t>SEPTEMBER 2022</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</si>
  <si>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</si>
  <si>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</si>
  <si>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</si>
  <si>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</si>
  <si>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</si>
  <si>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</si>
  <si>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</si>
  <si>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</si>
  <si>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</si>
  <si>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</si>
  <si>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</si>
  <si>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</si>
  <si>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</si>
  <si>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</si>
  <si>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</si>
  <si>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</si>
  <si>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</si>
  <si>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</si>
  <si>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</si>
  <si>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</si>
  <si>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</si>
  <si>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</si>
  <si>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</si>
  <si>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</si>
  <si>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</si>
  <si>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</si>
  <si>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</si>
  <si>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</si>
  <si>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</si>
  <si>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</si>
  <si>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</si>
  <si>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</si>
  <si>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</si>
  <si>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</si>
  <si>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</si>
  <si>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</si>
  <si>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</si>
  <si>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</si>
  <si>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</si>
  <si>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</si>
  <si>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</si>
  <si>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</si>
  <si>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</si>
  <si>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</si>
  <si>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</si>
  <si>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</si>
  <si>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</si>
  <si>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</si>
  <si>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</si>
  <si>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</si>
  <si>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</si>
  <si>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</si>
  <si>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</si>
  <si>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</si>
  <si>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</si>
  <si>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</si>
  <si>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</si>
  <si>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</si>
  <si>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</si>
  <si>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</si>
  <si>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</si>
  <si>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</si>
  <si>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</si>
  <si>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</si>
  <si>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</si>
  <si>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</si>
  <si>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</si>
  <si>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</si>
  <si>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</si>
  <si>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</si>
  <si>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</si>
  <si>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</si>
  <si>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</si>
  <si>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</si>
  <si>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</si>
  <si>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</si>
  <si>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</si>
  <si>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</si>
  <si>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</si>
  <si>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</si>
  <si>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</si>
  <si>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</si>
  <si>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</si>
  <si>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</si>
  <si>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</si>
  <si>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</si>
  <si>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</si>
  <si>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</si>
  <si>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</si>
  <si>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</si>
  <si>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</si>
  <si>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Austria</t>
  </si>
  <si>
    <t>Argentina</t>
  </si>
  <si>
    <t>Kia Picanto</t>
  </si>
  <si>
    <t>Mitsubishi Mirage</t>
  </si>
  <si>
    <t>Ford Fiesta</t>
  </si>
  <si>
    <t>Honda Jazz</t>
  </si>
  <si>
    <t>Hyundai i20</t>
  </si>
  <si>
    <t>Kia Rio</t>
  </si>
  <si>
    <t>Mazda2</t>
  </si>
  <si>
    <t>MG MG3</t>
  </si>
  <si>
    <t>Suzuki Baleno</t>
  </si>
  <si>
    <t>Suzuki Swift</t>
  </si>
  <si>
    <t>Toyota Yaris</t>
  </si>
  <si>
    <t>Volkswagen Polo</t>
  </si>
  <si>
    <t>Audi A1</t>
  </si>
  <si>
    <t>MINI Hatch</t>
  </si>
  <si>
    <t>Ford Focus</t>
  </si>
  <si>
    <t>Honda Civic</t>
  </si>
  <si>
    <t>Hyundai i30</t>
  </si>
  <si>
    <t>Hyundai Ioniq</t>
  </si>
  <si>
    <t>Kia Cerato</t>
  </si>
  <si>
    <t>Mazda3</t>
  </si>
  <si>
    <t>Subaru Impreza</t>
  </si>
  <si>
    <t>Subaru WRX</t>
  </si>
  <si>
    <t>Toyota Corolla</t>
  </si>
  <si>
    <t>Toyota Prius</t>
  </si>
  <si>
    <t>Volkswagen Golf</t>
  </si>
  <si>
    <t>BMW 1 Series</t>
  </si>
  <si>
    <t>BMW 2 Series Gran Coupe</t>
  </si>
  <si>
    <t>Mercedes-Benz A-Class</t>
  </si>
  <si>
    <t>Nissan Leaf</t>
  </si>
  <si>
    <t>Hyundai Sonata</t>
  </si>
  <si>
    <t>Mazda6</t>
  </si>
  <si>
    <t>Skoda Octavia</t>
  </si>
  <si>
    <t>Toyota Camry</t>
  </si>
  <si>
    <t>Audi A4</t>
  </si>
  <si>
    <t>BMW 3 Series</t>
  </si>
  <si>
    <t>BMW 4 Series Gran Coupe</t>
  </si>
  <si>
    <t>Jaguar XE</t>
  </si>
  <si>
    <t>Lexus ES</t>
  </si>
  <si>
    <t>Lexus IS</t>
  </si>
  <si>
    <t>Mercedes-Benz C-Class</t>
  </si>
  <si>
    <t>Mercedes-Benz CLA-Class</t>
  </si>
  <si>
    <t>Tesla Model 3</t>
  </si>
  <si>
    <t>Kia Stinger</t>
  </si>
  <si>
    <t>Audi A7</t>
  </si>
  <si>
    <t>BMW 5 Series</t>
  </si>
  <si>
    <t>Mercedes-Benz E-Class</t>
  </si>
  <si>
    <t>BMW 6 Series GT</t>
  </si>
  <si>
    <t>Lexus LS</t>
  </si>
  <si>
    <t>Honda Odyssey</t>
  </si>
  <si>
    <t>Hyundai iMAX</t>
  </si>
  <si>
    <t>Hyundai Staria</t>
  </si>
  <si>
    <t>Kia Carnival</t>
  </si>
  <si>
    <t>LDV G10 Wagon</t>
  </si>
  <si>
    <t>Volkswagen Caddy</t>
  </si>
  <si>
    <t>Volkswagen Multivan</t>
  </si>
  <si>
    <t>Mercedes-Benz Valente</t>
  </si>
  <si>
    <t>Toyota Granvia</t>
  </si>
  <si>
    <t>BMW 2 Series Coupe/Conv</t>
  </si>
  <si>
    <t>Ford Mustang</t>
  </si>
  <si>
    <t>Hyundai Veloster</t>
  </si>
  <si>
    <t>Mazda MX5</t>
  </si>
  <si>
    <t>Subaru BRZ</t>
  </si>
  <si>
    <t>Toyota GR86 / 86</t>
  </si>
  <si>
    <t>BMW 4 Series Coupe/Conv</t>
  </si>
  <si>
    <t>BMW Z4</t>
  </si>
  <si>
    <t>Chevrolet Corvette Stingray</t>
  </si>
  <si>
    <t>Lexus RC</t>
  </si>
  <si>
    <t>Mercedes-Benz C-Class Cpe/Conv</t>
  </si>
  <si>
    <t>Toyota Supra</t>
  </si>
  <si>
    <t>Rolls-Royce Coupe/Conv</t>
  </si>
  <si>
    <t>Ford Puma</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</si>
  <si>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</si>
  <si>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</si>
  <si>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</si>
  <si>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</si>
  <si>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</si>
  <si>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</si>
  <si>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</si>
  <si>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</si>
  <si>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</si>
  <si>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</si>
  <si>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</si>
  <si>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</si>
  <si>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</si>
  <si>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</si>
  <si>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</si>
  <si>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</si>
  <si>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</si>
  <si>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</si>
  <si>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</si>
  <si>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</si>
  <si>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</si>
  <si>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</si>
  <si>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</si>
  <si>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</si>
  <si>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</si>
  <si>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</si>
  <si>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Volkswagen T-Roc</t>
  </si>
  <si>
    <t>Audi Q2</t>
  </si>
  <si>
    <t>Audi Q3</t>
  </si>
  <si>
    <t>BMW X1</t>
  </si>
  <si>
    <t>BMW X2</t>
  </si>
  <si>
    <t>Lexus UX</t>
  </si>
  <si>
    <t>Mercedes-Benz GLA-Class</t>
  </si>
  <si>
    <t>MINI Countryman</t>
  </si>
  <si>
    <t>Ford Escape</t>
  </si>
  <si>
    <t>GWM Haval H6</t>
  </si>
  <si>
    <t>Honda CR-V</t>
  </si>
  <si>
    <t>Hyundai Tucson</t>
  </si>
  <si>
    <t>Jeep Cherokee</t>
  </si>
  <si>
    <t>Kia Sportage</t>
  </si>
  <si>
    <t>Mazda CX-5</t>
  </si>
  <si>
    <t>MG HS</t>
  </si>
  <si>
    <t>Mitsubishi Outlander</t>
  </si>
  <si>
    <t>Nissan X-Trail</t>
  </si>
  <si>
    <t>Peugeot 5008</t>
  </si>
  <si>
    <t>Skoda Karoq</t>
  </si>
  <si>
    <t>SsangYong Korando</t>
  </si>
  <si>
    <t>Subaru Forester</t>
  </si>
  <si>
    <t>Toyota RAV4</t>
  </si>
  <si>
    <t>Volkswagen Tiguan</t>
  </si>
  <si>
    <t>Audi Q5</t>
  </si>
  <si>
    <t>BMW X3</t>
  </si>
  <si>
    <t>BMW X4</t>
  </si>
  <si>
    <t>Genesis GV70</t>
  </si>
  <si>
    <t>Land Rover Discovery Sport</t>
  </si>
  <si>
    <t>Land Rover Range Rover Evoque</t>
  </si>
  <si>
    <t>Lexus NX</t>
  </si>
  <si>
    <t>Mercedes-Benz GLB-Class</t>
  </si>
  <si>
    <t>Mercedes-Benz GLC-Class Coupe</t>
  </si>
  <si>
    <t>Mercedes-Benz GLC-Class Wagon</t>
  </si>
  <si>
    <t>Porsche Macan</t>
  </si>
  <si>
    <t>Tesla Model Y</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</si>
  <si>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</si>
  <si>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</si>
  <si>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</si>
  <si>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</si>
  <si>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</si>
  <si>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</si>
  <si>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</si>
  <si>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</si>
  <si>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</si>
  <si>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</si>
  <si>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</si>
  <si>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</si>
  <si>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</si>
  <si>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Skoda Kodiaq</t>
  </si>
  <si>
    <t>Ssangyong Rexton</t>
  </si>
  <si>
    <t>Subaru Outback</t>
  </si>
  <si>
    <t>Toyota Fortuner</t>
  </si>
  <si>
    <t>Toyota Kluger</t>
  </si>
  <si>
    <t>Toyota Prado</t>
  </si>
  <si>
    <t>Volkswagen Tiguan Allspace</t>
  </si>
  <si>
    <t>BMW iX</t>
  </si>
  <si>
    <t>BMW X5</t>
  </si>
  <si>
    <t>BMW X6</t>
  </si>
  <si>
    <t>Jaguar F-Pace</t>
  </si>
  <si>
    <t>Kia EV6</t>
  </si>
  <si>
    <t>Land Rover Defender</t>
  </si>
  <si>
    <t>Land Rover Range Rover Sport</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</si>
  <si>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</si>
  <si>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</si>
  <si>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</si>
  <si>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</si>
  <si>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</si>
  <si>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</si>
  <si>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</si>
  <si>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</si>
  <si>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</si>
  <si>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</si>
  <si>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</si>
  <si>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Lexus LX</t>
  </si>
  <si>
    <t>Mercedes-Benz G-Class</t>
  </si>
  <si>
    <t>Mercedes-Benz GLS-Class</t>
  </si>
  <si>
    <t>Ford Transit Bus</t>
  </si>
  <si>
    <t>LDV Deliver 9 Bus</t>
  </si>
  <si>
    <t>Mercedes-Benz Sprinter Bus</t>
  </si>
  <si>
    <t>Toyota Hiace Bus</t>
  </si>
  <si>
    <t>Toyota Coaster</t>
  </si>
  <si>
    <t>Renault Kangoo</t>
  </si>
  <si>
    <t>Volkswagen Caddy Van</t>
  </si>
  <si>
    <t>Ford Transit Custom</t>
  </si>
  <si>
    <t>Hyundai iLOAD</t>
  </si>
  <si>
    <t>Hyundai Staria Load</t>
  </si>
  <si>
    <t>LDV G10/G10+</t>
  </si>
  <si>
    <t>LDV V80</t>
  </si>
  <si>
    <t>Mercedes-Benz Vito/eVito Van</t>
  </si>
  <si>
    <t>Mitsubishi Express</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</si>
  <si>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</si>
  <si>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</si>
  <si>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</si>
  <si>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</si>
  <si>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</si>
  <si>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</si>
  <si>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</si>
  <si>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</si>
  <si>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</si>
  <si>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</si>
  <si>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</si>
  <si>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</si>
  <si>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</si>
  <si>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</si>
  <si>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</si>
  <si>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</si>
  <si>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</si>
  <si>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</si>
  <si>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</si>
  <si>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</si>
  <si>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</si>
  <si>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</si>
  <si>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</si>
  <si>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</si>
  <si>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</si>
  <si>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</si>
  <si>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</si>
  <si>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</si>
  <si>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</si>
  <si>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</si>
  <si>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</si>
  <si>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</si>
  <si>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</si>
  <si>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</si>
  <si>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</si>
  <si>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</si>
  <si>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Volkswagen Crafter</t>
  </si>
  <si>
    <t>Fuso Fighter (MD)</t>
  </si>
  <si>
    <t>Hino (MD)</t>
  </si>
  <si>
    <t>Isuzu N-Series (MD)</t>
  </si>
  <si>
    <t>MAN (MD)</t>
  </si>
  <si>
    <t>Freightliner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</si>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</sst>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82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83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84</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85</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86</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87</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88</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89</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90</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91</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524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8"/>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103</v>
      </c>
      <c r="B6" s="61" t="s">
        <v>12</v>
      </c>
      <c r="C6" s="62" t="s">
        <v>13</v>
      </c>
      <c r="D6" s="61" t="s">
        <v>12</v>
      </c>
      <c r="E6" s="63" t="s">
        <v>13</v>
      </c>
      <c r="F6" s="62" t="s">
        <v>12</v>
      </c>
      <c r="G6" s="62" t="s">
        <v>13</v>
      </c>
      <c r="H6" s="61" t="s">
        <v>12</v>
      </c>
      <c r="I6" s="63" t="s">
        <v>13</v>
      </c>
      <c r="J6" s="61"/>
      <c r="K6" s="63"/>
    </row>
    <row r="7" spans="1:11" x14ac:dyDescent="0.25">
      <c r="A7" s="7" t="s">
        <v>247</v>
      </c>
      <c r="B7" s="65">
        <v>0</v>
      </c>
      <c r="C7" s="34">
        <f>IF(B17=0, "-", B7/B17)</f>
        <v>0</v>
      </c>
      <c r="D7" s="65">
        <v>0</v>
      </c>
      <c r="E7" s="9">
        <f>IF(D17=0, "-", D7/D17)</f>
        <v>0</v>
      </c>
      <c r="F7" s="81">
        <v>5</v>
      </c>
      <c r="G7" s="34">
        <f>IF(F17=0, "-", F7/F17)</f>
        <v>1.4044943820224719E-2</v>
      </c>
      <c r="H7" s="65">
        <v>11</v>
      </c>
      <c r="I7" s="9">
        <f>IF(H17=0, "-", H7/H17)</f>
        <v>3.5598705501618123E-2</v>
      </c>
      <c r="J7" s="8" t="str">
        <f t="shared" ref="J7:J15" si="0">IF(D7=0, "-", IF((B7-D7)/D7&lt;10, (B7-D7)/D7, "&gt;999%"))</f>
        <v>-</v>
      </c>
      <c r="K7" s="9">
        <f t="shared" ref="K7:K15" si="1">IF(H7=0, "-", IF((F7-H7)/H7&lt;10, (F7-H7)/H7, "&gt;999%"))</f>
        <v>-0.54545454545454541</v>
      </c>
    </row>
    <row r="8" spans="1:11" x14ac:dyDescent="0.25">
      <c r="A8" s="7" t="s">
        <v>248</v>
      </c>
      <c r="B8" s="65">
        <v>2</v>
      </c>
      <c r="C8" s="34">
        <f>IF(B17=0, "-", B8/B17)</f>
        <v>5.7142857142857141E-2</v>
      </c>
      <c r="D8" s="65">
        <v>4</v>
      </c>
      <c r="E8" s="9">
        <f>IF(D17=0, "-", D8/D17)</f>
        <v>0.10526315789473684</v>
      </c>
      <c r="F8" s="81">
        <v>26</v>
      </c>
      <c r="G8" s="34">
        <f>IF(F17=0, "-", F8/F17)</f>
        <v>7.3033707865168537E-2</v>
      </c>
      <c r="H8" s="65">
        <v>32</v>
      </c>
      <c r="I8" s="9">
        <f>IF(H17=0, "-", H8/H17)</f>
        <v>0.10355987055016182</v>
      </c>
      <c r="J8" s="8">
        <f t="shared" si="0"/>
        <v>-0.5</v>
      </c>
      <c r="K8" s="9">
        <f t="shared" si="1"/>
        <v>-0.1875</v>
      </c>
    </row>
    <row r="9" spans="1:11" x14ac:dyDescent="0.25">
      <c r="A9" s="7" t="s">
        <v>249</v>
      </c>
      <c r="B9" s="65">
        <v>3</v>
      </c>
      <c r="C9" s="34">
        <f>IF(B17=0, "-", B9/B17)</f>
        <v>8.5714285714285715E-2</v>
      </c>
      <c r="D9" s="65">
        <v>3</v>
      </c>
      <c r="E9" s="9">
        <f>IF(D17=0, "-", D9/D17)</f>
        <v>7.8947368421052627E-2</v>
      </c>
      <c r="F9" s="81">
        <v>50</v>
      </c>
      <c r="G9" s="34">
        <f>IF(F17=0, "-", F9/F17)</f>
        <v>0.1404494382022472</v>
      </c>
      <c r="H9" s="65">
        <v>28</v>
      </c>
      <c r="I9" s="9">
        <f>IF(H17=0, "-", H9/H17)</f>
        <v>9.0614886731391592E-2</v>
      </c>
      <c r="J9" s="8">
        <f t="shared" si="0"/>
        <v>0</v>
      </c>
      <c r="K9" s="9">
        <f t="shared" si="1"/>
        <v>0.7857142857142857</v>
      </c>
    </row>
    <row r="10" spans="1:11" x14ac:dyDescent="0.25">
      <c r="A10" s="7" t="s">
        <v>250</v>
      </c>
      <c r="B10" s="65">
        <v>7</v>
      </c>
      <c r="C10" s="34">
        <f>IF(B17=0, "-", B10/B17)</f>
        <v>0.2</v>
      </c>
      <c r="D10" s="65">
        <v>5</v>
      </c>
      <c r="E10" s="9">
        <f>IF(D17=0, "-", D10/D17)</f>
        <v>0.13157894736842105</v>
      </c>
      <c r="F10" s="81">
        <v>42</v>
      </c>
      <c r="G10" s="34">
        <f>IF(F17=0, "-", F10/F17)</f>
        <v>0.11797752808988764</v>
      </c>
      <c r="H10" s="65">
        <v>69</v>
      </c>
      <c r="I10" s="9">
        <f>IF(H17=0, "-", H10/H17)</f>
        <v>0.22330097087378642</v>
      </c>
      <c r="J10" s="8">
        <f t="shared" si="0"/>
        <v>0.4</v>
      </c>
      <c r="K10" s="9">
        <f t="shared" si="1"/>
        <v>-0.39130434782608697</v>
      </c>
    </row>
    <row r="11" spans="1:11" x14ac:dyDescent="0.25">
      <c r="A11" s="7" t="s">
        <v>251</v>
      </c>
      <c r="B11" s="65">
        <v>0</v>
      </c>
      <c r="C11" s="34">
        <f>IF(B17=0, "-", B11/B17)</f>
        <v>0</v>
      </c>
      <c r="D11" s="65">
        <v>1</v>
      </c>
      <c r="E11" s="9">
        <f>IF(D17=0, "-", D11/D17)</f>
        <v>2.6315789473684209E-2</v>
      </c>
      <c r="F11" s="81">
        <v>6</v>
      </c>
      <c r="G11" s="34">
        <f>IF(F17=0, "-", F11/F17)</f>
        <v>1.6853932584269662E-2</v>
      </c>
      <c r="H11" s="65">
        <v>9</v>
      </c>
      <c r="I11" s="9">
        <f>IF(H17=0, "-", H11/H17)</f>
        <v>2.9126213592233011E-2</v>
      </c>
      <c r="J11" s="8">
        <f t="shared" si="0"/>
        <v>-1</v>
      </c>
      <c r="K11" s="9">
        <f t="shared" si="1"/>
        <v>-0.33333333333333331</v>
      </c>
    </row>
    <row r="12" spans="1:11" x14ac:dyDescent="0.25">
      <c r="A12" s="7" t="s">
        <v>252</v>
      </c>
      <c r="B12" s="65">
        <v>1</v>
      </c>
      <c r="C12" s="34">
        <f>IF(B17=0, "-", B12/B17)</f>
        <v>2.8571428571428571E-2</v>
      </c>
      <c r="D12" s="65">
        <v>3</v>
      </c>
      <c r="E12" s="9">
        <f>IF(D17=0, "-", D12/D17)</f>
        <v>7.8947368421052627E-2</v>
      </c>
      <c r="F12" s="81">
        <v>14</v>
      </c>
      <c r="G12" s="34">
        <f>IF(F17=0, "-", F12/F17)</f>
        <v>3.9325842696629212E-2</v>
      </c>
      <c r="H12" s="65">
        <v>20</v>
      </c>
      <c r="I12" s="9">
        <f>IF(H17=0, "-", H12/H17)</f>
        <v>6.4724919093851127E-2</v>
      </c>
      <c r="J12" s="8">
        <f t="shared" si="0"/>
        <v>-0.66666666666666663</v>
      </c>
      <c r="K12" s="9">
        <f t="shared" si="1"/>
        <v>-0.3</v>
      </c>
    </row>
    <row r="13" spans="1:11" x14ac:dyDescent="0.25">
      <c r="A13" s="7" t="s">
        <v>253</v>
      </c>
      <c r="B13" s="65">
        <v>14</v>
      </c>
      <c r="C13" s="34">
        <f>IF(B17=0, "-", B13/B17)</f>
        <v>0.4</v>
      </c>
      <c r="D13" s="65">
        <v>10</v>
      </c>
      <c r="E13" s="9">
        <f>IF(D17=0, "-", D13/D17)</f>
        <v>0.26315789473684209</v>
      </c>
      <c r="F13" s="81">
        <v>117</v>
      </c>
      <c r="G13" s="34">
        <f>IF(F17=0, "-", F13/F17)</f>
        <v>0.32865168539325845</v>
      </c>
      <c r="H13" s="65">
        <v>41</v>
      </c>
      <c r="I13" s="9">
        <f>IF(H17=0, "-", H13/H17)</f>
        <v>0.13268608414239483</v>
      </c>
      <c r="J13" s="8">
        <f t="shared" si="0"/>
        <v>0.4</v>
      </c>
      <c r="K13" s="9">
        <f t="shared" si="1"/>
        <v>1.8536585365853659</v>
      </c>
    </row>
    <row r="14" spans="1:11" x14ac:dyDescent="0.25">
      <c r="A14" s="7" t="s">
        <v>254</v>
      </c>
      <c r="B14" s="65">
        <v>7</v>
      </c>
      <c r="C14" s="34">
        <f>IF(B17=0, "-", B14/B17)</f>
        <v>0.2</v>
      </c>
      <c r="D14" s="65">
        <v>12</v>
      </c>
      <c r="E14" s="9">
        <f>IF(D17=0, "-", D14/D17)</f>
        <v>0.31578947368421051</v>
      </c>
      <c r="F14" s="81">
        <v>81</v>
      </c>
      <c r="G14" s="34">
        <f>IF(F17=0, "-", F14/F17)</f>
        <v>0.22752808988764045</v>
      </c>
      <c r="H14" s="65">
        <v>78</v>
      </c>
      <c r="I14" s="9">
        <f>IF(H17=0, "-", H14/H17)</f>
        <v>0.25242718446601942</v>
      </c>
      <c r="J14" s="8">
        <f t="shared" si="0"/>
        <v>-0.41666666666666669</v>
      </c>
      <c r="K14" s="9">
        <f t="shared" si="1"/>
        <v>3.8461538461538464E-2</v>
      </c>
    </row>
    <row r="15" spans="1:11" x14ac:dyDescent="0.25">
      <c r="A15" s="7" t="s">
        <v>255</v>
      </c>
      <c r="B15" s="65">
        <v>1</v>
      </c>
      <c r="C15" s="34">
        <f>IF(B17=0, "-", B15/B17)</f>
        <v>2.8571428571428571E-2</v>
      </c>
      <c r="D15" s="65">
        <v>0</v>
      </c>
      <c r="E15" s="9">
        <f>IF(D17=0, "-", D15/D17)</f>
        <v>0</v>
      </c>
      <c r="F15" s="81">
        <v>15</v>
      </c>
      <c r="G15" s="34">
        <f>IF(F17=0, "-", F15/F17)</f>
        <v>4.2134831460674156E-2</v>
      </c>
      <c r="H15" s="65">
        <v>21</v>
      </c>
      <c r="I15" s="9">
        <f>IF(H17=0, "-", H15/H17)</f>
        <v>6.7961165048543687E-2</v>
      </c>
      <c r="J15" s="8" t="str">
        <f t="shared" si="0"/>
        <v>-</v>
      </c>
      <c r="K15" s="9">
        <f t="shared" si="1"/>
        <v>-0.2857142857142857</v>
      </c>
    </row>
    <row r="16" spans="1:11" x14ac:dyDescent="0.25">
      <c r="A16" s="2"/>
      <c r="B16" s="68"/>
      <c r="C16" s="33"/>
      <c r="D16" s="68"/>
      <c r="E16" s="6"/>
      <c r="F16" s="82"/>
      <c r="G16" s="33"/>
      <c r="H16" s="68"/>
      <c r="I16" s="6"/>
      <c r="J16" s="5"/>
      <c r="K16" s="6"/>
    </row>
    <row r="17" spans="1:11" s="43" customFormat="1" x14ac:dyDescent="0.25">
      <c r="A17" s="162" t="s">
        <v>457</v>
      </c>
      <c r="B17" s="71">
        <f>SUM(B7:B16)</f>
        <v>35</v>
      </c>
      <c r="C17" s="40">
        <f>B17/832</f>
        <v>4.2067307692307696E-2</v>
      </c>
      <c r="D17" s="71">
        <f>SUM(D7:D16)</f>
        <v>38</v>
      </c>
      <c r="E17" s="41">
        <f>D17/922</f>
        <v>4.1214750542299353E-2</v>
      </c>
      <c r="F17" s="77">
        <f>SUM(F7:F16)</f>
        <v>356</v>
      </c>
      <c r="G17" s="42">
        <f>F17/7601</f>
        <v>4.6835942639126431E-2</v>
      </c>
      <c r="H17" s="71">
        <f>SUM(H7:H16)</f>
        <v>309</v>
      </c>
      <c r="I17" s="41">
        <f>H17/7808</f>
        <v>3.9574795081967214E-2</v>
      </c>
      <c r="J17" s="37">
        <f>IF(D17=0, "-", IF((B17-D17)/D17&lt;10, (B17-D17)/D17, "&gt;999%"))</f>
        <v>-7.8947368421052627E-2</v>
      </c>
      <c r="K17" s="38">
        <f>IF(H17=0, "-", IF((F17-H17)/H17&lt;10, (F17-H17)/H17, "&gt;999%"))</f>
        <v>0.15210355987055016</v>
      </c>
    </row>
    <row r="18" spans="1:11" x14ac:dyDescent="0.25">
      <c r="B18" s="83"/>
      <c r="D18" s="83"/>
      <c r="F18" s="83"/>
      <c r="H18" s="83"/>
    </row>
    <row r="19" spans="1:11" s="43" customFormat="1" x14ac:dyDescent="0.25">
      <c r="A19" s="162" t="s">
        <v>457</v>
      </c>
      <c r="B19" s="71">
        <v>35</v>
      </c>
      <c r="C19" s="40">
        <f>B19/832</f>
        <v>4.2067307692307696E-2</v>
      </c>
      <c r="D19" s="71">
        <v>38</v>
      </c>
      <c r="E19" s="41">
        <f>D19/922</f>
        <v>4.1214750542299353E-2</v>
      </c>
      <c r="F19" s="77">
        <v>356</v>
      </c>
      <c r="G19" s="42">
        <f>F19/7601</f>
        <v>4.6835942639126431E-2</v>
      </c>
      <c r="H19" s="71">
        <v>309</v>
      </c>
      <c r="I19" s="41">
        <f>H19/7808</f>
        <v>3.9574795081967214E-2</v>
      </c>
      <c r="J19" s="37">
        <f>IF(D19=0, "-", IF((B19-D19)/D19&lt;10, (B19-D19)/D19, "&gt;999%"))</f>
        <v>-7.8947368421052627E-2</v>
      </c>
      <c r="K19" s="38">
        <f>IF(H19=0, "-", IF((F19-H19)/H19&lt;10, (F19-H19)/H19, "&gt;999%"))</f>
        <v>0.15210355987055016</v>
      </c>
    </row>
    <row r="20" spans="1:11" x14ac:dyDescent="0.25">
      <c r="B20" s="83"/>
      <c r="D20" s="83"/>
      <c r="F20" s="83"/>
      <c r="H20" s="83"/>
    </row>
    <row r="21" spans="1:11" ht="15.6" x14ac:dyDescent="0.3">
      <c r="A21" s="164" t="s">
        <v>104</v>
      </c>
      <c r="B21" s="196" t="s">
        <v>1</v>
      </c>
      <c r="C21" s="200"/>
      <c r="D21" s="200"/>
      <c r="E21" s="197"/>
      <c r="F21" s="196" t="s">
        <v>14</v>
      </c>
      <c r="G21" s="200"/>
      <c r="H21" s="200"/>
      <c r="I21" s="197"/>
      <c r="J21" s="196" t="s">
        <v>15</v>
      </c>
      <c r="K21" s="197"/>
    </row>
    <row r="22" spans="1:11" x14ac:dyDescent="0.25">
      <c r="A22" s="22"/>
      <c r="B22" s="196">
        <f>VALUE(RIGHT($B$2, 4))</f>
        <v>2022</v>
      </c>
      <c r="C22" s="197"/>
      <c r="D22" s="196">
        <f>B22-1</f>
        <v>2021</v>
      </c>
      <c r="E22" s="204"/>
      <c r="F22" s="196">
        <f>B22</f>
        <v>2022</v>
      </c>
      <c r="G22" s="204"/>
      <c r="H22" s="196">
        <f>D22</f>
        <v>2021</v>
      </c>
      <c r="I22" s="204"/>
      <c r="J22" s="140" t="s">
        <v>4</v>
      </c>
      <c r="K22" s="141" t="s">
        <v>2</v>
      </c>
    </row>
    <row r="23" spans="1:11" x14ac:dyDescent="0.25">
      <c r="A23" s="163" t="s">
        <v>133</v>
      </c>
      <c r="B23" s="61" t="s">
        <v>12</v>
      </c>
      <c r="C23" s="62" t="s">
        <v>13</v>
      </c>
      <c r="D23" s="61" t="s">
        <v>12</v>
      </c>
      <c r="E23" s="63" t="s">
        <v>13</v>
      </c>
      <c r="F23" s="62" t="s">
        <v>12</v>
      </c>
      <c r="G23" s="62" t="s">
        <v>13</v>
      </c>
      <c r="H23" s="61" t="s">
        <v>12</v>
      </c>
      <c r="I23" s="63" t="s">
        <v>13</v>
      </c>
      <c r="J23" s="61"/>
      <c r="K23" s="63"/>
    </row>
    <row r="24" spans="1:11" x14ac:dyDescent="0.25">
      <c r="A24" s="7" t="s">
        <v>256</v>
      </c>
      <c r="B24" s="65">
        <v>0</v>
      </c>
      <c r="C24" s="34">
        <f>IF(B44=0, "-", B24/B44)</f>
        <v>0</v>
      </c>
      <c r="D24" s="65">
        <v>0</v>
      </c>
      <c r="E24" s="9">
        <f>IF(D44=0, "-", D24/D44)</f>
        <v>0</v>
      </c>
      <c r="F24" s="81">
        <v>0</v>
      </c>
      <c r="G24" s="34">
        <f>IF(F44=0, "-", F24/F44)</f>
        <v>0</v>
      </c>
      <c r="H24" s="65">
        <v>7</v>
      </c>
      <c r="I24" s="9">
        <f>IF(H44=0, "-", H24/H44)</f>
        <v>8.7939698492462311E-3</v>
      </c>
      <c r="J24" s="8" t="str">
        <f t="shared" ref="J24:J42" si="2">IF(D24=0, "-", IF((B24-D24)/D24&lt;10, (B24-D24)/D24, "&gt;999%"))</f>
        <v>-</v>
      </c>
      <c r="K24" s="9">
        <f t="shared" ref="K24:K42" si="3">IF(H24=0, "-", IF((F24-H24)/H24&lt;10, (F24-H24)/H24, "&gt;999%"))</f>
        <v>-1</v>
      </c>
    </row>
    <row r="25" spans="1:11" x14ac:dyDescent="0.25">
      <c r="A25" s="7" t="s">
        <v>257</v>
      </c>
      <c r="B25" s="65">
        <v>18</v>
      </c>
      <c r="C25" s="34">
        <f>IF(B44=0, "-", B25/B44)</f>
        <v>0.22500000000000001</v>
      </c>
      <c r="D25" s="65">
        <v>5</v>
      </c>
      <c r="E25" s="9">
        <f>IF(D44=0, "-", D25/D44)</f>
        <v>6.5789473684210523E-2</v>
      </c>
      <c r="F25" s="81">
        <v>68</v>
      </c>
      <c r="G25" s="34">
        <f>IF(F44=0, "-", F25/F44)</f>
        <v>9.006622516556291E-2</v>
      </c>
      <c r="H25" s="65">
        <v>29</v>
      </c>
      <c r="I25" s="9">
        <f>IF(H44=0, "-", H25/H44)</f>
        <v>3.6432160804020099E-2</v>
      </c>
      <c r="J25" s="8">
        <f t="shared" si="2"/>
        <v>2.6</v>
      </c>
      <c r="K25" s="9">
        <f t="shared" si="3"/>
        <v>1.3448275862068966</v>
      </c>
    </row>
    <row r="26" spans="1:11" x14ac:dyDescent="0.25">
      <c r="A26" s="7" t="s">
        <v>258</v>
      </c>
      <c r="B26" s="65">
        <v>1</v>
      </c>
      <c r="C26" s="34">
        <f>IF(B44=0, "-", B26/B44)</f>
        <v>1.2500000000000001E-2</v>
      </c>
      <c r="D26" s="65">
        <v>5</v>
      </c>
      <c r="E26" s="9">
        <f>IF(D44=0, "-", D26/D44)</f>
        <v>6.5789473684210523E-2</v>
      </c>
      <c r="F26" s="81">
        <v>15</v>
      </c>
      <c r="G26" s="34">
        <f>IF(F44=0, "-", F26/F44)</f>
        <v>1.9867549668874173E-2</v>
      </c>
      <c r="H26" s="65">
        <v>28</v>
      </c>
      <c r="I26" s="9">
        <f>IF(H44=0, "-", H26/H44)</f>
        <v>3.5175879396984924E-2</v>
      </c>
      <c r="J26" s="8">
        <f t="shared" si="2"/>
        <v>-0.8</v>
      </c>
      <c r="K26" s="9">
        <f t="shared" si="3"/>
        <v>-0.4642857142857143</v>
      </c>
    </row>
    <row r="27" spans="1:11" x14ac:dyDescent="0.25">
      <c r="A27" s="7" t="s">
        <v>259</v>
      </c>
      <c r="B27" s="65">
        <v>9</v>
      </c>
      <c r="C27" s="34">
        <f>IF(B44=0, "-", B27/B44)</f>
        <v>0.1125</v>
      </c>
      <c r="D27" s="65">
        <v>2</v>
      </c>
      <c r="E27" s="9">
        <f>IF(D44=0, "-", D27/D44)</f>
        <v>2.6315789473684209E-2</v>
      </c>
      <c r="F27" s="81">
        <v>78</v>
      </c>
      <c r="G27" s="34">
        <f>IF(F44=0, "-", F27/F44)</f>
        <v>0.10331125827814569</v>
      </c>
      <c r="H27" s="65">
        <v>98</v>
      </c>
      <c r="I27" s="9">
        <f>IF(H44=0, "-", H27/H44)</f>
        <v>0.12311557788944724</v>
      </c>
      <c r="J27" s="8">
        <f t="shared" si="2"/>
        <v>3.5</v>
      </c>
      <c r="K27" s="9">
        <f t="shared" si="3"/>
        <v>-0.20408163265306123</v>
      </c>
    </row>
    <row r="28" spans="1:11" x14ac:dyDescent="0.25">
      <c r="A28" s="7" t="s">
        <v>260</v>
      </c>
      <c r="B28" s="65">
        <v>2</v>
      </c>
      <c r="C28" s="34">
        <f>IF(B44=0, "-", B28/B44)</f>
        <v>2.5000000000000001E-2</v>
      </c>
      <c r="D28" s="65">
        <v>3</v>
      </c>
      <c r="E28" s="9">
        <f>IF(D44=0, "-", D28/D44)</f>
        <v>3.9473684210526314E-2</v>
      </c>
      <c r="F28" s="81">
        <v>13</v>
      </c>
      <c r="G28" s="34">
        <f>IF(F44=0, "-", F28/F44)</f>
        <v>1.7218543046357615E-2</v>
      </c>
      <c r="H28" s="65">
        <v>8</v>
      </c>
      <c r="I28" s="9">
        <f>IF(H44=0, "-", H28/H44)</f>
        <v>1.0050251256281407E-2</v>
      </c>
      <c r="J28" s="8">
        <f t="shared" si="2"/>
        <v>-0.33333333333333331</v>
      </c>
      <c r="K28" s="9">
        <f t="shared" si="3"/>
        <v>0.625</v>
      </c>
    </row>
    <row r="29" spans="1:11" x14ac:dyDescent="0.25">
      <c r="A29" s="7" t="s">
        <v>261</v>
      </c>
      <c r="B29" s="65">
        <v>0</v>
      </c>
      <c r="C29" s="34">
        <f>IF(B44=0, "-", B29/B44)</f>
        <v>0</v>
      </c>
      <c r="D29" s="65">
        <v>0</v>
      </c>
      <c r="E29" s="9">
        <f>IF(D44=0, "-", D29/D44)</f>
        <v>0</v>
      </c>
      <c r="F29" s="81">
        <v>5</v>
      </c>
      <c r="G29" s="34">
        <f>IF(F44=0, "-", F29/F44)</f>
        <v>6.6225165562913907E-3</v>
      </c>
      <c r="H29" s="65">
        <v>2</v>
      </c>
      <c r="I29" s="9">
        <f>IF(H44=0, "-", H29/H44)</f>
        <v>2.5125628140703518E-3</v>
      </c>
      <c r="J29" s="8" t="str">
        <f t="shared" si="2"/>
        <v>-</v>
      </c>
      <c r="K29" s="9">
        <f t="shared" si="3"/>
        <v>1.5</v>
      </c>
    </row>
    <row r="30" spans="1:11" x14ac:dyDescent="0.25">
      <c r="A30" s="7" t="s">
        <v>262</v>
      </c>
      <c r="B30" s="65">
        <v>10</v>
      </c>
      <c r="C30" s="34">
        <f>IF(B44=0, "-", B30/B44)</f>
        <v>0.125</v>
      </c>
      <c r="D30" s="65">
        <v>1</v>
      </c>
      <c r="E30" s="9">
        <f>IF(D44=0, "-", D30/D44)</f>
        <v>1.3157894736842105E-2</v>
      </c>
      <c r="F30" s="81">
        <v>47</v>
      </c>
      <c r="G30" s="34">
        <f>IF(F44=0, "-", F30/F44)</f>
        <v>6.225165562913907E-2</v>
      </c>
      <c r="H30" s="65">
        <v>51</v>
      </c>
      <c r="I30" s="9">
        <f>IF(H44=0, "-", H30/H44)</f>
        <v>6.407035175879397E-2</v>
      </c>
      <c r="J30" s="8">
        <f t="shared" si="2"/>
        <v>9</v>
      </c>
      <c r="K30" s="9">
        <f t="shared" si="3"/>
        <v>-7.8431372549019607E-2</v>
      </c>
    </row>
    <row r="31" spans="1:11" x14ac:dyDescent="0.25">
      <c r="A31" s="7" t="s">
        <v>263</v>
      </c>
      <c r="B31" s="65">
        <v>8</v>
      </c>
      <c r="C31" s="34">
        <f>IF(B44=0, "-", B31/B44)</f>
        <v>0.1</v>
      </c>
      <c r="D31" s="65">
        <v>13</v>
      </c>
      <c r="E31" s="9">
        <f>IF(D44=0, "-", D31/D44)</f>
        <v>0.17105263157894737</v>
      </c>
      <c r="F31" s="81">
        <v>59</v>
      </c>
      <c r="G31" s="34">
        <f>IF(F44=0, "-", F31/F44)</f>
        <v>7.8145695364238404E-2</v>
      </c>
      <c r="H31" s="65">
        <v>73</v>
      </c>
      <c r="I31" s="9">
        <f>IF(H44=0, "-", H31/H44)</f>
        <v>9.1708542713567834E-2</v>
      </c>
      <c r="J31" s="8">
        <f t="shared" si="2"/>
        <v>-0.38461538461538464</v>
      </c>
      <c r="K31" s="9">
        <f t="shared" si="3"/>
        <v>-0.19178082191780821</v>
      </c>
    </row>
    <row r="32" spans="1:11" x14ac:dyDescent="0.25">
      <c r="A32" s="7" t="s">
        <v>264</v>
      </c>
      <c r="B32" s="65">
        <v>0</v>
      </c>
      <c r="C32" s="34">
        <f>IF(B44=0, "-", B32/B44)</f>
        <v>0</v>
      </c>
      <c r="D32" s="65">
        <v>3</v>
      </c>
      <c r="E32" s="9">
        <f>IF(D44=0, "-", D32/D44)</f>
        <v>3.9473684210526314E-2</v>
      </c>
      <c r="F32" s="81">
        <v>3</v>
      </c>
      <c r="G32" s="34">
        <f>IF(F44=0, "-", F32/F44)</f>
        <v>3.9735099337748344E-3</v>
      </c>
      <c r="H32" s="65">
        <v>7</v>
      </c>
      <c r="I32" s="9">
        <f>IF(H44=0, "-", H32/H44)</f>
        <v>8.7939698492462311E-3</v>
      </c>
      <c r="J32" s="8">
        <f t="shared" si="2"/>
        <v>-1</v>
      </c>
      <c r="K32" s="9">
        <f t="shared" si="3"/>
        <v>-0.5714285714285714</v>
      </c>
    </row>
    <row r="33" spans="1:11" x14ac:dyDescent="0.25">
      <c r="A33" s="7" t="s">
        <v>265</v>
      </c>
      <c r="B33" s="65">
        <v>11</v>
      </c>
      <c r="C33" s="34">
        <f>IF(B44=0, "-", B33/B44)</f>
        <v>0.13750000000000001</v>
      </c>
      <c r="D33" s="65">
        <v>6</v>
      </c>
      <c r="E33" s="9">
        <f>IF(D44=0, "-", D33/D44)</f>
        <v>7.8947368421052627E-2</v>
      </c>
      <c r="F33" s="81">
        <v>229</v>
      </c>
      <c r="G33" s="34">
        <f>IF(F44=0, "-", F33/F44)</f>
        <v>0.3033112582781457</v>
      </c>
      <c r="H33" s="65">
        <v>75</v>
      </c>
      <c r="I33" s="9">
        <f>IF(H44=0, "-", H33/H44)</f>
        <v>9.4221105527638196E-2</v>
      </c>
      <c r="J33" s="8">
        <f t="shared" si="2"/>
        <v>0.83333333333333337</v>
      </c>
      <c r="K33" s="9">
        <f t="shared" si="3"/>
        <v>2.0533333333333332</v>
      </c>
    </row>
    <row r="34" spans="1:11" x14ac:dyDescent="0.25">
      <c r="A34" s="7" t="s">
        <v>266</v>
      </c>
      <c r="B34" s="65">
        <v>4</v>
      </c>
      <c r="C34" s="34">
        <f>IF(B44=0, "-", B34/B44)</f>
        <v>0.05</v>
      </c>
      <c r="D34" s="65">
        <v>11</v>
      </c>
      <c r="E34" s="9">
        <f>IF(D44=0, "-", D34/D44)</f>
        <v>0.14473684210526316</v>
      </c>
      <c r="F34" s="81">
        <v>87</v>
      </c>
      <c r="G34" s="34">
        <f>IF(F44=0, "-", F34/F44)</f>
        <v>0.1152317880794702</v>
      </c>
      <c r="H34" s="65">
        <v>157</v>
      </c>
      <c r="I34" s="9">
        <f>IF(H44=0, "-", H34/H44)</f>
        <v>0.19723618090452261</v>
      </c>
      <c r="J34" s="8">
        <f t="shared" si="2"/>
        <v>-0.63636363636363635</v>
      </c>
      <c r="K34" s="9">
        <f t="shared" si="3"/>
        <v>-0.44585987261146498</v>
      </c>
    </row>
    <row r="35" spans="1:11" x14ac:dyDescent="0.25">
      <c r="A35" s="7" t="s">
        <v>267</v>
      </c>
      <c r="B35" s="65">
        <v>1</v>
      </c>
      <c r="C35" s="34">
        <f>IF(B44=0, "-", B35/B44)</f>
        <v>1.2500000000000001E-2</v>
      </c>
      <c r="D35" s="65">
        <v>12</v>
      </c>
      <c r="E35" s="9">
        <f>IF(D44=0, "-", D35/D44)</f>
        <v>0.15789473684210525</v>
      </c>
      <c r="F35" s="81">
        <v>39</v>
      </c>
      <c r="G35" s="34">
        <f>IF(F44=0, "-", F35/F44)</f>
        <v>5.1655629139072845E-2</v>
      </c>
      <c r="H35" s="65">
        <v>64</v>
      </c>
      <c r="I35" s="9">
        <f>IF(H44=0, "-", H35/H44)</f>
        <v>8.0402010050251257E-2</v>
      </c>
      <c r="J35" s="8">
        <f t="shared" si="2"/>
        <v>-0.91666666666666663</v>
      </c>
      <c r="K35" s="9">
        <f t="shared" si="3"/>
        <v>-0.390625</v>
      </c>
    </row>
    <row r="36" spans="1:11" x14ac:dyDescent="0.25">
      <c r="A36" s="7" t="s">
        <v>268</v>
      </c>
      <c r="B36" s="65">
        <v>0</v>
      </c>
      <c r="C36" s="34">
        <f>IF(B44=0, "-", B36/B44)</f>
        <v>0</v>
      </c>
      <c r="D36" s="65">
        <v>3</v>
      </c>
      <c r="E36" s="9">
        <f>IF(D44=0, "-", D36/D44)</f>
        <v>3.9473684210526314E-2</v>
      </c>
      <c r="F36" s="81">
        <v>0</v>
      </c>
      <c r="G36" s="34">
        <f>IF(F44=0, "-", F36/F44)</f>
        <v>0</v>
      </c>
      <c r="H36" s="65">
        <v>48</v>
      </c>
      <c r="I36" s="9">
        <f>IF(H44=0, "-", H36/H44)</f>
        <v>6.030150753768844E-2</v>
      </c>
      <c r="J36" s="8">
        <f t="shared" si="2"/>
        <v>-1</v>
      </c>
      <c r="K36" s="9">
        <f t="shared" si="3"/>
        <v>-1</v>
      </c>
    </row>
    <row r="37" spans="1:11" x14ac:dyDescent="0.25">
      <c r="A37" s="7" t="s">
        <v>269</v>
      </c>
      <c r="B37" s="65">
        <v>0</v>
      </c>
      <c r="C37" s="34">
        <f>IF(B44=0, "-", B37/B44)</f>
        <v>0</v>
      </c>
      <c r="D37" s="65">
        <v>0</v>
      </c>
      <c r="E37" s="9">
        <f>IF(D44=0, "-", D37/D44)</f>
        <v>0</v>
      </c>
      <c r="F37" s="81">
        <v>0</v>
      </c>
      <c r="G37" s="34">
        <f>IF(F44=0, "-", F37/F44)</f>
        <v>0</v>
      </c>
      <c r="H37" s="65">
        <v>1</v>
      </c>
      <c r="I37" s="9">
        <f>IF(H44=0, "-", H37/H44)</f>
        <v>1.2562814070351759E-3</v>
      </c>
      <c r="J37" s="8" t="str">
        <f t="shared" si="2"/>
        <v>-</v>
      </c>
      <c r="K37" s="9">
        <f t="shared" si="3"/>
        <v>-1</v>
      </c>
    </row>
    <row r="38" spans="1:11" x14ac:dyDescent="0.25">
      <c r="A38" s="7" t="s">
        <v>270</v>
      </c>
      <c r="B38" s="65">
        <v>4</v>
      </c>
      <c r="C38" s="34">
        <f>IF(B44=0, "-", B38/B44)</f>
        <v>0.05</v>
      </c>
      <c r="D38" s="65">
        <v>5</v>
      </c>
      <c r="E38" s="9">
        <f>IF(D44=0, "-", D38/D44)</f>
        <v>6.5789473684210523E-2</v>
      </c>
      <c r="F38" s="81">
        <v>30</v>
      </c>
      <c r="G38" s="34">
        <f>IF(F44=0, "-", F38/F44)</f>
        <v>3.9735099337748346E-2</v>
      </c>
      <c r="H38" s="65">
        <v>45</v>
      </c>
      <c r="I38" s="9">
        <f>IF(H44=0, "-", H38/H44)</f>
        <v>5.6532663316582916E-2</v>
      </c>
      <c r="J38" s="8">
        <f t="shared" si="2"/>
        <v>-0.2</v>
      </c>
      <c r="K38" s="9">
        <f t="shared" si="3"/>
        <v>-0.33333333333333331</v>
      </c>
    </row>
    <row r="39" spans="1:11" x14ac:dyDescent="0.25">
      <c r="A39" s="7" t="s">
        <v>271</v>
      </c>
      <c r="B39" s="65">
        <v>0</v>
      </c>
      <c r="C39" s="34">
        <f>IF(B44=0, "-", B39/B44)</f>
        <v>0</v>
      </c>
      <c r="D39" s="65">
        <v>0</v>
      </c>
      <c r="E39" s="9">
        <f>IF(D44=0, "-", D39/D44)</f>
        <v>0</v>
      </c>
      <c r="F39" s="81">
        <v>1</v>
      </c>
      <c r="G39" s="34">
        <f>IF(F44=0, "-", F39/F44)</f>
        <v>1.3245033112582781E-3</v>
      </c>
      <c r="H39" s="65">
        <v>4</v>
      </c>
      <c r="I39" s="9">
        <f>IF(H44=0, "-", H39/H44)</f>
        <v>5.0251256281407036E-3</v>
      </c>
      <c r="J39" s="8" t="str">
        <f t="shared" si="2"/>
        <v>-</v>
      </c>
      <c r="K39" s="9">
        <f t="shared" si="3"/>
        <v>-0.75</v>
      </c>
    </row>
    <row r="40" spans="1:11" x14ac:dyDescent="0.25">
      <c r="A40" s="7" t="s">
        <v>272</v>
      </c>
      <c r="B40" s="65">
        <v>7</v>
      </c>
      <c r="C40" s="34">
        <f>IF(B44=0, "-", B40/B44)</f>
        <v>8.7499999999999994E-2</v>
      </c>
      <c r="D40" s="65">
        <v>5</v>
      </c>
      <c r="E40" s="9">
        <f>IF(D44=0, "-", D40/D44)</f>
        <v>6.5789473684210523E-2</v>
      </c>
      <c r="F40" s="81">
        <v>20</v>
      </c>
      <c r="G40" s="34">
        <f>IF(F44=0, "-", F40/F44)</f>
        <v>2.6490066225165563E-2</v>
      </c>
      <c r="H40" s="65">
        <v>33</v>
      </c>
      <c r="I40" s="9">
        <f>IF(H44=0, "-", H40/H44)</f>
        <v>4.1457286432160803E-2</v>
      </c>
      <c r="J40" s="8">
        <f t="shared" si="2"/>
        <v>0.4</v>
      </c>
      <c r="K40" s="9">
        <f t="shared" si="3"/>
        <v>-0.39393939393939392</v>
      </c>
    </row>
    <row r="41" spans="1:11" x14ac:dyDescent="0.25">
      <c r="A41" s="7" t="s">
        <v>273</v>
      </c>
      <c r="B41" s="65">
        <v>4</v>
      </c>
      <c r="C41" s="34">
        <f>IF(B44=0, "-", B41/B44)</f>
        <v>0.05</v>
      </c>
      <c r="D41" s="65">
        <v>1</v>
      </c>
      <c r="E41" s="9">
        <f>IF(D44=0, "-", D41/D44)</f>
        <v>1.3157894736842105E-2</v>
      </c>
      <c r="F41" s="81">
        <v>54</v>
      </c>
      <c r="G41" s="34">
        <f>IF(F44=0, "-", F41/F44)</f>
        <v>7.1523178807947022E-2</v>
      </c>
      <c r="H41" s="65">
        <v>52</v>
      </c>
      <c r="I41" s="9">
        <f>IF(H44=0, "-", H41/H44)</f>
        <v>6.5326633165829151E-2</v>
      </c>
      <c r="J41" s="8">
        <f t="shared" si="2"/>
        <v>3</v>
      </c>
      <c r="K41" s="9">
        <f t="shared" si="3"/>
        <v>3.8461538461538464E-2</v>
      </c>
    </row>
    <row r="42" spans="1:11" x14ac:dyDescent="0.25">
      <c r="A42" s="7" t="s">
        <v>274</v>
      </c>
      <c r="B42" s="65">
        <v>1</v>
      </c>
      <c r="C42" s="34">
        <f>IF(B44=0, "-", B42/B44)</f>
        <v>1.2500000000000001E-2</v>
      </c>
      <c r="D42" s="65">
        <v>1</v>
      </c>
      <c r="E42" s="9">
        <f>IF(D44=0, "-", D42/D44)</f>
        <v>1.3157894736842105E-2</v>
      </c>
      <c r="F42" s="81">
        <v>7</v>
      </c>
      <c r="G42" s="34">
        <f>IF(F44=0, "-", F42/F44)</f>
        <v>9.2715231788079479E-3</v>
      </c>
      <c r="H42" s="65">
        <v>14</v>
      </c>
      <c r="I42" s="9">
        <f>IF(H44=0, "-", H42/H44)</f>
        <v>1.7587939698492462E-2</v>
      </c>
      <c r="J42" s="8">
        <f t="shared" si="2"/>
        <v>0</v>
      </c>
      <c r="K42" s="9">
        <f t="shared" si="3"/>
        <v>-0.5</v>
      </c>
    </row>
    <row r="43" spans="1:11" x14ac:dyDescent="0.25">
      <c r="A43" s="2"/>
      <c r="B43" s="68"/>
      <c r="C43" s="33"/>
      <c r="D43" s="68"/>
      <c r="E43" s="6"/>
      <c r="F43" s="82"/>
      <c r="G43" s="33"/>
      <c r="H43" s="68"/>
      <c r="I43" s="6"/>
      <c r="J43" s="5"/>
      <c r="K43" s="6"/>
    </row>
    <row r="44" spans="1:11" s="43" customFormat="1" x14ac:dyDescent="0.25">
      <c r="A44" s="162" t="s">
        <v>456</v>
      </c>
      <c r="B44" s="71">
        <f>SUM(B24:B43)</f>
        <v>80</v>
      </c>
      <c r="C44" s="40">
        <f>B44/832</f>
        <v>9.6153846153846159E-2</v>
      </c>
      <c r="D44" s="71">
        <f>SUM(D24:D43)</f>
        <v>76</v>
      </c>
      <c r="E44" s="41">
        <f>D44/922</f>
        <v>8.2429501084598705E-2</v>
      </c>
      <c r="F44" s="77">
        <f>SUM(F24:F43)</f>
        <v>755</v>
      </c>
      <c r="G44" s="42">
        <f>F44/7601</f>
        <v>9.9329035653203529E-2</v>
      </c>
      <c r="H44" s="71">
        <f>SUM(H24:H43)</f>
        <v>796</v>
      </c>
      <c r="I44" s="41">
        <f>H44/7808</f>
        <v>0.10194672131147541</v>
      </c>
      <c r="J44" s="37">
        <f>IF(D44=0, "-", IF((B44-D44)/D44&lt;10, (B44-D44)/D44, "&gt;999%"))</f>
        <v>5.2631578947368418E-2</v>
      </c>
      <c r="K44" s="38">
        <f>IF(H44=0, "-", IF((F44-H44)/H44&lt;10, (F44-H44)/H44, "&gt;999%"))</f>
        <v>-5.1507537688442212E-2</v>
      </c>
    </row>
    <row r="45" spans="1:11" x14ac:dyDescent="0.25">
      <c r="B45" s="83"/>
      <c r="D45" s="83"/>
      <c r="F45" s="83"/>
      <c r="H45" s="83"/>
    </row>
    <row r="46" spans="1:11" x14ac:dyDescent="0.25">
      <c r="A46" s="163" t="s">
        <v>134</v>
      </c>
      <c r="B46" s="61" t="s">
        <v>12</v>
      </c>
      <c r="C46" s="62" t="s">
        <v>13</v>
      </c>
      <c r="D46" s="61" t="s">
        <v>12</v>
      </c>
      <c r="E46" s="63" t="s">
        <v>13</v>
      </c>
      <c r="F46" s="62" t="s">
        <v>12</v>
      </c>
      <c r="G46" s="62" t="s">
        <v>13</v>
      </c>
      <c r="H46" s="61" t="s">
        <v>12</v>
      </c>
      <c r="I46" s="63" t="s">
        <v>13</v>
      </c>
      <c r="J46" s="61"/>
      <c r="K46" s="63"/>
    </row>
    <row r="47" spans="1:11" x14ac:dyDescent="0.25">
      <c r="A47" s="7" t="s">
        <v>275</v>
      </c>
      <c r="B47" s="65">
        <v>0</v>
      </c>
      <c r="C47" s="34">
        <f>IF(B55=0, "-", B47/B55)</f>
        <v>0</v>
      </c>
      <c r="D47" s="65">
        <v>0</v>
      </c>
      <c r="E47" s="9">
        <f>IF(D55=0, "-", D47/D55)</f>
        <v>0</v>
      </c>
      <c r="F47" s="81">
        <v>0</v>
      </c>
      <c r="G47" s="34">
        <f>IF(F55=0, "-", F47/F55)</f>
        <v>0</v>
      </c>
      <c r="H47" s="65">
        <v>1</v>
      </c>
      <c r="I47" s="9">
        <f>IF(H55=0, "-", H47/H55)</f>
        <v>3.3333333333333333E-2</v>
      </c>
      <c r="J47" s="8" t="str">
        <f t="shared" ref="J47:J53" si="4">IF(D47=0, "-", IF((B47-D47)/D47&lt;10, (B47-D47)/D47, "&gt;999%"))</f>
        <v>-</v>
      </c>
      <c r="K47" s="9">
        <f t="shared" ref="K47:K53" si="5">IF(H47=0, "-", IF((F47-H47)/H47&lt;10, (F47-H47)/H47, "&gt;999%"))</f>
        <v>-1</v>
      </c>
    </row>
    <row r="48" spans="1:11" x14ac:dyDescent="0.25">
      <c r="A48" s="7" t="s">
        <v>276</v>
      </c>
      <c r="B48" s="65">
        <v>2</v>
      </c>
      <c r="C48" s="34">
        <f>IF(B55=0, "-", B48/B55)</f>
        <v>0.66666666666666663</v>
      </c>
      <c r="D48" s="65">
        <v>0</v>
      </c>
      <c r="E48" s="9">
        <f>IF(D55=0, "-", D48/D55)</f>
        <v>0</v>
      </c>
      <c r="F48" s="81">
        <v>4</v>
      </c>
      <c r="G48" s="34">
        <f>IF(F55=0, "-", F48/F55)</f>
        <v>0.13793103448275862</v>
      </c>
      <c r="H48" s="65">
        <v>1</v>
      </c>
      <c r="I48" s="9">
        <f>IF(H55=0, "-", H48/H55)</f>
        <v>3.3333333333333333E-2</v>
      </c>
      <c r="J48" s="8" t="str">
        <f t="shared" si="4"/>
        <v>-</v>
      </c>
      <c r="K48" s="9">
        <f t="shared" si="5"/>
        <v>3</v>
      </c>
    </row>
    <row r="49" spans="1:11" x14ac:dyDescent="0.25">
      <c r="A49" s="7" t="s">
        <v>277</v>
      </c>
      <c r="B49" s="65">
        <v>0</v>
      </c>
      <c r="C49" s="34">
        <f>IF(B55=0, "-", B49/B55)</f>
        <v>0</v>
      </c>
      <c r="D49" s="65">
        <v>1</v>
      </c>
      <c r="E49" s="9">
        <f>IF(D55=0, "-", D49/D55)</f>
        <v>0.5</v>
      </c>
      <c r="F49" s="81">
        <v>8</v>
      </c>
      <c r="G49" s="34">
        <f>IF(F55=0, "-", F49/F55)</f>
        <v>0.27586206896551724</v>
      </c>
      <c r="H49" s="65">
        <v>6</v>
      </c>
      <c r="I49" s="9">
        <f>IF(H55=0, "-", H49/H55)</f>
        <v>0.2</v>
      </c>
      <c r="J49" s="8">
        <f t="shared" si="4"/>
        <v>-1</v>
      </c>
      <c r="K49" s="9">
        <f t="shared" si="5"/>
        <v>0.33333333333333331</v>
      </c>
    </row>
    <row r="50" spans="1:11" x14ac:dyDescent="0.25">
      <c r="A50" s="7" t="s">
        <v>278</v>
      </c>
      <c r="B50" s="65">
        <v>0</v>
      </c>
      <c r="C50" s="34">
        <f>IF(B55=0, "-", B50/B55)</f>
        <v>0</v>
      </c>
      <c r="D50" s="65">
        <v>0</v>
      </c>
      <c r="E50" s="9">
        <f>IF(D55=0, "-", D50/D55)</f>
        <v>0</v>
      </c>
      <c r="F50" s="81">
        <v>1</v>
      </c>
      <c r="G50" s="34">
        <f>IF(F55=0, "-", F50/F55)</f>
        <v>3.4482758620689655E-2</v>
      </c>
      <c r="H50" s="65">
        <v>5</v>
      </c>
      <c r="I50" s="9">
        <f>IF(H55=0, "-", H50/H55)</f>
        <v>0.16666666666666666</v>
      </c>
      <c r="J50" s="8" t="str">
        <f t="shared" si="4"/>
        <v>-</v>
      </c>
      <c r="K50" s="9">
        <f t="shared" si="5"/>
        <v>-0.8</v>
      </c>
    </row>
    <row r="51" spans="1:11" x14ac:dyDescent="0.25">
      <c r="A51" s="7" t="s">
        <v>279</v>
      </c>
      <c r="B51" s="65">
        <v>1</v>
      </c>
      <c r="C51" s="34">
        <f>IF(B55=0, "-", B51/B55)</f>
        <v>0.33333333333333331</v>
      </c>
      <c r="D51" s="65">
        <v>1</v>
      </c>
      <c r="E51" s="9">
        <f>IF(D55=0, "-", D51/D55)</f>
        <v>0.5</v>
      </c>
      <c r="F51" s="81">
        <v>7</v>
      </c>
      <c r="G51" s="34">
        <f>IF(F55=0, "-", F51/F55)</f>
        <v>0.2413793103448276</v>
      </c>
      <c r="H51" s="65">
        <v>13</v>
      </c>
      <c r="I51" s="9">
        <f>IF(H55=0, "-", H51/H55)</f>
        <v>0.43333333333333335</v>
      </c>
      <c r="J51" s="8">
        <f t="shared" si="4"/>
        <v>0</v>
      </c>
      <c r="K51" s="9">
        <f t="shared" si="5"/>
        <v>-0.46153846153846156</v>
      </c>
    </row>
    <row r="52" spans="1:11" x14ac:dyDescent="0.25">
      <c r="A52" s="7" t="s">
        <v>280</v>
      </c>
      <c r="B52" s="65">
        <v>0</v>
      </c>
      <c r="C52" s="34">
        <f>IF(B55=0, "-", B52/B55)</f>
        <v>0</v>
      </c>
      <c r="D52" s="65">
        <v>0</v>
      </c>
      <c r="E52" s="9">
        <f>IF(D55=0, "-", D52/D55)</f>
        <v>0</v>
      </c>
      <c r="F52" s="81">
        <v>3</v>
      </c>
      <c r="G52" s="34">
        <f>IF(F55=0, "-", F52/F55)</f>
        <v>0.10344827586206896</v>
      </c>
      <c r="H52" s="65">
        <v>3</v>
      </c>
      <c r="I52" s="9">
        <f>IF(H55=0, "-", H52/H55)</f>
        <v>0.1</v>
      </c>
      <c r="J52" s="8" t="str">
        <f t="shared" si="4"/>
        <v>-</v>
      </c>
      <c r="K52" s="9">
        <f t="shared" si="5"/>
        <v>0</v>
      </c>
    </row>
    <row r="53" spans="1:11" x14ac:dyDescent="0.25">
      <c r="A53" s="7" t="s">
        <v>281</v>
      </c>
      <c r="B53" s="65">
        <v>0</v>
      </c>
      <c r="C53" s="34">
        <f>IF(B55=0, "-", B53/B55)</f>
        <v>0</v>
      </c>
      <c r="D53" s="65">
        <v>0</v>
      </c>
      <c r="E53" s="9">
        <f>IF(D55=0, "-", D53/D55)</f>
        <v>0</v>
      </c>
      <c r="F53" s="81">
        <v>6</v>
      </c>
      <c r="G53" s="34">
        <f>IF(F55=0, "-", F53/F55)</f>
        <v>0.20689655172413793</v>
      </c>
      <c r="H53" s="65">
        <v>1</v>
      </c>
      <c r="I53" s="9">
        <f>IF(H55=0, "-", H53/H55)</f>
        <v>3.3333333333333333E-2</v>
      </c>
      <c r="J53" s="8" t="str">
        <f t="shared" si="4"/>
        <v>-</v>
      </c>
      <c r="K53" s="9">
        <f t="shared" si="5"/>
        <v>5</v>
      </c>
    </row>
    <row r="54" spans="1:11" x14ac:dyDescent="0.25">
      <c r="A54" s="2"/>
      <c r="B54" s="68"/>
      <c r="C54" s="33"/>
      <c r="D54" s="68"/>
      <c r="E54" s="6"/>
      <c r="F54" s="82"/>
      <c r="G54" s="33"/>
      <c r="H54" s="68"/>
      <c r="I54" s="6"/>
      <c r="J54" s="5"/>
      <c r="K54" s="6"/>
    </row>
    <row r="55" spans="1:11" s="43" customFormat="1" x14ac:dyDescent="0.25">
      <c r="A55" s="162" t="s">
        <v>455</v>
      </c>
      <c r="B55" s="71">
        <f>SUM(B47:B54)</f>
        <v>3</v>
      </c>
      <c r="C55" s="40">
        <f>B55/832</f>
        <v>3.605769230769231E-3</v>
      </c>
      <c r="D55" s="71">
        <f>SUM(D47:D54)</f>
        <v>2</v>
      </c>
      <c r="E55" s="41">
        <f>D55/922</f>
        <v>2.1691973969631237E-3</v>
      </c>
      <c r="F55" s="77">
        <f>SUM(F47:F54)</f>
        <v>29</v>
      </c>
      <c r="G55" s="42">
        <f>F55/7601</f>
        <v>3.8152874621760293E-3</v>
      </c>
      <c r="H55" s="71">
        <f>SUM(H47:H54)</f>
        <v>30</v>
      </c>
      <c r="I55" s="41">
        <f>H55/7808</f>
        <v>3.8422131147540983E-3</v>
      </c>
      <c r="J55" s="37">
        <f>IF(D55=0, "-", IF((B55-D55)/D55&lt;10, (B55-D55)/D55, "&gt;999%"))</f>
        <v>0.5</v>
      </c>
      <c r="K55" s="38">
        <f>IF(H55=0, "-", IF((F55-H55)/H55&lt;10, (F55-H55)/H55, "&gt;999%"))</f>
        <v>-3.3333333333333333E-2</v>
      </c>
    </row>
    <row r="56" spans="1:11" x14ac:dyDescent="0.25">
      <c r="B56" s="83"/>
      <c r="D56" s="83"/>
      <c r="F56" s="83"/>
      <c r="H56" s="83"/>
    </row>
    <row r="57" spans="1:11" s="43" customFormat="1" x14ac:dyDescent="0.25">
      <c r="A57" s="162" t="s">
        <v>454</v>
      </c>
      <c r="B57" s="71">
        <v>83</v>
      </c>
      <c r="C57" s="40">
        <f>B57/832</f>
        <v>9.9759615384615391E-2</v>
      </c>
      <c r="D57" s="71">
        <v>78</v>
      </c>
      <c r="E57" s="41">
        <f>D57/922</f>
        <v>8.4598698481561818E-2</v>
      </c>
      <c r="F57" s="77">
        <v>784</v>
      </c>
      <c r="G57" s="42">
        <f>F57/7601</f>
        <v>0.10314432311537955</v>
      </c>
      <c r="H57" s="71">
        <v>826</v>
      </c>
      <c r="I57" s="41">
        <f>H57/7808</f>
        <v>0.10578893442622951</v>
      </c>
      <c r="J57" s="37">
        <f>IF(D57=0, "-", IF((B57-D57)/D57&lt;10, (B57-D57)/D57, "&gt;999%"))</f>
        <v>6.4102564102564097E-2</v>
      </c>
      <c r="K57" s="38">
        <f>IF(H57=0, "-", IF((F57-H57)/H57&lt;10, (F57-H57)/H57, "&gt;999%"))</f>
        <v>-5.0847457627118647E-2</v>
      </c>
    </row>
    <row r="58" spans="1:11" x14ac:dyDescent="0.25">
      <c r="B58" s="83"/>
      <c r="D58" s="83"/>
      <c r="F58" s="83"/>
      <c r="H58" s="83"/>
    </row>
    <row r="59" spans="1:11" ht="15.6" x14ac:dyDescent="0.3">
      <c r="A59" s="164" t="s">
        <v>105</v>
      </c>
      <c r="B59" s="196" t="s">
        <v>1</v>
      </c>
      <c r="C59" s="200"/>
      <c r="D59" s="200"/>
      <c r="E59" s="197"/>
      <c r="F59" s="196" t="s">
        <v>14</v>
      </c>
      <c r="G59" s="200"/>
      <c r="H59" s="200"/>
      <c r="I59" s="197"/>
      <c r="J59" s="196" t="s">
        <v>15</v>
      </c>
      <c r="K59" s="197"/>
    </row>
    <row r="60" spans="1:11" x14ac:dyDescent="0.25">
      <c r="A60" s="22"/>
      <c r="B60" s="196">
        <f>VALUE(RIGHT($B$2, 4))</f>
        <v>2022</v>
      </c>
      <c r="C60" s="197"/>
      <c r="D60" s="196">
        <f>B60-1</f>
        <v>2021</v>
      </c>
      <c r="E60" s="204"/>
      <c r="F60" s="196">
        <f>B60</f>
        <v>2022</v>
      </c>
      <c r="G60" s="204"/>
      <c r="H60" s="196">
        <f>D60</f>
        <v>2021</v>
      </c>
      <c r="I60" s="204"/>
      <c r="J60" s="140" t="s">
        <v>4</v>
      </c>
      <c r="K60" s="141" t="s">
        <v>2</v>
      </c>
    </row>
    <row r="61" spans="1:11" x14ac:dyDescent="0.25">
      <c r="A61" s="163" t="s">
        <v>135</v>
      </c>
      <c r="B61" s="61" t="s">
        <v>12</v>
      </c>
      <c r="C61" s="62" t="s">
        <v>13</v>
      </c>
      <c r="D61" s="61" t="s">
        <v>12</v>
      </c>
      <c r="E61" s="63" t="s">
        <v>13</v>
      </c>
      <c r="F61" s="62" t="s">
        <v>12</v>
      </c>
      <c r="G61" s="62" t="s">
        <v>13</v>
      </c>
      <c r="H61" s="61" t="s">
        <v>12</v>
      </c>
      <c r="I61" s="63" t="s">
        <v>13</v>
      </c>
      <c r="J61" s="61"/>
      <c r="K61" s="63"/>
    </row>
    <row r="62" spans="1:11" x14ac:dyDescent="0.25">
      <c r="A62" s="7" t="s">
        <v>282</v>
      </c>
      <c r="B62" s="65">
        <v>4</v>
      </c>
      <c r="C62" s="34">
        <f>IF(B79=0, "-", B62/B79)</f>
        <v>3.3333333333333333E-2</v>
      </c>
      <c r="D62" s="65">
        <v>0</v>
      </c>
      <c r="E62" s="9">
        <f>IF(D79=0, "-", D62/D79)</f>
        <v>0</v>
      </c>
      <c r="F62" s="81">
        <v>11</v>
      </c>
      <c r="G62" s="34">
        <f>IF(F79=0, "-", F62/F79)</f>
        <v>1.0546500479386385E-2</v>
      </c>
      <c r="H62" s="65">
        <v>3</v>
      </c>
      <c r="I62" s="9">
        <f>IF(H79=0, "-", H62/H79)</f>
        <v>2.7522935779816515E-3</v>
      </c>
      <c r="J62" s="8" t="str">
        <f t="shared" ref="J62:J77" si="6">IF(D62=0, "-", IF((B62-D62)/D62&lt;10, (B62-D62)/D62, "&gt;999%"))</f>
        <v>-</v>
      </c>
      <c r="K62" s="9">
        <f t="shared" ref="K62:K77" si="7">IF(H62=0, "-", IF((F62-H62)/H62&lt;10, (F62-H62)/H62, "&gt;999%"))</f>
        <v>2.6666666666666665</v>
      </c>
    </row>
    <row r="63" spans="1:11" x14ac:dyDescent="0.25">
      <c r="A63" s="7" t="s">
        <v>283</v>
      </c>
      <c r="B63" s="65">
        <v>14</v>
      </c>
      <c r="C63" s="34">
        <f>IF(B79=0, "-", B63/B79)</f>
        <v>0.11666666666666667</v>
      </c>
      <c r="D63" s="65">
        <v>9</v>
      </c>
      <c r="E63" s="9">
        <f>IF(D79=0, "-", D63/D79)</f>
        <v>7.2580645161290328E-2</v>
      </c>
      <c r="F63" s="81">
        <v>44</v>
      </c>
      <c r="G63" s="34">
        <f>IF(F79=0, "-", F63/F79)</f>
        <v>4.218600191754554E-2</v>
      </c>
      <c r="H63" s="65">
        <v>23</v>
      </c>
      <c r="I63" s="9">
        <f>IF(H79=0, "-", H63/H79)</f>
        <v>2.1100917431192662E-2</v>
      </c>
      <c r="J63" s="8">
        <f t="shared" si="6"/>
        <v>0.55555555555555558</v>
      </c>
      <c r="K63" s="9">
        <f t="shared" si="7"/>
        <v>0.91304347826086951</v>
      </c>
    </row>
    <row r="64" spans="1:11" x14ac:dyDescent="0.25">
      <c r="A64" s="7" t="s">
        <v>284</v>
      </c>
      <c r="B64" s="65">
        <v>9</v>
      </c>
      <c r="C64" s="34">
        <f>IF(B79=0, "-", B64/B79)</f>
        <v>7.4999999999999997E-2</v>
      </c>
      <c r="D64" s="65">
        <v>6</v>
      </c>
      <c r="E64" s="9">
        <f>IF(D79=0, "-", D64/D79)</f>
        <v>4.8387096774193547E-2</v>
      </c>
      <c r="F64" s="81">
        <v>51</v>
      </c>
      <c r="G64" s="34">
        <f>IF(F79=0, "-", F64/F79)</f>
        <v>4.8897411313518699E-2</v>
      </c>
      <c r="H64" s="65">
        <v>38</v>
      </c>
      <c r="I64" s="9">
        <f>IF(H79=0, "-", H64/H79)</f>
        <v>3.4862385321100919E-2</v>
      </c>
      <c r="J64" s="8">
        <f t="shared" si="6"/>
        <v>0.5</v>
      </c>
      <c r="K64" s="9">
        <f t="shared" si="7"/>
        <v>0.34210526315789475</v>
      </c>
    </row>
    <row r="65" spans="1:11" x14ac:dyDescent="0.25">
      <c r="A65" s="7" t="s">
        <v>285</v>
      </c>
      <c r="B65" s="65">
        <v>10</v>
      </c>
      <c r="C65" s="34">
        <f>IF(B79=0, "-", B65/B79)</f>
        <v>8.3333333333333329E-2</v>
      </c>
      <c r="D65" s="65">
        <v>5</v>
      </c>
      <c r="E65" s="9">
        <f>IF(D79=0, "-", D65/D79)</f>
        <v>4.0322580645161289E-2</v>
      </c>
      <c r="F65" s="81">
        <v>58</v>
      </c>
      <c r="G65" s="34">
        <f>IF(F79=0, "-", F65/F79)</f>
        <v>5.560882070949185E-2</v>
      </c>
      <c r="H65" s="65">
        <v>64</v>
      </c>
      <c r="I65" s="9">
        <f>IF(H79=0, "-", H65/H79)</f>
        <v>5.8715596330275233E-2</v>
      </c>
      <c r="J65" s="8">
        <f t="shared" si="6"/>
        <v>1</v>
      </c>
      <c r="K65" s="9">
        <f t="shared" si="7"/>
        <v>-9.375E-2</v>
      </c>
    </row>
    <row r="66" spans="1:11" x14ac:dyDescent="0.25">
      <c r="A66" s="7" t="s">
        <v>286</v>
      </c>
      <c r="B66" s="65">
        <v>1</v>
      </c>
      <c r="C66" s="34">
        <f>IF(B79=0, "-", B66/B79)</f>
        <v>8.3333333333333332E-3</v>
      </c>
      <c r="D66" s="65">
        <v>0</v>
      </c>
      <c r="E66" s="9">
        <f>IF(D79=0, "-", D66/D79)</f>
        <v>0</v>
      </c>
      <c r="F66" s="81">
        <v>1</v>
      </c>
      <c r="G66" s="34">
        <f>IF(F79=0, "-", F66/F79)</f>
        <v>9.5877277085330771E-4</v>
      </c>
      <c r="H66" s="65">
        <v>0</v>
      </c>
      <c r="I66" s="9">
        <f>IF(H79=0, "-", H66/H79)</f>
        <v>0</v>
      </c>
      <c r="J66" s="8" t="str">
        <f t="shared" si="6"/>
        <v>-</v>
      </c>
      <c r="K66" s="9" t="str">
        <f t="shared" si="7"/>
        <v>-</v>
      </c>
    </row>
    <row r="67" spans="1:11" x14ac:dyDescent="0.25">
      <c r="A67" s="7" t="s">
        <v>287</v>
      </c>
      <c r="B67" s="65">
        <v>21</v>
      </c>
      <c r="C67" s="34">
        <f>IF(B79=0, "-", B67/B79)</f>
        <v>0.17499999999999999</v>
      </c>
      <c r="D67" s="65">
        <v>7</v>
      </c>
      <c r="E67" s="9">
        <f>IF(D79=0, "-", D67/D79)</f>
        <v>5.6451612903225805E-2</v>
      </c>
      <c r="F67" s="81">
        <v>101</v>
      </c>
      <c r="G67" s="34">
        <f>IF(F79=0, "-", F67/F79)</f>
        <v>9.6836049856184089E-2</v>
      </c>
      <c r="H67" s="65">
        <v>37</v>
      </c>
      <c r="I67" s="9">
        <f>IF(H79=0, "-", H67/H79)</f>
        <v>3.3944954128440369E-2</v>
      </c>
      <c r="J67" s="8">
        <f t="shared" si="6"/>
        <v>2</v>
      </c>
      <c r="K67" s="9">
        <f t="shared" si="7"/>
        <v>1.7297297297297298</v>
      </c>
    </row>
    <row r="68" spans="1:11" x14ac:dyDescent="0.25">
      <c r="A68" s="7" t="s">
        <v>288</v>
      </c>
      <c r="B68" s="65">
        <v>15</v>
      </c>
      <c r="C68" s="34">
        <f>IF(B79=0, "-", B68/B79)</f>
        <v>0.125</v>
      </c>
      <c r="D68" s="65">
        <v>13</v>
      </c>
      <c r="E68" s="9">
        <f>IF(D79=0, "-", D68/D79)</f>
        <v>0.10483870967741936</v>
      </c>
      <c r="F68" s="81">
        <v>121</v>
      </c>
      <c r="G68" s="34">
        <f>IF(F79=0, "-", F68/F79)</f>
        <v>0.11601150527325024</v>
      </c>
      <c r="H68" s="65">
        <v>152</v>
      </c>
      <c r="I68" s="9">
        <f>IF(H79=0, "-", H68/H79)</f>
        <v>0.13944954128440368</v>
      </c>
      <c r="J68" s="8">
        <f t="shared" si="6"/>
        <v>0.15384615384615385</v>
      </c>
      <c r="K68" s="9">
        <f t="shared" si="7"/>
        <v>-0.20394736842105263</v>
      </c>
    </row>
    <row r="69" spans="1:11" x14ac:dyDescent="0.25">
      <c r="A69" s="7" t="s">
        <v>289</v>
      </c>
      <c r="B69" s="65">
        <v>6</v>
      </c>
      <c r="C69" s="34">
        <f>IF(B79=0, "-", B69/B79)</f>
        <v>0.05</v>
      </c>
      <c r="D69" s="65">
        <v>5</v>
      </c>
      <c r="E69" s="9">
        <f>IF(D79=0, "-", D69/D79)</f>
        <v>4.0322580645161289E-2</v>
      </c>
      <c r="F69" s="81">
        <v>57</v>
      </c>
      <c r="G69" s="34">
        <f>IF(F79=0, "-", F69/F79)</f>
        <v>5.4650047938638542E-2</v>
      </c>
      <c r="H69" s="65">
        <v>20</v>
      </c>
      <c r="I69" s="9">
        <f>IF(H79=0, "-", H69/H79)</f>
        <v>1.834862385321101E-2</v>
      </c>
      <c r="J69" s="8">
        <f t="shared" si="6"/>
        <v>0.2</v>
      </c>
      <c r="K69" s="9">
        <f t="shared" si="7"/>
        <v>1.85</v>
      </c>
    </row>
    <row r="70" spans="1:11" x14ac:dyDescent="0.25">
      <c r="A70" s="7" t="s">
        <v>290</v>
      </c>
      <c r="B70" s="65">
        <v>15</v>
      </c>
      <c r="C70" s="34">
        <f>IF(B79=0, "-", B70/B79)</f>
        <v>0.125</v>
      </c>
      <c r="D70" s="65">
        <v>12</v>
      </c>
      <c r="E70" s="9">
        <f>IF(D79=0, "-", D70/D79)</f>
        <v>9.6774193548387094E-2</v>
      </c>
      <c r="F70" s="81">
        <v>95</v>
      </c>
      <c r="G70" s="34">
        <f>IF(F79=0, "-", F70/F79)</f>
        <v>9.1083413231064239E-2</v>
      </c>
      <c r="H70" s="65">
        <v>133</v>
      </c>
      <c r="I70" s="9">
        <f>IF(H79=0, "-", H70/H79)</f>
        <v>0.12201834862385322</v>
      </c>
      <c r="J70" s="8">
        <f t="shared" si="6"/>
        <v>0.25</v>
      </c>
      <c r="K70" s="9">
        <f t="shared" si="7"/>
        <v>-0.2857142857142857</v>
      </c>
    </row>
    <row r="71" spans="1:11" x14ac:dyDescent="0.25">
      <c r="A71" s="7" t="s">
        <v>291</v>
      </c>
      <c r="B71" s="65">
        <v>2</v>
      </c>
      <c r="C71" s="34">
        <f>IF(B79=0, "-", B71/B79)</f>
        <v>1.6666666666666666E-2</v>
      </c>
      <c r="D71" s="65">
        <v>1</v>
      </c>
      <c r="E71" s="9">
        <f>IF(D79=0, "-", D71/D79)</f>
        <v>8.0645161290322578E-3</v>
      </c>
      <c r="F71" s="81">
        <v>57</v>
      </c>
      <c r="G71" s="34">
        <f>IF(F79=0, "-", F71/F79)</f>
        <v>5.4650047938638542E-2</v>
      </c>
      <c r="H71" s="65">
        <v>106</v>
      </c>
      <c r="I71" s="9">
        <f>IF(H79=0, "-", H71/H79)</f>
        <v>9.7247706422018354E-2</v>
      </c>
      <c r="J71" s="8">
        <f t="shared" si="6"/>
        <v>1</v>
      </c>
      <c r="K71" s="9">
        <f t="shared" si="7"/>
        <v>-0.46226415094339623</v>
      </c>
    </row>
    <row r="72" spans="1:11" x14ac:dyDescent="0.25">
      <c r="A72" s="7" t="s">
        <v>292</v>
      </c>
      <c r="B72" s="65">
        <v>0</v>
      </c>
      <c r="C72" s="34">
        <f>IF(B79=0, "-", B72/B79)</f>
        <v>0</v>
      </c>
      <c r="D72" s="65">
        <v>0</v>
      </c>
      <c r="E72" s="9">
        <f>IF(D79=0, "-", D72/D79)</f>
        <v>0</v>
      </c>
      <c r="F72" s="81">
        <v>1</v>
      </c>
      <c r="G72" s="34">
        <f>IF(F79=0, "-", F72/F79)</f>
        <v>9.5877277085330771E-4</v>
      </c>
      <c r="H72" s="65">
        <v>0</v>
      </c>
      <c r="I72" s="9">
        <f>IF(H79=0, "-", H72/H79)</f>
        <v>0</v>
      </c>
      <c r="J72" s="8" t="str">
        <f t="shared" si="6"/>
        <v>-</v>
      </c>
      <c r="K72" s="9" t="str">
        <f t="shared" si="7"/>
        <v>-</v>
      </c>
    </row>
    <row r="73" spans="1:11" x14ac:dyDescent="0.25">
      <c r="A73" s="7" t="s">
        <v>293</v>
      </c>
      <c r="B73" s="65">
        <v>0</v>
      </c>
      <c r="C73" s="34">
        <f>IF(B79=0, "-", B73/B79)</f>
        <v>0</v>
      </c>
      <c r="D73" s="65">
        <v>0</v>
      </c>
      <c r="E73" s="9">
        <f>IF(D79=0, "-", D73/D79)</f>
        <v>0</v>
      </c>
      <c r="F73" s="81">
        <v>1</v>
      </c>
      <c r="G73" s="34">
        <f>IF(F79=0, "-", F73/F79)</f>
        <v>9.5877277085330771E-4</v>
      </c>
      <c r="H73" s="65">
        <v>0</v>
      </c>
      <c r="I73" s="9">
        <f>IF(H79=0, "-", H73/H79)</f>
        <v>0</v>
      </c>
      <c r="J73" s="8" t="str">
        <f t="shared" si="6"/>
        <v>-</v>
      </c>
      <c r="K73" s="9" t="str">
        <f t="shared" si="7"/>
        <v>-</v>
      </c>
    </row>
    <row r="74" spans="1:11" x14ac:dyDescent="0.25">
      <c r="A74" s="7" t="s">
        <v>294</v>
      </c>
      <c r="B74" s="65">
        <v>0</v>
      </c>
      <c r="C74" s="34">
        <f>IF(B79=0, "-", B74/B79)</f>
        <v>0</v>
      </c>
      <c r="D74" s="65">
        <v>0</v>
      </c>
      <c r="E74" s="9">
        <f>IF(D79=0, "-", D74/D79)</f>
        <v>0</v>
      </c>
      <c r="F74" s="81">
        <v>1</v>
      </c>
      <c r="G74" s="34">
        <f>IF(F79=0, "-", F74/F79)</f>
        <v>9.5877277085330771E-4</v>
      </c>
      <c r="H74" s="65">
        <v>1</v>
      </c>
      <c r="I74" s="9">
        <f>IF(H79=0, "-", H74/H79)</f>
        <v>9.1743119266055051E-4</v>
      </c>
      <c r="J74" s="8" t="str">
        <f t="shared" si="6"/>
        <v>-</v>
      </c>
      <c r="K74" s="9">
        <f t="shared" si="7"/>
        <v>0</v>
      </c>
    </row>
    <row r="75" spans="1:11" x14ac:dyDescent="0.25">
      <c r="A75" s="7" t="s">
        <v>295</v>
      </c>
      <c r="B75" s="65">
        <v>4</v>
      </c>
      <c r="C75" s="34">
        <f>IF(B79=0, "-", B75/B79)</f>
        <v>3.3333333333333333E-2</v>
      </c>
      <c r="D75" s="65">
        <v>10</v>
      </c>
      <c r="E75" s="9">
        <f>IF(D79=0, "-", D75/D79)</f>
        <v>8.0645161290322578E-2</v>
      </c>
      <c r="F75" s="81">
        <v>54</v>
      </c>
      <c r="G75" s="34">
        <f>IF(F79=0, "-", F75/F79)</f>
        <v>5.1773729626078617E-2</v>
      </c>
      <c r="H75" s="65">
        <v>63</v>
      </c>
      <c r="I75" s="9">
        <f>IF(H79=0, "-", H75/H79)</f>
        <v>5.7798165137614682E-2</v>
      </c>
      <c r="J75" s="8">
        <f t="shared" si="6"/>
        <v>-0.6</v>
      </c>
      <c r="K75" s="9">
        <f t="shared" si="7"/>
        <v>-0.14285714285714285</v>
      </c>
    </row>
    <row r="76" spans="1:11" x14ac:dyDescent="0.25">
      <c r="A76" s="7" t="s">
        <v>296</v>
      </c>
      <c r="B76" s="65">
        <v>19</v>
      </c>
      <c r="C76" s="34">
        <f>IF(B79=0, "-", B76/B79)</f>
        <v>0.15833333333333333</v>
      </c>
      <c r="D76" s="65">
        <v>51</v>
      </c>
      <c r="E76" s="9">
        <f>IF(D79=0, "-", D76/D79)</f>
        <v>0.41129032258064518</v>
      </c>
      <c r="F76" s="81">
        <v>387</v>
      </c>
      <c r="G76" s="34">
        <f>IF(F79=0, "-", F76/F79)</f>
        <v>0.3710450623202301</v>
      </c>
      <c r="H76" s="65">
        <v>438</v>
      </c>
      <c r="I76" s="9">
        <f>IF(H79=0, "-", H76/H79)</f>
        <v>0.40183486238532112</v>
      </c>
      <c r="J76" s="8">
        <f t="shared" si="6"/>
        <v>-0.62745098039215685</v>
      </c>
      <c r="K76" s="9">
        <f t="shared" si="7"/>
        <v>-0.11643835616438356</v>
      </c>
    </row>
    <row r="77" spans="1:11" x14ac:dyDescent="0.25">
      <c r="A77" s="7" t="s">
        <v>297</v>
      </c>
      <c r="B77" s="65">
        <v>0</v>
      </c>
      <c r="C77" s="34">
        <f>IF(B79=0, "-", B77/B79)</f>
        <v>0</v>
      </c>
      <c r="D77" s="65">
        <v>5</v>
      </c>
      <c r="E77" s="9">
        <f>IF(D79=0, "-", D77/D79)</f>
        <v>4.0322580645161289E-2</v>
      </c>
      <c r="F77" s="81">
        <v>3</v>
      </c>
      <c r="G77" s="34">
        <f>IF(F79=0, "-", F77/F79)</f>
        <v>2.8763183125599234E-3</v>
      </c>
      <c r="H77" s="65">
        <v>12</v>
      </c>
      <c r="I77" s="9">
        <f>IF(H79=0, "-", H77/H79)</f>
        <v>1.1009174311926606E-2</v>
      </c>
      <c r="J77" s="8">
        <f t="shared" si="6"/>
        <v>-1</v>
      </c>
      <c r="K77" s="9">
        <f t="shared" si="7"/>
        <v>-0.75</v>
      </c>
    </row>
    <row r="78" spans="1:11" x14ac:dyDescent="0.25">
      <c r="A78" s="2"/>
      <c r="B78" s="68"/>
      <c r="C78" s="33"/>
      <c r="D78" s="68"/>
      <c r="E78" s="6"/>
      <c r="F78" s="82"/>
      <c r="G78" s="33"/>
      <c r="H78" s="68"/>
      <c r="I78" s="6"/>
      <c r="J78" s="5"/>
      <c r="K78" s="6"/>
    </row>
    <row r="79" spans="1:11" s="43" customFormat="1" x14ac:dyDescent="0.25">
      <c r="A79" s="162" t="s">
        <v>453</v>
      </c>
      <c r="B79" s="71">
        <f>SUM(B62:B78)</f>
        <v>120</v>
      </c>
      <c r="C79" s="40">
        <f>B79/832</f>
        <v>0.14423076923076922</v>
      </c>
      <c r="D79" s="71">
        <f>SUM(D62:D78)</f>
        <v>124</v>
      </c>
      <c r="E79" s="41">
        <f>D79/922</f>
        <v>0.13449023861171366</v>
      </c>
      <c r="F79" s="77">
        <f>SUM(F62:F78)</f>
        <v>1043</v>
      </c>
      <c r="G79" s="42">
        <f>F79/7601</f>
        <v>0.13721878700171031</v>
      </c>
      <c r="H79" s="71">
        <f>SUM(H62:H78)</f>
        <v>1090</v>
      </c>
      <c r="I79" s="41">
        <f>H79/7808</f>
        <v>0.13960040983606559</v>
      </c>
      <c r="J79" s="37">
        <f>IF(D79=0, "-", IF((B79-D79)/D79&lt;10, (B79-D79)/D79, "&gt;999%"))</f>
        <v>-3.2258064516129031E-2</v>
      </c>
      <c r="K79" s="38">
        <f>IF(H79=0, "-", IF((F79-H79)/H79&lt;10, (F79-H79)/H79, "&gt;999%"))</f>
        <v>-4.3119266055045874E-2</v>
      </c>
    </row>
    <row r="80" spans="1:11" x14ac:dyDescent="0.25">
      <c r="B80" s="83"/>
      <c r="D80" s="83"/>
      <c r="F80" s="83"/>
      <c r="H80" s="83"/>
    </row>
    <row r="81" spans="1:11" x14ac:dyDescent="0.25">
      <c r="A81" s="163" t="s">
        <v>136</v>
      </c>
      <c r="B81" s="61" t="s">
        <v>12</v>
      </c>
      <c r="C81" s="62" t="s">
        <v>13</v>
      </c>
      <c r="D81" s="61" t="s">
        <v>12</v>
      </c>
      <c r="E81" s="63" t="s">
        <v>13</v>
      </c>
      <c r="F81" s="62" t="s">
        <v>12</v>
      </c>
      <c r="G81" s="62" t="s">
        <v>13</v>
      </c>
      <c r="H81" s="61" t="s">
        <v>12</v>
      </c>
      <c r="I81" s="63" t="s">
        <v>13</v>
      </c>
      <c r="J81" s="61"/>
      <c r="K81" s="63"/>
    </row>
    <row r="82" spans="1:11" x14ac:dyDescent="0.25">
      <c r="A82" s="7" t="s">
        <v>298</v>
      </c>
      <c r="B82" s="65">
        <v>0</v>
      </c>
      <c r="C82" s="34">
        <f>IF(B95=0, "-", B82/B95)</f>
        <v>0</v>
      </c>
      <c r="D82" s="65">
        <v>0</v>
      </c>
      <c r="E82" s="9">
        <f>IF(D95=0, "-", D82/D95)</f>
        <v>0</v>
      </c>
      <c r="F82" s="81">
        <v>1</v>
      </c>
      <c r="G82" s="34">
        <f>IF(F95=0, "-", F82/F95)</f>
        <v>2.2727272727272728E-2</v>
      </c>
      <c r="H82" s="65">
        <v>0</v>
      </c>
      <c r="I82" s="9">
        <f>IF(H95=0, "-", H82/H95)</f>
        <v>0</v>
      </c>
      <c r="J82" s="8" t="str">
        <f t="shared" ref="J82:J93" si="8">IF(D82=0, "-", IF((B82-D82)/D82&lt;10, (B82-D82)/D82, "&gt;999%"))</f>
        <v>-</v>
      </c>
      <c r="K82" s="9" t="str">
        <f t="shared" ref="K82:K93" si="9">IF(H82=0, "-", IF((F82-H82)/H82&lt;10, (F82-H82)/H82, "&gt;999%"))</f>
        <v>-</v>
      </c>
    </row>
    <row r="83" spans="1:11" x14ac:dyDescent="0.25">
      <c r="A83" s="7" t="s">
        <v>299</v>
      </c>
      <c r="B83" s="65">
        <v>1</v>
      </c>
      <c r="C83" s="34">
        <f>IF(B95=0, "-", B83/B95)</f>
        <v>0.2</v>
      </c>
      <c r="D83" s="65">
        <v>2</v>
      </c>
      <c r="E83" s="9">
        <f>IF(D95=0, "-", D83/D95)</f>
        <v>0.33333333333333331</v>
      </c>
      <c r="F83" s="81">
        <v>4</v>
      </c>
      <c r="G83" s="34">
        <f>IF(F95=0, "-", F83/F95)</f>
        <v>9.0909090909090912E-2</v>
      </c>
      <c r="H83" s="65">
        <v>6</v>
      </c>
      <c r="I83" s="9">
        <f>IF(H95=0, "-", H83/H95)</f>
        <v>0.17142857142857143</v>
      </c>
      <c r="J83" s="8">
        <f t="shared" si="8"/>
        <v>-0.5</v>
      </c>
      <c r="K83" s="9">
        <f t="shared" si="9"/>
        <v>-0.33333333333333331</v>
      </c>
    </row>
    <row r="84" spans="1:11" x14ac:dyDescent="0.25">
      <c r="A84" s="7" t="s">
        <v>300</v>
      </c>
      <c r="B84" s="65">
        <v>0</v>
      </c>
      <c r="C84" s="34">
        <f>IF(B95=0, "-", B84/B95)</f>
        <v>0</v>
      </c>
      <c r="D84" s="65">
        <v>0</v>
      </c>
      <c r="E84" s="9">
        <f>IF(D95=0, "-", D84/D95)</f>
        <v>0</v>
      </c>
      <c r="F84" s="81">
        <v>1</v>
      </c>
      <c r="G84" s="34">
        <f>IF(F95=0, "-", F84/F95)</f>
        <v>2.2727272727272728E-2</v>
      </c>
      <c r="H84" s="65">
        <v>0</v>
      </c>
      <c r="I84" s="9">
        <f>IF(H95=0, "-", H84/H95)</f>
        <v>0</v>
      </c>
      <c r="J84" s="8" t="str">
        <f t="shared" si="8"/>
        <v>-</v>
      </c>
      <c r="K84" s="9" t="str">
        <f t="shared" si="9"/>
        <v>-</v>
      </c>
    </row>
    <row r="85" spans="1:11" x14ac:dyDescent="0.25">
      <c r="A85" s="7" t="s">
        <v>301</v>
      </c>
      <c r="B85" s="65">
        <v>0</v>
      </c>
      <c r="C85" s="34">
        <f>IF(B95=0, "-", B85/B95)</f>
        <v>0</v>
      </c>
      <c r="D85" s="65">
        <v>0</v>
      </c>
      <c r="E85" s="9">
        <f>IF(D95=0, "-", D85/D95)</f>
        <v>0</v>
      </c>
      <c r="F85" s="81">
        <v>1</v>
      </c>
      <c r="G85" s="34">
        <f>IF(F95=0, "-", F85/F95)</f>
        <v>2.2727272727272728E-2</v>
      </c>
      <c r="H85" s="65">
        <v>0</v>
      </c>
      <c r="I85" s="9">
        <f>IF(H95=0, "-", H85/H95)</f>
        <v>0</v>
      </c>
      <c r="J85" s="8" t="str">
        <f t="shared" si="8"/>
        <v>-</v>
      </c>
      <c r="K85" s="9" t="str">
        <f t="shared" si="9"/>
        <v>-</v>
      </c>
    </row>
    <row r="86" spans="1:11" x14ac:dyDescent="0.25">
      <c r="A86" s="7" t="s">
        <v>302</v>
      </c>
      <c r="B86" s="65">
        <v>0</v>
      </c>
      <c r="C86" s="34">
        <f>IF(B95=0, "-", B86/B95)</f>
        <v>0</v>
      </c>
      <c r="D86" s="65">
        <v>0</v>
      </c>
      <c r="E86" s="9">
        <f>IF(D95=0, "-", D86/D95)</f>
        <v>0</v>
      </c>
      <c r="F86" s="81">
        <v>0</v>
      </c>
      <c r="G86" s="34">
        <f>IF(F95=0, "-", F86/F95)</f>
        <v>0</v>
      </c>
      <c r="H86" s="65">
        <v>1</v>
      </c>
      <c r="I86" s="9">
        <f>IF(H95=0, "-", H86/H95)</f>
        <v>2.8571428571428571E-2</v>
      </c>
      <c r="J86" s="8" t="str">
        <f t="shared" si="8"/>
        <v>-</v>
      </c>
      <c r="K86" s="9">
        <f t="shared" si="9"/>
        <v>-1</v>
      </c>
    </row>
    <row r="87" spans="1:11" x14ac:dyDescent="0.25">
      <c r="A87" s="7" t="s">
        <v>303</v>
      </c>
      <c r="B87" s="65">
        <v>0</v>
      </c>
      <c r="C87" s="34">
        <f>IF(B95=0, "-", B87/B95)</f>
        <v>0</v>
      </c>
      <c r="D87" s="65">
        <v>0</v>
      </c>
      <c r="E87" s="9">
        <f>IF(D95=0, "-", D87/D95)</f>
        <v>0</v>
      </c>
      <c r="F87" s="81">
        <v>0</v>
      </c>
      <c r="G87" s="34">
        <f>IF(F95=0, "-", F87/F95)</f>
        <v>0</v>
      </c>
      <c r="H87" s="65">
        <v>1</v>
      </c>
      <c r="I87" s="9">
        <f>IF(H95=0, "-", H87/H95)</f>
        <v>2.8571428571428571E-2</v>
      </c>
      <c r="J87" s="8" t="str">
        <f t="shared" si="8"/>
        <v>-</v>
      </c>
      <c r="K87" s="9">
        <f t="shared" si="9"/>
        <v>-1</v>
      </c>
    </row>
    <row r="88" spans="1:11" x14ac:dyDescent="0.25">
      <c r="A88" s="7" t="s">
        <v>304</v>
      </c>
      <c r="B88" s="65">
        <v>0</v>
      </c>
      <c r="C88" s="34">
        <f>IF(B95=0, "-", B88/B95)</f>
        <v>0</v>
      </c>
      <c r="D88" s="65">
        <v>2</v>
      </c>
      <c r="E88" s="9">
        <f>IF(D95=0, "-", D88/D95)</f>
        <v>0.33333333333333331</v>
      </c>
      <c r="F88" s="81">
        <v>22</v>
      </c>
      <c r="G88" s="34">
        <f>IF(F95=0, "-", F88/F95)</f>
        <v>0.5</v>
      </c>
      <c r="H88" s="65">
        <v>14</v>
      </c>
      <c r="I88" s="9">
        <f>IF(H95=0, "-", H88/H95)</f>
        <v>0.4</v>
      </c>
      <c r="J88" s="8">
        <f t="shared" si="8"/>
        <v>-1</v>
      </c>
      <c r="K88" s="9">
        <f t="shared" si="9"/>
        <v>0.5714285714285714</v>
      </c>
    </row>
    <row r="89" spans="1:11" x14ac:dyDescent="0.25">
      <c r="A89" s="7" t="s">
        <v>305</v>
      </c>
      <c r="B89" s="65">
        <v>1</v>
      </c>
      <c r="C89" s="34">
        <f>IF(B95=0, "-", B89/B95)</f>
        <v>0.2</v>
      </c>
      <c r="D89" s="65">
        <v>1</v>
      </c>
      <c r="E89" s="9">
        <f>IF(D95=0, "-", D89/D95)</f>
        <v>0.16666666666666666</v>
      </c>
      <c r="F89" s="81">
        <v>2</v>
      </c>
      <c r="G89" s="34">
        <f>IF(F95=0, "-", F89/F95)</f>
        <v>4.5454545454545456E-2</v>
      </c>
      <c r="H89" s="65">
        <v>4</v>
      </c>
      <c r="I89" s="9">
        <f>IF(H95=0, "-", H89/H95)</f>
        <v>0.11428571428571428</v>
      </c>
      <c r="J89" s="8">
        <f t="shared" si="8"/>
        <v>0</v>
      </c>
      <c r="K89" s="9">
        <f t="shared" si="9"/>
        <v>-0.5</v>
      </c>
    </row>
    <row r="90" spans="1:11" x14ac:dyDescent="0.25">
      <c r="A90" s="7" t="s">
        <v>306</v>
      </c>
      <c r="B90" s="65">
        <v>0</v>
      </c>
      <c r="C90" s="34">
        <f>IF(B95=0, "-", B90/B95)</f>
        <v>0</v>
      </c>
      <c r="D90" s="65">
        <v>0</v>
      </c>
      <c r="E90" s="9">
        <f>IF(D95=0, "-", D90/D95)</f>
        <v>0</v>
      </c>
      <c r="F90" s="81">
        <v>4</v>
      </c>
      <c r="G90" s="34">
        <f>IF(F95=0, "-", F90/F95)</f>
        <v>9.0909090909090912E-2</v>
      </c>
      <c r="H90" s="65">
        <v>3</v>
      </c>
      <c r="I90" s="9">
        <f>IF(H95=0, "-", H90/H95)</f>
        <v>8.5714285714285715E-2</v>
      </c>
      <c r="J90" s="8" t="str">
        <f t="shared" si="8"/>
        <v>-</v>
      </c>
      <c r="K90" s="9">
        <f t="shared" si="9"/>
        <v>0.33333333333333331</v>
      </c>
    </row>
    <row r="91" spans="1:11" x14ac:dyDescent="0.25">
      <c r="A91" s="7" t="s">
        <v>307</v>
      </c>
      <c r="B91" s="65">
        <v>0</v>
      </c>
      <c r="C91" s="34">
        <f>IF(B95=0, "-", B91/B95)</f>
        <v>0</v>
      </c>
      <c r="D91" s="65">
        <v>0</v>
      </c>
      <c r="E91" s="9">
        <f>IF(D95=0, "-", D91/D95)</f>
        <v>0</v>
      </c>
      <c r="F91" s="81">
        <v>6</v>
      </c>
      <c r="G91" s="34">
        <f>IF(F95=0, "-", F91/F95)</f>
        <v>0.13636363636363635</v>
      </c>
      <c r="H91" s="65">
        <v>5</v>
      </c>
      <c r="I91" s="9">
        <f>IF(H95=0, "-", H91/H95)</f>
        <v>0.14285714285714285</v>
      </c>
      <c r="J91" s="8" t="str">
        <f t="shared" si="8"/>
        <v>-</v>
      </c>
      <c r="K91" s="9">
        <f t="shared" si="9"/>
        <v>0.2</v>
      </c>
    </row>
    <row r="92" spans="1:11" x14ac:dyDescent="0.25">
      <c r="A92" s="7" t="s">
        <v>308</v>
      </c>
      <c r="B92" s="65">
        <v>0</v>
      </c>
      <c r="C92" s="34">
        <f>IF(B95=0, "-", B92/B95)</f>
        <v>0</v>
      </c>
      <c r="D92" s="65">
        <v>1</v>
      </c>
      <c r="E92" s="9">
        <f>IF(D95=0, "-", D92/D95)</f>
        <v>0.16666666666666666</v>
      </c>
      <c r="F92" s="81">
        <v>0</v>
      </c>
      <c r="G92" s="34">
        <f>IF(F95=0, "-", F92/F95)</f>
        <v>0</v>
      </c>
      <c r="H92" s="65">
        <v>1</v>
      </c>
      <c r="I92" s="9">
        <f>IF(H95=0, "-", H92/H95)</f>
        <v>2.8571428571428571E-2</v>
      </c>
      <c r="J92" s="8">
        <f t="shared" si="8"/>
        <v>-1</v>
      </c>
      <c r="K92" s="9">
        <f t="shared" si="9"/>
        <v>-1</v>
      </c>
    </row>
    <row r="93" spans="1:11" x14ac:dyDescent="0.25">
      <c r="A93" s="7" t="s">
        <v>309</v>
      </c>
      <c r="B93" s="65">
        <v>3</v>
      </c>
      <c r="C93" s="34">
        <f>IF(B95=0, "-", B93/B95)</f>
        <v>0.6</v>
      </c>
      <c r="D93" s="65">
        <v>0</v>
      </c>
      <c r="E93" s="9">
        <f>IF(D95=0, "-", D93/D95)</f>
        <v>0</v>
      </c>
      <c r="F93" s="81">
        <v>3</v>
      </c>
      <c r="G93" s="34">
        <f>IF(F95=0, "-", F93/F95)</f>
        <v>6.8181818181818177E-2</v>
      </c>
      <c r="H93" s="65">
        <v>0</v>
      </c>
      <c r="I93" s="9">
        <f>IF(H95=0, "-", H93/H95)</f>
        <v>0</v>
      </c>
      <c r="J93" s="8" t="str">
        <f t="shared" si="8"/>
        <v>-</v>
      </c>
      <c r="K93" s="9" t="str">
        <f t="shared" si="9"/>
        <v>-</v>
      </c>
    </row>
    <row r="94" spans="1:11" x14ac:dyDescent="0.25">
      <c r="A94" s="2"/>
      <c r="B94" s="68"/>
      <c r="C94" s="33"/>
      <c r="D94" s="68"/>
      <c r="E94" s="6"/>
      <c r="F94" s="82"/>
      <c r="G94" s="33"/>
      <c r="H94" s="68"/>
      <c r="I94" s="6"/>
      <c r="J94" s="5"/>
      <c r="K94" s="6"/>
    </row>
    <row r="95" spans="1:11" s="43" customFormat="1" x14ac:dyDescent="0.25">
      <c r="A95" s="162" t="s">
        <v>452</v>
      </c>
      <c r="B95" s="71">
        <f>SUM(B82:B94)</f>
        <v>5</v>
      </c>
      <c r="C95" s="40">
        <f>B95/832</f>
        <v>6.0096153846153849E-3</v>
      </c>
      <c r="D95" s="71">
        <f>SUM(D82:D94)</f>
        <v>6</v>
      </c>
      <c r="E95" s="41">
        <f>D95/922</f>
        <v>6.5075921908893707E-3</v>
      </c>
      <c r="F95" s="77">
        <f>SUM(F82:F94)</f>
        <v>44</v>
      </c>
      <c r="G95" s="42">
        <f>F95/7601</f>
        <v>5.7887120115774236E-3</v>
      </c>
      <c r="H95" s="71">
        <f>SUM(H82:H94)</f>
        <v>35</v>
      </c>
      <c r="I95" s="41">
        <f>H95/7808</f>
        <v>4.4825819672131145E-3</v>
      </c>
      <c r="J95" s="37">
        <f>IF(D95=0, "-", IF((B95-D95)/D95&lt;10, (B95-D95)/D95, "&gt;999%"))</f>
        <v>-0.16666666666666666</v>
      </c>
      <c r="K95" s="38">
        <f>IF(H95=0, "-", IF((F95-H95)/H95&lt;10, (F95-H95)/H95, "&gt;999%"))</f>
        <v>0.25714285714285712</v>
      </c>
    </row>
    <row r="96" spans="1:11" x14ac:dyDescent="0.25">
      <c r="B96" s="83"/>
      <c r="D96" s="83"/>
      <c r="F96" s="83"/>
      <c r="H96" s="83"/>
    </row>
    <row r="97" spans="1:11" s="43" customFormat="1" x14ac:dyDescent="0.25">
      <c r="A97" s="162" t="s">
        <v>451</v>
      </c>
      <c r="B97" s="71">
        <v>125</v>
      </c>
      <c r="C97" s="40">
        <f>B97/832</f>
        <v>0.15024038461538461</v>
      </c>
      <c r="D97" s="71">
        <v>130</v>
      </c>
      <c r="E97" s="41">
        <f>D97/922</f>
        <v>0.14099783080260303</v>
      </c>
      <c r="F97" s="77">
        <v>1087</v>
      </c>
      <c r="G97" s="42">
        <f>F97/7601</f>
        <v>0.14300749901328771</v>
      </c>
      <c r="H97" s="71">
        <v>1125</v>
      </c>
      <c r="I97" s="41">
        <f>H97/7808</f>
        <v>0.14408299180327869</v>
      </c>
      <c r="J97" s="37">
        <f>IF(D97=0, "-", IF((B97-D97)/D97&lt;10, (B97-D97)/D97, "&gt;999%"))</f>
        <v>-3.8461538461538464E-2</v>
      </c>
      <c r="K97" s="38">
        <f>IF(H97=0, "-", IF((F97-H97)/H97&lt;10, (F97-H97)/H97, "&gt;999%"))</f>
        <v>-3.3777777777777775E-2</v>
      </c>
    </row>
    <row r="98" spans="1:11" x14ac:dyDescent="0.25">
      <c r="B98" s="83"/>
      <c r="D98" s="83"/>
      <c r="F98" s="83"/>
      <c r="H98" s="83"/>
    </row>
    <row r="99" spans="1:11" ht="15.6" x14ac:dyDescent="0.3">
      <c r="A99" s="164" t="s">
        <v>106</v>
      </c>
      <c r="B99" s="196" t="s">
        <v>1</v>
      </c>
      <c r="C99" s="200"/>
      <c r="D99" s="200"/>
      <c r="E99" s="197"/>
      <c r="F99" s="196" t="s">
        <v>14</v>
      </c>
      <c r="G99" s="200"/>
      <c r="H99" s="200"/>
      <c r="I99" s="197"/>
      <c r="J99" s="196" t="s">
        <v>15</v>
      </c>
      <c r="K99" s="197"/>
    </row>
    <row r="100" spans="1:11" x14ac:dyDescent="0.25">
      <c r="A100" s="22"/>
      <c r="B100" s="196">
        <f>VALUE(RIGHT($B$2, 4))</f>
        <v>2022</v>
      </c>
      <c r="C100" s="197"/>
      <c r="D100" s="196">
        <f>B100-1</f>
        <v>2021</v>
      </c>
      <c r="E100" s="204"/>
      <c r="F100" s="196">
        <f>B100</f>
        <v>2022</v>
      </c>
      <c r="G100" s="204"/>
      <c r="H100" s="196">
        <f>D100</f>
        <v>2021</v>
      </c>
      <c r="I100" s="204"/>
      <c r="J100" s="140" t="s">
        <v>4</v>
      </c>
      <c r="K100" s="141" t="s">
        <v>2</v>
      </c>
    </row>
    <row r="101" spans="1:11" x14ac:dyDescent="0.25">
      <c r="A101" s="163" t="s">
        <v>137</v>
      </c>
      <c r="B101" s="61" t="s">
        <v>12</v>
      </c>
      <c r="C101" s="62" t="s">
        <v>13</v>
      </c>
      <c r="D101" s="61" t="s">
        <v>12</v>
      </c>
      <c r="E101" s="63" t="s">
        <v>13</v>
      </c>
      <c r="F101" s="62" t="s">
        <v>12</v>
      </c>
      <c r="G101" s="62" t="s">
        <v>13</v>
      </c>
      <c r="H101" s="61" t="s">
        <v>12</v>
      </c>
      <c r="I101" s="63" t="s">
        <v>13</v>
      </c>
      <c r="J101" s="61"/>
      <c r="K101" s="63"/>
    </row>
    <row r="102" spans="1:11" x14ac:dyDescent="0.25">
      <c r="A102" s="7" t="s">
        <v>310</v>
      </c>
      <c r="B102" s="65">
        <v>7</v>
      </c>
      <c r="C102" s="34">
        <f>IF(B123=0, "-", B102/B123)</f>
        <v>6.0869565217391307E-2</v>
      </c>
      <c r="D102" s="65">
        <v>1</v>
      </c>
      <c r="E102" s="9">
        <f>IF(D123=0, "-", D102/D123)</f>
        <v>8.4745762711864406E-3</v>
      </c>
      <c r="F102" s="81">
        <v>40</v>
      </c>
      <c r="G102" s="34">
        <f>IF(F123=0, "-", F102/F123)</f>
        <v>3.6199095022624438E-2</v>
      </c>
      <c r="H102" s="65">
        <v>30</v>
      </c>
      <c r="I102" s="9">
        <f>IF(H123=0, "-", H102/H123)</f>
        <v>2.8790786948176585E-2</v>
      </c>
      <c r="J102" s="8">
        <f t="shared" ref="J102:J121" si="10">IF(D102=0, "-", IF((B102-D102)/D102&lt;10, (B102-D102)/D102, "&gt;999%"))</f>
        <v>6</v>
      </c>
      <c r="K102" s="9">
        <f t="shared" ref="K102:K121" si="11">IF(H102=0, "-", IF((F102-H102)/H102&lt;10, (F102-H102)/H102, "&gt;999%"))</f>
        <v>0.33333333333333331</v>
      </c>
    </row>
    <row r="103" spans="1:11" x14ac:dyDescent="0.25">
      <c r="A103" s="7" t="s">
        <v>311</v>
      </c>
      <c r="B103" s="65">
        <v>0</v>
      </c>
      <c r="C103" s="34">
        <f>IF(B123=0, "-", B103/B123)</f>
        <v>0</v>
      </c>
      <c r="D103" s="65">
        <v>0</v>
      </c>
      <c r="E103" s="9">
        <f>IF(D123=0, "-", D103/D123)</f>
        <v>0</v>
      </c>
      <c r="F103" s="81">
        <v>0</v>
      </c>
      <c r="G103" s="34">
        <f>IF(F123=0, "-", F103/F123)</f>
        <v>0</v>
      </c>
      <c r="H103" s="65">
        <v>3</v>
      </c>
      <c r="I103" s="9">
        <f>IF(H123=0, "-", H103/H123)</f>
        <v>2.8790786948176585E-3</v>
      </c>
      <c r="J103" s="8" t="str">
        <f t="shared" si="10"/>
        <v>-</v>
      </c>
      <c r="K103" s="9">
        <f t="shared" si="11"/>
        <v>-1</v>
      </c>
    </row>
    <row r="104" spans="1:11" x14ac:dyDescent="0.25">
      <c r="A104" s="7" t="s">
        <v>312</v>
      </c>
      <c r="B104" s="65">
        <v>1</v>
      </c>
      <c r="C104" s="34">
        <f>IF(B123=0, "-", B104/B123)</f>
        <v>8.6956521739130436E-3</v>
      </c>
      <c r="D104" s="65">
        <v>1</v>
      </c>
      <c r="E104" s="9">
        <f>IF(D123=0, "-", D104/D123)</f>
        <v>8.4745762711864406E-3</v>
      </c>
      <c r="F104" s="81">
        <v>19</v>
      </c>
      <c r="G104" s="34">
        <f>IF(F123=0, "-", F104/F123)</f>
        <v>1.7194570135746608E-2</v>
      </c>
      <c r="H104" s="65">
        <v>16</v>
      </c>
      <c r="I104" s="9">
        <f>IF(H123=0, "-", H104/H123)</f>
        <v>1.5355086372360844E-2</v>
      </c>
      <c r="J104" s="8">
        <f t="shared" si="10"/>
        <v>0</v>
      </c>
      <c r="K104" s="9">
        <f t="shared" si="11"/>
        <v>0.1875</v>
      </c>
    </row>
    <row r="105" spans="1:11" x14ac:dyDescent="0.25">
      <c r="A105" s="7" t="s">
        <v>313</v>
      </c>
      <c r="B105" s="65">
        <v>1</v>
      </c>
      <c r="C105" s="34">
        <f>IF(B123=0, "-", B105/B123)</f>
        <v>8.6956521739130436E-3</v>
      </c>
      <c r="D105" s="65">
        <v>3</v>
      </c>
      <c r="E105" s="9">
        <f>IF(D123=0, "-", D105/D123)</f>
        <v>2.5423728813559324E-2</v>
      </c>
      <c r="F105" s="81">
        <v>12</v>
      </c>
      <c r="G105" s="34">
        <f>IF(F123=0, "-", F105/F123)</f>
        <v>1.085972850678733E-2</v>
      </c>
      <c r="H105" s="65">
        <v>21</v>
      </c>
      <c r="I105" s="9">
        <f>IF(H123=0, "-", H105/H123)</f>
        <v>2.0153550863723609E-2</v>
      </c>
      <c r="J105" s="8">
        <f t="shared" si="10"/>
        <v>-0.66666666666666663</v>
      </c>
      <c r="K105" s="9">
        <f t="shared" si="11"/>
        <v>-0.42857142857142855</v>
      </c>
    </row>
    <row r="106" spans="1:11" x14ac:dyDescent="0.25">
      <c r="A106" s="7" t="s">
        <v>314</v>
      </c>
      <c r="B106" s="65">
        <v>10</v>
      </c>
      <c r="C106" s="34">
        <f>IF(B123=0, "-", B106/B123)</f>
        <v>8.6956521739130432E-2</v>
      </c>
      <c r="D106" s="65">
        <v>15</v>
      </c>
      <c r="E106" s="9">
        <f>IF(D123=0, "-", D106/D123)</f>
        <v>0.1271186440677966</v>
      </c>
      <c r="F106" s="81">
        <v>69</v>
      </c>
      <c r="G106" s="34">
        <f>IF(F123=0, "-", F106/F123)</f>
        <v>6.244343891402715E-2</v>
      </c>
      <c r="H106" s="65">
        <v>84</v>
      </c>
      <c r="I106" s="9">
        <f>IF(H123=0, "-", H106/H123)</f>
        <v>8.0614203454894437E-2</v>
      </c>
      <c r="J106" s="8">
        <f t="shared" si="10"/>
        <v>-0.33333333333333331</v>
      </c>
      <c r="K106" s="9">
        <f t="shared" si="11"/>
        <v>-0.17857142857142858</v>
      </c>
    </row>
    <row r="107" spans="1:11" x14ac:dyDescent="0.25">
      <c r="A107" s="7" t="s">
        <v>315</v>
      </c>
      <c r="B107" s="65">
        <v>0</v>
      </c>
      <c r="C107" s="34">
        <f>IF(B123=0, "-", B107/B123)</f>
        <v>0</v>
      </c>
      <c r="D107" s="65">
        <v>1</v>
      </c>
      <c r="E107" s="9">
        <f>IF(D123=0, "-", D107/D123)</f>
        <v>8.4745762711864406E-3</v>
      </c>
      <c r="F107" s="81">
        <v>5</v>
      </c>
      <c r="G107" s="34">
        <f>IF(F123=0, "-", F107/F123)</f>
        <v>4.5248868778280547E-3</v>
      </c>
      <c r="H107" s="65">
        <v>4</v>
      </c>
      <c r="I107" s="9">
        <f>IF(H123=0, "-", H107/H123)</f>
        <v>3.838771593090211E-3</v>
      </c>
      <c r="J107" s="8">
        <f t="shared" si="10"/>
        <v>-1</v>
      </c>
      <c r="K107" s="9">
        <f t="shared" si="11"/>
        <v>0.25</v>
      </c>
    </row>
    <row r="108" spans="1:11" x14ac:dyDescent="0.25">
      <c r="A108" s="7" t="s">
        <v>316</v>
      </c>
      <c r="B108" s="65">
        <v>1</v>
      </c>
      <c r="C108" s="34">
        <f>IF(B123=0, "-", B108/B123)</f>
        <v>8.6956521739130436E-3</v>
      </c>
      <c r="D108" s="65">
        <v>1</v>
      </c>
      <c r="E108" s="9">
        <f>IF(D123=0, "-", D108/D123)</f>
        <v>8.4745762711864406E-3</v>
      </c>
      <c r="F108" s="81">
        <v>3</v>
      </c>
      <c r="G108" s="34">
        <f>IF(F123=0, "-", F108/F123)</f>
        <v>2.7149321266968325E-3</v>
      </c>
      <c r="H108" s="65">
        <v>7</v>
      </c>
      <c r="I108" s="9">
        <f>IF(H123=0, "-", H108/H123)</f>
        <v>6.7178502879078695E-3</v>
      </c>
      <c r="J108" s="8">
        <f t="shared" si="10"/>
        <v>0</v>
      </c>
      <c r="K108" s="9">
        <f t="shared" si="11"/>
        <v>-0.5714285714285714</v>
      </c>
    </row>
    <row r="109" spans="1:11" x14ac:dyDescent="0.25">
      <c r="A109" s="7" t="s">
        <v>317</v>
      </c>
      <c r="B109" s="65">
        <v>5</v>
      </c>
      <c r="C109" s="34">
        <f>IF(B123=0, "-", B109/B123)</f>
        <v>4.3478260869565216E-2</v>
      </c>
      <c r="D109" s="65">
        <v>1</v>
      </c>
      <c r="E109" s="9">
        <f>IF(D123=0, "-", D109/D123)</f>
        <v>8.4745762711864406E-3</v>
      </c>
      <c r="F109" s="81">
        <v>24</v>
      </c>
      <c r="G109" s="34">
        <f>IF(F123=0, "-", F109/F123)</f>
        <v>2.171945701357466E-2</v>
      </c>
      <c r="H109" s="65">
        <v>24</v>
      </c>
      <c r="I109" s="9">
        <f>IF(H123=0, "-", H109/H123)</f>
        <v>2.3032629558541268E-2</v>
      </c>
      <c r="J109" s="8">
        <f t="shared" si="10"/>
        <v>4</v>
      </c>
      <c r="K109" s="9">
        <f t="shared" si="11"/>
        <v>0</v>
      </c>
    </row>
    <row r="110" spans="1:11" x14ac:dyDescent="0.25">
      <c r="A110" s="7" t="s">
        <v>318</v>
      </c>
      <c r="B110" s="65">
        <v>2</v>
      </c>
      <c r="C110" s="34">
        <f>IF(B123=0, "-", B110/B123)</f>
        <v>1.7391304347826087E-2</v>
      </c>
      <c r="D110" s="65">
        <v>0</v>
      </c>
      <c r="E110" s="9">
        <f>IF(D123=0, "-", D110/D123)</f>
        <v>0</v>
      </c>
      <c r="F110" s="81">
        <v>22</v>
      </c>
      <c r="G110" s="34">
        <f>IF(F123=0, "-", F110/F123)</f>
        <v>1.9909502262443438E-2</v>
      </c>
      <c r="H110" s="65">
        <v>5</v>
      </c>
      <c r="I110" s="9">
        <f>IF(H123=0, "-", H110/H123)</f>
        <v>4.7984644913627635E-3</v>
      </c>
      <c r="J110" s="8" t="str">
        <f t="shared" si="10"/>
        <v>-</v>
      </c>
      <c r="K110" s="9">
        <f t="shared" si="11"/>
        <v>3.4</v>
      </c>
    </row>
    <row r="111" spans="1:11" x14ac:dyDescent="0.25">
      <c r="A111" s="7" t="s">
        <v>319</v>
      </c>
      <c r="B111" s="65">
        <v>11</v>
      </c>
      <c r="C111" s="34">
        <f>IF(B123=0, "-", B111/B123)</f>
        <v>9.5652173913043481E-2</v>
      </c>
      <c r="D111" s="65">
        <v>5</v>
      </c>
      <c r="E111" s="9">
        <f>IF(D123=0, "-", D111/D123)</f>
        <v>4.2372881355932202E-2</v>
      </c>
      <c r="F111" s="81">
        <v>43</v>
      </c>
      <c r="G111" s="34">
        <f>IF(F123=0, "-", F111/F123)</f>
        <v>3.8914027149321267E-2</v>
      </c>
      <c r="H111" s="65">
        <v>58</v>
      </c>
      <c r="I111" s="9">
        <f>IF(H123=0, "-", H111/H123)</f>
        <v>5.5662188099808059E-2</v>
      </c>
      <c r="J111" s="8">
        <f t="shared" si="10"/>
        <v>1.2</v>
      </c>
      <c r="K111" s="9">
        <f t="shared" si="11"/>
        <v>-0.25862068965517243</v>
      </c>
    </row>
    <row r="112" spans="1:11" x14ac:dyDescent="0.25">
      <c r="A112" s="7" t="s">
        <v>320</v>
      </c>
      <c r="B112" s="65">
        <v>3</v>
      </c>
      <c r="C112" s="34">
        <f>IF(B123=0, "-", B112/B123)</f>
        <v>2.6086956521739129E-2</v>
      </c>
      <c r="D112" s="65">
        <v>3</v>
      </c>
      <c r="E112" s="9">
        <f>IF(D123=0, "-", D112/D123)</f>
        <v>2.5423728813559324E-2</v>
      </c>
      <c r="F112" s="81">
        <v>22</v>
      </c>
      <c r="G112" s="34">
        <f>IF(F123=0, "-", F112/F123)</f>
        <v>1.9909502262443438E-2</v>
      </c>
      <c r="H112" s="65">
        <v>23</v>
      </c>
      <c r="I112" s="9">
        <f>IF(H123=0, "-", H112/H123)</f>
        <v>2.2072936660268713E-2</v>
      </c>
      <c r="J112" s="8">
        <f t="shared" si="10"/>
        <v>0</v>
      </c>
      <c r="K112" s="9">
        <f t="shared" si="11"/>
        <v>-4.3478260869565216E-2</v>
      </c>
    </row>
    <row r="113" spans="1:11" x14ac:dyDescent="0.25">
      <c r="A113" s="7" t="s">
        <v>321</v>
      </c>
      <c r="B113" s="65">
        <v>0</v>
      </c>
      <c r="C113" s="34">
        <f>IF(B123=0, "-", B113/B123)</f>
        <v>0</v>
      </c>
      <c r="D113" s="65">
        <v>0</v>
      </c>
      <c r="E113" s="9">
        <f>IF(D123=0, "-", D113/D123)</f>
        <v>0</v>
      </c>
      <c r="F113" s="81">
        <v>0</v>
      </c>
      <c r="G113" s="34">
        <f>IF(F123=0, "-", F113/F123)</f>
        <v>0</v>
      </c>
      <c r="H113" s="65">
        <v>35</v>
      </c>
      <c r="I113" s="9">
        <f>IF(H123=0, "-", H113/H123)</f>
        <v>3.358925143953935E-2</v>
      </c>
      <c r="J113" s="8" t="str">
        <f t="shared" si="10"/>
        <v>-</v>
      </c>
      <c r="K113" s="9">
        <f t="shared" si="11"/>
        <v>-1</v>
      </c>
    </row>
    <row r="114" spans="1:11" x14ac:dyDescent="0.25">
      <c r="A114" s="7" t="s">
        <v>322</v>
      </c>
      <c r="B114" s="65">
        <v>7</v>
      </c>
      <c r="C114" s="34">
        <f>IF(B123=0, "-", B114/B123)</f>
        <v>6.0869565217391307E-2</v>
      </c>
      <c r="D114" s="65">
        <v>7</v>
      </c>
      <c r="E114" s="9">
        <f>IF(D123=0, "-", D114/D123)</f>
        <v>5.9322033898305086E-2</v>
      </c>
      <c r="F114" s="81">
        <v>72</v>
      </c>
      <c r="G114" s="34">
        <f>IF(F123=0, "-", F114/F123)</f>
        <v>6.5158371040723986E-2</v>
      </c>
      <c r="H114" s="65">
        <v>118</v>
      </c>
      <c r="I114" s="9">
        <f>IF(H123=0, "-", H114/H123)</f>
        <v>0.11324376199616124</v>
      </c>
      <c r="J114" s="8">
        <f t="shared" si="10"/>
        <v>0</v>
      </c>
      <c r="K114" s="9">
        <f t="shared" si="11"/>
        <v>-0.38983050847457629</v>
      </c>
    </row>
    <row r="115" spans="1:11" x14ac:dyDescent="0.25">
      <c r="A115" s="7" t="s">
        <v>323</v>
      </c>
      <c r="B115" s="65">
        <v>0</v>
      </c>
      <c r="C115" s="34">
        <f>IF(B123=0, "-", B115/B123)</f>
        <v>0</v>
      </c>
      <c r="D115" s="65">
        <v>0</v>
      </c>
      <c r="E115" s="9">
        <f>IF(D123=0, "-", D115/D123)</f>
        <v>0</v>
      </c>
      <c r="F115" s="81">
        <v>1</v>
      </c>
      <c r="G115" s="34">
        <f>IF(F123=0, "-", F115/F123)</f>
        <v>9.049773755656109E-4</v>
      </c>
      <c r="H115" s="65">
        <v>3</v>
      </c>
      <c r="I115" s="9">
        <f>IF(H123=0, "-", H115/H123)</f>
        <v>2.8790786948176585E-3</v>
      </c>
      <c r="J115" s="8" t="str">
        <f t="shared" si="10"/>
        <v>-</v>
      </c>
      <c r="K115" s="9">
        <f t="shared" si="11"/>
        <v>-0.66666666666666663</v>
      </c>
    </row>
    <row r="116" spans="1:11" x14ac:dyDescent="0.25">
      <c r="A116" s="7" t="s">
        <v>324</v>
      </c>
      <c r="B116" s="65">
        <v>0</v>
      </c>
      <c r="C116" s="34">
        <f>IF(B123=0, "-", B116/B123)</f>
        <v>0</v>
      </c>
      <c r="D116" s="65">
        <v>0</v>
      </c>
      <c r="E116" s="9">
        <f>IF(D123=0, "-", D116/D123)</f>
        <v>0</v>
      </c>
      <c r="F116" s="81">
        <v>6</v>
      </c>
      <c r="G116" s="34">
        <f>IF(F123=0, "-", F116/F123)</f>
        <v>5.4298642533936649E-3</v>
      </c>
      <c r="H116" s="65">
        <v>3</v>
      </c>
      <c r="I116" s="9">
        <f>IF(H123=0, "-", H116/H123)</f>
        <v>2.8790786948176585E-3</v>
      </c>
      <c r="J116" s="8" t="str">
        <f t="shared" si="10"/>
        <v>-</v>
      </c>
      <c r="K116" s="9">
        <f t="shared" si="11"/>
        <v>1</v>
      </c>
    </row>
    <row r="117" spans="1:11" x14ac:dyDescent="0.25">
      <c r="A117" s="7" t="s">
        <v>325</v>
      </c>
      <c r="B117" s="65">
        <v>6</v>
      </c>
      <c r="C117" s="34">
        <f>IF(B123=0, "-", B117/B123)</f>
        <v>5.2173913043478258E-2</v>
      </c>
      <c r="D117" s="65">
        <v>4</v>
      </c>
      <c r="E117" s="9">
        <f>IF(D123=0, "-", D117/D123)</f>
        <v>3.3898305084745763E-2</v>
      </c>
      <c r="F117" s="81">
        <v>51</v>
      </c>
      <c r="G117" s="34">
        <f>IF(F123=0, "-", F117/F123)</f>
        <v>4.6153846153846156E-2</v>
      </c>
      <c r="H117" s="65">
        <v>44</v>
      </c>
      <c r="I117" s="9">
        <f>IF(H123=0, "-", H117/H123)</f>
        <v>4.2226487523992322E-2</v>
      </c>
      <c r="J117" s="8">
        <f t="shared" si="10"/>
        <v>0.5</v>
      </c>
      <c r="K117" s="9">
        <f t="shared" si="11"/>
        <v>0.15909090909090909</v>
      </c>
    </row>
    <row r="118" spans="1:11" x14ac:dyDescent="0.25">
      <c r="A118" s="7" t="s">
        <v>326</v>
      </c>
      <c r="B118" s="65">
        <v>11</v>
      </c>
      <c r="C118" s="34">
        <f>IF(B123=0, "-", B118/B123)</f>
        <v>9.5652173913043481E-2</v>
      </c>
      <c r="D118" s="65">
        <v>11</v>
      </c>
      <c r="E118" s="9">
        <f>IF(D123=0, "-", D118/D123)</f>
        <v>9.3220338983050849E-2</v>
      </c>
      <c r="F118" s="81">
        <v>145</v>
      </c>
      <c r="G118" s="34">
        <f>IF(F123=0, "-", F118/F123)</f>
        <v>0.13122171945701358</v>
      </c>
      <c r="H118" s="65">
        <v>99</v>
      </c>
      <c r="I118" s="9">
        <f>IF(H123=0, "-", H118/H123)</f>
        <v>9.5009596928982726E-2</v>
      </c>
      <c r="J118" s="8">
        <f t="shared" si="10"/>
        <v>0</v>
      </c>
      <c r="K118" s="9">
        <f t="shared" si="11"/>
        <v>0.46464646464646464</v>
      </c>
    </row>
    <row r="119" spans="1:11" x14ac:dyDescent="0.25">
      <c r="A119" s="7" t="s">
        <v>327</v>
      </c>
      <c r="B119" s="65">
        <v>3</v>
      </c>
      <c r="C119" s="34">
        <f>IF(B123=0, "-", B119/B123)</f>
        <v>2.6086956521739129E-2</v>
      </c>
      <c r="D119" s="65">
        <v>13</v>
      </c>
      <c r="E119" s="9">
        <f>IF(D123=0, "-", D119/D123)</f>
        <v>0.11016949152542373</v>
      </c>
      <c r="F119" s="81">
        <v>78</v>
      </c>
      <c r="G119" s="34">
        <f>IF(F123=0, "-", F119/F123)</f>
        <v>7.0588235294117646E-2</v>
      </c>
      <c r="H119" s="65">
        <v>40</v>
      </c>
      <c r="I119" s="9">
        <f>IF(H123=0, "-", H119/H123)</f>
        <v>3.8387715930902108E-2</v>
      </c>
      <c r="J119" s="8">
        <f t="shared" si="10"/>
        <v>-0.76923076923076927</v>
      </c>
      <c r="K119" s="9">
        <f t="shared" si="11"/>
        <v>0.95</v>
      </c>
    </row>
    <row r="120" spans="1:11" x14ac:dyDescent="0.25">
      <c r="A120" s="7" t="s">
        <v>328</v>
      </c>
      <c r="B120" s="65">
        <v>47</v>
      </c>
      <c r="C120" s="34">
        <f>IF(B123=0, "-", B120/B123)</f>
        <v>0.40869565217391307</v>
      </c>
      <c r="D120" s="65">
        <v>52</v>
      </c>
      <c r="E120" s="9">
        <f>IF(D123=0, "-", D120/D123)</f>
        <v>0.44067796610169491</v>
      </c>
      <c r="F120" s="81">
        <v>491</v>
      </c>
      <c r="G120" s="34">
        <f>IF(F123=0, "-", F120/F123)</f>
        <v>0.44434389140271491</v>
      </c>
      <c r="H120" s="65">
        <v>414</v>
      </c>
      <c r="I120" s="9">
        <f>IF(H123=0, "-", H120/H123)</f>
        <v>0.39731285988483683</v>
      </c>
      <c r="J120" s="8">
        <f t="shared" si="10"/>
        <v>-9.6153846153846159E-2</v>
      </c>
      <c r="K120" s="9">
        <f t="shared" si="11"/>
        <v>0.1859903381642512</v>
      </c>
    </row>
    <row r="121" spans="1:11" x14ac:dyDescent="0.25">
      <c r="A121" s="7" t="s">
        <v>329</v>
      </c>
      <c r="B121" s="65">
        <v>0</v>
      </c>
      <c r="C121" s="34">
        <f>IF(B123=0, "-", B121/B123)</f>
        <v>0</v>
      </c>
      <c r="D121" s="65">
        <v>0</v>
      </c>
      <c r="E121" s="9">
        <f>IF(D123=0, "-", D121/D123)</f>
        <v>0</v>
      </c>
      <c r="F121" s="81">
        <v>2</v>
      </c>
      <c r="G121" s="34">
        <f>IF(F123=0, "-", F121/F123)</f>
        <v>1.8099547511312218E-3</v>
      </c>
      <c r="H121" s="65">
        <v>11</v>
      </c>
      <c r="I121" s="9">
        <f>IF(H123=0, "-", H121/H123)</f>
        <v>1.055662188099808E-2</v>
      </c>
      <c r="J121" s="8" t="str">
        <f t="shared" si="10"/>
        <v>-</v>
      </c>
      <c r="K121" s="9">
        <f t="shared" si="11"/>
        <v>-0.81818181818181823</v>
      </c>
    </row>
    <row r="122" spans="1:11" x14ac:dyDescent="0.25">
      <c r="A122" s="2"/>
      <c r="B122" s="68"/>
      <c r="C122" s="33"/>
      <c r="D122" s="68"/>
      <c r="E122" s="6"/>
      <c r="F122" s="82"/>
      <c r="G122" s="33"/>
      <c r="H122" s="68"/>
      <c r="I122" s="6"/>
      <c r="J122" s="5"/>
      <c r="K122" s="6"/>
    </row>
    <row r="123" spans="1:11" s="43" customFormat="1" x14ac:dyDescent="0.25">
      <c r="A123" s="162" t="s">
        <v>450</v>
      </c>
      <c r="B123" s="71">
        <f>SUM(B102:B122)</f>
        <v>115</v>
      </c>
      <c r="C123" s="40">
        <f>B123/832</f>
        <v>0.13822115384615385</v>
      </c>
      <c r="D123" s="71">
        <f>SUM(D102:D122)</f>
        <v>118</v>
      </c>
      <c r="E123" s="41">
        <f>D123/922</f>
        <v>0.1279826464208243</v>
      </c>
      <c r="F123" s="77">
        <f>SUM(F102:F122)</f>
        <v>1105</v>
      </c>
      <c r="G123" s="42">
        <f>F123/7601</f>
        <v>0.14537560847256939</v>
      </c>
      <c r="H123" s="71">
        <f>SUM(H102:H122)</f>
        <v>1042</v>
      </c>
      <c r="I123" s="41">
        <f>H123/7808</f>
        <v>0.13345286885245902</v>
      </c>
      <c r="J123" s="37">
        <f>IF(D123=0, "-", IF((B123-D123)/D123&lt;10, (B123-D123)/D123, "&gt;999%"))</f>
        <v>-2.5423728813559324E-2</v>
      </c>
      <c r="K123" s="38">
        <f>IF(H123=0, "-", IF((F123-H123)/H123&lt;10, (F123-H123)/H123, "&gt;999%"))</f>
        <v>6.0460652591170824E-2</v>
      </c>
    </row>
    <row r="124" spans="1:11" x14ac:dyDescent="0.25">
      <c r="B124" s="83"/>
      <c r="D124" s="83"/>
      <c r="F124" s="83"/>
      <c r="H124" s="83"/>
    </row>
    <row r="125" spans="1:11" x14ac:dyDescent="0.25">
      <c r="A125" s="163" t="s">
        <v>138</v>
      </c>
      <c r="B125" s="61" t="s">
        <v>12</v>
      </c>
      <c r="C125" s="62" t="s">
        <v>13</v>
      </c>
      <c r="D125" s="61" t="s">
        <v>12</v>
      </c>
      <c r="E125" s="63" t="s">
        <v>13</v>
      </c>
      <c r="F125" s="62" t="s">
        <v>12</v>
      </c>
      <c r="G125" s="62" t="s">
        <v>13</v>
      </c>
      <c r="H125" s="61" t="s">
        <v>12</v>
      </c>
      <c r="I125" s="63" t="s">
        <v>13</v>
      </c>
      <c r="J125" s="61"/>
      <c r="K125" s="63"/>
    </row>
    <row r="126" spans="1:11" x14ac:dyDescent="0.25">
      <c r="A126" s="7" t="s">
        <v>330</v>
      </c>
      <c r="B126" s="65">
        <v>0</v>
      </c>
      <c r="C126" s="34">
        <f>IF(B142=0, "-", B126/B142)</f>
        <v>0</v>
      </c>
      <c r="D126" s="65">
        <v>0</v>
      </c>
      <c r="E126" s="9">
        <f>IF(D142=0, "-", D126/D142)</f>
        <v>0</v>
      </c>
      <c r="F126" s="81">
        <v>1</v>
      </c>
      <c r="G126" s="34">
        <f>IF(F142=0, "-", F126/F142)</f>
        <v>2.9411764705882353E-2</v>
      </c>
      <c r="H126" s="65">
        <v>0</v>
      </c>
      <c r="I126" s="9">
        <f>IF(H142=0, "-", H126/H142)</f>
        <v>0</v>
      </c>
      <c r="J126" s="8" t="str">
        <f t="shared" ref="J126:J140" si="12">IF(D126=0, "-", IF((B126-D126)/D126&lt;10, (B126-D126)/D126, "&gt;999%"))</f>
        <v>-</v>
      </c>
      <c r="K126" s="9" t="str">
        <f t="shared" ref="K126:K140" si="13">IF(H126=0, "-", IF((F126-H126)/H126&lt;10, (F126-H126)/H126, "&gt;999%"))</f>
        <v>-</v>
      </c>
    </row>
    <row r="127" spans="1:11" x14ac:dyDescent="0.25">
      <c r="A127" s="7" t="s">
        <v>331</v>
      </c>
      <c r="B127" s="65">
        <v>0</v>
      </c>
      <c r="C127" s="34">
        <f>IF(B142=0, "-", B127/B142)</f>
        <v>0</v>
      </c>
      <c r="D127" s="65">
        <v>0</v>
      </c>
      <c r="E127" s="9">
        <f>IF(D142=0, "-", D127/D142)</f>
        <v>0</v>
      </c>
      <c r="F127" s="81">
        <v>4</v>
      </c>
      <c r="G127" s="34">
        <f>IF(F142=0, "-", F127/F142)</f>
        <v>0.11764705882352941</v>
      </c>
      <c r="H127" s="65">
        <v>5</v>
      </c>
      <c r="I127" s="9">
        <f>IF(H142=0, "-", H127/H142)</f>
        <v>0.19230769230769232</v>
      </c>
      <c r="J127" s="8" t="str">
        <f t="shared" si="12"/>
        <v>-</v>
      </c>
      <c r="K127" s="9">
        <f t="shared" si="13"/>
        <v>-0.2</v>
      </c>
    </row>
    <row r="128" spans="1:11" x14ac:dyDescent="0.25">
      <c r="A128" s="7" t="s">
        <v>332</v>
      </c>
      <c r="B128" s="65">
        <v>0</v>
      </c>
      <c r="C128" s="34">
        <f>IF(B142=0, "-", B128/B142)</f>
        <v>0</v>
      </c>
      <c r="D128" s="65">
        <v>0</v>
      </c>
      <c r="E128" s="9">
        <f>IF(D142=0, "-", D128/D142)</f>
        <v>0</v>
      </c>
      <c r="F128" s="81">
        <v>2</v>
      </c>
      <c r="G128" s="34">
        <f>IF(F142=0, "-", F128/F142)</f>
        <v>5.8823529411764705E-2</v>
      </c>
      <c r="H128" s="65">
        <v>0</v>
      </c>
      <c r="I128" s="9">
        <f>IF(H142=0, "-", H128/H142)</f>
        <v>0</v>
      </c>
      <c r="J128" s="8" t="str">
        <f t="shared" si="12"/>
        <v>-</v>
      </c>
      <c r="K128" s="9" t="str">
        <f t="shared" si="13"/>
        <v>-</v>
      </c>
    </row>
    <row r="129" spans="1:11" x14ac:dyDescent="0.25">
      <c r="A129" s="7" t="s">
        <v>333</v>
      </c>
      <c r="B129" s="65">
        <v>0</v>
      </c>
      <c r="C129" s="34">
        <f>IF(B142=0, "-", B129/B142)</f>
        <v>0</v>
      </c>
      <c r="D129" s="65">
        <v>0</v>
      </c>
      <c r="E129" s="9">
        <f>IF(D142=0, "-", D129/D142)</f>
        <v>0</v>
      </c>
      <c r="F129" s="81">
        <v>1</v>
      </c>
      <c r="G129" s="34">
        <f>IF(F142=0, "-", F129/F142)</f>
        <v>2.9411764705882353E-2</v>
      </c>
      <c r="H129" s="65">
        <v>0</v>
      </c>
      <c r="I129" s="9">
        <f>IF(H142=0, "-", H129/H142)</f>
        <v>0</v>
      </c>
      <c r="J129" s="8" t="str">
        <f t="shared" si="12"/>
        <v>-</v>
      </c>
      <c r="K129" s="9" t="str">
        <f t="shared" si="13"/>
        <v>-</v>
      </c>
    </row>
    <row r="130" spans="1:11" x14ac:dyDescent="0.25">
      <c r="A130" s="7" t="s">
        <v>334</v>
      </c>
      <c r="B130" s="65">
        <v>1</v>
      </c>
      <c r="C130" s="34">
        <f>IF(B142=0, "-", B130/B142)</f>
        <v>0.5</v>
      </c>
      <c r="D130" s="65">
        <v>0</v>
      </c>
      <c r="E130" s="9">
        <f>IF(D142=0, "-", D130/D142)</f>
        <v>0</v>
      </c>
      <c r="F130" s="81">
        <v>3</v>
      </c>
      <c r="G130" s="34">
        <f>IF(F142=0, "-", F130/F142)</f>
        <v>8.8235294117647065E-2</v>
      </c>
      <c r="H130" s="65">
        <v>0</v>
      </c>
      <c r="I130" s="9">
        <f>IF(H142=0, "-", H130/H142)</f>
        <v>0</v>
      </c>
      <c r="J130" s="8" t="str">
        <f t="shared" si="12"/>
        <v>-</v>
      </c>
      <c r="K130" s="9" t="str">
        <f t="shared" si="13"/>
        <v>-</v>
      </c>
    </row>
    <row r="131" spans="1:11" x14ac:dyDescent="0.25">
      <c r="A131" s="7" t="s">
        <v>335</v>
      </c>
      <c r="B131" s="65">
        <v>0</v>
      </c>
      <c r="C131" s="34">
        <f>IF(B142=0, "-", B131/B142)</f>
        <v>0</v>
      </c>
      <c r="D131" s="65">
        <v>0</v>
      </c>
      <c r="E131" s="9">
        <f>IF(D142=0, "-", D131/D142)</f>
        <v>0</v>
      </c>
      <c r="F131" s="81">
        <v>1</v>
      </c>
      <c r="G131" s="34">
        <f>IF(F142=0, "-", F131/F142)</f>
        <v>2.9411764705882353E-2</v>
      </c>
      <c r="H131" s="65">
        <v>0</v>
      </c>
      <c r="I131" s="9">
        <f>IF(H142=0, "-", H131/H142)</f>
        <v>0</v>
      </c>
      <c r="J131" s="8" t="str">
        <f t="shared" si="12"/>
        <v>-</v>
      </c>
      <c r="K131" s="9" t="str">
        <f t="shared" si="13"/>
        <v>-</v>
      </c>
    </row>
    <row r="132" spans="1:11" x14ac:dyDescent="0.25">
      <c r="A132" s="7" t="s">
        <v>336</v>
      </c>
      <c r="B132" s="65">
        <v>0</v>
      </c>
      <c r="C132" s="34">
        <f>IF(B142=0, "-", B132/B142)</f>
        <v>0</v>
      </c>
      <c r="D132" s="65">
        <v>0</v>
      </c>
      <c r="E132" s="9">
        <f>IF(D142=0, "-", D132/D142)</f>
        <v>0</v>
      </c>
      <c r="F132" s="81">
        <v>2</v>
      </c>
      <c r="G132" s="34">
        <f>IF(F142=0, "-", F132/F142)</f>
        <v>5.8823529411764705E-2</v>
      </c>
      <c r="H132" s="65">
        <v>0</v>
      </c>
      <c r="I132" s="9">
        <f>IF(H142=0, "-", H132/H142)</f>
        <v>0</v>
      </c>
      <c r="J132" s="8" t="str">
        <f t="shared" si="12"/>
        <v>-</v>
      </c>
      <c r="K132" s="9" t="str">
        <f t="shared" si="13"/>
        <v>-</v>
      </c>
    </row>
    <row r="133" spans="1:11" x14ac:dyDescent="0.25">
      <c r="A133" s="7" t="s">
        <v>337</v>
      </c>
      <c r="B133" s="65">
        <v>0</v>
      </c>
      <c r="C133" s="34">
        <f>IF(B142=0, "-", B133/B142)</f>
        <v>0</v>
      </c>
      <c r="D133" s="65">
        <v>0</v>
      </c>
      <c r="E133" s="9">
        <f>IF(D142=0, "-", D133/D142)</f>
        <v>0</v>
      </c>
      <c r="F133" s="81">
        <v>7</v>
      </c>
      <c r="G133" s="34">
        <f>IF(F142=0, "-", F133/F142)</f>
        <v>0.20588235294117646</v>
      </c>
      <c r="H133" s="65">
        <v>11</v>
      </c>
      <c r="I133" s="9">
        <f>IF(H142=0, "-", H133/H142)</f>
        <v>0.42307692307692307</v>
      </c>
      <c r="J133" s="8" t="str">
        <f t="shared" si="12"/>
        <v>-</v>
      </c>
      <c r="K133" s="9">
        <f t="shared" si="13"/>
        <v>-0.36363636363636365</v>
      </c>
    </row>
    <row r="134" spans="1:11" x14ac:dyDescent="0.25">
      <c r="A134" s="7" t="s">
        <v>338</v>
      </c>
      <c r="B134" s="65">
        <v>0</v>
      </c>
      <c r="C134" s="34">
        <f>IF(B142=0, "-", B134/B142)</f>
        <v>0</v>
      </c>
      <c r="D134" s="65">
        <v>0</v>
      </c>
      <c r="E134" s="9">
        <f>IF(D142=0, "-", D134/D142)</f>
        <v>0</v>
      </c>
      <c r="F134" s="81">
        <v>1</v>
      </c>
      <c r="G134" s="34">
        <f>IF(F142=0, "-", F134/F142)</f>
        <v>2.9411764705882353E-2</v>
      </c>
      <c r="H134" s="65">
        <v>0</v>
      </c>
      <c r="I134" s="9">
        <f>IF(H142=0, "-", H134/H142)</f>
        <v>0</v>
      </c>
      <c r="J134" s="8" t="str">
        <f t="shared" si="12"/>
        <v>-</v>
      </c>
      <c r="K134" s="9" t="str">
        <f t="shared" si="13"/>
        <v>-</v>
      </c>
    </row>
    <row r="135" spans="1:11" x14ac:dyDescent="0.25">
      <c r="A135" s="7" t="s">
        <v>339</v>
      </c>
      <c r="B135" s="65">
        <v>0</v>
      </c>
      <c r="C135" s="34">
        <f>IF(B142=0, "-", B135/B142)</f>
        <v>0</v>
      </c>
      <c r="D135" s="65">
        <v>0</v>
      </c>
      <c r="E135" s="9">
        <f>IF(D142=0, "-", D135/D142)</f>
        <v>0</v>
      </c>
      <c r="F135" s="81">
        <v>1</v>
      </c>
      <c r="G135" s="34">
        <f>IF(F142=0, "-", F135/F142)</f>
        <v>2.9411764705882353E-2</v>
      </c>
      <c r="H135" s="65">
        <v>0</v>
      </c>
      <c r="I135" s="9">
        <f>IF(H142=0, "-", H135/H142)</f>
        <v>0</v>
      </c>
      <c r="J135" s="8" t="str">
        <f t="shared" si="12"/>
        <v>-</v>
      </c>
      <c r="K135" s="9" t="str">
        <f t="shared" si="13"/>
        <v>-</v>
      </c>
    </row>
    <row r="136" spans="1:11" x14ac:dyDescent="0.25">
      <c r="A136" s="7" t="s">
        <v>340</v>
      </c>
      <c r="B136" s="65">
        <v>1</v>
      </c>
      <c r="C136" s="34">
        <f>IF(B142=0, "-", B136/B142)</f>
        <v>0.5</v>
      </c>
      <c r="D136" s="65">
        <v>0</v>
      </c>
      <c r="E136" s="9">
        <f>IF(D142=0, "-", D136/D142)</f>
        <v>0</v>
      </c>
      <c r="F136" s="81">
        <v>5</v>
      </c>
      <c r="G136" s="34">
        <f>IF(F142=0, "-", F136/F142)</f>
        <v>0.14705882352941177</v>
      </c>
      <c r="H136" s="65">
        <v>5</v>
      </c>
      <c r="I136" s="9">
        <f>IF(H142=0, "-", H136/H142)</f>
        <v>0.19230769230769232</v>
      </c>
      <c r="J136" s="8" t="str">
        <f t="shared" si="12"/>
        <v>-</v>
      </c>
      <c r="K136" s="9">
        <f t="shared" si="13"/>
        <v>0</v>
      </c>
    </row>
    <row r="137" spans="1:11" x14ac:dyDescent="0.25">
      <c r="A137" s="7" t="s">
        <v>341</v>
      </c>
      <c r="B137" s="65">
        <v>0</v>
      </c>
      <c r="C137" s="34">
        <f>IF(B142=0, "-", B137/B142)</f>
        <v>0</v>
      </c>
      <c r="D137" s="65">
        <v>1</v>
      </c>
      <c r="E137" s="9">
        <f>IF(D142=0, "-", D137/D142)</f>
        <v>0.5</v>
      </c>
      <c r="F137" s="81">
        <v>1</v>
      </c>
      <c r="G137" s="34">
        <f>IF(F142=0, "-", F137/F142)</f>
        <v>2.9411764705882353E-2</v>
      </c>
      <c r="H137" s="65">
        <v>1</v>
      </c>
      <c r="I137" s="9">
        <f>IF(H142=0, "-", H137/H142)</f>
        <v>3.8461538461538464E-2</v>
      </c>
      <c r="J137" s="8">
        <f t="shared" si="12"/>
        <v>-1</v>
      </c>
      <c r="K137" s="9">
        <f t="shared" si="13"/>
        <v>0</v>
      </c>
    </row>
    <row r="138" spans="1:11" x14ac:dyDescent="0.25">
      <c r="A138" s="7" t="s">
        <v>342</v>
      </c>
      <c r="B138" s="65">
        <v>0</v>
      </c>
      <c r="C138" s="34">
        <f>IF(B142=0, "-", B138/B142)</f>
        <v>0</v>
      </c>
      <c r="D138" s="65">
        <v>0</v>
      </c>
      <c r="E138" s="9">
        <f>IF(D142=0, "-", D138/D142)</f>
        <v>0</v>
      </c>
      <c r="F138" s="81">
        <v>2</v>
      </c>
      <c r="G138" s="34">
        <f>IF(F142=0, "-", F138/F142)</f>
        <v>5.8823529411764705E-2</v>
      </c>
      <c r="H138" s="65">
        <v>1</v>
      </c>
      <c r="I138" s="9">
        <f>IF(H142=0, "-", H138/H142)</f>
        <v>3.8461538461538464E-2</v>
      </c>
      <c r="J138" s="8" t="str">
        <f t="shared" si="12"/>
        <v>-</v>
      </c>
      <c r="K138" s="9">
        <f t="shared" si="13"/>
        <v>1</v>
      </c>
    </row>
    <row r="139" spans="1:11" x14ac:dyDescent="0.25">
      <c r="A139" s="7" t="s">
        <v>343</v>
      </c>
      <c r="B139" s="65">
        <v>0</v>
      </c>
      <c r="C139" s="34">
        <f>IF(B142=0, "-", B139/B142)</f>
        <v>0</v>
      </c>
      <c r="D139" s="65">
        <v>1</v>
      </c>
      <c r="E139" s="9">
        <f>IF(D142=0, "-", D139/D142)</f>
        <v>0.5</v>
      </c>
      <c r="F139" s="81">
        <v>2</v>
      </c>
      <c r="G139" s="34">
        <f>IF(F142=0, "-", F139/F142)</f>
        <v>5.8823529411764705E-2</v>
      </c>
      <c r="H139" s="65">
        <v>3</v>
      </c>
      <c r="I139" s="9">
        <f>IF(H142=0, "-", H139/H142)</f>
        <v>0.11538461538461539</v>
      </c>
      <c r="J139" s="8">
        <f t="shared" si="12"/>
        <v>-1</v>
      </c>
      <c r="K139" s="9">
        <f t="shared" si="13"/>
        <v>-0.33333333333333331</v>
      </c>
    </row>
    <row r="140" spans="1:11" x14ac:dyDescent="0.25">
      <c r="A140" s="7" t="s">
        <v>344</v>
      </c>
      <c r="B140" s="65">
        <v>0</v>
      </c>
      <c r="C140" s="34">
        <f>IF(B142=0, "-", B140/B142)</f>
        <v>0</v>
      </c>
      <c r="D140" s="65">
        <v>0</v>
      </c>
      <c r="E140" s="9">
        <f>IF(D142=0, "-", D140/D142)</f>
        <v>0</v>
      </c>
      <c r="F140" s="81">
        <v>1</v>
      </c>
      <c r="G140" s="34">
        <f>IF(F142=0, "-", F140/F142)</f>
        <v>2.9411764705882353E-2</v>
      </c>
      <c r="H140" s="65">
        <v>0</v>
      </c>
      <c r="I140" s="9">
        <f>IF(H142=0, "-", H140/H142)</f>
        <v>0</v>
      </c>
      <c r="J140" s="8" t="str">
        <f t="shared" si="12"/>
        <v>-</v>
      </c>
      <c r="K140" s="9" t="str">
        <f t="shared" si="13"/>
        <v>-</v>
      </c>
    </row>
    <row r="141" spans="1:11" x14ac:dyDescent="0.25">
      <c r="A141" s="2"/>
      <c r="B141" s="68"/>
      <c r="C141" s="33"/>
      <c r="D141" s="68"/>
      <c r="E141" s="6"/>
      <c r="F141" s="82"/>
      <c r="G141" s="33"/>
      <c r="H141" s="68"/>
      <c r="I141" s="6"/>
      <c r="J141" s="5"/>
      <c r="K141" s="6"/>
    </row>
    <row r="142" spans="1:11" s="43" customFormat="1" x14ac:dyDescent="0.25">
      <c r="A142" s="162" t="s">
        <v>449</v>
      </c>
      <c r="B142" s="71">
        <f>SUM(B126:B141)</f>
        <v>2</v>
      </c>
      <c r="C142" s="40">
        <f>B142/832</f>
        <v>2.403846153846154E-3</v>
      </c>
      <c r="D142" s="71">
        <f>SUM(D126:D141)</f>
        <v>2</v>
      </c>
      <c r="E142" s="41">
        <f>D142/922</f>
        <v>2.1691973969631237E-3</v>
      </c>
      <c r="F142" s="77">
        <f>SUM(F126:F141)</f>
        <v>34</v>
      </c>
      <c r="G142" s="42">
        <f>F142/7601</f>
        <v>4.473095645309828E-3</v>
      </c>
      <c r="H142" s="71">
        <f>SUM(H126:H141)</f>
        <v>26</v>
      </c>
      <c r="I142" s="41">
        <f>H142/7808</f>
        <v>3.329918032786885E-3</v>
      </c>
      <c r="J142" s="37">
        <f>IF(D142=0, "-", IF((B142-D142)/D142&lt;10, (B142-D142)/D142, "&gt;999%"))</f>
        <v>0</v>
      </c>
      <c r="K142" s="38">
        <f>IF(H142=0, "-", IF((F142-H142)/H142&lt;10, (F142-H142)/H142, "&gt;999%"))</f>
        <v>0.30769230769230771</v>
      </c>
    </row>
    <row r="143" spans="1:11" x14ac:dyDescent="0.25">
      <c r="B143" s="83"/>
      <c r="D143" s="83"/>
      <c r="F143" s="83"/>
      <c r="H143" s="83"/>
    </row>
    <row r="144" spans="1:11" s="43" customFormat="1" x14ac:dyDescent="0.25">
      <c r="A144" s="162" t="s">
        <v>448</v>
      </c>
      <c r="B144" s="71">
        <v>117</v>
      </c>
      <c r="C144" s="40">
        <f>B144/832</f>
        <v>0.140625</v>
      </c>
      <c r="D144" s="71">
        <v>120</v>
      </c>
      <c r="E144" s="41">
        <f>D144/922</f>
        <v>0.13015184381778741</v>
      </c>
      <c r="F144" s="77">
        <v>1139</v>
      </c>
      <c r="G144" s="42">
        <f>F144/7601</f>
        <v>0.14984870411787923</v>
      </c>
      <c r="H144" s="71">
        <v>1068</v>
      </c>
      <c r="I144" s="41">
        <f>H144/7808</f>
        <v>0.13678278688524589</v>
      </c>
      <c r="J144" s="37">
        <f>IF(D144=0, "-", IF((B144-D144)/D144&lt;10, (B144-D144)/D144, "&gt;999%"))</f>
        <v>-2.5000000000000001E-2</v>
      </c>
      <c r="K144" s="38">
        <f>IF(H144=0, "-", IF((F144-H144)/H144&lt;10, (F144-H144)/H144, "&gt;999%"))</f>
        <v>6.6479400749063666E-2</v>
      </c>
    </row>
    <row r="145" spans="1:11" x14ac:dyDescent="0.25">
      <c r="B145" s="83"/>
      <c r="D145" s="83"/>
      <c r="F145" s="83"/>
      <c r="H145" s="83"/>
    </row>
    <row r="146" spans="1:11" ht="15.6" x14ac:dyDescent="0.3">
      <c r="A146" s="164" t="s">
        <v>107</v>
      </c>
      <c r="B146" s="196" t="s">
        <v>1</v>
      </c>
      <c r="C146" s="200"/>
      <c r="D146" s="200"/>
      <c r="E146" s="197"/>
      <c r="F146" s="196" t="s">
        <v>14</v>
      </c>
      <c r="G146" s="200"/>
      <c r="H146" s="200"/>
      <c r="I146" s="197"/>
      <c r="J146" s="196" t="s">
        <v>15</v>
      </c>
      <c r="K146" s="197"/>
    </row>
    <row r="147" spans="1:11" x14ac:dyDescent="0.25">
      <c r="A147" s="22"/>
      <c r="B147" s="196">
        <f>VALUE(RIGHT($B$2, 4))</f>
        <v>2022</v>
      </c>
      <c r="C147" s="197"/>
      <c r="D147" s="196">
        <f>B147-1</f>
        <v>2021</v>
      </c>
      <c r="E147" s="204"/>
      <c r="F147" s="196">
        <f>B147</f>
        <v>2022</v>
      </c>
      <c r="G147" s="204"/>
      <c r="H147" s="196">
        <f>D147</f>
        <v>2021</v>
      </c>
      <c r="I147" s="204"/>
      <c r="J147" s="140" t="s">
        <v>4</v>
      </c>
      <c r="K147" s="141" t="s">
        <v>2</v>
      </c>
    </row>
    <row r="148" spans="1:11" x14ac:dyDescent="0.25">
      <c r="A148" s="163" t="s">
        <v>139</v>
      </c>
      <c r="B148" s="61" t="s">
        <v>12</v>
      </c>
      <c r="C148" s="62" t="s">
        <v>13</v>
      </c>
      <c r="D148" s="61" t="s">
        <v>12</v>
      </c>
      <c r="E148" s="63" t="s">
        <v>13</v>
      </c>
      <c r="F148" s="62" t="s">
        <v>12</v>
      </c>
      <c r="G148" s="62" t="s">
        <v>13</v>
      </c>
      <c r="H148" s="61" t="s">
        <v>12</v>
      </c>
      <c r="I148" s="63" t="s">
        <v>13</v>
      </c>
      <c r="J148" s="61"/>
      <c r="K148" s="63"/>
    </row>
    <row r="149" spans="1:11" x14ac:dyDescent="0.25">
      <c r="A149" s="7" t="s">
        <v>345</v>
      </c>
      <c r="B149" s="65">
        <v>12</v>
      </c>
      <c r="C149" s="34">
        <f>IF(B152=0, "-", B149/B152)</f>
        <v>0.4</v>
      </c>
      <c r="D149" s="65">
        <v>9</v>
      </c>
      <c r="E149" s="9">
        <f>IF(D152=0, "-", D149/D152)</f>
        <v>0.5</v>
      </c>
      <c r="F149" s="81">
        <v>41</v>
      </c>
      <c r="G149" s="34">
        <f>IF(F152=0, "-", F149/F152)</f>
        <v>0.25465838509316768</v>
      </c>
      <c r="H149" s="65">
        <v>38</v>
      </c>
      <c r="I149" s="9">
        <f>IF(H152=0, "-", H149/H152)</f>
        <v>0.11046511627906977</v>
      </c>
      <c r="J149" s="8">
        <f>IF(D149=0, "-", IF((B149-D149)/D149&lt;10, (B149-D149)/D149, "&gt;999%"))</f>
        <v>0.33333333333333331</v>
      </c>
      <c r="K149" s="9">
        <f>IF(H149=0, "-", IF((F149-H149)/H149&lt;10, (F149-H149)/H149, "&gt;999%"))</f>
        <v>7.8947368421052627E-2</v>
      </c>
    </row>
    <row r="150" spans="1:11" x14ac:dyDescent="0.25">
      <c r="A150" s="7" t="s">
        <v>346</v>
      </c>
      <c r="B150" s="65">
        <v>18</v>
      </c>
      <c r="C150" s="34">
        <f>IF(B152=0, "-", B150/B152)</f>
        <v>0.6</v>
      </c>
      <c r="D150" s="65">
        <v>9</v>
      </c>
      <c r="E150" s="9">
        <f>IF(D152=0, "-", D150/D152)</f>
        <v>0.5</v>
      </c>
      <c r="F150" s="81">
        <v>120</v>
      </c>
      <c r="G150" s="34">
        <f>IF(F152=0, "-", F150/F152)</f>
        <v>0.74534161490683226</v>
      </c>
      <c r="H150" s="65">
        <v>306</v>
      </c>
      <c r="I150" s="9">
        <f>IF(H152=0, "-", H150/H152)</f>
        <v>0.88953488372093026</v>
      </c>
      <c r="J150" s="8">
        <f>IF(D150=0, "-", IF((B150-D150)/D150&lt;10, (B150-D150)/D150, "&gt;999%"))</f>
        <v>1</v>
      </c>
      <c r="K150" s="9">
        <f>IF(H150=0, "-", IF((F150-H150)/H150&lt;10, (F150-H150)/H150, "&gt;999%"))</f>
        <v>-0.60784313725490191</v>
      </c>
    </row>
    <row r="151" spans="1:11" x14ac:dyDescent="0.25">
      <c r="A151" s="2"/>
      <c r="B151" s="68"/>
      <c r="C151" s="33"/>
      <c r="D151" s="68"/>
      <c r="E151" s="6"/>
      <c r="F151" s="82"/>
      <c r="G151" s="33"/>
      <c r="H151" s="68"/>
      <c r="I151" s="6"/>
      <c r="J151" s="5"/>
      <c r="K151" s="6"/>
    </row>
    <row r="152" spans="1:11" s="43" customFormat="1" x14ac:dyDescent="0.25">
      <c r="A152" s="162" t="s">
        <v>447</v>
      </c>
      <c r="B152" s="71">
        <f>SUM(B149:B151)</f>
        <v>30</v>
      </c>
      <c r="C152" s="40">
        <f>B152/832</f>
        <v>3.6057692307692304E-2</v>
      </c>
      <c r="D152" s="71">
        <f>SUM(D149:D151)</f>
        <v>18</v>
      </c>
      <c r="E152" s="41">
        <f>D152/922</f>
        <v>1.9522776572668113E-2</v>
      </c>
      <c r="F152" s="77">
        <f>SUM(F149:F151)</f>
        <v>161</v>
      </c>
      <c r="G152" s="42">
        <f>F152/7601</f>
        <v>2.1181423496908301E-2</v>
      </c>
      <c r="H152" s="71">
        <f>SUM(H149:H151)</f>
        <v>344</v>
      </c>
      <c r="I152" s="41">
        <f>H152/7808</f>
        <v>4.4057377049180328E-2</v>
      </c>
      <c r="J152" s="37">
        <f>IF(D152=0, "-", IF((B152-D152)/D152&lt;10, (B152-D152)/D152, "&gt;999%"))</f>
        <v>0.66666666666666663</v>
      </c>
      <c r="K152" s="38">
        <f>IF(H152=0, "-", IF((F152-H152)/H152&lt;10, (F152-H152)/H152, "&gt;999%"))</f>
        <v>-0.53197674418604646</v>
      </c>
    </row>
    <row r="153" spans="1:11" x14ac:dyDescent="0.25">
      <c r="B153" s="83"/>
      <c r="D153" s="83"/>
      <c r="F153" s="83"/>
      <c r="H153" s="83"/>
    </row>
    <row r="154" spans="1:11" x14ac:dyDescent="0.25">
      <c r="A154" s="163" t="s">
        <v>140</v>
      </c>
      <c r="B154" s="61" t="s">
        <v>12</v>
      </c>
      <c r="C154" s="62" t="s">
        <v>13</v>
      </c>
      <c r="D154" s="61" t="s">
        <v>12</v>
      </c>
      <c r="E154" s="63" t="s">
        <v>13</v>
      </c>
      <c r="F154" s="62" t="s">
        <v>12</v>
      </c>
      <c r="G154" s="62" t="s">
        <v>13</v>
      </c>
      <c r="H154" s="61" t="s">
        <v>12</v>
      </c>
      <c r="I154" s="63" t="s">
        <v>13</v>
      </c>
      <c r="J154" s="61"/>
      <c r="K154" s="63"/>
    </row>
    <row r="155" spans="1:11" x14ac:dyDescent="0.25">
      <c r="A155" s="7" t="s">
        <v>347</v>
      </c>
      <c r="B155" s="65">
        <v>0</v>
      </c>
      <c r="C155" s="34" t="str">
        <f>IF(B160=0, "-", B155/B160)</f>
        <v>-</v>
      </c>
      <c r="D155" s="65">
        <v>0</v>
      </c>
      <c r="E155" s="9" t="str">
        <f>IF(D160=0, "-", D155/D160)</f>
        <v>-</v>
      </c>
      <c r="F155" s="81">
        <v>1</v>
      </c>
      <c r="G155" s="34">
        <f>IF(F160=0, "-", F155/F160)</f>
        <v>0.14285714285714285</v>
      </c>
      <c r="H155" s="65">
        <v>0</v>
      </c>
      <c r="I155" s="9">
        <f>IF(H160=0, "-", H155/H160)</f>
        <v>0</v>
      </c>
      <c r="J155" s="8" t="str">
        <f>IF(D155=0, "-", IF((B155-D155)/D155&lt;10, (B155-D155)/D155, "&gt;999%"))</f>
        <v>-</v>
      </c>
      <c r="K155" s="9" t="str">
        <f>IF(H155=0, "-", IF((F155-H155)/H155&lt;10, (F155-H155)/H155, "&gt;999%"))</f>
        <v>-</v>
      </c>
    </row>
    <row r="156" spans="1:11" x14ac:dyDescent="0.25">
      <c r="A156" s="7" t="s">
        <v>348</v>
      </c>
      <c r="B156" s="65">
        <v>0</v>
      </c>
      <c r="C156" s="34" t="str">
        <f>IF(B160=0, "-", B156/B160)</f>
        <v>-</v>
      </c>
      <c r="D156" s="65">
        <v>0</v>
      </c>
      <c r="E156" s="9" t="str">
        <f>IF(D160=0, "-", D156/D160)</f>
        <v>-</v>
      </c>
      <c r="F156" s="81">
        <v>5</v>
      </c>
      <c r="G156" s="34">
        <f>IF(F160=0, "-", F156/F160)</f>
        <v>0.7142857142857143</v>
      </c>
      <c r="H156" s="65">
        <v>3</v>
      </c>
      <c r="I156" s="9">
        <f>IF(H160=0, "-", H156/H160)</f>
        <v>0.42857142857142855</v>
      </c>
      <c r="J156" s="8" t="str">
        <f>IF(D156=0, "-", IF((B156-D156)/D156&lt;10, (B156-D156)/D156, "&gt;999%"))</f>
        <v>-</v>
      </c>
      <c r="K156" s="9">
        <f>IF(H156=0, "-", IF((F156-H156)/H156&lt;10, (F156-H156)/H156, "&gt;999%"))</f>
        <v>0.66666666666666663</v>
      </c>
    </row>
    <row r="157" spans="1:11" x14ac:dyDescent="0.25">
      <c r="A157" s="7" t="s">
        <v>349</v>
      </c>
      <c r="B157" s="65">
        <v>0</v>
      </c>
      <c r="C157" s="34" t="str">
        <f>IF(B160=0, "-", B157/B160)</f>
        <v>-</v>
      </c>
      <c r="D157" s="65">
        <v>0</v>
      </c>
      <c r="E157" s="9" t="str">
        <f>IF(D160=0, "-", D157/D160)</f>
        <v>-</v>
      </c>
      <c r="F157" s="81">
        <v>1</v>
      </c>
      <c r="G157" s="34">
        <f>IF(F160=0, "-", F157/F160)</f>
        <v>0.14285714285714285</v>
      </c>
      <c r="H157" s="65">
        <v>2</v>
      </c>
      <c r="I157" s="9">
        <f>IF(H160=0, "-", H157/H160)</f>
        <v>0.2857142857142857</v>
      </c>
      <c r="J157" s="8" t="str">
        <f>IF(D157=0, "-", IF((B157-D157)/D157&lt;10, (B157-D157)/D157, "&gt;999%"))</f>
        <v>-</v>
      </c>
      <c r="K157" s="9">
        <f>IF(H157=0, "-", IF((F157-H157)/H157&lt;10, (F157-H157)/H157, "&gt;999%"))</f>
        <v>-0.5</v>
      </c>
    </row>
    <row r="158" spans="1:11" x14ac:dyDescent="0.25">
      <c r="A158" s="7" t="s">
        <v>350</v>
      </c>
      <c r="B158" s="65">
        <v>0</v>
      </c>
      <c r="C158" s="34" t="str">
        <f>IF(B160=0, "-", B158/B160)</f>
        <v>-</v>
      </c>
      <c r="D158" s="65">
        <v>0</v>
      </c>
      <c r="E158" s="9" t="str">
        <f>IF(D160=0, "-", D158/D160)</f>
        <v>-</v>
      </c>
      <c r="F158" s="81">
        <v>0</v>
      </c>
      <c r="G158" s="34">
        <f>IF(F160=0, "-", F158/F160)</f>
        <v>0</v>
      </c>
      <c r="H158" s="65">
        <v>2</v>
      </c>
      <c r="I158" s="9">
        <f>IF(H160=0, "-", H158/H160)</f>
        <v>0.2857142857142857</v>
      </c>
      <c r="J158" s="8" t="str">
        <f>IF(D158=0, "-", IF((B158-D158)/D158&lt;10, (B158-D158)/D158, "&gt;999%"))</f>
        <v>-</v>
      </c>
      <c r="K158" s="9">
        <f>IF(H158=0, "-", IF((F158-H158)/H158&lt;10, (F158-H158)/H158, "&gt;999%"))</f>
        <v>-1</v>
      </c>
    </row>
    <row r="159" spans="1:11" x14ac:dyDescent="0.25">
      <c r="A159" s="2"/>
      <c r="B159" s="68"/>
      <c r="C159" s="33"/>
      <c r="D159" s="68"/>
      <c r="E159" s="6"/>
      <c r="F159" s="82"/>
      <c r="G159" s="33"/>
      <c r="H159" s="68"/>
      <c r="I159" s="6"/>
      <c r="J159" s="5"/>
      <c r="K159" s="6"/>
    </row>
    <row r="160" spans="1:11" s="43" customFormat="1" x14ac:dyDescent="0.25">
      <c r="A160" s="162" t="s">
        <v>446</v>
      </c>
      <c r="B160" s="71">
        <f>SUM(B155:B159)</f>
        <v>0</v>
      </c>
      <c r="C160" s="40">
        <f>B160/832</f>
        <v>0</v>
      </c>
      <c r="D160" s="71">
        <f>SUM(D155:D159)</f>
        <v>0</v>
      </c>
      <c r="E160" s="41">
        <f>D160/922</f>
        <v>0</v>
      </c>
      <c r="F160" s="77">
        <f>SUM(F155:F159)</f>
        <v>7</v>
      </c>
      <c r="G160" s="42">
        <f>F160/7601</f>
        <v>9.2093145638731742E-4</v>
      </c>
      <c r="H160" s="71">
        <f>SUM(H155:H159)</f>
        <v>7</v>
      </c>
      <c r="I160" s="41">
        <f>H160/7808</f>
        <v>8.9651639344262297E-4</v>
      </c>
      <c r="J160" s="37" t="str">
        <f>IF(D160=0, "-", IF((B160-D160)/D160&lt;10, (B160-D160)/D160, "&gt;999%"))</f>
        <v>-</v>
      </c>
      <c r="K160" s="38">
        <f>IF(H160=0, "-", IF((F160-H160)/H160&lt;10, (F160-H160)/H160, "&gt;999%"))</f>
        <v>0</v>
      </c>
    </row>
    <row r="161" spans="1:11" x14ac:dyDescent="0.25">
      <c r="B161" s="83"/>
      <c r="D161" s="83"/>
      <c r="F161" s="83"/>
      <c r="H161" s="83"/>
    </row>
    <row r="162" spans="1:11" s="43" customFormat="1" x14ac:dyDescent="0.25">
      <c r="A162" s="162" t="s">
        <v>445</v>
      </c>
      <c r="B162" s="71">
        <v>30</v>
      </c>
      <c r="C162" s="40">
        <f>B162/832</f>
        <v>3.6057692307692304E-2</v>
      </c>
      <c r="D162" s="71">
        <v>18</v>
      </c>
      <c r="E162" s="41">
        <f>D162/922</f>
        <v>1.9522776572668113E-2</v>
      </c>
      <c r="F162" s="77">
        <v>168</v>
      </c>
      <c r="G162" s="42">
        <f>F162/7601</f>
        <v>2.2102354953295621E-2</v>
      </c>
      <c r="H162" s="71">
        <v>351</v>
      </c>
      <c r="I162" s="41">
        <f>H162/7808</f>
        <v>4.4953893442622954E-2</v>
      </c>
      <c r="J162" s="37">
        <f>IF(D162=0, "-", IF((B162-D162)/D162&lt;10, (B162-D162)/D162, "&gt;999%"))</f>
        <v>0.66666666666666663</v>
      </c>
      <c r="K162" s="38">
        <f>IF(H162=0, "-", IF((F162-H162)/H162&lt;10, (F162-H162)/H162, "&gt;999%"))</f>
        <v>-0.5213675213675214</v>
      </c>
    </row>
    <row r="163" spans="1:11" x14ac:dyDescent="0.25">
      <c r="B163" s="83"/>
      <c r="D163" s="83"/>
      <c r="F163" s="83"/>
      <c r="H163" s="83"/>
    </row>
    <row r="164" spans="1:11" x14ac:dyDescent="0.25">
      <c r="A164" s="27" t="s">
        <v>443</v>
      </c>
      <c r="B164" s="71">
        <f>B168-B166</f>
        <v>380</v>
      </c>
      <c r="C164" s="40">
        <f>B164/832</f>
        <v>0.45673076923076922</v>
      </c>
      <c r="D164" s="71">
        <f>D168-D166</f>
        <v>374</v>
      </c>
      <c r="E164" s="41">
        <f>D164/922</f>
        <v>0.40563991323210413</v>
      </c>
      <c r="F164" s="77">
        <f>F168-F166</f>
        <v>3420</v>
      </c>
      <c r="G164" s="42">
        <f>F164/7601</f>
        <v>0.44994079726351793</v>
      </c>
      <c r="H164" s="71">
        <f>H168-H166</f>
        <v>3581</v>
      </c>
      <c r="I164" s="41">
        <f>H164/7808</f>
        <v>0.45863217213114754</v>
      </c>
      <c r="J164" s="37">
        <f>IF(D164=0, "-", IF((B164-D164)/D164&lt;10, (B164-D164)/D164, "&gt;999%"))</f>
        <v>1.6042780748663103E-2</v>
      </c>
      <c r="K164" s="38">
        <f>IF(H164=0, "-", IF((F164-H164)/H164&lt;10, (F164-H164)/H164, "&gt;999%"))</f>
        <v>-4.4959508517173973E-2</v>
      </c>
    </row>
    <row r="165" spans="1:11" x14ac:dyDescent="0.25">
      <c r="A165" s="27"/>
      <c r="B165" s="71"/>
      <c r="C165" s="40"/>
      <c r="D165" s="71"/>
      <c r="E165" s="41"/>
      <c r="F165" s="77"/>
      <c r="G165" s="42"/>
      <c r="H165" s="71"/>
      <c r="I165" s="41"/>
      <c r="J165" s="37"/>
      <c r="K165" s="38"/>
    </row>
    <row r="166" spans="1:11" x14ac:dyDescent="0.25">
      <c r="A166" s="27" t="s">
        <v>444</v>
      </c>
      <c r="B166" s="71">
        <v>10</v>
      </c>
      <c r="C166" s="40">
        <f>B166/832</f>
        <v>1.201923076923077E-2</v>
      </c>
      <c r="D166" s="71">
        <v>10</v>
      </c>
      <c r="E166" s="41">
        <f>D166/922</f>
        <v>1.0845986984815618E-2</v>
      </c>
      <c r="F166" s="77">
        <v>114</v>
      </c>
      <c r="G166" s="42">
        <f>F166/7601</f>
        <v>1.4998026575450598E-2</v>
      </c>
      <c r="H166" s="71">
        <v>98</v>
      </c>
      <c r="I166" s="41">
        <f>H166/7808</f>
        <v>1.2551229508196721E-2</v>
      </c>
      <c r="J166" s="37">
        <f>IF(D166=0, "-", IF((B166-D166)/D166&lt;10, (B166-D166)/D166, "&gt;999%"))</f>
        <v>0</v>
      </c>
      <c r="K166" s="38">
        <f>IF(H166=0, "-", IF((F166-H166)/H166&lt;10, (F166-H166)/H166, "&gt;999%"))</f>
        <v>0.16326530612244897</v>
      </c>
    </row>
    <row r="167" spans="1:11" x14ac:dyDescent="0.25">
      <c r="A167" s="27"/>
      <c r="B167" s="71"/>
      <c r="C167" s="40"/>
      <c r="D167" s="71"/>
      <c r="E167" s="41"/>
      <c r="F167" s="77"/>
      <c r="G167" s="42"/>
      <c r="H167" s="71"/>
      <c r="I167" s="41"/>
      <c r="J167" s="37"/>
      <c r="K167" s="38"/>
    </row>
    <row r="168" spans="1:11" x14ac:dyDescent="0.25">
      <c r="A168" s="27" t="s">
        <v>442</v>
      </c>
      <c r="B168" s="71">
        <v>390</v>
      </c>
      <c r="C168" s="40">
        <f>B168/832</f>
        <v>0.46875</v>
      </c>
      <c r="D168" s="71">
        <v>384</v>
      </c>
      <c r="E168" s="41">
        <f>D168/922</f>
        <v>0.41648590021691972</v>
      </c>
      <c r="F168" s="77">
        <v>3534</v>
      </c>
      <c r="G168" s="42">
        <f>F168/7601</f>
        <v>0.46493882383896856</v>
      </c>
      <c r="H168" s="71">
        <v>3679</v>
      </c>
      <c r="I168" s="41">
        <f>H168/7808</f>
        <v>0.47118340163934425</v>
      </c>
      <c r="J168" s="37">
        <f>IF(D168=0, "-", IF((B168-D168)/D168&lt;10, (B168-D168)/D168, "&gt;999%"))</f>
        <v>1.5625E-2</v>
      </c>
      <c r="K168" s="38">
        <f>IF(H168=0, "-", IF((F168-H168)/H168&lt;10, (F168-H168)/H168, "&gt;999%"))</f>
        <v>-3.9412883935852135E-2</v>
      </c>
    </row>
  </sheetData>
  <mergeCells count="37">
    <mergeCell ref="B1:K1"/>
    <mergeCell ref="B2:K2"/>
    <mergeCell ref="B146:E146"/>
    <mergeCell ref="F146:I146"/>
    <mergeCell ref="J146:K146"/>
    <mergeCell ref="B147:C147"/>
    <mergeCell ref="D147:E147"/>
    <mergeCell ref="F147:G147"/>
    <mergeCell ref="H147:I147"/>
    <mergeCell ref="B99:E99"/>
    <mergeCell ref="F99:I99"/>
    <mergeCell ref="J99:K99"/>
    <mergeCell ref="B100:C100"/>
    <mergeCell ref="D100:E100"/>
    <mergeCell ref="F100:G100"/>
    <mergeCell ref="H100:I100"/>
    <mergeCell ref="B59:E59"/>
    <mergeCell ref="F59:I59"/>
    <mergeCell ref="J59:K59"/>
    <mergeCell ref="B60:C60"/>
    <mergeCell ref="D60:E60"/>
    <mergeCell ref="F60:G60"/>
    <mergeCell ref="H60:I60"/>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7" max="16383" man="1"/>
    <brk id="12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9"/>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470</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IF(B39=0, "-", B7/B39)</f>
        <v>5.1282051282051282E-3</v>
      </c>
      <c r="D7" s="65">
        <v>0</v>
      </c>
      <c r="E7" s="21">
        <f>IF(D39=0, "-", D7/D39)</f>
        <v>0</v>
      </c>
      <c r="F7" s="81">
        <v>6</v>
      </c>
      <c r="G7" s="39">
        <f>IF(F39=0, "-", F7/F39)</f>
        <v>1.697792869269949E-3</v>
      </c>
      <c r="H7" s="65">
        <v>2</v>
      </c>
      <c r="I7" s="21">
        <f>IF(H39=0, "-", H7/H39)</f>
        <v>5.4362598532209838E-4</v>
      </c>
      <c r="J7" s="20" t="str">
        <f t="shared" ref="J7:J37" si="0">IF(D7=0, "-", IF((B7-D7)/D7&lt;10, (B7-D7)/D7, "&gt;999%"))</f>
        <v>-</v>
      </c>
      <c r="K7" s="21">
        <f t="shared" ref="K7:K37" si="1">IF(H7=0, "-", IF((F7-H7)/H7&lt;10, (F7-H7)/H7, "&gt;999%"))</f>
        <v>2</v>
      </c>
    </row>
    <row r="8" spans="1:11" x14ac:dyDescent="0.25">
      <c r="A8" s="7" t="s">
        <v>32</v>
      </c>
      <c r="B8" s="65">
        <v>1</v>
      </c>
      <c r="C8" s="39">
        <f>IF(B39=0, "-", B8/B39)</f>
        <v>2.5641025641025641E-3</v>
      </c>
      <c r="D8" s="65">
        <v>3</v>
      </c>
      <c r="E8" s="21">
        <f>IF(D39=0, "-", D8/D39)</f>
        <v>7.8125E-3</v>
      </c>
      <c r="F8" s="81">
        <v>21</v>
      </c>
      <c r="G8" s="39">
        <f>IF(F39=0, "-", F8/F39)</f>
        <v>5.9422750424448214E-3</v>
      </c>
      <c r="H8" s="65">
        <v>22</v>
      </c>
      <c r="I8" s="21">
        <f>IF(H39=0, "-", H8/H39)</f>
        <v>5.9798858385430821E-3</v>
      </c>
      <c r="J8" s="20">
        <f t="shared" si="0"/>
        <v>-0.66666666666666663</v>
      </c>
      <c r="K8" s="21">
        <f t="shared" si="1"/>
        <v>-4.5454545454545456E-2</v>
      </c>
    </row>
    <row r="9" spans="1:11" x14ac:dyDescent="0.25">
      <c r="A9" s="7" t="s">
        <v>35</v>
      </c>
      <c r="B9" s="65">
        <v>11</v>
      </c>
      <c r="C9" s="39">
        <f>IF(B39=0, "-", B9/B39)</f>
        <v>2.8205128205128206E-2</v>
      </c>
      <c r="D9" s="65">
        <v>1</v>
      </c>
      <c r="E9" s="21">
        <f>IF(D39=0, "-", D9/D39)</f>
        <v>2.6041666666666665E-3</v>
      </c>
      <c r="F9" s="81">
        <v>56</v>
      </c>
      <c r="G9" s="39">
        <f>IF(F39=0, "-", F9/F39)</f>
        <v>1.5846066779852858E-2</v>
      </c>
      <c r="H9" s="65">
        <v>44</v>
      </c>
      <c r="I9" s="21">
        <f>IF(H39=0, "-", H9/H39)</f>
        <v>1.1959771677086164E-2</v>
      </c>
      <c r="J9" s="20" t="str">
        <f t="shared" si="0"/>
        <v>&gt;999%</v>
      </c>
      <c r="K9" s="21">
        <f t="shared" si="1"/>
        <v>0.27272727272727271</v>
      </c>
    </row>
    <row r="10" spans="1:11" x14ac:dyDescent="0.25">
      <c r="A10" s="7" t="s">
        <v>38</v>
      </c>
      <c r="B10" s="65">
        <v>0</v>
      </c>
      <c r="C10" s="39">
        <f>IF(B39=0, "-", B10/B39)</f>
        <v>0</v>
      </c>
      <c r="D10" s="65">
        <v>0</v>
      </c>
      <c r="E10" s="21">
        <f>IF(D39=0, "-", D10/D39)</f>
        <v>0</v>
      </c>
      <c r="F10" s="81">
        <v>1</v>
      </c>
      <c r="G10" s="39">
        <f>IF(F39=0, "-", F10/F39)</f>
        <v>2.8296547821165819E-4</v>
      </c>
      <c r="H10" s="65">
        <v>0</v>
      </c>
      <c r="I10" s="21">
        <f>IF(H39=0, "-", H10/H39)</f>
        <v>0</v>
      </c>
      <c r="J10" s="20" t="str">
        <f t="shared" si="0"/>
        <v>-</v>
      </c>
      <c r="K10" s="21" t="str">
        <f t="shared" si="1"/>
        <v>-</v>
      </c>
    </row>
    <row r="11" spans="1:11" x14ac:dyDescent="0.25">
      <c r="A11" s="7" t="s">
        <v>39</v>
      </c>
      <c r="B11" s="65">
        <v>32</v>
      </c>
      <c r="C11" s="39">
        <f>IF(B39=0, "-", B11/B39)</f>
        <v>8.2051282051282051E-2</v>
      </c>
      <c r="D11" s="65">
        <v>14</v>
      </c>
      <c r="E11" s="21">
        <f>IF(D39=0, "-", D11/D39)</f>
        <v>3.6458333333333336E-2</v>
      </c>
      <c r="F11" s="81">
        <v>112</v>
      </c>
      <c r="G11" s="39">
        <f>IF(F39=0, "-", F11/F39)</f>
        <v>3.1692133559705717E-2</v>
      </c>
      <c r="H11" s="65">
        <v>62</v>
      </c>
      <c r="I11" s="21">
        <f>IF(H39=0, "-", H11/H39)</f>
        <v>1.6852405544985051E-2</v>
      </c>
      <c r="J11" s="20">
        <f t="shared" si="0"/>
        <v>1.2857142857142858</v>
      </c>
      <c r="K11" s="21">
        <f t="shared" si="1"/>
        <v>0.80645161290322576</v>
      </c>
    </row>
    <row r="12" spans="1:11" x14ac:dyDescent="0.25">
      <c r="A12" s="7" t="s">
        <v>41</v>
      </c>
      <c r="B12" s="65">
        <v>10</v>
      </c>
      <c r="C12" s="39">
        <f>IF(B39=0, "-", B12/B39)</f>
        <v>2.564102564102564E-2</v>
      </c>
      <c r="D12" s="65">
        <v>11</v>
      </c>
      <c r="E12" s="21">
        <f>IF(D39=0, "-", D12/D39)</f>
        <v>2.8645833333333332E-2</v>
      </c>
      <c r="F12" s="81">
        <v>66</v>
      </c>
      <c r="G12" s="39">
        <f>IF(F39=0, "-", F12/F39)</f>
        <v>1.8675721561969439E-2</v>
      </c>
      <c r="H12" s="65">
        <v>66</v>
      </c>
      <c r="I12" s="21">
        <f>IF(H39=0, "-", H12/H39)</f>
        <v>1.7939657515629245E-2</v>
      </c>
      <c r="J12" s="20">
        <f t="shared" si="0"/>
        <v>-9.0909090909090912E-2</v>
      </c>
      <c r="K12" s="21">
        <f t="shared" si="1"/>
        <v>0</v>
      </c>
    </row>
    <row r="13" spans="1:11" x14ac:dyDescent="0.25">
      <c r="A13" s="7" t="s">
        <v>42</v>
      </c>
      <c r="B13" s="65">
        <v>23</v>
      </c>
      <c r="C13" s="39">
        <f>IF(B39=0, "-", B13/B39)</f>
        <v>5.8974358974358973E-2</v>
      </c>
      <c r="D13" s="65">
        <v>15</v>
      </c>
      <c r="E13" s="21">
        <f>IF(D39=0, "-", D13/D39)</f>
        <v>3.90625E-2</v>
      </c>
      <c r="F13" s="81">
        <v>193</v>
      </c>
      <c r="G13" s="39">
        <f>IF(F39=0, "-", F13/F39)</f>
        <v>5.461233729485003E-2</v>
      </c>
      <c r="H13" s="65">
        <v>231</v>
      </c>
      <c r="I13" s="21">
        <f>IF(H39=0, "-", H13/H39)</f>
        <v>6.2788801304702366E-2</v>
      </c>
      <c r="J13" s="20">
        <f t="shared" si="0"/>
        <v>0.53333333333333333</v>
      </c>
      <c r="K13" s="21">
        <f t="shared" si="1"/>
        <v>-0.16450216450216451</v>
      </c>
    </row>
    <row r="14" spans="1:11" x14ac:dyDescent="0.25">
      <c r="A14" s="7" t="s">
        <v>45</v>
      </c>
      <c r="B14" s="65">
        <v>10</v>
      </c>
      <c r="C14" s="39">
        <f>IF(B39=0, "-", B14/B39)</f>
        <v>2.564102564102564E-2</v>
      </c>
      <c r="D14" s="65">
        <v>15</v>
      </c>
      <c r="E14" s="21">
        <f>IF(D39=0, "-", D14/D39)</f>
        <v>3.90625E-2</v>
      </c>
      <c r="F14" s="81">
        <v>69</v>
      </c>
      <c r="G14" s="39">
        <f>IF(F39=0, "-", F14/F39)</f>
        <v>1.9524617996604415E-2</v>
      </c>
      <c r="H14" s="65">
        <v>84</v>
      </c>
      <c r="I14" s="21">
        <f>IF(H39=0, "-", H14/H39)</f>
        <v>2.2832291383528134E-2</v>
      </c>
      <c r="J14" s="20">
        <f t="shared" si="0"/>
        <v>-0.33333333333333331</v>
      </c>
      <c r="K14" s="21">
        <f t="shared" si="1"/>
        <v>-0.17857142857142858</v>
      </c>
    </row>
    <row r="15" spans="1:11" x14ac:dyDescent="0.25">
      <c r="A15" s="7" t="s">
        <v>47</v>
      </c>
      <c r="B15" s="65">
        <v>0</v>
      </c>
      <c r="C15" s="39">
        <f>IF(B39=0, "-", B15/B39)</f>
        <v>0</v>
      </c>
      <c r="D15" s="65">
        <v>0</v>
      </c>
      <c r="E15" s="21">
        <f>IF(D39=0, "-", D15/D39)</f>
        <v>0</v>
      </c>
      <c r="F15" s="81">
        <v>1</v>
      </c>
      <c r="G15" s="39">
        <f>IF(F39=0, "-", F15/F39)</f>
        <v>2.8296547821165819E-4</v>
      </c>
      <c r="H15" s="65">
        <v>0</v>
      </c>
      <c r="I15" s="21">
        <f>IF(H39=0, "-", H15/H39)</f>
        <v>0</v>
      </c>
      <c r="J15" s="20" t="str">
        <f t="shared" si="0"/>
        <v>-</v>
      </c>
      <c r="K15" s="21" t="str">
        <f t="shared" si="1"/>
        <v>-</v>
      </c>
    </row>
    <row r="16" spans="1:11" x14ac:dyDescent="0.25">
      <c r="A16" s="7" t="s">
        <v>48</v>
      </c>
      <c r="B16" s="65">
        <v>4</v>
      </c>
      <c r="C16" s="39">
        <f>IF(B39=0, "-", B16/B39)</f>
        <v>1.0256410256410256E-2</v>
      </c>
      <c r="D16" s="65">
        <v>5</v>
      </c>
      <c r="E16" s="21">
        <f>IF(D39=0, "-", D16/D39)</f>
        <v>1.3020833333333334E-2</v>
      </c>
      <c r="F16" s="81">
        <v>22</v>
      </c>
      <c r="G16" s="39">
        <f>IF(F39=0, "-", F16/F39)</f>
        <v>6.2252405206564797E-3</v>
      </c>
      <c r="H16" s="65">
        <v>19</v>
      </c>
      <c r="I16" s="21">
        <f>IF(H39=0, "-", H16/H39)</f>
        <v>5.1644468605599346E-3</v>
      </c>
      <c r="J16" s="20">
        <f t="shared" si="0"/>
        <v>-0.2</v>
      </c>
      <c r="K16" s="21">
        <f t="shared" si="1"/>
        <v>0.15789473684210525</v>
      </c>
    </row>
    <row r="17" spans="1:11" x14ac:dyDescent="0.25">
      <c r="A17" s="7" t="s">
        <v>50</v>
      </c>
      <c r="B17" s="65">
        <v>40</v>
      </c>
      <c r="C17" s="39">
        <f>IF(B39=0, "-", B17/B39)</f>
        <v>0.10256410256410256</v>
      </c>
      <c r="D17" s="65">
        <v>12</v>
      </c>
      <c r="E17" s="21">
        <f>IF(D39=0, "-", D17/D39)</f>
        <v>3.125E-2</v>
      </c>
      <c r="F17" s="81">
        <v>230</v>
      </c>
      <c r="G17" s="39">
        <f>IF(F39=0, "-", F17/F39)</f>
        <v>6.5082059988681384E-2</v>
      </c>
      <c r="H17" s="65">
        <v>142</v>
      </c>
      <c r="I17" s="21">
        <f>IF(H39=0, "-", H17/H39)</f>
        <v>3.8597444957868987E-2</v>
      </c>
      <c r="J17" s="20">
        <f t="shared" si="0"/>
        <v>2.3333333333333335</v>
      </c>
      <c r="K17" s="21">
        <f t="shared" si="1"/>
        <v>0.61971830985915488</v>
      </c>
    </row>
    <row r="18" spans="1:11" x14ac:dyDescent="0.25">
      <c r="A18" s="7" t="s">
        <v>51</v>
      </c>
      <c r="B18" s="65">
        <v>0</v>
      </c>
      <c r="C18" s="39">
        <f>IF(B39=0, "-", B18/B39)</f>
        <v>0</v>
      </c>
      <c r="D18" s="65">
        <v>0</v>
      </c>
      <c r="E18" s="21">
        <f>IF(D39=0, "-", D18/D39)</f>
        <v>0</v>
      </c>
      <c r="F18" s="81">
        <v>3</v>
      </c>
      <c r="G18" s="39">
        <f>IF(F39=0, "-", F18/F39)</f>
        <v>8.4889643463497452E-4</v>
      </c>
      <c r="H18" s="65">
        <v>2</v>
      </c>
      <c r="I18" s="21">
        <f>IF(H39=0, "-", H18/H39)</f>
        <v>5.4362598532209838E-4</v>
      </c>
      <c r="J18" s="20" t="str">
        <f t="shared" si="0"/>
        <v>-</v>
      </c>
      <c r="K18" s="21">
        <f t="shared" si="1"/>
        <v>0.5</v>
      </c>
    </row>
    <row r="19" spans="1:11" x14ac:dyDescent="0.25">
      <c r="A19" s="7" t="s">
        <v>52</v>
      </c>
      <c r="B19" s="65">
        <v>2</v>
      </c>
      <c r="C19" s="39">
        <f>IF(B39=0, "-", B19/B39)</f>
        <v>5.1282051282051282E-3</v>
      </c>
      <c r="D19" s="65">
        <v>0</v>
      </c>
      <c r="E19" s="21">
        <f>IF(D39=0, "-", D19/D39)</f>
        <v>0</v>
      </c>
      <c r="F19" s="81">
        <v>22</v>
      </c>
      <c r="G19" s="39">
        <f>IF(F39=0, "-", F19/F39)</f>
        <v>6.2252405206564797E-3</v>
      </c>
      <c r="H19" s="65">
        <v>5</v>
      </c>
      <c r="I19" s="21">
        <f>IF(H39=0, "-", H19/H39)</f>
        <v>1.359064963305246E-3</v>
      </c>
      <c r="J19" s="20" t="str">
        <f t="shared" si="0"/>
        <v>-</v>
      </c>
      <c r="K19" s="21">
        <f t="shared" si="1"/>
        <v>3.4</v>
      </c>
    </row>
    <row r="20" spans="1:11" x14ac:dyDescent="0.25">
      <c r="A20" s="7" t="s">
        <v>53</v>
      </c>
      <c r="B20" s="65">
        <v>1</v>
      </c>
      <c r="C20" s="39">
        <f>IF(B39=0, "-", B20/B39)</f>
        <v>2.5641025641025641E-3</v>
      </c>
      <c r="D20" s="65">
        <v>3</v>
      </c>
      <c r="E20" s="21">
        <f>IF(D39=0, "-", D20/D39)</f>
        <v>7.8125E-3</v>
      </c>
      <c r="F20" s="81">
        <v>41</v>
      </c>
      <c r="G20" s="39">
        <f>IF(F39=0, "-", F20/F39)</f>
        <v>1.1601584606677985E-2</v>
      </c>
      <c r="H20" s="65">
        <v>41</v>
      </c>
      <c r="I20" s="21">
        <f>IF(H39=0, "-", H20/H39)</f>
        <v>1.1144332699103017E-2</v>
      </c>
      <c r="J20" s="20">
        <f t="shared" si="0"/>
        <v>-0.66666666666666663</v>
      </c>
      <c r="K20" s="21">
        <f t="shared" si="1"/>
        <v>0</v>
      </c>
    </row>
    <row r="21" spans="1:11" x14ac:dyDescent="0.25">
      <c r="A21" s="7" t="s">
        <v>56</v>
      </c>
      <c r="B21" s="65">
        <v>0</v>
      </c>
      <c r="C21" s="39">
        <f>IF(B39=0, "-", B21/B39)</f>
        <v>0</v>
      </c>
      <c r="D21" s="65">
        <v>0</v>
      </c>
      <c r="E21" s="21">
        <f>IF(D39=0, "-", D21/D39)</f>
        <v>0</v>
      </c>
      <c r="F21" s="81">
        <v>1</v>
      </c>
      <c r="G21" s="39">
        <f>IF(F39=0, "-", F21/F39)</f>
        <v>2.8296547821165819E-4</v>
      </c>
      <c r="H21" s="65">
        <v>0</v>
      </c>
      <c r="I21" s="21">
        <f>IF(H39=0, "-", H21/H39)</f>
        <v>0</v>
      </c>
      <c r="J21" s="20" t="str">
        <f t="shared" si="0"/>
        <v>-</v>
      </c>
      <c r="K21" s="21" t="str">
        <f t="shared" si="1"/>
        <v>-</v>
      </c>
    </row>
    <row r="22" spans="1:11" x14ac:dyDescent="0.25">
      <c r="A22" s="7" t="s">
        <v>57</v>
      </c>
      <c r="B22" s="65">
        <v>44</v>
      </c>
      <c r="C22" s="39">
        <f>IF(B39=0, "-", B22/B39)</f>
        <v>0.11282051282051282</v>
      </c>
      <c r="D22" s="65">
        <v>42</v>
      </c>
      <c r="E22" s="21">
        <f>IF(D39=0, "-", D22/D39)</f>
        <v>0.109375</v>
      </c>
      <c r="F22" s="81">
        <v>290</v>
      </c>
      <c r="G22" s="39">
        <f>IF(F39=0, "-", F22/F39)</f>
        <v>8.2059988681380869E-2</v>
      </c>
      <c r="H22" s="65">
        <v>382</v>
      </c>
      <c r="I22" s="21">
        <f>IF(H39=0, "-", H22/H39)</f>
        <v>0.10383256319652079</v>
      </c>
      <c r="J22" s="20">
        <f t="shared" si="0"/>
        <v>4.7619047619047616E-2</v>
      </c>
      <c r="K22" s="21">
        <f t="shared" si="1"/>
        <v>-0.24083769633507854</v>
      </c>
    </row>
    <row r="23" spans="1:11" x14ac:dyDescent="0.25">
      <c r="A23" s="7" t="s">
        <v>58</v>
      </c>
      <c r="B23" s="65">
        <v>2</v>
      </c>
      <c r="C23" s="39">
        <f>IF(B39=0, "-", B23/B39)</f>
        <v>5.1282051282051282E-3</v>
      </c>
      <c r="D23" s="65">
        <v>1</v>
      </c>
      <c r="E23" s="21">
        <f>IF(D39=0, "-", D23/D39)</f>
        <v>2.6041666666666665E-3</v>
      </c>
      <c r="F23" s="81">
        <v>22</v>
      </c>
      <c r="G23" s="39">
        <f>IF(F39=0, "-", F23/F39)</f>
        <v>6.2252405206564797E-3</v>
      </c>
      <c r="H23" s="65">
        <v>24</v>
      </c>
      <c r="I23" s="21">
        <f>IF(H39=0, "-", H23/H39)</f>
        <v>6.523511823865181E-3</v>
      </c>
      <c r="J23" s="20">
        <f t="shared" si="0"/>
        <v>1</v>
      </c>
      <c r="K23" s="21">
        <f t="shared" si="1"/>
        <v>-8.3333333333333329E-2</v>
      </c>
    </row>
    <row r="24" spans="1:11" x14ac:dyDescent="0.25">
      <c r="A24" s="7" t="s">
        <v>61</v>
      </c>
      <c r="B24" s="65">
        <v>17</v>
      </c>
      <c r="C24" s="39">
        <f>IF(B39=0, "-", B24/B39)</f>
        <v>4.3589743589743588E-2</v>
      </c>
      <c r="D24" s="65">
        <v>11</v>
      </c>
      <c r="E24" s="21">
        <f>IF(D39=0, "-", D24/D39)</f>
        <v>2.8645833333333332E-2</v>
      </c>
      <c r="F24" s="81">
        <v>286</v>
      </c>
      <c r="G24" s="39">
        <f>IF(F39=0, "-", F24/F39)</f>
        <v>8.0928126768534239E-2</v>
      </c>
      <c r="H24" s="65">
        <v>95</v>
      </c>
      <c r="I24" s="21">
        <f>IF(H39=0, "-", H24/H39)</f>
        <v>2.5822234302799674E-2</v>
      </c>
      <c r="J24" s="20">
        <f t="shared" si="0"/>
        <v>0.54545454545454541</v>
      </c>
      <c r="K24" s="21">
        <f t="shared" si="1"/>
        <v>2.0105263157894737</v>
      </c>
    </row>
    <row r="25" spans="1:11" x14ac:dyDescent="0.25">
      <c r="A25" s="7" t="s">
        <v>62</v>
      </c>
      <c r="B25" s="65">
        <v>0</v>
      </c>
      <c r="C25" s="39">
        <f>IF(B39=0, "-", B25/B39)</f>
        <v>0</v>
      </c>
      <c r="D25" s="65">
        <v>0</v>
      </c>
      <c r="E25" s="21">
        <f>IF(D39=0, "-", D25/D39)</f>
        <v>0</v>
      </c>
      <c r="F25" s="81">
        <v>6</v>
      </c>
      <c r="G25" s="39">
        <f>IF(F39=0, "-", F25/F39)</f>
        <v>1.697792869269949E-3</v>
      </c>
      <c r="H25" s="65">
        <v>1</v>
      </c>
      <c r="I25" s="21">
        <f>IF(H39=0, "-", H25/H39)</f>
        <v>2.7181299266104919E-4</v>
      </c>
      <c r="J25" s="20" t="str">
        <f t="shared" si="0"/>
        <v>-</v>
      </c>
      <c r="K25" s="21">
        <f t="shared" si="1"/>
        <v>5</v>
      </c>
    </row>
    <row r="26" spans="1:11" x14ac:dyDescent="0.25">
      <c r="A26" s="7" t="s">
        <v>63</v>
      </c>
      <c r="B26" s="65">
        <v>27</v>
      </c>
      <c r="C26" s="39">
        <f>IF(B39=0, "-", B26/B39)</f>
        <v>6.9230769230769235E-2</v>
      </c>
      <c r="D26" s="65">
        <v>42</v>
      </c>
      <c r="E26" s="21">
        <f>IF(D39=0, "-", D26/D39)</f>
        <v>0.109375</v>
      </c>
      <c r="F26" s="81">
        <v>293</v>
      </c>
      <c r="G26" s="39">
        <f>IF(F39=0, "-", F26/F39)</f>
        <v>8.2908885116015851E-2</v>
      </c>
      <c r="H26" s="65">
        <v>507</v>
      </c>
      <c r="I26" s="21">
        <f>IF(H39=0, "-", H26/H39)</f>
        <v>0.13780918727915195</v>
      </c>
      <c r="J26" s="20">
        <f t="shared" si="0"/>
        <v>-0.35714285714285715</v>
      </c>
      <c r="K26" s="21">
        <f t="shared" si="1"/>
        <v>-0.42209072978303747</v>
      </c>
    </row>
    <row r="27" spans="1:11" x14ac:dyDescent="0.25">
      <c r="A27" s="7" t="s">
        <v>64</v>
      </c>
      <c r="B27" s="65">
        <v>14</v>
      </c>
      <c r="C27" s="39">
        <f>IF(B39=0, "-", B27/B39)</f>
        <v>3.5897435897435895E-2</v>
      </c>
      <c r="D27" s="65">
        <v>14</v>
      </c>
      <c r="E27" s="21">
        <f>IF(D39=0, "-", D27/D39)</f>
        <v>3.6458333333333336E-2</v>
      </c>
      <c r="F27" s="81">
        <v>104</v>
      </c>
      <c r="G27" s="39">
        <f>IF(F39=0, "-", F27/F39)</f>
        <v>2.9428409734012451E-2</v>
      </c>
      <c r="H27" s="65">
        <v>201</v>
      </c>
      <c r="I27" s="21">
        <f>IF(H39=0, "-", H27/H39)</f>
        <v>5.4634411524870891E-2</v>
      </c>
      <c r="J27" s="20">
        <f t="shared" si="0"/>
        <v>0</v>
      </c>
      <c r="K27" s="21">
        <f t="shared" si="1"/>
        <v>-0.48258706467661694</v>
      </c>
    </row>
    <row r="28" spans="1:11" x14ac:dyDescent="0.25">
      <c r="A28" s="7" t="s">
        <v>65</v>
      </c>
      <c r="B28" s="65">
        <v>0</v>
      </c>
      <c r="C28" s="39">
        <f>IF(B39=0, "-", B28/B39)</f>
        <v>0</v>
      </c>
      <c r="D28" s="65">
        <v>0</v>
      </c>
      <c r="E28" s="21">
        <f>IF(D39=0, "-", D28/D39)</f>
        <v>0</v>
      </c>
      <c r="F28" s="81">
        <v>1</v>
      </c>
      <c r="G28" s="39">
        <f>IF(F39=0, "-", F28/F39)</f>
        <v>2.8296547821165819E-4</v>
      </c>
      <c r="H28" s="65">
        <v>0</v>
      </c>
      <c r="I28" s="21">
        <f>IF(H39=0, "-", H28/H39)</f>
        <v>0</v>
      </c>
      <c r="J28" s="20" t="str">
        <f t="shared" si="0"/>
        <v>-</v>
      </c>
      <c r="K28" s="21" t="str">
        <f t="shared" si="1"/>
        <v>-</v>
      </c>
    </row>
    <row r="29" spans="1:11" x14ac:dyDescent="0.25">
      <c r="A29" s="7" t="s">
        <v>66</v>
      </c>
      <c r="B29" s="65">
        <v>0</v>
      </c>
      <c r="C29" s="39">
        <f>IF(B39=0, "-", B29/B39)</f>
        <v>0</v>
      </c>
      <c r="D29" s="65">
        <v>2</v>
      </c>
      <c r="E29" s="21">
        <f>IF(D39=0, "-", D29/D39)</f>
        <v>5.208333333333333E-3</v>
      </c>
      <c r="F29" s="81">
        <v>3</v>
      </c>
      <c r="G29" s="39">
        <f>IF(F39=0, "-", F29/F39)</f>
        <v>8.4889643463497452E-4</v>
      </c>
      <c r="H29" s="65">
        <v>3</v>
      </c>
      <c r="I29" s="21">
        <f>IF(H39=0, "-", H29/H39)</f>
        <v>8.1543897798314763E-4</v>
      </c>
      <c r="J29" s="20">
        <f t="shared" si="0"/>
        <v>-1</v>
      </c>
      <c r="K29" s="21">
        <f t="shared" si="1"/>
        <v>0</v>
      </c>
    </row>
    <row r="30" spans="1:11" x14ac:dyDescent="0.25">
      <c r="A30" s="7" t="s">
        <v>71</v>
      </c>
      <c r="B30" s="65">
        <v>0</v>
      </c>
      <c r="C30" s="39">
        <f>IF(B39=0, "-", B30/B39)</f>
        <v>0</v>
      </c>
      <c r="D30" s="65">
        <v>0</v>
      </c>
      <c r="E30" s="21">
        <f>IF(D39=0, "-", D30/D39)</f>
        <v>0</v>
      </c>
      <c r="F30" s="81">
        <v>2</v>
      </c>
      <c r="G30" s="39">
        <f>IF(F39=0, "-", F30/F39)</f>
        <v>5.6593095642331638E-4</v>
      </c>
      <c r="H30" s="65">
        <v>4</v>
      </c>
      <c r="I30" s="21">
        <f>IF(H39=0, "-", H30/H39)</f>
        <v>1.0872519706441968E-3</v>
      </c>
      <c r="J30" s="20" t="str">
        <f t="shared" si="0"/>
        <v>-</v>
      </c>
      <c r="K30" s="21">
        <f t="shared" si="1"/>
        <v>-0.5</v>
      </c>
    </row>
    <row r="31" spans="1:11" x14ac:dyDescent="0.25">
      <c r="A31" s="7" t="s">
        <v>72</v>
      </c>
      <c r="B31" s="65">
        <v>0</v>
      </c>
      <c r="C31" s="39">
        <f>IF(B39=0, "-", B31/B39)</f>
        <v>0</v>
      </c>
      <c r="D31" s="65">
        <v>0</v>
      </c>
      <c r="E31" s="21">
        <f>IF(D39=0, "-", D31/D39)</f>
        <v>0</v>
      </c>
      <c r="F31" s="81">
        <v>7</v>
      </c>
      <c r="G31" s="39">
        <f>IF(F39=0, "-", F31/F39)</f>
        <v>1.9807583474816073E-3</v>
      </c>
      <c r="H31" s="65">
        <v>4</v>
      </c>
      <c r="I31" s="21">
        <f>IF(H39=0, "-", H31/H39)</f>
        <v>1.0872519706441968E-3</v>
      </c>
      <c r="J31" s="20" t="str">
        <f t="shared" si="0"/>
        <v>-</v>
      </c>
      <c r="K31" s="21">
        <f t="shared" si="1"/>
        <v>0.75</v>
      </c>
    </row>
    <row r="32" spans="1:11" x14ac:dyDescent="0.25">
      <c r="A32" s="7" t="s">
        <v>73</v>
      </c>
      <c r="B32" s="65">
        <v>14</v>
      </c>
      <c r="C32" s="39">
        <f>IF(B39=0, "-", B32/B39)</f>
        <v>3.5897435897435895E-2</v>
      </c>
      <c r="D32" s="65">
        <v>19</v>
      </c>
      <c r="E32" s="21">
        <f>IF(D39=0, "-", D32/D39)</f>
        <v>4.9479166666666664E-2</v>
      </c>
      <c r="F32" s="81">
        <v>135</v>
      </c>
      <c r="G32" s="39">
        <f>IF(F39=0, "-", F32/F39)</f>
        <v>3.8200339558573854E-2</v>
      </c>
      <c r="H32" s="65">
        <v>152</v>
      </c>
      <c r="I32" s="21">
        <f>IF(H39=0, "-", H32/H39)</f>
        <v>4.1315574884479477E-2</v>
      </c>
      <c r="J32" s="20">
        <f t="shared" si="0"/>
        <v>-0.26315789473684209</v>
      </c>
      <c r="K32" s="21">
        <f t="shared" si="1"/>
        <v>-0.1118421052631579</v>
      </c>
    </row>
    <row r="33" spans="1:11" x14ac:dyDescent="0.25">
      <c r="A33" s="7" t="s">
        <v>74</v>
      </c>
      <c r="B33" s="65">
        <v>22</v>
      </c>
      <c r="C33" s="39">
        <f>IF(B39=0, "-", B33/B39)</f>
        <v>5.6410256410256411E-2</v>
      </c>
      <c r="D33" s="65">
        <v>18</v>
      </c>
      <c r="E33" s="21">
        <f>IF(D39=0, "-", D33/D39)</f>
        <v>4.6875E-2</v>
      </c>
      <c r="F33" s="81">
        <v>152</v>
      </c>
      <c r="G33" s="39">
        <f>IF(F39=0, "-", F33/F39)</f>
        <v>4.3010752688172046E-2</v>
      </c>
      <c r="H33" s="65">
        <v>98</v>
      </c>
      <c r="I33" s="21">
        <f>IF(H39=0, "-", H33/H39)</f>
        <v>2.6637673280782821E-2</v>
      </c>
      <c r="J33" s="20">
        <f t="shared" si="0"/>
        <v>0.22222222222222221</v>
      </c>
      <c r="K33" s="21">
        <f t="shared" si="1"/>
        <v>0.55102040816326525</v>
      </c>
    </row>
    <row r="34" spans="1:11" x14ac:dyDescent="0.25">
      <c r="A34" s="7" t="s">
        <v>75</v>
      </c>
      <c r="B34" s="65">
        <v>3</v>
      </c>
      <c r="C34" s="39">
        <f>IF(B39=0, "-", B34/B39)</f>
        <v>7.6923076923076927E-3</v>
      </c>
      <c r="D34" s="65">
        <v>0</v>
      </c>
      <c r="E34" s="21">
        <f>IF(D39=0, "-", D34/D39)</f>
        <v>0</v>
      </c>
      <c r="F34" s="81">
        <v>3</v>
      </c>
      <c r="G34" s="39">
        <f>IF(F39=0, "-", F34/F39)</f>
        <v>8.4889643463497452E-4</v>
      </c>
      <c r="H34" s="65">
        <v>0</v>
      </c>
      <c r="I34" s="21">
        <f>IF(H39=0, "-", H34/H39)</f>
        <v>0</v>
      </c>
      <c r="J34" s="20" t="str">
        <f t="shared" si="0"/>
        <v>-</v>
      </c>
      <c r="K34" s="21" t="str">
        <f t="shared" si="1"/>
        <v>-</v>
      </c>
    </row>
    <row r="35" spans="1:11" x14ac:dyDescent="0.25">
      <c r="A35" s="7" t="s">
        <v>76</v>
      </c>
      <c r="B35" s="65">
        <v>109</v>
      </c>
      <c r="C35" s="39">
        <f>IF(B39=0, "-", B35/B39)</f>
        <v>0.27948717948717949</v>
      </c>
      <c r="D35" s="65">
        <v>149</v>
      </c>
      <c r="E35" s="21">
        <f>IF(D39=0, "-", D35/D39)</f>
        <v>0.38802083333333331</v>
      </c>
      <c r="F35" s="81">
        <v>1356</v>
      </c>
      <c r="G35" s="39">
        <f>IF(F39=0, "-", F35/F39)</f>
        <v>0.3837011884550085</v>
      </c>
      <c r="H35" s="65">
        <v>1427</v>
      </c>
      <c r="I35" s="21">
        <f>IF(H39=0, "-", H35/H39)</f>
        <v>0.3878771405273172</v>
      </c>
      <c r="J35" s="20">
        <f t="shared" si="0"/>
        <v>-0.26845637583892618</v>
      </c>
      <c r="K35" s="21">
        <f t="shared" si="1"/>
        <v>-4.9754730203223546E-2</v>
      </c>
    </row>
    <row r="36" spans="1:11" x14ac:dyDescent="0.25">
      <c r="A36" s="7" t="s">
        <v>78</v>
      </c>
      <c r="B36" s="65">
        <v>2</v>
      </c>
      <c r="C36" s="39">
        <f>IF(B39=0, "-", B36/B39)</f>
        <v>5.1282051282051282E-3</v>
      </c>
      <c r="D36" s="65">
        <v>7</v>
      </c>
      <c r="E36" s="21">
        <f>IF(D39=0, "-", D36/D39)</f>
        <v>1.8229166666666668E-2</v>
      </c>
      <c r="F36" s="81">
        <v>29</v>
      </c>
      <c r="G36" s="39">
        <f>IF(F39=0, "-", F36/F39)</f>
        <v>8.2059988681380865E-3</v>
      </c>
      <c r="H36" s="65">
        <v>61</v>
      </c>
      <c r="I36" s="21">
        <f>IF(H39=0, "-", H36/H39)</f>
        <v>1.6580592552324001E-2</v>
      </c>
      <c r="J36" s="20">
        <f t="shared" si="0"/>
        <v>-0.7142857142857143</v>
      </c>
      <c r="K36" s="21">
        <f t="shared" si="1"/>
        <v>-0.52459016393442626</v>
      </c>
    </row>
    <row r="37" spans="1:11" x14ac:dyDescent="0.25">
      <c r="A37" s="7" t="s">
        <v>79</v>
      </c>
      <c r="B37" s="65">
        <v>0</v>
      </c>
      <c r="C37" s="39">
        <f>IF(B39=0, "-", B37/B39)</f>
        <v>0</v>
      </c>
      <c r="D37" s="65">
        <v>0</v>
      </c>
      <c r="E37" s="21">
        <f>IF(D39=0, "-", D37/D39)</f>
        <v>0</v>
      </c>
      <c r="F37" s="81">
        <v>1</v>
      </c>
      <c r="G37" s="39">
        <f>IF(F39=0, "-", F37/F39)</f>
        <v>2.8296547821165819E-4</v>
      </c>
      <c r="H37" s="65">
        <v>0</v>
      </c>
      <c r="I37" s="21">
        <f>IF(H39=0, "-", H37/H39)</f>
        <v>0</v>
      </c>
      <c r="J37" s="20" t="str">
        <f t="shared" si="0"/>
        <v>-</v>
      </c>
      <c r="K37" s="21" t="str">
        <f t="shared" si="1"/>
        <v>-</v>
      </c>
    </row>
    <row r="38" spans="1:11" x14ac:dyDescent="0.25">
      <c r="A38" s="2"/>
      <c r="B38" s="68"/>
      <c r="C38" s="33"/>
      <c r="D38" s="68"/>
      <c r="E38" s="6"/>
      <c r="F38" s="82"/>
      <c r="G38" s="33"/>
      <c r="H38" s="68"/>
      <c r="I38" s="6"/>
      <c r="J38" s="5"/>
      <c r="K38" s="6"/>
    </row>
    <row r="39" spans="1:11" s="43" customFormat="1" x14ac:dyDescent="0.25">
      <c r="A39" s="162" t="s">
        <v>442</v>
      </c>
      <c r="B39" s="71">
        <f>SUM(B7:B38)</f>
        <v>390</v>
      </c>
      <c r="C39" s="40">
        <v>1</v>
      </c>
      <c r="D39" s="71">
        <f>SUM(D7:D38)</f>
        <v>384</v>
      </c>
      <c r="E39" s="41">
        <v>1</v>
      </c>
      <c r="F39" s="77">
        <f>SUM(F7:F38)</f>
        <v>3534</v>
      </c>
      <c r="G39" s="42">
        <v>1</v>
      </c>
      <c r="H39" s="71">
        <f>SUM(H7:H38)</f>
        <v>3679</v>
      </c>
      <c r="I39" s="41">
        <v>1</v>
      </c>
      <c r="J39" s="37">
        <f>IF(D39=0, "-", (B39-D39)/D39)</f>
        <v>1.5625E-2</v>
      </c>
      <c r="K39" s="38">
        <f>IF(H39=0, "-", (F39-H39)/H39)</f>
        <v>-3.9412883935852135E-2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110</v>
      </c>
      <c r="B6" s="61" t="s">
        <v>12</v>
      </c>
      <c r="C6" s="62" t="s">
        <v>13</v>
      </c>
      <c r="D6" s="61" t="s">
        <v>12</v>
      </c>
      <c r="E6" s="63" t="s">
        <v>13</v>
      </c>
      <c r="F6" s="62" t="s">
        <v>12</v>
      </c>
      <c r="G6" s="62" t="s">
        <v>13</v>
      </c>
      <c r="H6" s="61" t="s">
        <v>12</v>
      </c>
      <c r="I6" s="63" t="s">
        <v>13</v>
      </c>
      <c r="J6" s="61"/>
      <c r="K6" s="63"/>
    </row>
    <row r="7" spans="1:11" x14ac:dyDescent="0.25">
      <c r="A7" s="7" t="s">
        <v>351</v>
      </c>
      <c r="B7" s="65">
        <v>0</v>
      </c>
      <c r="C7" s="34">
        <f>IF(B12=0, "-", B7/B12)</f>
        <v>0</v>
      </c>
      <c r="D7" s="65">
        <v>0</v>
      </c>
      <c r="E7" s="9">
        <f>IF(D12=0, "-", D7/D12)</f>
        <v>0</v>
      </c>
      <c r="F7" s="81">
        <v>1</v>
      </c>
      <c r="G7" s="34">
        <f>IF(F12=0, "-", F7/F12)</f>
        <v>8.0000000000000002E-3</v>
      </c>
      <c r="H7" s="65">
        <v>8</v>
      </c>
      <c r="I7" s="9">
        <f>IF(H12=0, "-", H7/H12)</f>
        <v>6.7796610169491525E-2</v>
      </c>
      <c r="J7" s="8" t="str">
        <f>IF(D7=0, "-", IF((B7-D7)/D7&lt;10, (B7-D7)/D7, "&gt;999%"))</f>
        <v>-</v>
      </c>
      <c r="K7" s="9">
        <f>IF(H7=0, "-", IF((F7-H7)/H7&lt;10, (F7-H7)/H7, "&gt;999%"))</f>
        <v>-0.875</v>
      </c>
    </row>
    <row r="8" spans="1:11" x14ac:dyDescent="0.25">
      <c r="A8" s="7" t="s">
        <v>352</v>
      </c>
      <c r="B8" s="65">
        <v>0</v>
      </c>
      <c r="C8" s="34">
        <f>IF(B12=0, "-", B8/B12)</f>
        <v>0</v>
      </c>
      <c r="D8" s="65">
        <v>0</v>
      </c>
      <c r="E8" s="9">
        <f>IF(D12=0, "-", D8/D12)</f>
        <v>0</v>
      </c>
      <c r="F8" s="81">
        <v>1</v>
      </c>
      <c r="G8" s="34">
        <f>IF(F12=0, "-", F8/F12)</f>
        <v>8.0000000000000002E-3</v>
      </c>
      <c r="H8" s="65">
        <v>0</v>
      </c>
      <c r="I8" s="9">
        <f>IF(H12=0, "-", H8/H12)</f>
        <v>0</v>
      </c>
      <c r="J8" s="8" t="str">
        <f>IF(D8=0, "-", IF((B8-D8)/D8&lt;10, (B8-D8)/D8, "&gt;999%"))</f>
        <v>-</v>
      </c>
      <c r="K8" s="9" t="str">
        <f>IF(H8=0, "-", IF((F8-H8)/H8&lt;10, (F8-H8)/H8, "&gt;999%"))</f>
        <v>-</v>
      </c>
    </row>
    <row r="9" spans="1:11" x14ac:dyDescent="0.25">
      <c r="A9" s="7" t="s">
        <v>353</v>
      </c>
      <c r="B9" s="65">
        <v>1</v>
      </c>
      <c r="C9" s="34">
        <f>IF(B12=0, "-", B9/B12)</f>
        <v>5.8823529411764705E-2</v>
      </c>
      <c r="D9" s="65">
        <v>0</v>
      </c>
      <c r="E9" s="9">
        <f>IF(D12=0, "-", D9/D12)</f>
        <v>0</v>
      </c>
      <c r="F9" s="81">
        <v>1</v>
      </c>
      <c r="G9" s="34">
        <f>IF(F12=0, "-", F9/F12)</f>
        <v>8.0000000000000002E-3</v>
      </c>
      <c r="H9" s="65">
        <v>0</v>
      </c>
      <c r="I9" s="9">
        <f>IF(H12=0, "-", H9/H12)</f>
        <v>0</v>
      </c>
      <c r="J9" s="8" t="str">
        <f>IF(D9=0, "-", IF((B9-D9)/D9&lt;10, (B9-D9)/D9, "&gt;999%"))</f>
        <v>-</v>
      </c>
      <c r="K9" s="9" t="str">
        <f>IF(H9=0, "-", IF((F9-H9)/H9&lt;10, (F9-H9)/H9, "&gt;999%"))</f>
        <v>-</v>
      </c>
    </row>
    <row r="10" spans="1:11" x14ac:dyDescent="0.25">
      <c r="A10" s="7" t="s">
        <v>354</v>
      </c>
      <c r="B10" s="65">
        <v>16</v>
      </c>
      <c r="C10" s="34">
        <f>IF(B12=0, "-", B10/B12)</f>
        <v>0.94117647058823528</v>
      </c>
      <c r="D10" s="65">
        <v>12</v>
      </c>
      <c r="E10" s="9">
        <f>IF(D12=0, "-", D10/D12)</f>
        <v>1</v>
      </c>
      <c r="F10" s="81">
        <v>122</v>
      </c>
      <c r="G10" s="34">
        <f>IF(F12=0, "-", F10/F12)</f>
        <v>0.97599999999999998</v>
      </c>
      <c r="H10" s="65">
        <v>110</v>
      </c>
      <c r="I10" s="9">
        <f>IF(H12=0, "-", H10/H12)</f>
        <v>0.93220338983050843</v>
      </c>
      <c r="J10" s="8">
        <f>IF(D10=0, "-", IF((B10-D10)/D10&lt;10, (B10-D10)/D10, "&gt;999%"))</f>
        <v>0.33333333333333331</v>
      </c>
      <c r="K10" s="9">
        <f>IF(H10=0, "-", IF((F10-H10)/H10&lt;10, (F10-H10)/H10, "&gt;999%"))</f>
        <v>0.10909090909090909</v>
      </c>
    </row>
    <row r="11" spans="1:11" x14ac:dyDescent="0.25">
      <c r="A11" s="2"/>
      <c r="B11" s="68"/>
      <c r="C11" s="33"/>
      <c r="D11" s="68"/>
      <c r="E11" s="6"/>
      <c r="F11" s="82"/>
      <c r="G11" s="33"/>
      <c r="H11" s="68"/>
      <c r="I11" s="6"/>
      <c r="J11" s="5"/>
      <c r="K11" s="6"/>
    </row>
    <row r="12" spans="1:11" s="43" customFormat="1" x14ac:dyDescent="0.25">
      <c r="A12" s="162" t="s">
        <v>464</v>
      </c>
      <c r="B12" s="71">
        <f>SUM(B7:B11)</f>
        <v>17</v>
      </c>
      <c r="C12" s="40">
        <f>B12/832</f>
        <v>2.0432692307692308E-2</v>
      </c>
      <c r="D12" s="71">
        <f>SUM(D7:D11)</f>
        <v>12</v>
      </c>
      <c r="E12" s="41">
        <f>D12/922</f>
        <v>1.3015184381778741E-2</v>
      </c>
      <c r="F12" s="77">
        <f>SUM(F7:F11)</f>
        <v>125</v>
      </c>
      <c r="G12" s="42">
        <f>F12/7601</f>
        <v>1.6445204578344953E-2</v>
      </c>
      <c r="H12" s="71">
        <f>SUM(H7:H11)</f>
        <v>118</v>
      </c>
      <c r="I12" s="41">
        <f>H12/7808</f>
        <v>1.5112704918032786E-2</v>
      </c>
      <c r="J12" s="37">
        <f>IF(D12=0, "-", IF((B12-D12)/D12&lt;10, (B12-D12)/D12, "&gt;999%"))</f>
        <v>0.41666666666666669</v>
      </c>
      <c r="K12" s="38">
        <f>IF(H12=0, "-", IF((F12-H12)/H12&lt;10, (F12-H12)/H12, "&gt;999%"))</f>
        <v>5.9322033898305086E-2</v>
      </c>
    </row>
    <row r="13" spans="1:11" x14ac:dyDescent="0.25">
      <c r="B13" s="83"/>
      <c r="D13" s="83"/>
      <c r="F13" s="83"/>
      <c r="H13" s="83"/>
    </row>
    <row r="14" spans="1:11" x14ac:dyDescent="0.25">
      <c r="A14" s="163" t="s">
        <v>111</v>
      </c>
      <c r="B14" s="61" t="s">
        <v>12</v>
      </c>
      <c r="C14" s="62" t="s">
        <v>13</v>
      </c>
      <c r="D14" s="61" t="s">
        <v>12</v>
      </c>
      <c r="E14" s="63" t="s">
        <v>13</v>
      </c>
      <c r="F14" s="62" t="s">
        <v>12</v>
      </c>
      <c r="G14" s="62" t="s">
        <v>13</v>
      </c>
      <c r="H14" s="61" t="s">
        <v>12</v>
      </c>
      <c r="I14" s="63" t="s">
        <v>13</v>
      </c>
      <c r="J14" s="61"/>
      <c r="K14" s="63"/>
    </row>
    <row r="15" spans="1:11" x14ac:dyDescent="0.25">
      <c r="A15" s="7" t="s">
        <v>355</v>
      </c>
      <c r="B15" s="65">
        <v>1</v>
      </c>
      <c r="C15" s="34">
        <f>IF(B17=0, "-", B15/B17)</f>
        <v>1</v>
      </c>
      <c r="D15" s="65">
        <v>4</v>
      </c>
      <c r="E15" s="9">
        <f>IF(D17=0, "-", D15/D17)</f>
        <v>1</v>
      </c>
      <c r="F15" s="81">
        <v>11</v>
      </c>
      <c r="G15" s="34">
        <f>IF(F17=0, "-", F15/F17)</f>
        <v>1</v>
      </c>
      <c r="H15" s="65">
        <v>14</v>
      </c>
      <c r="I15" s="9">
        <f>IF(H17=0, "-", H15/H17)</f>
        <v>1</v>
      </c>
      <c r="J15" s="8">
        <f>IF(D15=0, "-", IF((B15-D15)/D15&lt;10, (B15-D15)/D15, "&gt;999%"))</f>
        <v>-0.75</v>
      </c>
      <c r="K15" s="9">
        <f>IF(H15=0, "-", IF((F15-H15)/H15&lt;10, (F15-H15)/H15, "&gt;999%"))</f>
        <v>-0.21428571428571427</v>
      </c>
    </row>
    <row r="16" spans="1:11" x14ac:dyDescent="0.25">
      <c r="A16" s="2"/>
      <c r="B16" s="68"/>
      <c r="C16" s="33"/>
      <c r="D16" s="68"/>
      <c r="E16" s="6"/>
      <c r="F16" s="82"/>
      <c r="G16" s="33"/>
      <c r="H16" s="68"/>
      <c r="I16" s="6"/>
      <c r="J16" s="5"/>
      <c r="K16" s="6"/>
    </row>
    <row r="17" spans="1:11" s="43" customFormat="1" x14ac:dyDescent="0.25">
      <c r="A17" s="162" t="s">
        <v>463</v>
      </c>
      <c r="B17" s="71">
        <f>SUM(B15:B16)</f>
        <v>1</v>
      </c>
      <c r="C17" s="40">
        <f>B17/832</f>
        <v>1.201923076923077E-3</v>
      </c>
      <c r="D17" s="71">
        <f>SUM(D15:D16)</f>
        <v>4</v>
      </c>
      <c r="E17" s="41">
        <f>D17/922</f>
        <v>4.3383947939262474E-3</v>
      </c>
      <c r="F17" s="77">
        <f>SUM(F15:F16)</f>
        <v>11</v>
      </c>
      <c r="G17" s="42">
        <f>F17/7601</f>
        <v>1.4471780028943559E-3</v>
      </c>
      <c r="H17" s="71">
        <f>SUM(H15:H16)</f>
        <v>14</v>
      </c>
      <c r="I17" s="41">
        <f>H17/7808</f>
        <v>1.7930327868852459E-3</v>
      </c>
      <c r="J17" s="37">
        <f>IF(D17=0, "-", IF((B17-D17)/D17&lt;10, (B17-D17)/D17, "&gt;999%"))</f>
        <v>-0.75</v>
      </c>
      <c r="K17" s="38">
        <f>IF(H17=0, "-", IF((F17-H17)/H17&lt;10, (F17-H17)/H17, "&gt;999%"))</f>
        <v>-0.21428571428571427</v>
      </c>
    </row>
    <row r="18" spans="1:11" x14ac:dyDescent="0.25">
      <c r="B18" s="83"/>
      <c r="D18" s="83"/>
      <c r="F18" s="83"/>
      <c r="H18" s="83"/>
    </row>
    <row r="19" spans="1:11" x14ac:dyDescent="0.25">
      <c r="A19" s="163" t="s">
        <v>112</v>
      </c>
      <c r="B19" s="61" t="s">
        <v>12</v>
      </c>
      <c r="C19" s="62" t="s">
        <v>13</v>
      </c>
      <c r="D19" s="61" t="s">
        <v>12</v>
      </c>
      <c r="E19" s="63" t="s">
        <v>13</v>
      </c>
      <c r="F19" s="62" t="s">
        <v>12</v>
      </c>
      <c r="G19" s="62" t="s">
        <v>13</v>
      </c>
      <c r="H19" s="61" t="s">
        <v>12</v>
      </c>
      <c r="I19" s="63" t="s">
        <v>13</v>
      </c>
      <c r="J19" s="61"/>
      <c r="K19" s="63"/>
    </row>
    <row r="20" spans="1:11" x14ac:dyDescent="0.25">
      <c r="A20" s="7" t="s">
        <v>356</v>
      </c>
      <c r="B20" s="65">
        <v>0</v>
      </c>
      <c r="C20" s="34" t="str">
        <f>IF(B23=0, "-", B20/B23)</f>
        <v>-</v>
      </c>
      <c r="D20" s="65">
        <v>0</v>
      </c>
      <c r="E20" s="9" t="str">
        <f>IF(D23=0, "-", D20/D23)</f>
        <v>-</v>
      </c>
      <c r="F20" s="81">
        <v>0</v>
      </c>
      <c r="G20" s="34">
        <f>IF(F23=0, "-", F20/F23)</f>
        <v>0</v>
      </c>
      <c r="H20" s="65">
        <v>1</v>
      </c>
      <c r="I20" s="9">
        <f>IF(H23=0, "-", H20/H23)</f>
        <v>0.33333333333333331</v>
      </c>
      <c r="J20" s="8" t="str">
        <f>IF(D20=0, "-", IF((B20-D20)/D20&lt;10, (B20-D20)/D20, "&gt;999%"))</f>
        <v>-</v>
      </c>
      <c r="K20" s="9">
        <f>IF(H20=0, "-", IF((F20-H20)/H20&lt;10, (F20-H20)/H20, "&gt;999%"))</f>
        <v>-1</v>
      </c>
    </row>
    <row r="21" spans="1:11" x14ac:dyDescent="0.25">
      <c r="A21" s="7" t="s">
        <v>357</v>
      </c>
      <c r="B21" s="65">
        <v>0</v>
      </c>
      <c r="C21" s="34" t="str">
        <f>IF(B23=0, "-", B21/B23)</f>
        <v>-</v>
      </c>
      <c r="D21" s="65">
        <v>0</v>
      </c>
      <c r="E21" s="9" t="str">
        <f>IF(D23=0, "-", D21/D23)</f>
        <v>-</v>
      </c>
      <c r="F21" s="81">
        <v>1</v>
      </c>
      <c r="G21" s="34">
        <f>IF(F23=0, "-", F21/F23)</f>
        <v>1</v>
      </c>
      <c r="H21" s="65">
        <v>2</v>
      </c>
      <c r="I21" s="9">
        <f>IF(H23=0, "-", H21/H23)</f>
        <v>0.66666666666666663</v>
      </c>
      <c r="J21" s="8" t="str">
        <f>IF(D21=0, "-", IF((B21-D21)/D21&lt;10, (B21-D21)/D21, "&gt;999%"))</f>
        <v>-</v>
      </c>
      <c r="K21" s="9">
        <f>IF(H21=0, "-", IF((F21-H21)/H21&lt;10, (F21-H21)/H21, "&gt;999%"))</f>
        <v>-0.5</v>
      </c>
    </row>
    <row r="22" spans="1:11" x14ac:dyDescent="0.25">
      <c r="A22" s="2"/>
      <c r="B22" s="68"/>
      <c r="C22" s="33"/>
      <c r="D22" s="68"/>
      <c r="E22" s="6"/>
      <c r="F22" s="82"/>
      <c r="G22" s="33"/>
      <c r="H22" s="68"/>
      <c r="I22" s="6"/>
      <c r="J22" s="5"/>
      <c r="K22" s="6"/>
    </row>
    <row r="23" spans="1:11" s="43" customFormat="1" x14ac:dyDescent="0.25">
      <c r="A23" s="162" t="s">
        <v>462</v>
      </c>
      <c r="B23" s="71">
        <f>SUM(B20:B22)</f>
        <v>0</v>
      </c>
      <c r="C23" s="40">
        <f>B23/832</f>
        <v>0</v>
      </c>
      <c r="D23" s="71">
        <f>SUM(D20:D22)</f>
        <v>0</v>
      </c>
      <c r="E23" s="41">
        <f>D23/922</f>
        <v>0</v>
      </c>
      <c r="F23" s="77">
        <f>SUM(F20:F22)</f>
        <v>1</v>
      </c>
      <c r="G23" s="42">
        <f>F23/7601</f>
        <v>1.3156163662675965E-4</v>
      </c>
      <c r="H23" s="71">
        <f>SUM(H20:H22)</f>
        <v>3</v>
      </c>
      <c r="I23" s="41">
        <f>H23/7808</f>
        <v>3.8422131147540983E-4</v>
      </c>
      <c r="J23" s="37" t="str">
        <f>IF(D23=0, "-", IF((B23-D23)/D23&lt;10, (B23-D23)/D23, "&gt;999%"))</f>
        <v>-</v>
      </c>
      <c r="K23" s="38">
        <f>IF(H23=0, "-", IF((F23-H23)/H23&lt;10, (F23-H23)/H23, "&gt;999%"))</f>
        <v>-0.66666666666666663</v>
      </c>
    </row>
    <row r="24" spans="1:11" x14ac:dyDescent="0.25">
      <c r="B24" s="83"/>
      <c r="D24" s="83"/>
      <c r="F24" s="83"/>
      <c r="H24" s="83"/>
    </row>
    <row r="25" spans="1:11" x14ac:dyDescent="0.25">
      <c r="A25" s="163" t="s">
        <v>113</v>
      </c>
      <c r="B25" s="61" t="s">
        <v>12</v>
      </c>
      <c r="C25" s="62" t="s">
        <v>13</v>
      </c>
      <c r="D25" s="61" t="s">
        <v>12</v>
      </c>
      <c r="E25" s="63" t="s">
        <v>13</v>
      </c>
      <c r="F25" s="62" t="s">
        <v>12</v>
      </c>
      <c r="G25" s="62" t="s">
        <v>13</v>
      </c>
      <c r="H25" s="61" t="s">
        <v>12</v>
      </c>
      <c r="I25" s="63" t="s">
        <v>13</v>
      </c>
      <c r="J25" s="61"/>
      <c r="K25" s="63"/>
    </row>
    <row r="26" spans="1:11" x14ac:dyDescent="0.25">
      <c r="A26" s="7" t="s">
        <v>358</v>
      </c>
      <c r="B26" s="65">
        <v>1</v>
      </c>
      <c r="C26" s="34">
        <f>IF(B36=0, "-", B26/B36)</f>
        <v>0.16666666666666666</v>
      </c>
      <c r="D26" s="65">
        <v>0</v>
      </c>
      <c r="E26" s="9">
        <f>IF(D36=0, "-", D26/D36)</f>
        <v>0</v>
      </c>
      <c r="F26" s="81">
        <v>2</v>
      </c>
      <c r="G26" s="34">
        <f>IF(F36=0, "-", F26/F36)</f>
        <v>2.7397260273972601E-2</v>
      </c>
      <c r="H26" s="65">
        <v>9</v>
      </c>
      <c r="I26" s="9">
        <f>IF(H36=0, "-", H26/H36)</f>
        <v>9.8901098901098897E-2</v>
      </c>
      <c r="J26" s="8" t="str">
        <f t="shared" ref="J26:J34" si="0">IF(D26=0, "-", IF((B26-D26)/D26&lt;10, (B26-D26)/D26, "&gt;999%"))</f>
        <v>-</v>
      </c>
      <c r="K26" s="9">
        <f t="shared" ref="K26:K34" si="1">IF(H26=0, "-", IF((F26-H26)/H26&lt;10, (F26-H26)/H26, "&gt;999%"))</f>
        <v>-0.77777777777777779</v>
      </c>
    </row>
    <row r="27" spans="1:11" x14ac:dyDescent="0.25">
      <c r="A27" s="7" t="s">
        <v>359</v>
      </c>
      <c r="B27" s="65">
        <v>0</v>
      </c>
      <c r="C27" s="34">
        <f>IF(B36=0, "-", B27/B36)</f>
        <v>0</v>
      </c>
      <c r="D27" s="65">
        <v>0</v>
      </c>
      <c r="E27" s="9">
        <f>IF(D36=0, "-", D27/D36)</f>
        <v>0</v>
      </c>
      <c r="F27" s="81">
        <v>0</v>
      </c>
      <c r="G27" s="34">
        <f>IF(F36=0, "-", F27/F36)</f>
        <v>0</v>
      </c>
      <c r="H27" s="65">
        <v>10</v>
      </c>
      <c r="I27" s="9">
        <f>IF(H36=0, "-", H27/H36)</f>
        <v>0.10989010989010989</v>
      </c>
      <c r="J27" s="8" t="str">
        <f t="shared" si="0"/>
        <v>-</v>
      </c>
      <c r="K27" s="9">
        <f t="shared" si="1"/>
        <v>-1</v>
      </c>
    </row>
    <row r="28" spans="1:11" x14ac:dyDescent="0.25">
      <c r="A28" s="7" t="s">
        <v>360</v>
      </c>
      <c r="B28" s="65">
        <v>4</v>
      </c>
      <c r="C28" s="34">
        <f>IF(B36=0, "-", B28/B36)</f>
        <v>0.66666666666666663</v>
      </c>
      <c r="D28" s="65">
        <v>1</v>
      </c>
      <c r="E28" s="9">
        <f>IF(D36=0, "-", D28/D36)</f>
        <v>7.6923076923076927E-2</v>
      </c>
      <c r="F28" s="81">
        <v>23</v>
      </c>
      <c r="G28" s="34">
        <f>IF(F36=0, "-", F28/F36)</f>
        <v>0.31506849315068491</v>
      </c>
      <c r="H28" s="65">
        <v>1</v>
      </c>
      <c r="I28" s="9">
        <f>IF(H36=0, "-", H28/H36)</f>
        <v>1.098901098901099E-2</v>
      </c>
      <c r="J28" s="8">
        <f t="shared" si="0"/>
        <v>3</v>
      </c>
      <c r="K28" s="9" t="str">
        <f t="shared" si="1"/>
        <v>&gt;999%</v>
      </c>
    </row>
    <row r="29" spans="1:11" x14ac:dyDescent="0.25">
      <c r="A29" s="7" t="s">
        <v>361</v>
      </c>
      <c r="B29" s="65">
        <v>0</v>
      </c>
      <c r="C29" s="34">
        <f>IF(B36=0, "-", B29/B36)</f>
        <v>0</v>
      </c>
      <c r="D29" s="65">
        <v>2</v>
      </c>
      <c r="E29" s="9">
        <f>IF(D36=0, "-", D29/D36)</f>
        <v>0.15384615384615385</v>
      </c>
      <c r="F29" s="81">
        <v>3</v>
      </c>
      <c r="G29" s="34">
        <f>IF(F36=0, "-", F29/F36)</f>
        <v>4.1095890410958902E-2</v>
      </c>
      <c r="H29" s="65">
        <v>5</v>
      </c>
      <c r="I29" s="9">
        <f>IF(H36=0, "-", H29/H36)</f>
        <v>5.4945054945054944E-2</v>
      </c>
      <c r="J29" s="8">
        <f t="shared" si="0"/>
        <v>-1</v>
      </c>
      <c r="K29" s="9">
        <f t="shared" si="1"/>
        <v>-0.4</v>
      </c>
    </row>
    <row r="30" spans="1:11" x14ac:dyDescent="0.25">
      <c r="A30" s="7" t="s">
        <v>362</v>
      </c>
      <c r="B30" s="65">
        <v>0</v>
      </c>
      <c r="C30" s="34">
        <f>IF(B36=0, "-", B30/B36)</f>
        <v>0</v>
      </c>
      <c r="D30" s="65">
        <v>0</v>
      </c>
      <c r="E30" s="9">
        <f>IF(D36=0, "-", D30/D36)</f>
        <v>0</v>
      </c>
      <c r="F30" s="81">
        <v>1</v>
      </c>
      <c r="G30" s="34">
        <f>IF(F36=0, "-", F30/F36)</f>
        <v>1.3698630136986301E-2</v>
      </c>
      <c r="H30" s="65">
        <v>0</v>
      </c>
      <c r="I30" s="9">
        <f>IF(H36=0, "-", H30/H36)</f>
        <v>0</v>
      </c>
      <c r="J30" s="8" t="str">
        <f t="shared" si="0"/>
        <v>-</v>
      </c>
      <c r="K30" s="9" t="str">
        <f t="shared" si="1"/>
        <v>-</v>
      </c>
    </row>
    <row r="31" spans="1:11" x14ac:dyDescent="0.25">
      <c r="A31" s="7" t="s">
        <v>363</v>
      </c>
      <c r="B31" s="65">
        <v>0</v>
      </c>
      <c r="C31" s="34">
        <f>IF(B36=0, "-", B31/B36)</f>
        <v>0</v>
      </c>
      <c r="D31" s="65">
        <v>0</v>
      </c>
      <c r="E31" s="9">
        <f>IF(D36=0, "-", D31/D36)</f>
        <v>0</v>
      </c>
      <c r="F31" s="81">
        <v>1</v>
      </c>
      <c r="G31" s="34">
        <f>IF(F36=0, "-", F31/F36)</f>
        <v>1.3698630136986301E-2</v>
      </c>
      <c r="H31" s="65">
        <v>2</v>
      </c>
      <c r="I31" s="9">
        <f>IF(H36=0, "-", H31/H36)</f>
        <v>2.197802197802198E-2</v>
      </c>
      <c r="J31" s="8" t="str">
        <f t="shared" si="0"/>
        <v>-</v>
      </c>
      <c r="K31" s="9">
        <f t="shared" si="1"/>
        <v>-0.5</v>
      </c>
    </row>
    <row r="32" spans="1:11" x14ac:dyDescent="0.25">
      <c r="A32" s="7" t="s">
        <v>364</v>
      </c>
      <c r="B32" s="65">
        <v>0</v>
      </c>
      <c r="C32" s="34">
        <f>IF(B36=0, "-", B32/B36)</f>
        <v>0</v>
      </c>
      <c r="D32" s="65">
        <v>5</v>
      </c>
      <c r="E32" s="9">
        <f>IF(D36=0, "-", D32/D36)</f>
        <v>0.38461538461538464</v>
      </c>
      <c r="F32" s="81">
        <v>5</v>
      </c>
      <c r="G32" s="34">
        <f>IF(F36=0, "-", F32/F36)</f>
        <v>6.8493150684931503E-2</v>
      </c>
      <c r="H32" s="65">
        <v>10</v>
      </c>
      <c r="I32" s="9">
        <f>IF(H36=0, "-", H32/H36)</f>
        <v>0.10989010989010989</v>
      </c>
      <c r="J32" s="8">
        <f t="shared" si="0"/>
        <v>-1</v>
      </c>
      <c r="K32" s="9">
        <f t="shared" si="1"/>
        <v>-0.5</v>
      </c>
    </row>
    <row r="33" spans="1:11" x14ac:dyDescent="0.25">
      <c r="A33" s="7" t="s">
        <v>365</v>
      </c>
      <c r="B33" s="65">
        <v>1</v>
      </c>
      <c r="C33" s="34">
        <f>IF(B36=0, "-", B33/B36)</f>
        <v>0.16666666666666666</v>
      </c>
      <c r="D33" s="65">
        <v>5</v>
      </c>
      <c r="E33" s="9">
        <f>IF(D36=0, "-", D33/D36)</f>
        <v>0.38461538461538464</v>
      </c>
      <c r="F33" s="81">
        <v>37</v>
      </c>
      <c r="G33" s="34">
        <f>IF(F36=0, "-", F33/F36)</f>
        <v>0.50684931506849318</v>
      </c>
      <c r="H33" s="65">
        <v>51</v>
      </c>
      <c r="I33" s="9">
        <f>IF(H36=0, "-", H33/H36)</f>
        <v>0.56043956043956045</v>
      </c>
      <c r="J33" s="8">
        <f t="shared" si="0"/>
        <v>-0.8</v>
      </c>
      <c r="K33" s="9">
        <f t="shared" si="1"/>
        <v>-0.27450980392156865</v>
      </c>
    </row>
    <row r="34" spans="1:11" x14ac:dyDescent="0.25">
      <c r="A34" s="7" t="s">
        <v>366</v>
      </c>
      <c r="B34" s="65">
        <v>0</v>
      </c>
      <c r="C34" s="34">
        <f>IF(B36=0, "-", B34/B36)</f>
        <v>0</v>
      </c>
      <c r="D34" s="65">
        <v>0</v>
      </c>
      <c r="E34" s="9">
        <f>IF(D36=0, "-", D34/D36)</f>
        <v>0</v>
      </c>
      <c r="F34" s="81">
        <v>1</v>
      </c>
      <c r="G34" s="34">
        <f>IF(F36=0, "-", F34/F36)</f>
        <v>1.3698630136986301E-2</v>
      </c>
      <c r="H34" s="65">
        <v>3</v>
      </c>
      <c r="I34" s="9">
        <f>IF(H36=0, "-", H34/H36)</f>
        <v>3.2967032967032968E-2</v>
      </c>
      <c r="J34" s="8" t="str">
        <f t="shared" si="0"/>
        <v>-</v>
      </c>
      <c r="K34" s="9">
        <f t="shared" si="1"/>
        <v>-0.66666666666666663</v>
      </c>
    </row>
    <row r="35" spans="1:11" x14ac:dyDescent="0.25">
      <c r="A35" s="2"/>
      <c r="B35" s="68"/>
      <c r="C35" s="33"/>
      <c r="D35" s="68"/>
      <c r="E35" s="6"/>
      <c r="F35" s="82"/>
      <c r="G35" s="33"/>
      <c r="H35" s="68"/>
      <c r="I35" s="6"/>
      <c r="J35" s="5"/>
      <c r="K35" s="6"/>
    </row>
    <row r="36" spans="1:11" s="43" customFormat="1" x14ac:dyDescent="0.25">
      <c r="A36" s="162" t="s">
        <v>461</v>
      </c>
      <c r="B36" s="71">
        <f>SUM(B26:B35)</f>
        <v>6</v>
      </c>
      <c r="C36" s="40">
        <f>B36/832</f>
        <v>7.2115384615384619E-3</v>
      </c>
      <c r="D36" s="71">
        <f>SUM(D26:D35)</f>
        <v>13</v>
      </c>
      <c r="E36" s="41">
        <f>D36/922</f>
        <v>1.4099783080260303E-2</v>
      </c>
      <c r="F36" s="77">
        <f>SUM(F26:F35)</f>
        <v>73</v>
      </c>
      <c r="G36" s="42">
        <f>F36/7601</f>
        <v>9.6039994737534534E-3</v>
      </c>
      <c r="H36" s="71">
        <f>SUM(H26:H35)</f>
        <v>91</v>
      </c>
      <c r="I36" s="41">
        <f>H36/7808</f>
        <v>1.1654713114754099E-2</v>
      </c>
      <c r="J36" s="37">
        <f>IF(D36=0, "-", IF((B36-D36)/D36&lt;10, (B36-D36)/D36, "&gt;999%"))</f>
        <v>-0.53846153846153844</v>
      </c>
      <c r="K36" s="38">
        <f>IF(H36=0, "-", IF((F36-H36)/H36&lt;10, (F36-H36)/H36, "&gt;999%"))</f>
        <v>-0.19780219780219779</v>
      </c>
    </row>
    <row r="37" spans="1:11" x14ac:dyDescent="0.25">
      <c r="B37" s="83"/>
      <c r="D37" s="83"/>
      <c r="F37" s="83"/>
      <c r="H37" s="83"/>
    </row>
    <row r="38" spans="1:11" x14ac:dyDescent="0.25">
      <c r="A38" s="163" t="s">
        <v>114</v>
      </c>
      <c r="B38" s="61" t="s">
        <v>12</v>
      </c>
      <c r="C38" s="62" t="s">
        <v>13</v>
      </c>
      <c r="D38" s="61" t="s">
        <v>12</v>
      </c>
      <c r="E38" s="63" t="s">
        <v>13</v>
      </c>
      <c r="F38" s="62" t="s">
        <v>12</v>
      </c>
      <c r="G38" s="62" t="s">
        <v>13</v>
      </c>
      <c r="H38" s="61" t="s">
        <v>12</v>
      </c>
      <c r="I38" s="63" t="s">
        <v>13</v>
      </c>
      <c r="J38" s="61"/>
      <c r="K38" s="63"/>
    </row>
    <row r="39" spans="1:11" x14ac:dyDescent="0.25">
      <c r="A39" s="7" t="s">
        <v>367</v>
      </c>
      <c r="B39" s="65">
        <v>9</v>
      </c>
      <c r="C39" s="34">
        <f>IF(B48=0, "-", B39/B48)</f>
        <v>0.15254237288135594</v>
      </c>
      <c r="D39" s="65">
        <v>3</v>
      </c>
      <c r="E39" s="9">
        <f>IF(D48=0, "-", D39/D48)</f>
        <v>5.7692307692307696E-2</v>
      </c>
      <c r="F39" s="81">
        <v>28</v>
      </c>
      <c r="G39" s="34">
        <f>IF(F48=0, "-", F39/F48)</f>
        <v>5.2238805970149252E-2</v>
      </c>
      <c r="H39" s="65">
        <v>24</v>
      </c>
      <c r="I39" s="9">
        <f>IF(H48=0, "-", H39/H48)</f>
        <v>6.0759493670886074E-2</v>
      </c>
      <c r="J39" s="8">
        <f t="shared" ref="J39:J46" si="2">IF(D39=0, "-", IF((B39-D39)/D39&lt;10, (B39-D39)/D39, "&gt;999%"))</f>
        <v>2</v>
      </c>
      <c r="K39" s="9">
        <f t="shared" ref="K39:K46" si="3">IF(H39=0, "-", IF((F39-H39)/H39&lt;10, (F39-H39)/H39, "&gt;999%"))</f>
        <v>0.16666666666666666</v>
      </c>
    </row>
    <row r="40" spans="1:11" x14ac:dyDescent="0.25">
      <c r="A40" s="7" t="s">
        <v>368</v>
      </c>
      <c r="B40" s="65">
        <v>0</v>
      </c>
      <c r="C40" s="34">
        <f>IF(B48=0, "-", B40/B48)</f>
        <v>0</v>
      </c>
      <c r="D40" s="65">
        <v>1</v>
      </c>
      <c r="E40" s="9">
        <f>IF(D48=0, "-", D40/D48)</f>
        <v>1.9230769230769232E-2</v>
      </c>
      <c r="F40" s="81">
        <v>0</v>
      </c>
      <c r="G40" s="34">
        <f>IF(F48=0, "-", F40/F48)</f>
        <v>0</v>
      </c>
      <c r="H40" s="65">
        <v>4</v>
      </c>
      <c r="I40" s="9">
        <f>IF(H48=0, "-", H40/H48)</f>
        <v>1.0126582278481013E-2</v>
      </c>
      <c r="J40" s="8">
        <f t="shared" si="2"/>
        <v>-1</v>
      </c>
      <c r="K40" s="9">
        <f t="shared" si="3"/>
        <v>-1</v>
      </c>
    </row>
    <row r="41" spans="1:11" x14ac:dyDescent="0.25">
      <c r="A41" s="7" t="s">
        <v>369</v>
      </c>
      <c r="B41" s="65">
        <v>0</v>
      </c>
      <c r="C41" s="34">
        <f>IF(B48=0, "-", B41/B48)</f>
        <v>0</v>
      </c>
      <c r="D41" s="65">
        <v>0</v>
      </c>
      <c r="E41" s="9">
        <f>IF(D48=0, "-", D41/D48)</f>
        <v>0</v>
      </c>
      <c r="F41" s="81">
        <v>1</v>
      </c>
      <c r="G41" s="34">
        <f>IF(F48=0, "-", F41/F48)</f>
        <v>1.8656716417910447E-3</v>
      </c>
      <c r="H41" s="65">
        <v>0</v>
      </c>
      <c r="I41" s="9">
        <f>IF(H48=0, "-", H41/H48)</f>
        <v>0</v>
      </c>
      <c r="J41" s="8" t="str">
        <f t="shared" si="2"/>
        <v>-</v>
      </c>
      <c r="K41" s="9" t="str">
        <f t="shared" si="3"/>
        <v>-</v>
      </c>
    </row>
    <row r="42" spans="1:11" x14ac:dyDescent="0.25">
      <c r="A42" s="7" t="s">
        <v>370</v>
      </c>
      <c r="B42" s="65">
        <v>0</v>
      </c>
      <c r="C42" s="34">
        <f>IF(B48=0, "-", B42/B48)</f>
        <v>0</v>
      </c>
      <c r="D42" s="65">
        <v>3</v>
      </c>
      <c r="E42" s="9">
        <f>IF(D48=0, "-", D42/D48)</f>
        <v>5.7692307692307696E-2</v>
      </c>
      <c r="F42" s="81">
        <v>32</v>
      </c>
      <c r="G42" s="34">
        <f>IF(F48=0, "-", F42/F48)</f>
        <v>5.9701492537313432E-2</v>
      </c>
      <c r="H42" s="65">
        <v>20</v>
      </c>
      <c r="I42" s="9">
        <f>IF(H48=0, "-", H42/H48)</f>
        <v>5.0632911392405063E-2</v>
      </c>
      <c r="J42" s="8">
        <f t="shared" si="2"/>
        <v>-1</v>
      </c>
      <c r="K42" s="9">
        <f t="shared" si="3"/>
        <v>0.6</v>
      </c>
    </row>
    <row r="43" spans="1:11" x14ac:dyDescent="0.25">
      <c r="A43" s="7" t="s">
        <v>371</v>
      </c>
      <c r="B43" s="65">
        <v>0</v>
      </c>
      <c r="C43" s="34">
        <f>IF(B48=0, "-", B43/B48)</f>
        <v>0</v>
      </c>
      <c r="D43" s="65">
        <v>3</v>
      </c>
      <c r="E43" s="9">
        <f>IF(D48=0, "-", D43/D48)</f>
        <v>5.7692307692307696E-2</v>
      </c>
      <c r="F43" s="81">
        <v>22</v>
      </c>
      <c r="G43" s="34">
        <f>IF(F48=0, "-", F43/F48)</f>
        <v>4.1044776119402986E-2</v>
      </c>
      <c r="H43" s="65">
        <v>15</v>
      </c>
      <c r="I43" s="9">
        <f>IF(H48=0, "-", H43/H48)</f>
        <v>3.7974683544303799E-2</v>
      </c>
      <c r="J43" s="8">
        <f t="shared" si="2"/>
        <v>-1</v>
      </c>
      <c r="K43" s="9">
        <f t="shared" si="3"/>
        <v>0.46666666666666667</v>
      </c>
    </row>
    <row r="44" spans="1:11" x14ac:dyDescent="0.25">
      <c r="A44" s="7" t="s">
        <v>372</v>
      </c>
      <c r="B44" s="65">
        <v>1</v>
      </c>
      <c r="C44" s="34">
        <f>IF(B48=0, "-", B44/B48)</f>
        <v>1.6949152542372881E-2</v>
      </c>
      <c r="D44" s="65">
        <v>0</v>
      </c>
      <c r="E44" s="9">
        <f>IF(D48=0, "-", D44/D48)</f>
        <v>0</v>
      </c>
      <c r="F44" s="81">
        <v>16</v>
      </c>
      <c r="G44" s="34">
        <f>IF(F48=0, "-", F44/F48)</f>
        <v>2.9850746268656716E-2</v>
      </c>
      <c r="H44" s="65">
        <v>22</v>
      </c>
      <c r="I44" s="9">
        <f>IF(H48=0, "-", H44/H48)</f>
        <v>5.5696202531645568E-2</v>
      </c>
      <c r="J44" s="8" t="str">
        <f t="shared" si="2"/>
        <v>-</v>
      </c>
      <c r="K44" s="9">
        <f t="shared" si="3"/>
        <v>-0.27272727272727271</v>
      </c>
    </row>
    <row r="45" spans="1:11" x14ac:dyDescent="0.25">
      <c r="A45" s="7" t="s">
        <v>373</v>
      </c>
      <c r="B45" s="65">
        <v>4</v>
      </c>
      <c r="C45" s="34">
        <f>IF(B48=0, "-", B45/B48)</f>
        <v>6.7796610169491525E-2</v>
      </c>
      <c r="D45" s="65">
        <v>0</v>
      </c>
      <c r="E45" s="9">
        <f>IF(D48=0, "-", D45/D48)</f>
        <v>0</v>
      </c>
      <c r="F45" s="81">
        <v>23</v>
      </c>
      <c r="G45" s="34">
        <f>IF(F48=0, "-", F45/F48)</f>
        <v>4.2910447761194029E-2</v>
      </c>
      <c r="H45" s="65">
        <v>9</v>
      </c>
      <c r="I45" s="9">
        <f>IF(H48=0, "-", H45/H48)</f>
        <v>2.2784810126582278E-2</v>
      </c>
      <c r="J45" s="8" t="str">
        <f t="shared" si="2"/>
        <v>-</v>
      </c>
      <c r="K45" s="9">
        <f t="shared" si="3"/>
        <v>1.5555555555555556</v>
      </c>
    </row>
    <row r="46" spans="1:11" x14ac:dyDescent="0.25">
      <c r="A46" s="7" t="s">
        <v>374</v>
      </c>
      <c r="B46" s="65">
        <v>45</v>
      </c>
      <c r="C46" s="34">
        <f>IF(B48=0, "-", B46/B48)</f>
        <v>0.76271186440677963</v>
      </c>
      <c r="D46" s="65">
        <v>42</v>
      </c>
      <c r="E46" s="9">
        <f>IF(D48=0, "-", D46/D48)</f>
        <v>0.80769230769230771</v>
      </c>
      <c r="F46" s="81">
        <v>414</v>
      </c>
      <c r="G46" s="34">
        <f>IF(F48=0, "-", F46/F48)</f>
        <v>0.77238805970149249</v>
      </c>
      <c r="H46" s="65">
        <v>301</v>
      </c>
      <c r="I46" s="9">
        <f>IF(H48=0, "-", H46/H48)</f>
        <v>0.76202531645569616</v>
      </c>
      <c r="J46" s="8">
        <f t="shared" si="2"/>
        <v>7.1428571428571425E-2</v>
      </c>
      <c r="K46" s="9">
        <f t="shared" si="3"/>
        <v>0.37541528239202659</v>
      </c>
    </row>
    <row r="47" spans="1:11" x14ac:dyDescent="0.25">
      <c r="A47" s="2"/>
      <c r="B47" s="68"/>
      <c r="C47" s="33"/>
      <c r="D47" s="68"/>
      <c r="E47" s="6"/>
      <c r="F47" s="82"/>
      <c r="G47" s="33"/>
      <c r="H47" s="68"/>
      <c r="I47" s="6"/>
      <c r="J47" s="5"/>
      <c r="K47" s="6"/>
    </row>
    <row r="48" spans="1:11" s="43" customFormat="1" x14ac:dyDescent="0.25">
      <c r="A48" s="162" t="s">
        <v>460</v>
      </c>
      <c r="B48" s="71">
        <f>SUM(B39:B47)</f>
        <v>59</v>
      </c>
      <c r="C48" s="40">
        <f>B48/832</f>
        <v>7.0913461538461536E-2</v>
      </c>
      <c r="D48" s="71">
        <f>SUM(D39:D47)</f>
        <v>52</v>
      </c>
      <c r="E48" s="41">
        <f>D48/922</f>
        <v>5.6399132321041212E-2</v>
      </c>
      <c r="F48" s="77">
        <f>SUM(F39:F47)</f>
        <v>536</v>
      </c>
      <c r="G48" s="42">
        <f>F48/7601</f>
        <v>7.0517037231943164E-2</v>
      </c>
      <c r="H48" s="71">
        <f>SUM(H39:H47)</f>
        <v>395</v>
      </c>
      <c r="I48" s="41">
        <f>H48/7808</f>
        <v>5.0589139344262297E-2</v>
      </c>
      <c r="J48" s="37">
        <f>IF(D48=0, "-", IF((B48-D48)/D48&lt;10, (B48-D48)/D48, "&gt;999%"))</f>
        <v>0.13461538461538461</v>
      </c>
      <c r="K48" s="38">
        <f>IF(H48=0, "-", IF((F48-H48)/H48&lt;10, (F48-H48)/H48, "&gt;999%"))</f>
        <v>0.35696202531645571</v>
      </c>
    </row>
    <row r="49" spans="1:11" x14ac:dyDescent="0.25">
      <c r="B49" s="83"/>
      <c r="D49" s="83"/>
      <c r="F49" s="83"/>
      <c r="H49" s="83"/>
    </row>
    <row r="50" spans="1:11" x14ac:dyDescent="0.25">
      <c r="A50" s="163" t="s">
        <v>115</v>
      </c>
      <c r="B50" s="61" t="s">
        <v>12</v>
      </c>
      <c r="C50" s="62" t="s">
        <v>13</v>
      </c>
      <c r="D50" s="61" t="s">
        <v>12</v>
      </c>
      <c r="E50" s="63" t="s">
        <v>13</v>
      </c>
      <c r="F50" s="62" t="s">
        <v>12</v>
      </c>
      <c r="G50" s="62" t="s">
        <v>13</v>
      </c>
      <c r="H50" s="61" t="s">
        <v>12</v>
      </c>
      <c r="I50" s="63" t="s">
        <v>13</v>
      </c>
      <c r="J50" s="61"/>
      <c r="K50" s="63"/>
    </row>
    <row r="51" spans="1:11" x14ac:dyDescent="0.25">
      <c r="A51" s="7" t="s">
        <v>375</v>
      </c>
      <c r="B51" s="65">
        <v>1</v>
      </c>
      <c r="C51" s="34">
        <f>IF(B69=0, "-", B51/B69)</f>
        <v>5.1282051282051282E-3</v>
      </c>
      <c r="D51" s="65">
        <v>5</v>
      </c>
      <c r="E51" s="9">
        <f>IF(D69=0, "-", D51/D69)</f>
        <v>2.717391304347826E-2</v>
      </c>
      <c r="F51" s="81">
        <v>12</v>
      </c>
      <c r="G51" s="34">
        <f>IF(F69=0, "-", F51/F69)</f>
        <v>6.2402496099843996E-3</v>
      </c>
      <c r="H51" s="65">
        <v>13</v>
      </c>
      <c r="I51" s="9">
        <f>IF(H69=0, "-", H51/H69)</f>
        <v>6.9112174375332274E-3</v>
      </c>
      <c r="J51" s="8">
        <f t="shared" ref="J51:J67" si="4">IF(D51=0, "-", IF((B51-D51)/D51&lt;10, (B51-D51)/D51, "&gt;999%"))</f>
        <v>-0.8</v>
      </c>
      <c r="K51" s="9">
        <f t="shared" ref="K51:K67" si="5">IF(H51=0, "-", IF((F51-H51)/H51&lt;10, (F51-H51)/H51, "&gt;999%"))</f>
        <v>-7.6923076923076927E-2</v>
      </c>
    </row>
    <row r="52" spans="1:11" x14ac:dyDescent="0.25">
      <c r="A52" s="7" t="s">
        <v>376</v>
      </c>
      <c r="B52" s="65">
        <v>0</v>
      </c>
      <c r="C52" s="34">
        <f>IF(B69=0, "-", B52/B69)</f>
        <v>0</v>
      </c>
      <c r="D52" s="65">
        <v>0</v>
      </c>
      <c r="E52" s="9">
        <f>IF(D69=0, "-", D52/D69)</f>
        <v>0</v>
      </c>
      <c r="F52" s="81">
        <v>3</v>
      </c>
      <c r="G52" s="34">
        <f>IF(F69=0, "-", F52/F69)</f>
        <v>1.5600624024960999E-3</v>
      </c>
      <c r="H52" s="65">
        <v>0</v>
      </c>
      <c r="I52" s="9">
        <f>IF(H69=0, "-", H52/H69)</f>
        <v>0</v>
      </c>
      <c r="J52" s="8" t="str">
        <f t="shared" si="4"/>
        <v>-</v>
      </c>
      <c r="K52" s="9" t="str">
        <f t="shared" si="5"/>
        <v>-</v>
      </c>
    </row>
    <row r="53" spans="1:11" x14ac:dyDescent="0.25">
      <c r="A53" s="7" t="s">
        <v>377</v>
      </c>
      <c r="B53" s="65">
        <v>34</v>
      </c>
      <c r="C53" s="34">
        <f>IF(B69=0, "-", B53/B69)</f>
        <v>0.17435897435897435</v>
      </c>
      <c r="D53" s="65">
        <v>22</v>
      </c>
      <c r="E53" s="9">
        <f>IF(D69=0, "-", D53/D69)</f>
        <v>0.11956521739130435</v>
      </c>
      <c r="F53" s="81">
        <v>203</v>
      </c>
      <c r="G53" s="34">
        <f>IF(F69=0, "-", F53/F69)</f>
        <v>0.10556422256890276</v>
      </c>
      <c r="H53" s="65">
        <v>238</v>
      </c>
      <c r="I53" s="9">
        <f>IF(H69=0, "-", H53/H69)</f>
        <v>0.12652844231791599</v>
      </c>
      <c r="J53" s="8">
        <f t="shared" si="4"/>
        <v>0.54545454545454541</v>
      </c>
      <c r="K53" s="9">
        <f t="shared" si="5"/>
        <v>-0.14705882352941177</v>
      </c>
    </row>
    <row r="54" spans="1:11" x14ac:dyDescent="0.25">
      <c r="A54" s="7" t="s">
        <v>378</v>
      </c>
      <c r="B54" s="65">
        <v>0</v>
      </c>
      <c r="C54" s="34">
        <f>IF(B69=0, "-", B54/B69)</f>
        <v>0</v>
      </c>
      <c r="D54" s="65">
        <v>0</v>
      </c>
      <c r="E54" s="9">
        <f>IF(D69=0, "-", D54/D69)</f>
        <v>0</v>
      </c>
      <c r="F54" s="81">
        <v>0</v>
      </c>
      <c r="G54" s="34">
        <f>IF(F69=0, "-", F54/F69)</f>
        <v>0</v>
      </c>
      <c r="H54" s="65">
        <v>1</v>
      </c>
      <c r="I54" s="9">
        <f>IF(H69=0, "-", H54/H69)</f>
        <v>5.3163211057947904E-4</v>
      </c>
      <c r="J54" s="8" t="str">
        <f t="shared" si="4"/>
        <v>-</v>
      </c>
      <c r="K54" s="9">
        <f t="shared" si="5"/>
        <v>-1</v>
      </c>
    </row>
    <row r="55" spans="1:11" x14ac:dyDescent="0.25">
      <c r="A55" s="7" t="s">
        <v>379</v>
      </c>
      <c r="B55" s="65">
        <v>10</v>
      </c>
      <c r="C55" s="34">
        <f>IF(B69=0, "-", B55/B69)</f>
        <v>5.128205128205128E-2</v>
      </c>
      <c r="D55" s="65">
        <v>20</v>
      </c>
      <c r="E55" s="9">
        <f>IF(D69=0, "-", D55/D69)</f>
        <v>0.10869565217391304</v>
      </c>
      <c r="F55" s="81">
        <v>47</v>
      </c>
      <c r="G55" s="34">
        <f>IF(F69=0, "-", F55/F69)</f>
        <v>2.4440977639105563E-2</v>
      </c>
      <c r="H55" s="65">
        <v>62</v>
      </c>
      <c r="I55" s="9">
        <f>IF(H69=0, "-", H55/H69)</f>
        <v>3.2961190855927698E-2</v>
      </c>
      <c r="J55" s="8">
        <f t="shared" si="4"/>
        <v>-0.5</v>
      </c>
      <c r="K55" s="9">
        <f t="shared" si="5"/>
        <v>-0.24193548387096775</v>
      </c>
    </row>
    <row r="56" spans="1:11" x14ac:dyDescent="0.25">
      <c r="A56" s="7" t="s">
        <v>380</v>
      </c>
      <c r="B56" s="65">
        <v>16</v>
      </c>
      <c r="C56" s="34">
        <f>IF(B69=0, "-", B56/B69)</f>
        <v>8.2051282051282051E-2</v>
      </c>
      <c r="D56" s="65">
        <v>14</v>
      </c>
      <c r="E56" s="9">
        <f>IF(D69=0, "-", D56/D69)</f>
        <v>7.6086956521739135E-2</v>
      </c>
      <c r="F56" s="81">
        <v>157</v>
      </c>
      <c r="G56" s="34">
        <f>IF(F69=0, "-", F56/F69)</f>
        <v>8.164326573062923E-2</v>
      </c>
      <c r="H56" s="65">
        <v>152</v>
      </c>
      <c r="I56" s="9">
        <f>IF(H69=0, "-", H56/H69)</f>
        <v>8.0808080808080815E-2</v>
      </c>
      <c r="J56" s="8">
        <f t="shared" si="4"/>
        <v>0.14285714285714285</v>
      </c>
      <c r="K56" s="9">
        <f t="shared" si="5"/>
        <v>3.2894736842105261E-2</v>
      </c>
    </row>
    <row r="57" spans="1:11" x14ac:dyDescent="0.25">
      <c r="A57" s="7" t="s">
        <v>381</v>
      </c>
      <c r="B57" s="65">
        <v>0</v>
      </c>
      <c r="C57" s="34">
        <f>IF(B69=0, "-", B57/B69)</f>
        <v>0</v>
      </c>
      <c r="D57" s="65">
        <v>1</v>
      </c>
      <c r="E57" s="9">
        <f>IF(D69=0, "-", D57/D69)</f>
        <v>5.434782608695652E-3</v>
      </c>
      <c r="F57" s="81">
        <v>11</v>
      </c>
      <c r="G57" s="34">
        <f>IF(F69=0, "-", F57/F69)</f>
        <v>5.7202288091523657E-3</v>
      </c>
      <c r="H57" s="65">
        <v>6</v>
      </c>
      <c r="I57" s="9">
        <f>IF(H69=0, "-", H57/H69)</f>
        <v>3.189792663476874E-3</v>
      </c>
      <c r="J57" s="8">
        <f t="shared" si="4"/>
        <v>-1</v>
      </c>
      <c r="K57" s="9">
        <f t="shared" si="5"/>
        <v>0.83333333333333337</v>
      </c>
    </row>
    <row r="58" spans="1:11" x14ac:dyDescent="0.25">
      <c r="A58" s="7" t="s">
        <v>382</v>
      </c>
      <c r="B58" s="65">
        <v>3</v>
      </c>
      <c r="C58" s="34">
        <f>IF(B69=0, "-", B58/B69)</f>
        <v>1.5384615384615385E-2</v>
      </c>
      <c r="D58" s="65">
        <v>3</v>
      </c>
      <c r="E58" s="9">
        <f>IF(D69=0, "-", D58/D69)</f>
        <v>1.6304347826086956E-2</v>
      </c>
      <c r="F58" s="81">
        <v>17</v>
      </c>
      <c r="G58" s="34">
        <f>IF(F69=0, "-", F58/F69)</f>
        <v>8.8403536141445655E-3</v>
      </c>
      <c r="H58" s="65">
        <v>38</v>
      </c>
      <c r="I58" s="9">
        <f>IF(H69=0, "-", H58/H69)</f>
        <v>2.0202020202020204E-2</v>
      </c>
      <c r="J58" s="8">
        <f t="shared" si="4"/>
        <v>0</v>
      </c>
      <c r="K58" s="9">
        <f t="shared" si="5"/>
        <v>-0.55263157894736847</v>
      </c>
    </row>
    <row r="59" spans="1:11" x14ac:dyDescent="0.25">
      <c r="A59" s="7" t="s">
        <v>383</v>
      </c>
      <c r="B59" s="65">
        <v>2</v>
      </c>
      <c r="C59" s="34">
        <f>IF(B69=0, "-", B59/B69)</f>
        <v>1.0256410256410256E-2</v>
      </c>
      <c r="D59" s="65">
        <v>18</v>
      </c>
      <c r="E59" s="9">
        <f>IF(D69=0, "-", D59/D69)</f>
        <v>9.7826086956521743E-2</v>
      </c>
      <c r="F59" s="81">
        <v>102</v>
      </c>
      <c r="G59" s="34">
        <f>IF(F69=0, "-", F59/F69)</f>
        <v>5.3042121684867397E-2</v>
      </c>
      <c r="H59" s="65">
        <v>148</v>
      </c>
      <c r="I59" s="9">
        <f>IF(H69=0, "-", H59/H69)</f>
        <v>7.8681552365762894E-2</v>
      </c>
      <c r="J59" s="8">
        <f t="shared" si="4"/>
        <v>-0.88888888888888884</v>
      </c>
      <c r="K59" s="9">
        <f t="shared" si="5"/>
        <v>-0.3108108108108108</v>
      </c>
    </row>
    <row r="60" spans="1:11" x14ac:dyDescent="0.25">
      <c r="A60" s="7" t="s">
        <v>384</v>
      </c>
      <c r="B60" s="65">
        <v>9</v>
      </c>
      <c r="C60" s="34">
        <f>IF(B69=0, "-", B60/B69)</f>
        <v>4.6153846153846156E-2</v>
      </c>
      <c r="D60" s="65">
        <v>5</v>
      </c>
      <c r="E60" s="9">
        <f>IF(D69=0, "-", D60/D69)</f>
        <v>2.717391304347826E-2</v>
      </c>
      <c r="F60" s="81">
        <v>250</v>
      </c>
      <c r="G60" s="34">
        <f>IF(F69=0, "-", F60/F69)</f>
        <v>0.13000520020800832</v>
      </c>
      <c r="H60" s="65">
        <v>157</v>
      </c>
      <c r="I60" s="9">
        <f>IF(H69=0, "-", H60/H69)</f>
        <v>8.3466241360978202E-2</v>
      </c>
      <c r="J60" s="8">
        <f t="shared" si="4"/>
        <v>0.8</v>
      </c>
      <c r="K60" s="9">
        <f t="shared" si="5"/>
        <v>0.59235668789808915</v>
      </c>
    </row>
    <row r="61" spans="1:11" x14ac:dyDescent="0.25">
      <c r="A61" s="7" t="s">
        <v>385</v>
      </c>
      <c r="B61" s="65">
        <v>2</v>
      </c>
      <c r="C61" s="34">
        <f>IF(B69=0, "-", B61/B69)</f>
        <v>1.0256410256410256E-2</v>
      </c>
      <c r="D61" s="65">
        <v>7</v>
      </c>
      <c r="E61" s="9">
        <f>IF(D69=0, "-", D61/D69)</f>
        <v>3.8043478260869568E-2</v>
      </c>
      <c r="F61" s="81">
        <v>76</v>
      </c>
      <c r="G61" s="34">
        <f>IF(F69=0, "-", F61/F69)</f>
        <v>3.9521580863234526E-2</v>
      </c>
      <c r="H61" s="65">
        <v>54</v>
      </c>
      <c r="I61" s="9">
        <f>IF(H69=0, "-", H61/H69)</f>
        <v>2.8708133971291867E-2</v>
      </c>
      <c r="J61" s="8">
        <f t="shared" si="4"/>
        <v>-0.7142857142857143</v>
      </c>
      <c r="K61" s="9">
        <f t="shared" si="5"/>
        <v>0.40740740740740738</v>
      </c>
    </row>
    <row r="62" spans="1:11" x14ac:dyDescent="0.25">
      <c r="A62" s="7" t="s">
        <v>386</v>
      </c>
      <c r="B62" s="65">
        <v>8</v>
      </c>
      <c r="C62" s="34">
        <f>IF(B69=0, "-", B62/B69)</f>
        <v>4.1025641025641026E-2</v>
      </c>
      <c r="D62" s="65">
        <v>5</v>
      </c>
      <c r="E62" s="9">
        <f>IF(D69=0, "-", D62/D69)</f>
        <v>2.717391304347826E-2</v>
      </c>
      <c r="F62" s="81">
        <v>46</v>
      </c>
      <c r="G62" s="34">
        <f>IF(F69=0, "-", F62/F69)</f>
        <v>2.3920956838273531E-2</v>
      </c>
      <c r="H62" s="65">
        <v>38</v>
      </c>
      <c r="I62" s="9">
        <f>IF(H69=0, "-", H62/H69)</f>
        <v>2.0202020202020204E-2</v>
      </c>
      <c r="J62" s="8">
        <f t="shared" si="4"/>
        <v>0.6</v>
      </c>
      <c r="K62" s="9">
        <f t="shared" si="5"/>
        <v>0.21052631578947367</v>
      </c>
    </row>
    <row r="63" spans="1:11" x14ac:dyDescent="0.25">
      <c r="A63" s="7" t="s">
        <v>387</v>
      </c>
      <c r="B63" s="65">
        <v>0</v>
      </c>
      <c r="C63" s="34">
        <f>IF(B69=0, "-", B63/B69)</f>
        <v>0</v>
      </c>
      <c r="D63" s="65">
        <v>0</v>
      </c>
      <c r="E63" s="9">
        <f>IF(D69=0, "-", D63/D69)</f>
        <v>0</v>
      </c>
      <c r="F63" s="81">
        <v>10</v>
      </c>
      <c r="G63" s="34">
        <f>IF(F69=0, "-", F63/F69)</f>
        <v>5.2002080083203327E-3</v>
      </c>
      <c r="H63" s="65">
        <v>0</v>
      </c>
      <c r="I63" s="9">
        <f>IF(H69=0, "-", H63/H69)</f>
        <v>0</v>
      </c>
      <c r="J63" s="8" t="str">
        <f t="shared" si="4"/>
        <v>-</v>
      </c>
      <c r="K63" s="9" t="str">
        <f t="shared" si="5"/>
        <v>-</v>
      </c>
    </row>
    <row r="64" spans="1:11" x14ac:dyDescent="0.25">
      <c r="A64" s="7" t="s">
        <v>388</v>
      </c>
      <c r="B64" s="65">
        <v>1</v>
      </c>
      <c r="C64" s="34">
        <f>IF(B69=0, "-", B64/B69)</f>
        <v>5.1282051282051282E-3</v>
      </c>
      <c r="D64" s="65">
        <v>2</v>
      </c>
      <c r="E64" s="9">
        <f>IF(D69=0, "-", D64/D69)</f>
        <v>1.0869565217391304E-2</v>
      </c>
      <c r="F64" s="81">
        <v>7</v>
      </c>
      <c r="G64" s="34">
        <f>IF(F69=0, "-", F64/F69)</f>
        <v>3.6401456058242328E-3</v>
      </c>
      <c r="H64" s="65">
        <v>11</v>
      </c>
      <c r="I64" s="9">
        <f>IF(H69=0, "-", H64/H69)</f>
        <v>5.8479532163742687E-3</v>
      </c>
      <c r="J64" s="8">
        <f t="shared" si="4"/>
        <v>-0.5</v>
      </c>
      <c r="K64" s="9">
        <f t="shared" si="5"/>
        <v>-0.36363636363636365</v>
      </c>
    </row>
    <row r="65" spans="1:11" x14ac:dyDescent="0.25">
      <c r="A65" s="7" t="s">
        <v>389</v>
      </c>
      <c r="B65" s="65">
        <v>85</v>
      </c>
      <c r="C65" s="34">
        <f>IF(B69=0, "-", B65/B69)</f>
        <v>0.4358974358974359</v>
      </c>
      <c r="D65" s="65">
        <v>59</v>
      </c>
      <c r="E65" s="9">
        <f>IF(D69=0, "-", D65/D69)</f>
        <v>0.32065217391304346</v>
      </c>
      <c r="F65" s="81">
        <v>771</v>
      </c>
      <c r="G65" s="34">
        <f>IF(F69=0, "-", F65/F69)</f>
        <v>0.40093603744149764</v>
      </c>
      <c r="H65" s="65">
        <v>717</v>
      </c>
      <c r="I65" s="9">
        <f>IF(H69=0, "-", H65/H69)</f>
        <v>0.38118022328548645</v>
      </c>
      <c r="J65" s="8">
        <f t="shared" si="4"/>
        <v>0.44067796610169491</v>
      </c>
      <c r="K65" s="9">
        <f t="shared" si="5"/>
        <v>7.5313807531380755E-2</v>
      </c>
    </row>
    <row r="66" spans="1:11" x14ac:dyDescent="0.25">
      <c r="A66" s="7" t="s">
        <v>390</v>
      </c>
      <c r="B66" s="65">
        <v>23</v>
      </c>
      <c r="C66" s="34">
        <f>IF(B69=0, "-", B66/B69)</f>
        <v>0.11794871794871795</v>
      </c>
      <c r="D66" s="65">
        <v>19</v>
      </c>
      <c r="E66" s="9">
        <f>IF(D69=0, "-", D66/D69)</f>
        <v>0.10326086956521739</v>
      </c>
      <c r="F66" s="81">
        <v>200</v>
      </c>
      <c r="G66" s="34">
        <f>IF(F69=0, "-", F66/F69)</f>
        <v>0.10400416016640665</v>
      </c>
      <c r="H66" s="65">
        <v>218</v>
      </c>
      <c r="I66" s="9">
        <f>IF(H69=0, "-", H66/H69)</f>
        <v>0.11589580010632643</v>
      </c>
      <c r="J66" s="8">
        <f t="shared" si="4"/>
        <v>0.21052631578947367</v>
      </c>
      <c r="K66" s="9">
        <f t="shared" si="5"/>
        <v>-8.2568807339449546E-2</v>
      </c>
    </row>
    <row r="67" spans="1:11" x14ac:dyDescent="0.25">
      <c r="A67" s="7" t="s">
        <v>391</v>
      </c>
      <c r="B67" s="65">
        <v>1</v>
      </c>
      <c r="C67" s="34">
        <f>IF(B69=0, "-", B67/B69)</f>
        <v>5.1282051282051282E-3</v>
      </c>
      <c r="D67" s="65">
        <v>4</v>
      </c>
      <c r="E67" s="9">
        <f>IF(D69=0, "-", D67/D69)</f>
        <v>2.1739130434782608E-2</v>
      </c>
      <c r="F67" s="81">
        <v>11</v>
      </c>
      <c r="G67" s="34">
        <f>IF(F69=0, "-", F67/F69)</f>
        <v>5.7202288091523657E-3</v>
      </c>
      <c r="H67" s="65">
        <v>28</v>
      </c>
      <c r="I67" s="9">
        <f>IF(H69=0, "-", H67/H69)</f>
        <v>1.4885699096225412E-2</v>
      </c>
      <c r="J67" s="8">
        <f t="shared" si="4"/>
        <v>-0.75</v>
      </c>
      <c r="K67" s="9">
        <f t="shared" si="5"/>
        <v>-0.6071428571428571</v>
      </c>
    </row>
    <row r="68" spans="1:11" x14ac:dyDescent="0.25">
      <c r="A68" s="2"/>
      <c r="B68" s="68"/>
      <c r="C68" s="33"/>
      <c r="D68" s="68"/>
      <c r="E68" s="6"/>
      <c r="F68" s="82"/>
      <c r="G68" s="33"/>
      <c r="H68" s="68"/>
      <c r="I68" s="6"/>
      <c r="J68" s="5"/>
      <c r="K68" s="6"/>
    </row>
    <row r="69" spans="1:11" s="43" customFormat="1" x14ac:dyDescent="0.25">
      <c r="A69" s="162" t="s">
        <v>459</v>
      </c>
      <c r="B69" s="71">
        <f>SUM(B51:B68)</f>
        <v>195</v>
      </c>
      <c r="C69" s="40">
        <f>B69/832</f>
        <v>0.234375</v>
      </c>
      <c r="D69" s="71">
        <f>SUM(D51:D68)</f>
        <v>184</v>
      </c>
      <c r="E69" s="41">
        <f>D69/922</f>
        <v>0.19956616052060738</v>
      </c>
      <c r="F69" s="77">
        <f>SUM(F51:F68)</f>
        <v>1923</v>
      </c>
      <c r="G69" s="42">
        <f>F69/7601</f>
        <v>0.25299302723325878</v>
      </c>
      <c r="H69" s="71">
        <f>SUM(H51:H68)</f>
        <v>1881</v>
      </c>
      <c r="I69" s="41">
        <f>H69/7808</f>
        <v>0.24090676229508196</v>
      </c>
      <c r="J69" s="37">
        <f>IF(D69=0, "-", IF((B69-D69)/D69&lt;10, (B69-D69)/D69, "&gt;999%"))</f>
        <v>5.9782608695652176E-2</v>
      </c>
      <c r="K69" s="38">
        <f>IF(H69=0, "-", IF((F69-H69)/H69&lt;10, (F69-H69)/H69, "&gt;999%"))</f>
        <v>2.2328548644338118E-2</v>
      </c>
    </row>
    <row r="70" spans="1:11" x14ac:dyDescent="0.25">
      <c r="B70" s="83"/>
      <c r="D70" s="83"/>
      <c r="F70" s="83"/>
      <c r="H70" s="83"/>
    </row>
    <row r="71" spans="1:11" x14ac:dyDescent="0.25">
      <c r="A71" s="27" t="s">
        <v>458</v>
      </c>
      <c r="B71" s="71">
        <v>278</v>
      </c>
      <c r="C71" s="40">
        <f>B71/832</f>
        <v>0.33413461538461536</v>
      </c>
      <c r="D71" s="71">
        <v>265</v>
      </c>
      <c r="E71" s="41">
        <f>D71/922</f>
        <v>0.28741865509761388</v>
      </c>
      <c r="F71" s="77">
        <v>2669</v>
      </c>
      <c r="G71" s="42">
        <f>F71/7601</f>
        <v>0.35113800815682145</v>
      </c>
      <c r="H71" s="71">
        <v>2502</v>
      </c>
      <c r="I71" s="41">
        <f>H71/7808</f>
        <v>0.32044057377049179</v>
      </c>
      <c r="J71" s="37">
        <f>IF(D71=0, "-", IF((B71-D71)/D71&lt;10, (B71-D71)/D71, "&gt;999%"))</f>
        <v>4.9056603773584909E-2</v>
      </c>
      <c r="K71" s="38">
        <f>IF(H71=0, "-", IF((F71-H71)/H71&lt;10, (F71-H71)/H71, "&gt;999%"))</f>
        <v>6.6746602717825745E-2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8"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4"/>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471</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33</v>
      </c>
      <c r="B7" s="65">
        <v>1</v>
      </c>
      <c r="C7" s="39">
        <f>IF(B24=0, "-", B7/B24)</f>
        <v>3.5971223021582736E-3</v>
      </c>
      <c r="D7" s="65">
        <v>5</v>
      </c>
      <c r="E7" s="21">
        <f>IF(D24=0, "-", D7/D24)</f>
        <v>1.8867924528301886E-2</v>
      </c>
      <c r="F7" s="81">
        <v>15</v>
      </c>
      <c r="G7" s="39">
        <f>IF(F24=0, "-", F7/F24)</f>
        <v>5.6200824278756084E-3</v>
      </c>
      <c r="H7" s="65">
        <v>13</v>
      </c>
      <c r="I7" s="21">
        <f>IF(H24=0, "-", H7/H24)</f>
        <v>5.1958433253397286E-3</v>
      </c>
      <c r="J7" s="20">
        <f t="shared" ref="J7:J22" si="0">IF(D7=0, "-", IF((B7-D7)/D7&lt;10, (B7-D7)/D7, "&gt;999%"))</f>
        <v>-0.8</v>
      </c>
      <c r="K7" s="21">
        <f t="shared" ref="K7:K22" si="1">IF(H7=0, "-", IF((F7-H7)/H7&lt;10, (F7-H7)/H7, "&gt;999%"))</f>
        <v>0.15384615384615385</v>
      </c>
    </row>
    <row r="8" spans="1:11" x14ac:dyDescent="0.25">
      <c r="A8" s="7" t="s">
        <v>35</v>
      </c>
      <c r="B8" s="65">
        <v>44</v>
      </c>
      <c r="C8" s="39">
        <f>IF(B24=0, "-", B8/B24)</f>
        <v>0.15827338129496402</v>
      </c>
      <c r="D8" s="65">
        <v>25</v>
      </c>
      <c r="E8" s="21">
        <f>IF(D24=0, "-", D8/D24)</f>
        <v>9.4339622641509441E-2</v>
      </c>
      <c r="F8" s="81">
        <v>234</v>
      </c>
      <c r="G8" s="39">
        <f>IF(F24=0, "-", F8/F24)</f>
        <v>8.7673285874859494E-2</v>
      </c>
      <c r="H8" s="65">
        <v>279</v>
      </c>
      <c r="I8" s="21">
        <f>IF(H24=0, "-", H8/H24)</f>
        <v>0.11151079136690648</v>
      </c>
      <c r="J8" s="20">
        <f t="shared" si="0"/>
        <v>0.76</v>
      </c>
      <c r="K8" s="21">
        <f t="shared" si="1"/>
        <v>-0.16129032258064516</v>
      </c>
    </row>
    <row r="9" spans="1:11" x14ac:dyDescent="0.25">
      <c r="A9" s="7" t="s">
        <v>39</v>
      </c>
      <c r="B9" s="65">
        <v>10</v>
      </c>
      <c r="C9" s="39">
        <f>IF(B24=0, "-", B9/B24)</f>
        <v>3.5971223021582732E-2</v>
      </c>
      <c r="D9" s="65">
        <v>21</v>
      </c>
      <c r="E9" s="21">
        <f>IF(D24=0, "-", D9/D24)</f>
        <v>7.9245283018867921E-2</v>
      </c>
      <c r="F9" s="81">
        <v>48</v>
      </c>
      <c r="G9" s="39">
        <f>IF(F24=0, "-", F9/F24)</f>
        <v>1.7984263769201949E-2</v>
      </c>
      <c r="H9" s="65">
        <v>67</v>
      </c>
      <c r="I9" s="21">
        <f>IF(H24=0, "-", H9/H24)</f>
        <v>2.6778577138289367E-2</v>
      </c>
      <c r="J9" s="20">
        <f t="shared" si="0"/>
        <v>-0.52380952380952384</v>
      </c>
      <c r="K9" s="21">
        <f t="shared" si="1"/>
        <v>-0.28358208955223879</v>
      </c>
    </row>
    <row r="10" spans="1:11" x14ac:dyDescent="0.25">
      <c r="A10" s="7" t="s">
        <v>42</v>
      </c>
      <c r="B10" s="65">
        <v>4</v>
      </c>
      <c r="C10" s="39">
        <f>IF(B24=0, "-", B10/B24)</f>
        <v>1.4388489208633094E-2</v>
      </c>
      <c r="D10" s="65">
        <v>1</v>
      </c>
      <c r="E10" s="21">
        <f>IF(D24=0, "-", D10/D24)</f>
        <v>3.7735849056603774E-3</v>
      </c>
      <c r="F10" s="81">
        <v>23</v>
      </c>
      <c r="G10" s="39">
        <f>IF(F24=0, "-", F10/F24)</f>
        <v>8.6174597227426011E-3</v>
      </c>
      <c r="H10" s="65">
        <v>11</v>
      </c>
      <c r="I10" s="21">
        <f>IF(H24=0, "-", H10/H24)</f>
        <v>4.3964828137490006E-3</v>
      </c>
      <c r="J10" s="20">
        <f t="shared" si="0"/>
        <v>3</v>
      </c>
      <c r="K10" s="21">
        <f t="shared" si="1"/>
        <v>1.0909090909090908</v>
      </c>
    </row>
    <row r="11" spans="1:11" x14ac:dyDescent="0.25">
      <c r="A11" s="7" t="s">
        <v>45</v>
      </c>
      <c r="B11" s="65">
        <v>16</v>
      </c>
      <c r="C11" s="39">
        <f>IF(B24=0, "-", B11/B24)</f>
        <v>5.7553956834532377E-2</v>
      </c>
      <c r="D11" s="65">
        <v>17</v>
      </c>
      <c r="E11" s="21">
        <f>IF(D24=0, "-", D11/D24)</f>
        <v>6.4150943396226415E-2</v>
      </c>
      <c r="F11" s="81">
        <v>189</v>
      </c>
      <c r="G11" s="39">
        <f>IF(F24=0, "-", F11/F24)</f>
        <v>7.0813038591232669E-2</v>
      </c>
      <c r="H11" s="65">
        <v>172</v>
      </c>
      <c r="I11" s="21">
        <f>IF(H24=0, "-", H11/H24)</f>
        <v>6.8745003996802556E-2</v>
      </c>
      <c r="J11" s="20">
        <f t="shared" si="0"/>
        <v>-5.8823529411764705E-2</v>
      </c>
      <c r="K11" s="21">
        <f t="shared" si="1"/>
        <v>9.8837209302325577E-2</v>
      </c>
    </row>
    <row r="12" spans="1:11" x14ac:dyDescent="0.25">
      <c r="A12" s="7" t="s">
        <v>48</v>
      </c>
      <c r="B12" s="65">
        <v>0</v>
      </c>
      <c r="C12" s="39">
        <f>IF(B24=0, "-", B12/B24)</f>
        <v>0</v>
      </c>
      <c r="D12" s="65">
        <v>1</v>
      </c>
      <c r="E12" s="21">
        <f>IF(D24=0, "-", D12/D24)</f>
        <v>3.7735849056603774E-3</v>
      </c>
      <c r="F12" s="81">
        <v>11</v>
      </c>
      <c r="G12" s="39">
        <f>IF(F24=0, "-", F12/F24)</f>
        <v>4.121393780442113E-3</v>
      </c>
      <c r="H12" s="65">
        <v>6</v>
      </c>
      <c r="I12" s="21">
        <f>IF(H24=0, "-", H12/H24)</f>
        <v>2.3980815347721821E-3</v>
      </c>
      <c r="J12" s="20">
        <f t="shared" si="0"/>
        <v>-1</v>
      </c>
      <c r="K12" s="21">
        <f t="shared" si="1"/>
        <v>0.83333333333333337</v>
      </c>
    </row>
    <row r="13" spans="1:11" x14ac:dyDescent="0.25">
      <c r="A13" s="7" t="s">
        <v>52</v>
      </c>
      <c r="B13" s="65">
        <v>3</v>
      </c>
      <c r="C13" s="39">
        <f>IF(B24=0, "-", B13/B24)</f>
        <v>1.0791366906474821E-2</v>
      </c>
      <c r="D13" s="65">
        <v>5</v>
      </c>
      <c r="E13" s="21">
        <f>IF(D24=0, "-", D13/D24)</f>
        <v>1.8867924528301886E-2</v>
      </c>
      <c r="F13" s="81">
        <v>22</v>
      </c>
      <c r="G13" s="39">
        <f>IF(F24=0, "-", F13/F24)</f>
        <v>8.2427875608842259E-3</v>
      </c>
      <c r="H13" s="65">
        <v>43</v>
      </c>
      <c r="I13" s="21">
        <f>IF(H24=0, "-", H13/H24)</f>
        <v>1.7186250999200639E-2</v>
      </c>
      <c r="J13" s="20">
        <f t="shared" si="0"/>
        <v>-0.4</v>
      </c>
      <c r="K13" s="21">
        <f t="shared" si="1"/>
        <v>-0.48837209302325579</v>
      </c>
    </row>
    <row r="14" spans="1:11" x14ac:dyDescent="0.25">
      <c r="A14" s="7" t="s">
        <v>57</v>
      </c>
      <c r="B14" s="65">
        <v>2</v>
      </c>
      <c r="C14" s="39">
        <f>IF(B24=0, "-", B14/B24)</f>
        <v>7.1942446043165471E-3</v>
      </c>
      <c r="D14" s="65">
        <v>21</v>
      </c>
      <c r="E14" s="21">
        <f>IF(D24=0, "-", D14/D24)</f>
        <v>7.9245283018867921E-2</v>
      </c>
      <c r="F14" s="81">
        <v>124</v>
      </c>
      <c r="G14" s="39">
        <f>IF(F24=0, "-", F14/F24)</f>
        <v>4.6459348070438368E-2</v>
      </c>
      <c r="H14" s="65">
        <v>163</v>
      </c>
      <c r="I14" s="21">
        <f>IF(H24=0, "-", H14/H24)</f>
        <v>6.5147881694644291E-2</v>
      </c>
      <c r="J14" s="20">
        <f t="shared" si="0"/>
        <v>-0.90476190476190477</v>
      </c>
      <c r="K14" s="21">
        <f t="shared" si="1"/>
        <v>-0.2392638036809816</v>
      </c>
    </row>
    <row r="15" spans="1:11" x14ac:dyDescent="0.25">
      <c r="A15" s="7" t="s">
        <v>60</v>
      </c>
      <c r="B15" s="65">
        <v>1</v>
      </c>
      <c r="C15" s="39">
        <f>IF(B24=0, "-", B15/B24)</f>
        <v>3.5971223021582736E-3</v>
      </c>
      <c r="D15" s="65">
        <v>0</v>
      </c>
      <c r="E15" s="21">
        <f>IF(D24=0, "-", D15/D24)</f>
        <v>0</v>
      </c>
      <c r="F15" s="81">
        <v>2</v>
      </c>
      <c r="G15" s="39">
        <f>IF(F24=0, "-", F15/F24)</f>
        <v>7.4934432371674784E-4</v>
      </c>
      <c r="H15" s="65">
        <v>2</v>
      </c>
      <c r="I15" s="21">
        <f>IF(H24=0, "-", H15/H24)</f>
        <v>7.993605115907274E-4</v>
      </c>
      <c r="J15" s="20" t="str">
        <f t="shared" si="0"/>
        <v>-</v>
      </c>
      <c r="K15" s="21">
        <f t="shared" si="1"/>
        <v>0</v>
      </c>
    </row>
    <row r="16" spans="1:11" x14ac:dyDescent="0.25">
      <c r="A16" s="7" t="s">
        <v>63</v>
      </c>
      <c r="B16" s="65">
        <v>10</v>
      </c>
      <c r="C16" s="39">
        <f>IF(B24=0, "-", B16/B24)</f>
        <v>3.5971223021582732E-2</v>
      </c>
      <c r="D16" s="65">
        <v>10</v>
      </c>
      <c r="E16" s="21">
        <f>IF(D24=0, "-", D16/D24)</f>
        <v>3.7735849056603772E-2</v>
      </c>
      <c r="F16" s="81">
        <v>271</v>
      </c>
      <c r="G16" s="39">
        <f>IF(F24=0, "-", F16/F24)</f>
        <v>0.10153615586361933</v>
      </c>
      <c r="H16" s="65">
        <v>189</v>
      </c>
      <c r="I16" s="21">
        <f>IF(H24=0, "-", H16/H24)</f>
        <v>7.5539568345323743E-2</v>
      </c>
      <c r="J16" s="20">
        <f t="shared" si="0"/>
        <v>0</v>
      </c>
      <c r="K16" s="21">
        <f t="shared" si="1"/>
        <v>0.43386243386243384</v>
      </c>
    </row>
    <row r="17" spans="1:11" x14ac:dyDescent="0.25">
      <c r="A17" s="7" t="s">
        <v>64</v>
      </c>
      <c r="B17" s="65">
        <v>6</v>
      </c>
      <c r="C17" s="39">
        <f>IF(B24=0, "-", B17/B24)</f>
        <v>2.1582733812949641E-2</v>
      </c>
      <c r="D17" s="65">
        <v>7</v>
      </c>
      <c r="E17" s="21">
        <f>IF(D24=0, "-", D17/D24)</f>
        <v>2.6415094339622643E-2</v>
      </c>
      <c r="F17" s="81">
        <v>99</v>
      </c>
      <c r="G17" s="39">
        <f>IF(F24=0, "-", F17/F24)</f>
        <v>3.7092544023979018E-2</v>
      </c>
      <c r="H17" s="65">
        <v>63</v>
      </c>
      <c r="I17" s="21">
        <f>IF(H24=0, "-", H17/H24)</f>
        <v>2.5179856115107913E-2</v>
      </c>
      <c r="J17" s="20">
        <f t="shared" si="0"/>
        <v>-0.14285714285714285</v>
      </c>
      <c r="K17" s="21">
        <f t="shared" si="1"/>
        <v>0.5714285714285714</v>
      </c>
    </row>
    <row r="18" spans="1:11" x14ac:dyDescent="0.25">
      <c r="A18" s="7" t="s">
        <v>67</v>
      </c>
      <c r="B18" s="65">
        <v>8</v>
      </c>
      <c r="C18" s="39">
        <f>IF(B24=0, "-", B18/B24)</f>
        <v>2.8776978417266189E-2</v>
      </c>
      <c r="D18" s="65">
        <v>5</v>
      </c>
      <c r="E18" s="21">
        <f>IF(D24=0, "-", D18/D24)</f>
        <v>1.8867924528301886E-2</v>
      </c>
      <c r="F18" s="81">
        <v>56</v>
      </c>
      <c r="G18" s="39">
        <f>IF(F24=0, "-", F18/F24)</f>
        <v>2.098164106406894E-2</v>
      </c>
      <c r="H18" s="65">
        <v>38</v>
      </c>
      <c r="I18" s="21">
        <f>IF(H24=0, "-", H18/H24)</f>
        <v>1.5187849720223821E-2</v>
      </c>
      <c r="J18" s="20">
        <f t="shared" si="0"/>
        <v>0.6</v>
      </c>
      <c r="K18" s="21">
        <f t="shared" si="1"/>
        <v>0.47368421052631576</v>
      </c>
    </row>
    <row r="19" spans="1:11" x14ac:dyDescent="0.25">
      <c r="A19" s="7" t="s">
        <v>68</v>
      </c>
      <c r="B19" s="65">
        <v>0</v>
      </c>
      <c r="C19" s="39">
        <f>IF(B24=0, "-", B19/B24)</f>
        <v>0</v>
      </c>
      <c r="D19" s="65">
        <v>0</v>
      </c>
      <c r="E19" s="21">
        <f>IF(D24=0, "-", D19/D24)</f>
        <v>0</v>
      </c>
      <c r="F19" s="81">
        <v>0</v>
      </c>
      <c r="G19" s="39">
        <f>IF(F24=0, "-", F19/F24)</f>
        <v>0</v>
      </c>
      <c r="H19" s="65">
        <v>1</v>
      </c>
      <c r="I19" s="21">
        <f>IF(H24=0, "-", H19/H24)</f>
        <v>3.996802557953637E-4</v>
      </c>
      <c r="J19" s="20" t="str">
        <f t="shared" si="0"/>
        <v>-</v>
      </c>
      <c r="K19" s="21">
        <f t="shared" si="1"/>
        <v>-1</v>
      </c>
    </row>
    <row r="20" spans="1:11" x14ac:dyDescent="0.25">
      <c r="A20" s="7" t="s">
        <v>72</v>
      </c>
      <c r="B20" s="65">
        <v>1</v>
      </c>
      <c r="C20" s="39">
        <f>IF(B24=0, "-", B20/B24)</f>
        <v>3.5971223021582736E-3</v>
      </c>
      <c r="D20" s="65">
        <v>2</v>
      </c>
      <c r="E20" s="21">
        <f>IF(D24=0, "-", D20/D24)</f>
        <v>7.5471698113207548E-3</v>
      </c>
      <c r="F20" s="81">
        <v>7</v>
      </c>
      <c r="G20" s="39">
        <f>IF(F24=0, "-", F20/F24)</f>
        <v>2.6227051330086175E-3</v>
      </c>
      <c r="H20" s="65">
        <v>11</v>
      </c>
      <c r="I20" s="21">
        <f>IF(H24=0, "-", H20/H24)</f>
        <v>4.3964828137490006E-3</v>
      </c>
      <c r="J20" s="20">
        <f t="shared" si="0"/>
        <v>-0.5</v>
      </c>
      <c r="K20" s="21">
        <f t="shared" si="1"/>
        <v>-0.36363636363636365</v>
      </c>
    </row>
    <row r="21" spans="1:11" x14ac:dyDescent="0.25">
      <c r="A21" s="7" t="s">
        <v>76</v>
      </c>
      <c r="B21" s="65">
        <v>171</v>
      </c>
      <c r="C21" s="39">
        <f>IF(B24=0, "-", B21/B24)</f>
        <v>0.6151079136690647</v>
      </c>
      <c r="D21" s="65">
        <v>141</v>
      </c>
      <c r="E21" s="21">
        <f>IF(D24=0, "-", D21/D24)</f>
        <v>0.5320754716981132</v>
      </c>
      <c r="F21" s="81">
        <v>1555</v>
      </c>
      <c r="G21" s="39">
        <f>IF(F24=0, "-", F21/F24)</f>
        <v>0.58261521168977148</v>
      </c>
      <c r="H21" s="65">
        <v>1411</v>
      </c>
      <c r="I21" s="21">
        <f>IF(H24=0, "-", H21/H24)</f>
        <v>0.56394884092725817</v>
      </c>
      <c r="J21" s="20">
        <f t="shared" si="0"/>
        <v>0.21276595744680851</v>
      </c>
      <c r="K21" s="21">
        <f t="shared" si="1"/>
        <v>0.10205527994330262</v>
      </c>
    </row>
    <row r="22" spans="1:11" x14ac:dyDescent="0.25">
      <c r="A22" s="7" t="s">
        <v>78</v>
      </c>
      <c r="B22" s="65">
        <v>1</v>
      </c>
      <c r="C22" s="39">
        <f>IF(B24=0, "-", B22/B24)</f>
        <v>3.5971223021582736E-3</v>
      </c>
      <c r="D22" s="65">
        <v>4</v>
      </c>
      <c r="E22" s="21">
        <f>IF(D24=0, "-", D22/D24)</f>
        <v>1.509433962264151E-2</v>
      </c>
      <c r="F22" s="81">
        <v>13</v>
      </c>
      <c r="G22" s="39">
        <f>IF(F24=0, "-", F22/F24)</f>
        <v>4.8707381041588607E-3</v>
      </c>
      <c r="H22" s="65">
        <v>33</v>
      </c>
      <c r="I22" s="21">
        <f>IF(H24=0, "-", H22/H24)</f>
        <v>1.3189448441247002E-2</v>
      </c>
      <c r="J22" s="20">
        <f t="shared" si="0"/>
        <v>-0.75</v>
      </c>
      <c r="K22" s="21">
        <f t="shared" si="1"/>
        <v>-0.60606060606060608</v>
      </c>
    </row>
    <row r="23" spans="1:11" x14ac:dyDescent="0.25">
      <c r="A23" s="2"/>
      <c r="B23" s="68"/>
      <c r="C23" s="33"/>
      <c r="D23" s="68"/>
      <c r="E23" s="6"/>
      <c r="F23" s="82"/>
      <c r="G23" s="33"/>
      <c r="H23" s="68"/>
      <c r="I23" s="6"/>
      <c r="J23" s="5"/>
      <c r="K23" s="6"/>
    </row>
    <row r="24" spans="1:11" s="43" customFormat="1" x14ac:dyDescent="0.25">
      <c r="A24" s="162" t="s">
        <v>458</v>
      </c>
      <c r="B24" s="71">
        <f>SUM(B7:B23)</f>
        <v>278</v>
      </c>
      <c r="C24" s="40">
        <v>1</v>
      </c>
      <c r="D24" s="71">
        <f>SUM(D7:D23)</f>
        <v>265</v>
      </c>
      <c r="E24" s="41">
        <v>1</v>
      </c>
      <c r="F24" s="77">
        <f>SUM(F7:F23)</f>
        <v>2669</v>
      </c>
      <c r="G24" s="42">
        <v>1</v>
      </c>
      <c r="H24" s="71">
        <f>SUM(H7:H23)</f>
        <v>2502</v>
      </c>
      <c r="I24" s="41">
        <v>1</v>
      </c>
      <c r="J24" s="37">
        <f>IF(D24=0, "-", (B24-D24)/D24)</f>
        <v>4.9056603773584909E-2</v>
      </c>
      <c r="K24" s="38">
        <f>IF(H24=0, "-", (F24-H24)/H24)</f>
        <v>6.6746602717825745E-2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4"/>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116</v>
      </c>
      <c r="B6" s="61" t="s">
        <v>12</v>
      </c>
      <c r="C6" s="62" t="s">
        <v>13</v>
      </c>
      <c r="D6" s="61" t="s">
        <v>12</v>
      </c>
      <c r="E6" s="63" t="s">
        <v>13</v>
      </c>
      <c r="F6" s="62" t="s">
        <v>12</v>
      </c>
      <c r="G6" s="62" t="s">
        <v>13</v>
      </c>
      <c r="H6" s="61" t="s">
        <v>12</v>
      </c>
      <c r="I6" s="63" t="s">
        <v>13</v>
      </c>
      <c r="J6" s="61"/>
      <c r="K6" s="63"/>
    </row>
    <row r="7" spans="1:11" x14ac:dyDescent="0.25">
      <c r="A7" s="7" t="s">
        <v>392</v>
      </c>
      <c r="B7" s="65">
        <v>0</v>
      </c>
      <c r="C7" s="34">
        <f>IF(B18=0, "-", B7/B18)</f>
        <v>0</v>
      </c>
      <c r="D7" s="65">
        <v>0</v>
      </c>
      <c r="E7" s="9">
        <f>IF(D18=0, "-", D7/D18)</f>
        <v>0</v>
      </c>
      <c r="F7" s="81">
        <v>1</v>
      </c>
      <c r="G7" s="34">
        <f>IF(F18=0, "-", F7/F18)</f>
        <v>8.8495575221238937E-3</v>
      </c>
      <c r="H7" s="65">
        <v>0</v>
      </c>
      <c r="I7" s="9">
        <f>IF(H18=0, "-", H7/H18)</f>
        <v>0</v>
      </c>
      <c r="J7" s="8" t="str">
        <f t="shared" ref="J7:J16" si="0">IF(D7=0, "-", IF((B7-D7)/D7&lt;10, (B7-D7)/D7, "&gt;999%"))</f>
        <v>-</v>
      </c>
      <c r="K7" s="9" t="str">
        <f t="shared" ref="K7:K16" si="1">IF(H7=0, "-", IF((F7-H7)/H7&lt;10, (F7-H7)/H7, "&gt;999%"))</f>
        <v>-</v>
      </c>
    </row>
    <row r="8" spans="1:11" x14ac:dyDescent="0.25">
      <c r="A8" s="7" t="s">
        <v>393</v>
      </c>
      <c r="B8" s="65">
        <v>0</v>
      </c>
      <c r="C8" s="34">
        <f>IF(B18=0, "-", B8/B18)</f>
        <v>0</v>
      </c>
      <c r="D8" s="65">
        <v>0</v>
      </c>
      <c r="E8" s="9">
        <f>IF(D18=0, "-", D8/D18)</f>
        <v>0</v>
      </c>
      <c r="F8" s="81">
        <v>0</v>
      </c>
      <c r="G8" s="34">
        <f>IF(F18=0, "-", F8/F18)</f>
        <v>0</v>
      </c>
      <c r="H8" s="65">
        <v>6</v>
      </c>
      <c r="I8" s="9">
        <f>IF(H18=0, "-", H8/H18)</f>
        <v>0.06</v>
      </c>
      <c r="J8" s="8" t="str">
        <f t="shared" si="0"/>
        <v>-</v>
      </c>
      <c r="K8" s="9">
        <f t="shared" si="1"/>
        <v>-1</v>
      </c>
    </row>
    <row r="9" spans="1:11" x14ac:dyDescent="0.25">
      <c r="A9" s="7" t="s">
        <v>394</v>
      </c>
      <c r="B9" s="65">
        <v>2</v>
      </c>
      <c r="C9" s="34">
        <f>IF(B18=0, "-", B9/B18)</f>
        <v>9.5238095238095233E-2</v>
      </c>
      <c r="D9" s="65">
        <v>0</v>
      </c>
      <c r="E9" s="9">
        <f>IF(D18=0, "-", D9/D18)</f>
        <v>0</v>
      </c>
      <c r="F9" s="81">
        <v>19</v>
      </c>
      <c r="G9" s="34">
        <f>IF(F18=0, "-", F9/F18)</f>
        <v>0.16814159292035399</v>
      </c>
      <c r="H9" s="65">
        <v>14</v>
      </c>
      <c r="I9" s="9">
        <f>IF(H18=0, "-", H9/H18)</f>
        <v>0.14000000000000001</v>
      </c>
      <c r="J9" s="8" t="str">
        <f t="shared" si="0"/>
        <v>-</v>
      </c>
      <c r="K9" s="9">
        <f t="shared" si="1"/>
        <v>0.35714285714285715</v>
      </c>
    </row>
    <row r="10" spans="1:11" x14ac:dyDescent="0.25">
      <c r="A10" s="7" t="s">
        <v>395</v>
      </c>
      <c r="B10" s="65">
        <v>7</v>
      </c>
      <c r="C10" s="34">
        <f>IF(B18=0, "-", B10/B18)</f>
        <v>0.33333333333333331</v>
      </c>
      <c r="D10" s="65">
        <v>5</v>
      </c>
      <c r="E10" s="9">
        <f>IF(D18=0, "-", D10/D18)</f>
        <v>0.45454545454545453</v>
      </c>
      <c r="F10" s="81">
        <v>30</v>
      </c>
      <c r="G10" s="34">
        <f>IF(F18=0, "-", F10/F18)</f>
        <v>0.26548672566371684</v>
      </c>
      <c r="H10" s="65">
        <v>18</v>
      </c>
      <c r="I10" s="9">
        <f>IF(H18=0, "-", H10/H18)</f>
        <v>0.18</v>
      </c>
      <c r="J10" s="8">
        <f t="shared" si="0"/>
        <v>0.4</v>
      </c>
      <c r="K10" s="9">
        <f t="shared" si="1"/>
        <v>0.66666666666666663</v>
      </c>
    </row>
    <row r="11" spans="1:11" x14ac:dyDescent="0.25">
      <c r="A11" s="7" t="s">
        <v>396</v>
      </c>
      <c r="B11" s="65">
        <v>1</v>
      </c>
      <c r="C11" s="34">
        <f>IF(B18=0, "-", B11/B18)</f>
        <v>4.7619047619047616E-2</v>
      </c>
      <c r="D11" s="65">
        <v>0</v>
      </c>
      <c r="E11" s="9">
        <f>IF(D18=0, "-", D11/D18)</f>
        <v>0</v>
      </c>
      <c r="F11" s="81">
        <v>1</v>
      </c>
      <c r="G11" s="34">
        <f>IF(F18=0, "-", F11/F18)</f>
        <v>8.8495575221238937E-3</v>
      </c>
      <c r="H11" s="65">
        <v>1</v>
      </c>
      <c r="I11" s="9">
        <f>IF(H18=0, "-", H11/H18)</f>
        <v>0.01</v>
      </c>
      <c r="J11" s="8" t="str">
        <f t="shared" si="0"/>
        <v>-</v>
      </c>
      <c r="K11" s="9">
        <f t="shared" si="1"/>
        <v>0</v>
      </c>
    </row>
    <row r="12" spans="1:11" x14ac:dyDescent="0.25">
      <c r="A12" s="7" t="s">
        <v>397</v>
      </c>
      <c r="B12" s="65">
        <v>9</v>
      </c>
      <c r="C12" s="34">
        <f>IF(B18=0, "-", B12/B18)</f>
        <v>0.42857142857142855</v>
      </c>
      <c r="D12" s="65">
        <v>4</v>
      </c>
      <c r="E12" s="9">
        <f>IF(D18=0, "-", D12/D18)</f>
        <v>0.36363636363636365</v>
      </c>
      <c r="F12" s="81">
        <v>49</v>
      </c>
      <c r="G12" s="34">
        <f>IF(F18=0, "-", F12/F18)</f>
        <v>0.4336283185840708</v>
      </c>
      <c r="H12" s="65">
        <v>46</v>
      </c>
      <c r="I12" s="9">
        <f>IF(H18=0, "-", H12/H18)</f>
        <v>0.46</v>
      </c>
      <c r="J12" s="8">
        <f t="shared" si="0"/>
        <v>1.25</v>
      </c>
      <c r="K12" s="9">
        <f t="shared" si="1"/>
        <v>6.5217391304347824E-2</v>
      </c>
    </row>
    <row r="13" spans="1:11" x14ac:dyDescent="0.25">
      <c r="A13" s="7" t="s">
        <v>398</v>
      </c>
      <c r="B13" s="65">
        <v>0</v>
      </c>
      <c r="C13" s="34">
        <f>IF(B18=0, "-", B13/B18)</f>
        <v>0</v>
      </c>
      <c r="D13" s="65">
        <v>0</v>
      </c>
      <c r="E13" s="9">
        <f>IF(D18=0, "-", D13/D18)</f>
        <v>0</v>
      </c>
      <c r="F13" s="81">
        <v>0</v>
      </c>
      <c r="G13" s="34">
        <f>IF(F18=0, "-", F13/F18)</f>
        <v>0</v>
      </c>
      <c r="H13" s="65">
        <v>1</v>
      </c>
      <c r="I13" s="9">
        <f>IF(H18=0, "-", H13/H18)</f>
        <v>0.01</v>
      </c>
      <c r="J13" s="8" t="str">
        <f t="shared" si="0"/>
        <v>-</v>
      </c>
      <c r="K13" s="9">
        <f t="shared" si="1"/>
        <v>-1</v>
      </c>
    </row>
    <row r="14" spans="1:11" x14ac:dyDescent="0.25">
      <c r="A14" s="7" t="s">
        <v>399</v>
      </c>
      <c r="B14" s="65">
        <v>2</v>
      </c>
      <c r="C14" s="34">
        <f>IF(B18=0, "-", B14/B18)</f>
        <v>9.5238095238095233E-2</v>
      </c>
      <c r="D14" s="65">
        <v>1</v>
      </c>
      <c r="E14" s="9">
        <f>IF(D18=0, "-", D14/D18)</f>
        <v>9.0909090909090912E-2</v>
      </c>
      <c r="F14" s="81">
        <v>11</v>
      </c>
      <c r="G14" s="34">
        <f>IF(F18=0, "-", F14/F18)</f>
        <v>9.7345132743362831E-2</v>
      </c>
      <c r="H14" s="65">
        <v>3</v>
      </c>
      <c r="I14" s="9">
        <f>IF(H18=0, "-", H14/H18)</f>
        <v>0.03</v>
      </c>
      <c r="J14" s="8">
        <f t="shared" si="0"/>
        <v>1</v>
      </c>
      <c r="K14" s="9">
        <f t="shared" si="1"/>
        <v>2.6666666666666665</v>
      </c>
    </row>
    <row r="15" spans="1:11" x14ac:dyDescent="0.25">
      <c r="A15" s="7" t="s">
        <v>400</v>
      </c>
      <c r="B15" s="65">
        <v>0</v>
      </c>
      <c r="C15" s="34">
        <f>IF(B18=0, "-", B15/B18)</f>
        <v>0</v>
      </c>
      <c r="D15" s="65">
        <v>1</v>
      </c>
      <c r="E15" s="9">
        <f>IF(D18=0, "-", D15/D18)</f>
        <v>9.0909090909090912E-2</v>
      </c>
      <c r="F15" s="81">
        <v>1</v>
      </c>
      <c r="G15" s="34">
        <f>IF(F18=0, "-", F15/F18)</f>
        <v>8.8495575221238937E-3</v>
      </c>
      <c r="H15" s="65">
        <v>9</v>
      </c>
      <c r="I15" s="9">
        <f>IF(H18=0, "-", H15/H18)</f>
        <v>0.09</v>
      </c>
      <c r="J15" s="8">
        <f t="shared" si="0"/>
        <v>-1</v>
      </c>
      <c r="K15" s="9">
        <f t="shared" si="1"/>
        <v>-0.88888888888888884</v>
      </c>
    </row>
    <row r="16" spans="1:11" x14ac:dyDescent="0.25">
      <c r="A16" s="7" t="s">
        <v>401</v>
      </c>
      <c r="B16" s="65">
        <v>0</v>
      </c>
      <c r="C16" s="34">
        <f>IF(B18=0, "-", B16/B18)</f>
        <v>0</v>
      </c>
      <c r="D16" s="65">
        <v>0</v>
      </c>
      <c r="E16" s="9">
        <f>IF(D18=0, "-", D16/D18)</f>
        <v>0</v>
      </c>
      <c r="F16" s="81">
        <v>1</v>
      </c>
      <c r="G16" s="34">
        <f>IF(F18=0, "-", F16/F18)</f>
        <v>8.8495575221238937E-3</v>
      </c>
      <c r="H16" s="65">
        <v>2</v>
      </c>
      <c r="I16" s="9">
        <f>IF(H18=0, "-", H16/H18)</f>
        <v>0.02</v>
      </c>
      <c r="J16" s="8" t="str">
        <f t="shared" si="0"/>
        <v>-</v>
      </c>
      <c r="K16" s="9">
        <f t="shared" si="1"/>
        <v>-0.5</v>
      </c>
    </row>
    <row r="17" spans="1:11" x14ac:dyDescent="0.25">
      <c r="A17" s="2"/>
      <c r="B17" s="68"/>
      <c r="C17" s="33"/>
      <c r="D17" s="68"/>
      <c r="E17" s="6"/>
      <c r="F17" s="82"/>
      <c r="G17" s="33"/>
      <c r="H17" s="68"/>
      <c r="I17" s="6"/>
      <c r="J17" s="5"/>
      <c r="K17" s="6"/>
    </row>
    <row r="18" spans="1:11" s="43" customFormat="1" x14ac:dyDescent="0.25">
      <c r="A18" s="162" t="s">
        <v>468</v>
      </c>
      <c r="B18" s="71">
        <f>SUM(B7:B17)</f>
        <v>21</v>
      </c>
      <c r="C18" s="40">
        <f>B18/832</f>
        <v>2.5240384615384616E-2</v>
      </c>
      <c r="D18" s="71">
        <f>SUM(D7:D17)</f>
        <v>11</v>
      </c>
      <c r="E18" s="41">
        <f>D18/922</f>
        <v>1.193058568329718E-2</v>
      </c>
      <c r="F18" s="77">
        <f>SUM(F7:F17)</f>
        <v>113</v>
      </c>
      <c r="G18" s="42">
        <f>F18/7601</f>
        <v>1.4866464938823839E-2</v>
      </c>
      <c r="H18" s="71">
        <f>SUM(H7:H17)</f>
        <v>100</v>
      </c>
      <c r="I18" s="41">
        <f>H18/7808</f>
        <v>1.2807377049180328E-2</v>
      </c>
      <c r="J18" s="37">
        <f>IF(D18=0, "-", IF((B18-D18)/D18&lt;10, (B18-D18)/D18, "&gt;999%"))</f>
        <v>0.90909090909090906</v>
      </c>
      <c r="K18" s="38">
        <f>IF(H18=0, "-", IF((F18-H18)/H18&lt;10, (F18-H18)/H18, "&gt;999%"))</f>
        <v>0.13</v>
      </c>
    </row>
    <row r="19" spans="1:11" x14ac:dyDescent="0.25">
      <c r="B19" s="83"/>
      <c r="D19" s="83"/>
      <c r="F19" s="83"/>
      <c r="H19" s="83"/>
    </row>
    <row r="20" spans="1:11" x14ac:dyDescent="0.25">
      <c r="A20" s="163" t="s">
        <v>117</v>
      </c>
      <c r="B20" s="61" t="s">
        <v>12</v>
      </c>
      <c r="C20" s="62" t="s">
        <v>13</v>
      </c>
      <c r="D20" s="61" t="s">
        <v>12</v>
      </c>
      <c r="E20" s="63" t="s">
        <v>13</v>
      </c>
      <c r="F20" s="62" t="s">
        <v>12</v>
      </c>
      <c r="G20" s="62" t="s">
        <v>13</v>
      </c>
      <c r="H20" s="61" t="s">
        <v>12</v>
      </c>
      <c r="I20" s="63" t="s">
        <v>13</v>
      </c>
      <c r="J20" s="61"/>
      <c r="K20" s="63"/>
    </row>
    <row r="21" spans="1:11" x14ac:dyDescent="0.25">
      <c r="A21" s="7" t="s">
        <v>402</v>
      </c>
      <c r="B21" s="65">
        <v>0</v>
      </c>
      <c r="C21" s="34">
        <f>IF(B26=0, "-", B21/B26)</f>
        <v>0</v>
      </c>
      <c r="D21" s="65">
        <v>0</v>
      </c>
      <c r="E21" s="9">
        <f>IF(D26=0, "-", D21/D26)</f>
        <v>0</v>
      </c>
      <c r="F21" s="81">
        <v>5</v>
      </c>
      <c r="G21" s="34">
        <f>IF(F26=0, "-", F21/F26)</f>
        <v>8.3333333333333329E-2</v>
      </c>
      <c r="H21" s="65">
        <v>5</v>
      </c>
      <c r="I21" s="9">
        <f>IF(H26=0, "-", H21/H26)</f>
        <v>0.1</v>
      </c>
      <c r="J21" s="8" t="str">
        <f>IF(D21=0, "-", IF((B21-D21)/D21&lt;10, (B21-D21)/D21, "&gt;999%"))</f>
        <v>-</v>
      </c>
      <c r="K21" s="9">
        <f>IF(H21=0, "-", IF((F21-H21)/H21&lt;10, (F21-H21)/H21, "&gt;999%"))</f>
        <v>0</v>
      </c>
    </row>
    <row r="22" spans="1:11" x14ac:dyDescent="0.25">
      <c r="A22" s="7" t="s">
        <v>403</v>
      </c>
      <c r="B22" s="65">
        <v>1</v>
      </c>
      <c r="C22" s="34">
        <f>IF(B26=0, "-", B22/B26)</f>
        <v>0.16666666666666666</v>
      </c>
      <c r="D22" s="65">
        <v>3</v>
      </c>
      <c r="E22" s="9">
        <f>IF(D26=0, "-", D22/D26)</f>
        <v>0.375</v>
      </c>
      <c r="F22" s="81">
        <v>16</v>
      </c>
      <c r="G22" s="34">
        <f>IF(F26=0, "-", F22/F26)</f>
        <v>0.26666666666666666</v>
      </c>
      <c r="H22" s="65">
        <v>16</v>
      </c>
      <c r="I22" s="9">
        <f>IF(H26=0, "-", H22/H26)</f>
        <v>0.32</v>
      </c>
      <c r="J22" s="8">
        <f>IF(D22=0, "-", IF((B22-D22)/D22&lt;10, (B22-D22)/D22, "&gt;999%"))</f>
        <v>-0.66666666666666663</v>
      </c>
      <c r="K22" s="9">
        <f>IF(H22=0, "-", IF((F22-H22)/H22&lt;10, (F22-H22)/H22, "&gt;999%"))</f>
        <v>0</v>
      </c>
    </row>
    <row r="23" spans="1:11" x14ac:dyDescent="0.25">
      <c r="A23" s="7" t="s">
        <v>404</v>
      </c>
      <c r="B23" s="65">
        <v>5</v>
      </c>
      <c r="C23" s="34">
        <f>IF(B26=0, "-", B23/B26)</f>
        <v>0.83333333333333337</v>
      </c>
      <c r="D23" s="65">
        <v>5</v>
      </c>
      <c r="E23" s="9">
        <f>IF(D26=0, "-", D23/D26)</f>
        <v>0.625</v>
      </c>
      <c r="F23" s="81">
        <v>38</v>
      </c>
      <c r="G23" s="34">
        <f>IF(F26=0, "-", F23/F26)</f>
        <v>0.6333333333333333</v>
      </c>
      <c r="H23" s="65">
        <v>29</v>
      </c>
      <c r="I23" s="9">
        <f>IF(H26=0, "-", H23/H26)</f>
        <v>0.57999999999999996</v>
      </c>
      <c r="J23" s="8">
        <f>IF(D23=0, "-", IF((B23-D23)/D23&lt;10, (B23-D23)/D23, "&gt;999%"))</f>
        <v>0</v>
      </c>
      <c r="K23" s="9">
        <f>IF(H23=0, "-", IF((F23-H23)/H23&lt;10, (F23-H23)/H23, "&gt;999%"))</f>
        <v>0.31034482758620691</v>
      </c>
    </row>
    <row r="24" spans="1:11" x14ac:dyDescent="0.25">
      <c r="A24" s="7" t="s">
        <v>405</v>
      </c>
      <c r="B24" s="65">
        <v>0</v>
      </c>
      <c r="C24" s="34">
        <f>IF(B26=0, "-", B24/B26)</f>
        <v>0</v>
      </c>
      <c r="D24" s="65">
        <v>0</v>
      </c>
      <c r="E24" s="9">
        <f>IF(D26=0, "-", D24/D26)</f>
        <v>0</v>
      </c>
      <c r="F24" s="81">
        <v>1</v>
      </c>
      <c r="G24" s="34">
        <f>IF(F26=0, "-", F24/F26)</f>
        <v>1.6666666666666666E-2</v>
      </c>
      <c r="H24" s="65">
        <v>0</v>
      </c>
      <c r="I24" s="9">
        <f>IF(H26=0, "-", H24/H26)</f>
        <v>0</v>
      </c>
      <c r="J24" s="8" t="str">
        <f>IF(D24=0, "-", IF((B24-D24)/D24&lt;10, (B24-D24)/D24, "&gt;999%"))</f>
        <v>-</v>
      </c>
      <c r="K24" s="9" t="str">
        <f>IF(H24=0, "-", IF((F24-H24)/H24&lt;10, (F24-H24)/H24, "&gt;999%"))</f>
        <v>-</v>
      </c>
    </row>
    <row r="25" spans="1:11" x14ac:dyDescent="0.25">
      <c r="A25" s="2"/>
      <c r="B25" s="68"/>
      <c r="C25" s="33"/>
      <c r="D25" s="68"/>
      <c r="E25" s="6"/>
      <c r="F25" s="82"/>
      <c r="G25" s="33"/>
      <c r="H25" s="68"/>
      <c r="I25" s="6"/>
      <c r="J25" s="5"/>
      <c r="K25" s="6"/>
    </row>
    <row r="26" spans="1:11" s="43" customFormat="1" x14ac:dyDescent="0.25">
      <c r="A26" s="162" t="s">
        <v>467</v>
      </c>
      <c r="B26" s="71">
        <f>SUM(B21:B25)</f>
        <v>6</v>
      </c>
      <c r="C26" s="40">
        <f>B26/832</f>
        <v>7.2115384615384619E-3</v>
      </c>
      <c r="D26" s="71">
        <f>SUM(D21:D25)</f>
        <v>8</v>
      </c>
      <c r="E26" s="41">
        <f>D26/922</f>
        <v>8.6767895878524948E-3</v>
      </c>
      <c r="F26" s="77">
        <f>SUM(F21:F25)</f>
        <v>60</v>
      </c>
      <c r="G26" s="42">
        <f>F26/7601</f>
        <v>7.8936981976055788E-3</v>
      </c>
      <c r="H26" s="71">
        <f>SUM(H21:H25)</f>
        <v>50</v>
      </c>
      <c r="I26" s="41">
        <f>H26/7808</f>
        <v>6.4036885245901641E-3</v>
      </c>
      <c r="J26" s="37">
        <f>IF(D26=0, "-", IF((B26-D26)/D26&lt;10, (B26-D26)/D26, "&gt;999%"))</f>
        <v>-0.25</v>
      </c>
      <c r="K26" s="38">
        <f>IF(H26=0, "-", IF((F26-H26)/H26&lt;10, (F26-H26)/H26, "&gt;999%"))</f>
        <v>0.2</v>
      </c>
    </row>
    <row r="27" spans="1:11" x14ac:dyDescent="0.25">
      <c r="B27" s="83"/>
      <c r="D27" s="83"/>
      <c r="F27" s="83"/>
      <c r="H27" s="83"/>
    </row>
    <row r="28" spans="1:11" x14ac:dyDescent="0.25">
      <c r="A28" s="163" t="s">
        <v>118</v>
      </c>
      <c r="B28" s="61" t="s">
        <v>12</v>
      </c>
      <c r="C28" s="62" t="s">
        <v>13</v>
      </c>
      <c r="D28" s="61" t="s">
        <v>12</v>
      </c>
      <c r="E28" s="63" t="s">
        <v>13</v>
      </c>
      <c r="F28" s="62" t="s">
        <v>12</v>
      </c>
      <c r="G28" s="62" t="s">
        <v>13</v>
      </c>
      <c r="H28" s="61" t="s">
        <v>12</v>
      </c>
      <c r="I28" s="63" t="s">
        <v>13</v>
      </c>
      <c r="J28" s="61"/>
      <c r="K28" s="63"/>
    </row>
    <row r="29" spans="1:11" x14ac:dyDescent="0.25">
      <c r="A29" s="7" t="s">
        <v>406</v>
      </c>
      <c r="B29" s="65">
        <v>0</v>
      </c>
      <c r="C29" s="34">
        <f>IF(B42=0, "-", B29/B42)</f>
        <v>0</v>
      </c>
      <c r="D29" s="65">
        <v>0</v>
      </c>
      <c r="E29" s="9">
        <f>IF(D42=0, "-", D29/D42)</f>
        <v>0</v>
      </c>
      <c r="F29" s="81">
        <v>0</v>
      </c>
      <c r="G29" s="34">
        <f>IF(F42=0, "-", F29/F42)</f>
        <v>0</v>
      </c>
      <c r="H29" s="65">
        <v>1</v>
      </c>
      <c r="I29" s="9">
        <f>IF(H42=0, "-", H29/H42)</f>
        <v>1.7543859649122806E-2</v>
      </c>
      <c r="J29" s="8" t="str">
        <f t="shared" ref="J29:J40" si="2">IF(D29=0, "-", IF((B29-D29)/D29&lt;10, (B29-D29)/D29, "&gt;999%"))</f>
        <v>-</v>
      </c>
      <c r="K29" s="9">
        <f t="shared" ref="K29:K40" si="3">IF(H29=0, "-", IF((F29-H29)/H29&lt;10, (F29-H29)/H29, "&gt;999%"))</f>
        <v>-1</v>
      </c>
    </row>
    <row r="30" spans="1:11" x14ac:dyDescent="0.25">
      <c r="A30" s="7" t="s">
        <v>407</v>
      </c>
      <c r="B30" s="65">
        <v>0</v>
      </c>
      <c r="C30" s="34">
        <f>IF(B42=0, "-", B30/B42)</f>
        <v>0</v>
      </c>
      <c r="D30" s="65">
        <v>1</v>
      </c>
      <c r="E30" s="9">
        <f>IF(D42=0, "-", D30/D42)</f>
        <v>0.25</v>
      </c>
      <c r="F30" s="81">
        <v>3</v>
      </c>
      <c r="G30" s="34">
        <f>IF(F42=0, "-", F30/F42)</f>
        <v>4.5454545454545456E-2</v>
      </c>
      <c r="H30" s="65">
        <v>9</v>
      </c>
      <c r="I30" s="9">
        <f>IF(H42=0, "-", H30/H42)</f>
        <v>0.15789473684210525</v>
      </c>
      <c r="J30" s="8">
        <f t="shared" si="2"/>
        <v>-1</v>
      </c>
      <c r="K30" s="9">
        <f t="shared" si="3"/>
        <v>-0.66666666666666663</v>
      </c>
    </row>
    <row r="31" spans="1:11" x14ac:dyDescent="0.25">
      <c r="A31" s="7" t="s">
        <v>408</v>
      </c>
      <c r="B31" s="65">
        <v>3</v>
      </c>
      <c r="C31" s="34">
        <f>IF(B42=0, "-", B31/B42)</f>
        <v>0.42857142857142855</v>
      </c>
      <c r="D31" s="65">
        <v>2</v>
      </c>
      <c r="E31" s="9">
        <f>IF(D42=0, "-", D31/D42)</f>
        <v>0.5</v>
      </c>
      <c r="F31" s="81">
        <v>11</v>
      </c>
      <c r="G31" s="34">
        <f>IF(F42=0, "-", F31/F42)</f>
        <v>0.16666666666666666</v>
      </c>
      <c r="H31" s="65">
        <v>2</v>
      </c>
      <c r="I31" s="9">
        <f>IF(H42=0, "-", H31/H42)</f>
        <v>3.5087719298245612E-2</v>
      </c>
      <c r="J31" s="8">
        <f t="shared" si="2"/>
        <v>0.5</v>
      </c>
      <c r="K31" s="9">
        <f t="shared" si="3"/>
        <v>4.5</v>
      </c>
    </row>
    <row r="32" spans="1:11" x14ac:dyDescent="0.25">
      <c r="A32" s="7" t="s">
        <v>409</v>
      </c>
      <c r="B32" s="65">
        <v>0</v>
      </c>
      <c r="C32" s="34">
        <f>IF(B42=0, "-", B32/B42)</f>
        <v>0</v>
      </c>
      <c r="D32" s="65">
        <v>0</v>
      </c>
      <c r="E32" s="9">
        <f>IF(D42=0, "-", D32/D42)</f>
        <v>0</v>
      </c>
      <c r="F32" s="81">
        <v>3</v>
      </c>
      <c r="G32" s="34">
        <f>IF(F42=0, "-", F32/F42)</f>
        <v>4.5454545454545456E-2</v>
      </c>
      <c r="H32" s="65">
        <v>0</v>
      </c>
      <c r="I32" s="9">
        <f>IF(H42=0, "-", H32/H42)</f>
        <v>0</v>
      </c>
      <c r="J32" s="8" t="str">
        <f t="shared" si="2"/>
        <v>-</v>
      </c>
      <c r="K32" s="9" t="str">
        <f t="shared" si="3"/>
        <v>-</v>
      </c>
    </row>
    <row r="33" spans="1:11" x14ac:dyDescent="0.25">
      <c r="A33" s="7" t="s">
        <v>49</v>
      </c>
      <c r="B33" s="65">
        <v>1</v>
      </c>
      <c r="C33" s="34">
        <f>IF(B42=0, "-", B33/B42)</f>
        <v>0.14285714285714285</v>
      </c>
      <c r="D33" s="65">
        <v>1</v>
      </c>
      <c r="E33" s="9">
        <f>IF(D42=0, "-", D33/D42)</f>
        <v>0.25</v>
      </c>
      <c r="F33" s="81">
        <v>19</v>
      </c>
      <c r="G33" s="34">
        <f>IF(F42=0, "-", F33/F42)</f>
        <v>0.2878787878787879</v>
      </c>
      <c r="H33" s="65">
        <v>21</v>
      </c>
      <c r="I33" s="9">
        <f>IF(H42=0, "-", H33/H42)</f>
        <v>0.36842105263157893</v>
      </c>
      <c r="J33" s="8">
        <f t="shared" si="2"/>
        <v>0</v>
      </c>
      <c r="K33" s="9">
        <f t="shared" si="3"/>
        <v>-9.5238095238095233E-2</v>
      </c>
    </row>
    <row r="34" spans="1:11" x14ac:dyDescent="0.25">
      <c r="A34" s="7" t="s">
        <v>410</v>
      </c>
      <c r="B34" s="65">
        <v>1</v>
      </c>
      <c r="C34" s="34">
        <f>IF(B42=0, "-", B34/B42)</f>
        <v>0.14285714285714285</v>
      </c>
      <c r="D34" s="65">
        <v>0</v>
      </c>
      <c r="E34" s="9">
        <f>IF(D42=0, "-", D34/D42)</f>
        <v>0</v>
      </c>
      <c r="F34" s="81">
        <v>13</v>
      </c>
      <c r="G34" s="34">
        <f>IF(F42=0, "-", F34/F42)</f>
        <v>0.19696969696969696</v>
      </c>
      <c r="H34" s="65">
        <v>15</v>
      </c>
      <c r="I34" s="9">
        <f>IF(H42=0, "-", H34/H42)</f>
        <v>0.26315789473684209</v>
      </c>
      <c r="J34" s="8" t="str">
        <f t="shared" si="2"/>
        <v>-</v>
      </c>
      <c r="K34" s="9">
        <f t="shared" si="3"/>
        <v>-0.13333333333333333</v>
      </c>
    </row>
    <row r="35" spans="1:11" x14ac:dyDescent="0.25">
      <c r="A35" s="7" t="s">
        <v>411</v>
      </c>
      <c r="B35" s="65">
        <v>0</v>
      </c>
      <c r="C35" s="34">
        <f>IF(B42=0, "-", B35/B42)</f>
        <v>0</v>
      </c>
      <c r="D35" s="65">
        <v>0</v>
      </c>
      <c r="E35" s="9">
        <f>IF(D42=0, "-", D35/D42)</f>
        <v>0</v>
      </c>
      <c r="F35" s="81">
        <v>1</v>
      </c>
      <c r="G35" s="34">
        <f>IF(F42=0, "-", F35/F42)</f>
        <v>1.5151515151515152E-2</v>
      </c>
      <c r="H35" s="65">
        <v>0</v>
      </c>
      <c r="I35" s="9">
        <f>IF(H42=0, "-", H35/H42)</f>
        <v>0</v>
      </c>
      <c r="J35" s="8" t="str">
        <f t="shared" si="2"/>
        <v>-</v>
      </c>
      <c r="K35" s="9" t="str">
        <f t="shared" si="3"/>
        <v>-</v>
      </c>
    </row>
    <row r="36" spans="1:11" x14ac:dyDescent="0.25">
      <c r="A36" s="7" t="s">
        <v>412</v>
      </c>
      <c r="B36" s="65">
        <v>0</v>
      </c>
      <c r="C36" s="34">
        <f>IF(B42=0, "-", B36/B42)</f>
        <v>0</v>
      </c>
      <c r="D36" s="65">
        <v>0</v>
      </c>
      <c r="E36" s="9">
        <f>IF(D42=0, "-", D36/D42)</f>
        <v>0</v>
      </c>
      <c r="F36" s="81">
        <v>0</v>
      </c>
      <c r="G36" s="34">
        <f>IF(F42=0, "-", F36/F42)</f>
        <v>0</v>
      </c>
      <c r="H36" s="65">
        <v>1</v>
      </c>
      <c r="I36" s="9">
        <f>IF(H42=0, "-", H36/H42)</f>
        <v>1.7543859649122806E-2</v>
      </c>
      <c r="J36" s="8" t="str">
        <f t="shared" si="2"/>
        <v>-</v>
      </c>
      <c r="K36" s="9">
        <f t="shared" si="3"/>
        <v>-1</v>
      </c>
    </row>
    <row r="37" spans="1:11" x14ac:dyDescent="0.25">
      <c r="A37" s="7" t="s">
        <v>413</v>
      </c>
      <c r="B37" s="65">
        <v>0</v>
      </c>
      <c r="C37" s="34">
        <f>IF(B42=0, "-", B37/B42)</f>
        <v>0</v>
      </c>
      <c r="D37" s="65">
        <v>0</v>
      </c>
      <c r="E37" s="9">
        <f>IF(D42=0, "-", D37/D42)</f>
        <v>0</v>
      </c>
      <c r="F37" s="81">
        <v>0</v>
      </c>
      <c r="G37" s="34">
        <f>IF(F42=0, "-", F37/F42)</f>
        <v>0</v>
      </c>
      <c r="H37" s="65">
        <v>1</v>
      </c>
      <c r="I37" s="9">
        <f>IF(H42=0, "-", H37/H42)</f>
        <v>1.7543859649122806E-2</v>
      </c>
      <c r="J37" s="8" t="str">
        <f t="shared" si="2"/>
        <v>-</v>
      </c>
      <c r="K37" s="9">
        <f t="shared" si="3"/>
        <v>-1</v>
      </c>
    </row>
    <row r="38" spans="1:11" x14ac:dyDescent="0.25">
      <c r="A38" s="7" t="s">
        <v>414</v>
      </c>
      <c r="B38" s="65">
        <v>0</v>
      </c>
      <c r="C38" s="34">
        <f>IF(B42=0, "-", B38/B42)</f>
        <v>0</v>
      </c>
      <c r="D38" s="65">
        <v>0</v>
      </c>
      <c r="E38" s="9">
        <f>IF(D42=0, "-", D38/D42)</f>
        <v>0</v>
      </c>
      <c r="F38" s="81">
        <v>5</v>
      </c>
      <c r="G38" s="34">
        <f>IF(F42=0, "-", F38/F42)</f>
        <v>7.575757575757576E-2</v>
      </c>
      <c r="H38" s="65">
        <v>3</v>
      </c>
      <c r="I38" s="9">
        <f>IF(H42=0, "-", H38/H42)</f>
        <v>5.2631578947368418E-2</v>
      </c>
      <c r="J38" s="8" t="str">
        <f t="shared" si="2"/>
        <v>-</v>
      </c>
      <c r="K38" s="9">
        <f t="shared" si="3"/>
        <v>0.66666666666666663</v>
      </c>
    </row>
    <row r="39" spans="1:11" x14ac:dyDescent="0.25">
      <c r="A39" s="7" t="s">
        <v>415</v>
      </c>
      <c r="B39" s="65">
        <v>2</v>
      </c>
      <c r="C39" s="34">
        <f>IF(B42=0, "-", B39/B42)</f>
        <v>0.2857142857142857</v>
      </c>
      <c r="D39" s="65">
        <v>0</v>
      </c>
      <c r="E39" s="9">
        <f>IF(D42=0, "-", D39/D42)</f>
        <v>0</v>
      </c>
      <c r="F39" s="81">
        <v>11</v>
      </c>
      <c r="G39" s="34">
        <f>IF(F42=0, "-", F39/F42)</f>
        <v>0.16666666666666666</v>
      </c>
      <c r="H39" s="65">
        <v>2</v>
      </c>
      <c r="I39" s="9">
        <f>IF(H42=0, "-", H39/H42)</f>
        <v>3.5087719298245612E-2</v>
      </c>
      <c r="J39" s="8" t="str">
        <f t="shared" si="2"/>
        <v>-</v>
      </c>
      <c r="K39" s="9">
        <f t="shared" si="3"/>
        <v>4.5</v>
      </c>
    </row>
    <row r="40" spans="1:11" x14ac:dyDescent="0.25">
      <c r="A40" s="7" t="s">
        <v>416</v>
      </c>
      <c r="B40" s="65">
        <v>0</v>
      </c>
      <c r="C40" s="34">
        <f>IF(B42=0, "-", B40/B42)</f>
        <v>0</v>
      </c>
      <c r="D40" s="65">
        <v>0</v>
      </c>
      <c r="E40" s="9">
        <f>IF(D42=0, "-", D40/D42)</f>
        <v>0</v>
      </c>
      <c r="F40" s="81">
        <v>0</v>
      </c>
      <c r="G40" s="34">
        <f>IF(F42=0, "-", F40/F42)</f>
        <v>0</v>
      </c>
      <c r="H40" s="65">
        <v>2</v>
      </c>
      <c r="I40" s="9">
        <f>IF(H42=0, "-", H40/H42)</f>
        <v>3.5087719298245612E-2</v>
      </c>
      <c r="J40" s="8" t="str">
        <f t="shared" si="2"/>
        <v>-</v>
      </c>
      <c r="K40" s="9">
        <f t="shared" si="3"/>
        <v>-1</v>
      </c>
    </row>
    <row r="41" spans="1:11" x14ac:dyDescent="0.25">
      <c r="A41" s="2"/>
      <c r="B41" s="68"/>
      <c r="C41" s="33"/>
      <c r="D41" s="68"/>
      <c r="E41" s="6"/>
      <c r="F41" s="82"/>
      <c r="G41" s="33"/>
      <c r="H41" s="68"/>
      <c r="I41" s="6"/>
      <c r="J41" s="5"/>
      <c r="K41" s="6"/>
    </row>
    <row r="42" spans="1:11" s="43" customFormat="1" x14ac:dyDescent="0.25">
      <c r="A42" s="162" t="s">
        <v>466</v>
      </c>
      <c r="B42" s="71">
        <f>SUM(B29:B41)</f>
        <v>7</v>
      </c>
      <c r="C42" s="40">
        <f>B42/832</f>
        <v>8.4134615384615381E-3</v>
      </c>
      <c r="D42" s="71">
        <f>SUM(D29:D41)</f>
        <v>4</v>
      </c>
      <c r="E42" s="41">
        <f>D42/922</f>
        <v>4.3383947939262474E-3</v>
      </c>
      <c r="F42" s="77">
        <f>SUM(F29:F41)</f>
        <v>66</v>
      </c>
      <c r="G42" s="42">
        <f>F42/7601</f>
        <v>8.6830680173661367E-3</v>
      </c>
      <c r="H42" s="71">
        <f>SUM(H29:H41)</f>
        <v>57</v>
      </c>
      <c r="I42" s="41">
        <f>H42/7808</f>
        <v>7.3002049180327872E-3</v>
      </c>
      <c r="J42" s="37">
        <f>IF(D42=0, "-", IF((B42-D42)/D42&lt;10, (B42-D42)/D42, "&gt;999%"))</f>
        <v>0.75</v>
      </c>
      <c r="K42" s="38">
        <f>IF(H42=0, "-", IF((F42-H42)/H42&lt;10, (F42-H42)/H42, "&gt;999%"))</f>
        <v>0.15789473684210525</v>
      </c>
    </row>
    <row r="43" spans="1:11" x14ac:dyDescent="0.25">
      <c r="B43" s="83"/>
      <c r="D43" s="83"/>
      <c r="F43" s="83"/>
      <c r="H43" s="83"/>
    </row>
    <row r="44" spans="1:11" x14ac:dyDescent="0.25">
      <c r="A44" s="27" t="s">
        <v>465</v>
      </c>
      <c r="B44" s="71">
        <v>34</v>
      </c>
      <c r="C44" s="40">
        <f>B44/832</f>
        <v>4.0865384615384616E-2</v>
      </c>
      <c r="D44" s="71">
        <v>23</v>
      </c>
      <c r="E44" s="41">
        <f>D44/922</f>
        <v>2.4945770065075923E-2</v>
      </c>
      <c r="F44" s="77">
        <v>239</v>
      </c>
      <c r="G44" s="42">
        <f>F44/7601</f>
        <v>3.1443231153795555E-2</v>
      </c>
      <c r="H44" s="71">
        <v>207</v>
      </c>
      <c r="I44" s="41">
        <f>H44/7808</f>
        <v>2.6511270491803279E-2</v>
      </c>
      <c r="J44" s="37">
        <f>IF(D44=0, "-", IF((B44-D44)/D44&lt;10, (B44-D44)/D44, "&gt;999%"))</f>
        <v>0.47826086956521741</v>
      </c>
      <c r="K44" s="38">
        <f>IF(H44=0, "-", IF((F44-H44)/H44&lt;10, (F44-H44)/H44, "&gt;999%"))</f>
        <v>0.15458937198067632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7"/>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472</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34</v>
      </c>
      <c r="B7" s="65">
        <v>0</v>
      </c>
      <c r="C7" s="39">
        <f>IF(B27=0, "-", B7/B27)</f>
        <v>0</v>
      </c>
      <c r="D7" s="65">
        <v>0</v>
      </c>
      <c r="E7" s="21">
        <f>IF(D27=0, "-", D7/D27)</f>
        <v>0</v>
      </c>
      <c r="F7" s="81">
        <v>1</v>
      </c>
      <c r="G7" s="39">
        <f>IF(F27=0, "-", F7/F27)</f>
        <v>4.1841004184100415E-3</v>
      </c>
      <c r="H7" s="65">
        <v>0</v>
      </c>
      <c r="I7" s="21">
        <f>IF(H27=0, "-", H7/H27)</f>
        <v>0</v>
      </c>
      <c r="J7" s="20" t="str">
        <f t="shared" ref="J7:J25" si="0">IF(D7=0, "-", IF((B7-D7)/D7&lt;10, (B7-D7)/D7, "&gt;999%"))</f>
        <v>-</v>
      </c>
      <c r="K7" s="21" t="str">
        <f t="shared" ref="K7:K25" si="1">IF(H7=0, "-", IF((F7-H7)/H7&lt;10, (F7-H7)/H7, "&gt;999%"))</f>
        <v>-</v>
      </c>
    </row>
    <row r="8" spans="1:11" x14ac:dyDescent="0.25">
      <c r="A8" s="7" t="s">
        <v>35</v>
      </c>
      <c r="B8" s="65">
        <v>0</v>
      </c>
      <c r="C8" s="39">
        <f>IF(B27=0, "-", B8/B27)</f>
        <v>0</v>
      </c>
      <c r="D8" s="65">
        <v>0</v>
      </c>
      <c r="E8" s="21">
        <f>IF(D27=0, "-", D8/D27)</f>
        <v>0</v>
      </c>
      <c r="F8" s="81">
        <v>0</v>
      </c>
      <c r="G8" s="39">
        <f>IF(F27=0, "-", F8/F27)</f>
        <v>0</v>
      </c>
      <c r="H8" s="65">
        <v>6</v>
      </c>
      <c r="I8" s="21">
        <f>IF(H27=0, "-", H8/H27)</f>
        <v>2.8985507246376812E-2</v>
      </c>
      <c r="J8" s="20" t="str">
        <f t="shared" si="0"/>
        <v>-</v>
      </c>
      <c r="K8" s="21">
        <f t="shared" si="1"/>
        <v>-1</v>
      </c>
    </row>
    <row r="9" spans="1:11" x14ac:dyDescent="0.25">
      <c r="A9" s="7" t="s">
        <v>36</v>
      </c>
      <c r="B9" s="65">
        <v>0</v>
      </c>
      <c r="C9" s="39">
        <f>IF(B27=0, "-", B9/B27)</f>
        <v>0</v>
      </c>
      <c r="D9" s="65">
        <v>0</v>
      </c>
      <c r="E9" s="21">
        <f>IF(D27=0, "-", D9/D27)</f>
        <v>0</v>
      </c>
      <c r="F9" s="81">
        <v>0</v>
      </c>
      <c r="G9" s="39">
        <f>IF(F27=0, "-", F9/F27)</f>
        <v>0</v>
      </c>
      <c r="H9" s="65">
        <v>1</v>
      </c>
      <c r="I9" s="21">
        <f>IF(H27=0, "-", H9/H27)</f>
        <v>4.830917874396135E-3</v>
      </c>
      <c r="J9" s="20" t="str">
        <f t="shared" si="0"/>
        <v>-</v>
      </c>
      <c r="K9" s="21">
        <f t="shared" si="1"/>
        <v>-1</v>
      </c>
    </row>
    <row r="10" spans="1:11" x14ac:dyDescent="0.25">
      <c r="A10" s="7" t="s">
        <v>37</v>
      </c>
      <c r="B10" s="65">
        <v>2</v>
      </c>
      <c r="C10" s="39">
        <f>IF(B27=0, "-", B10/B27)</f>
        <v>5.8823529411764705E-2</v>
      </c>
      <c r="D10" s="65">
        <v>0</v>
      </c>
      <c r="E10" s="21">
        <f>IF(D27=0, "-", D10/D27)</f>
        <v>0</v>
      </c>
      <c r="F10" s="81">
        <v>24</v>
      </c>
      <c r="G10" s="39">
        <f>IF(F27=0, "-", F10/F27)</f>
        <v>0.100418410041841</v>
      </c>
      <c r="H10" s="65">
        <v>19</v>
      </c>
      <c r="I10" s="21">
        <f>IF(H27=0, "-", H10/H27)</f>
        <v>9.1787439613526575E-2</v>
      </c>
      <c r="J10" s="20" t="str">
        <f t="shared" si="0"/>
        <v>-</v>
      </c>
      <c r="K10" s="21">
        <f t="shared" si="1"/>
        <v>0.26315789473684209</v>
      </c>
    </row>
    <row r="11" spans="1:11" x14ac:dyDescent="0.25">
      <c r="A11" s="7" t="s">
        <v>40</v>
      </c>
      <c r="B11" s="65">
        <v>8</v>
      </c>
      <c r="C11" s="39">
        <f>IF(B27=0, "-", B11/B27)</f>
        <v>0.23529411764705882</v>
      </c>
      <c r="D11" s="65">
        <v>9</v>
      </c>
      <c r="E11" s="21">
        <f>IF(D27=0, "-", D11/D27)</f>
        <v>0.39130434782608697</v>
      </c>
      <c r="F11" s="81">
        <v>49</v>
      </c>
      <c r="G11" s="39">
        <f>IF(F27=0, "-", F11/F27)</f>
        <v>0.20502092050209206</v>
      </c>
      <c r="H11" s="65">
        <v>43</v>
      </c>
      <c r="I11" s="21">
        <f>IF(H27=0, "-", H11/H27)</f>
        <v>0.20772946859903382</v>
      </c>
      <c r="J11" s="20">
        <f t="shared" si="0"/>
        <v>-0.1111111111111111</v>
      </c>
      <c r="K11" s="21">
        <f t="shared" si="1"/>
        <v>0.13953488372093023</v>
      </c>
    </row>
    <row r="12" spans="1:11" x14ac:dyDescent="0.25">
      <c r="A12" s="7" t="s">
        <v>43</v>
      </c>
      <c r="B12" s="65">
        <v>1</v>
      </c>
      <c r="C12" s="39">
        <f>IF(B27=0, "-", B12/B27)</f>
        <v>2.9411764705882353E-2</v>
      </c>
      <c r="D12" s="65">
        <v>0</v>
      </c>
      <c r="E12" s="21">
        <f>IF(D27=0, "-", D12/D27)</f>
        <v>0</v>
      </c>
      <c r="F12" s="81">
        <v>1</v>
      </c>
      <c r="G12" s="39">
        <f>IF(F27=0, "-", F12/F27)</f>
        <v>4.1841004184100415E-3</v>
      </c>
      <c r="H12" s="65">
        <v>1</v>
      </c>
      <c r="I12" s="21">
        <f>IF(H27=0, "-", H12/H27)</f>
        <v>4.830917874396135E-3</v>
      </c>
      <c r="J12" s="20" t="str">
        <f t="shared" si="0"/>
        <v>-</v>
      </c>
      <c r="K12" s="21">
        <f t="shared" si="1"/>
        <v>0</v>
      </c>
    </row>
    <row r="13" spans="1:11" x14ac:dyDescent="0.25">
      <c r="A13" s="7" t="s">
        <v>44</v>
      </c>
      <c r="B13" s="65">
        <v>17</v>
      </c>
      <c r="C13" s="39">
        <f>IF(B27=0, "-", B13/B27)</f>
        <v>0.5</v>
      </c>
      <c r="D13" s="65">
        <v>11</v>
      </c>
      <c r="E13" s="21">
        <f>IF(D27=0, "-", D13/D27)</f>
        <v>0.47826086956521741</v>
      </c>
      <c r="F13" s="81">
        <v>98</v>
      </c>
      <c r="G13" s="39">
        <f>IF(F27=0, "-", F13/F27)</f>
        <v>0.41004184100418412</v>
      </c>
      <c r="H13" s="65">
        <v>77</v>
      </c>
      <c r="I13" s="21">
        <f>IF(H27=0, "-", H13/H27)</f>
        <v>0.3719806763285024</v>
      </c>
      <c r="J13" s="20">
        <f t="shared" si="0"/>
        <v>0.54545454545454541</v>
      </c>
      <c r="K13" s="21">
        <f t="shared" si="1"/>
        <v>0.27272727272727271</v>
      </c>
    </row>
    <row r="14" spans="1:11" x14ac:dyDescent="0.25">
      <c r="A14" s="7" t="s">
        <v>46</v>
      </c>
      <c r="B14" s="65">
        <v>0</v>
      </c>
      <c r="C14" s="39">
        <f>IF(B27=0, "-", B14/B27)</f>
        <v>0</v>
      </c>
      <c r="D14" s="65">
        <v>0</v>
      </c>
      <c r="E14" s="21">
        <f>IF(D27=0, "-", D14/D27)</f>
        <v>0</v>
      </c>
      <c r="F14" s="81">
        <v>3</v>
      </c>
      <c r="G14" s="39">
        <f>IF(F27=0, "-", F14/F27)</f>
        <v>1.2552301255230125E-2</v>
      </c>
      <c r="H14" s="65">
        <v>1</v>
      </c>
      <c r="I14" s="21">
        <f>IF(H27=0, "-", H14/H27)</f>
        <v>4.830917874396135E-3</v>
      </c>
      <c r="J14" s="20" t="str">
        <f t="shared" si="0"/>
        <v>-</v>
      </c>
      <c r="K14" s="21">
        <f t="shared" si="1"/>
        <v>2</v>
      </c>
    </row>
    <row r="15" spans="1:11" x14ac:dyDescent="0.25">
      <c r="A15" s="7" t="s">
        <v>49</v>
      </c>
      <c r="B15" s="65">
        <v>1</v>
      </c>
      <c r="C15" s="39">
        <f>IF(B27=0, "-", B15/B27)</f>
        <v>2.9411764705882353E-2</v>
      </c>
      <c r="D15" s="65">
        <v>1</v>
      </c>
      <c r="E15" s="21">
        <f>IF(D27=0, "-", D15/D27)</f>
        <v>4.3478260869565216E-2</v>
      </c>
      <c r="F15" s="81">
        <v>19</v>
      </c>
      <c r="G15" s="39">
        <f>IF(F27=0, "-", F15/F27)</f>
        <v>7.9497907949790794E-2</v>
      </c>
      <c r="H15" s="65">
        <v>21</v>
      </c>
      <c r="I15" s="21">
        <f>IF(H27=0, "-", H15/H27)</f>
        <v>0.10144927536231885</v>
      </c>
      <c r="J15" s="20">
        <f t="shared" si="0"/>
        <v>0</v>
      </c>
      <c r="K15" s="21">
        <f t="shared" si="1"/>
        <v>-9.5238095238095233E-2</v>
      </c>
    </row>
    <row r="16" spans="1:11" x14ac:dyDescent="0.25">
      <c r="A16" s="7" t="s">
        <v>52</v>
      </c>
      <c r="B16" s="65">
        <v>2</v>
      </c>
      <c r="C16" s="39">
        <f>IF(B27=0, "-", B16/B27)</f>
        <v>5.8823529411764705E-2</v>
      </c>
      <c r="D16" s="65">
        <v>1</v>
      </c>
      <c r="E16" s="21">
        <f>IF(D27=0, "-", D16/D27)</f>
        <v>4.3478260869565216E-2</v>
      </c>
      <c r="F16" s="81">
        <v>11</v>
      </c>
      <c r="G16" s="39">
        <f>IF(F27=0, "-", F16/F27)</f>
        <v>4.6025104602510462E-2</v>
      </c>
      <c r="H16" s="65">
        <v>3</v>
      </c>
      <c r="I16" s="21">
        <f>IF(H27=0, "-", H16/H27)</f>
        <v>1.4492753623188406E-2</v>
      </c>
      <c r="J16" s="20">
        <f t="shared" si="0"/>
        <v>1</v>
      </c>
      <c r="K16" s="21">
        <f t="shared" si="1"/>
        <v>2.6666666666666665</v>
      </c>
    </row>
    <row r="17" spans="1:11" x14ac:dyDescent="0.25">
      <c r="A17" s="7" t="s">
        <v>54</v>
      </c>
      <c r="B17" s="65">
        <v>1</v>
      </c>
      <c r="C17" s="39">
        <f>IF(B27=0, "-", B17/B27)</f>
        <v>2.9411764705882353E-2</v>
      </c>
      <c r="D17" s="65">
        <v>0</v>
      </c>
      <c r="E17" s="21">
        <f>IF(D27=0, "-", D17/D27)</f>
        <v>0</v>
      </c>
      <c r="F17" s="81">
        <v>13</v>
      </c>
      <c r="G17" s="39">
        <f>IF(F27=0, "-", F17/F27)</f>
        <v>5.4393305439330547E-2</v>
      </c>
      <c r="H17" s="65">
        <v>15</v>
      </c>
      <c r="I17" s="21">
        <f>IF(H27=0, "-", H17/H27)</f>
        <v>7.2463768115942032E-2</v>
      </c>
      <c r="J17" s="20" t="str">
        <f t="shared" si="0"/>
        <v>-</v>
      </c>
      <c r="K17" s="21">
        <f t="shared" si="1"/>
        <v>-0.13333333333333333</v>
      </c>
    </row>
    <row r="18" spans="1:11" x14ac:dyDescent="0.25">
      <c r="A18" s="7" t="s">
        <v>55</v>
      </c>
      <c r="B18" s="65">
        <v>0</v>
      </c>
      <c r="C18" s="39">
        <f>IF(B27=0, "-", B18/B27)</f>
        <v>0</v>
      </c>
      <c r="D18" s="65">
        <v>0</v>
      </c>
      <c r="E18" s="21">
        <f>IF(D27=0, "-", D18/D27)</f>
        <v>0</v>
      </c>
      <c r="F18" s="81">
        <v>2</v>
      </c>
      <c r="G18" s="39">
        <f>IF(F27=0, "-", F18/F27)</f>
        <v>8.368200836820083E-3</v>
      </c>
      <c r="H18" s="65">
        <v>0</v>
      </c>
      <c r="I18" s="21">
        <f>IF(H27=0, "-", H18/H27)</f>
        <v>0</v>
      </c>
      <c r="J18" s="20" t="str">
        <f t="shared" si="0"/>
        <v>-</v>
      </c>
      <c r="K18" s="21" t="str">
        <f t="shared" si="1"/>
        <v>-</v>
      </c>
    </row>
    <row r="19" spans="1:11" x14ac:dyDescent="0.25">
      <c r="A19" s="7" t="s">
        <v>59</v>
      </c>
      <c r="B19" s="65">
        <v>0</v>
      </c>
      <c r="C19" s="39">
        <f>IF(B27=0, "-", B19/B27)</f>
        <v>0</v>
      </c>
      <c r="D19" s="65">
        <v>0</v>
      </c>
      <c r="E19" s="21">
        <f>IF(D27=0, "-", D19/D27)</f>
        <v>0</v>
      </c>
      <c r="F19" s="81">
        <v>0</v>
      </c>
      <c r="G19" s="39">
        <f>IF(F27=0, "-", F19/F27)</f>
        <v>0</v>
      </c>
      <c r="H19" s="65">
        <v>1</v>
      </c>
      <c r="I19" s="21">
        <f>IF(H27=0, "-", H19/H27)</f>
        <v>4.830917874396135E-3</v>
      </c>
      <c r="J19" s="20" t="str">
        <f t="shared" si="0"/>
        <v>-</v>
      </c>
      <c r="K19" s="21">
        <f t="shared" si="1"/>
        <v>-1</v>
      </c>
    </row>
    <row r="20" spans="1:11" x14ac:dyDescent="0.25">
      <c r="A20" s="7" t="s">
        <v>60</v>
      </c>
      <c r="B20" s="65">
        <v>0</v>
      </c>
      <c r="C20" s="39">
        <f>IF(B27=0, "-", B20/B27)</f>
        <v>0</v>
      </c>
      <c r="D20" s="65">
        <v>1</v>
      </c>
      <c r="E20" s="21">
        <f>IF(D27=0, "-", D20/D27)</f>
        <v>4.3478260869565216E-2</v>
      </c>
      <c r="F20" s="81">
        <v>1</v>
      </c>
      <c r="G20" s="39">
        <f>IF(F27=0, "-", F20/F27)</f>
        <v>4.1841004184100415E-3</v>
      </c>
      <c r="H20" s="65">
        <v>9</v>
      </c>
      <c r="I20" s="21">
        <f>IF(H27=0, "-", H20/H27)</f>
        <v>4.3478260869565216E-2</v>
      </c>
      <c r="J20" s="20">
        <f t="shared" si="0"/>
        <v>-1</v>
      </c>
      <c r="K20" s="21">
        <f t="shared" si="1"/>
        <v>-0.88888888888888884</v>
      </c>
    </row>
    <row r="21" spans="1:11" x14ac:dyDescent="0.25">
      <c r="A21" s="7" t="s">
        <v>70</v>
      </c>
      <c r="B21" s="65">
        <v>0</v>
      </c>
      <c r="C21" s="39">
        <f>IF(B27=0, "-", B21/B27)</f>
        <v>0</v>
      </c>
      <c r="D21" s="65">
        <v>0</v>
      </c>
      <c r="E21" s="21">
        <f>IF(D27=0, "-", D21/D27)</f>
        <v>0</v>
      </c>
      <c r="F21" s="81">
        <v>0</v>
      </c>
      <c r="G21" s="39">
        <f>IF(F27=0, "-", F21/F27)</f>
        <v>0</v>
      </c>
      <c r="H21" s="65">
        <v>1</v>
      </c>
      <c r="I21" s="21">
        <f>IF(H27=0, "-", H21/H27)</f>
        <v>4.830917874396135E-3</v>
      </c>
      <c r="J21" s="20" t="str">
        <f t="shared" si="0"/>
        <v>-</v>
      </c>
      <c r="K21" s="21">
        <f t="shared" si="1"/>
        <v>-1</v>
      </c>
    </row>
    <row r="22" spans="1:11" x14ac:dyDescent="0.25">
      <c r="A22" s="7" t="s">
        <v>77</v>
      </c>
      <c r="B22" s="65">
        <v>0</v>
      </c>
      <c r="C22" s="39">
        <f>IF(B27=0, "-", B22/B27)</f>
        <v>0</v>
      </c>
      <c r="D22" s="65">
        <v>0</v>
      </c>
      <c r="E22" s="21">
        <f>IF(D27=0, "-", D22/D27)</f>
        <v>0</v>
      </c>
      <c r="F22" s="81">
        <v>5</v>
      </c>
      <c r="G22" s="39">
        <f>IF(F27=0, "-", F22/F27)</f>
        <v>2.0920502092050208E-2</v>
      </c>
      <c r="H22" s="65">
        <v>3</v>
      </c>
      <c r="I22" s="21">
        <f>IF(H27=0, "-", H22/H27)</f>
        <v>1.4492753623188406E-2</v>
      </c>
      <c r="J22" s="20" t="str">
        <f t="shared" si="0"/>
        <v>-</v>
      </c>
      <c r="K22" s="21">
        <f t="shared" si="1"/>
        <v>0.66666666666666663</v>
      </c>
    </row>
    <row r="23" spans="1:11" x14ac:dyDescent="0.25">
      <c r="A23" s="7" t="s">
        <v>78</v>
      </c>
      <c r="B23" s="65">
        <v>0</v>
      </c>
      <c r="C23" s="39">
        <f>IF(B27=0, "-", B23/B27)</f>
        <v>0</v>
      </c>
      <c r="D23" s="65">
        <v>0</v>
      </c>
      <c r="E23" s="21">
        <f>IF(D27=0, "-", D23/D27)</f>
        <v>0</v>
      </c>
      <c r="F23" s="81">
        <v>1</v>
      </c>
      <c r="G23" s="39">
        <f>IF(F27=0, "-", F23/F27)</f>
        <v>4.1841004184100415E-3</v>
      </c>
      <c r="H23" s="65">
        <v>2</v>
      </c>
      <c r="I23" s="21">
        <f>IF(H27=0, "-", H23/H27)</f>
        <v>9.6618357487922701E-3</v>
      </c>
      <c r="J23" s="20" t="str">
        <f t="shared" si="0"/>
        <v>-</v>
      </c>
      <c r="K23" s="21">
        <f t="shared" si="1"/>
        <v>-0.5</v>
      </c>
    </row>
    <row r="24" spans="1:11" x14ac:dyDescent="0.25">
      <c r="A24" s="7" t="s">
        <v>80</v>
      </c>
      <c r="B24" s="65">
        <v>2</v>
      </c>
      <c r="C24" s="39">
        <f>IF(B27=0, "-", B24/B27)</f>
        <v>5.8823529411764705E-2</v>
      </c>
      <c r="D24" s="65">
        <v>0</v>
      </c>
      <c r="E24" s="21">
        <f>IF(D27=0, "-", D24/D27)</f>
        <v>0</v>
      </c>
      <c r="F24" s="81">
        <v>11</v>
      </c>
      <c r="G24" s="39">
        <f>IF(F27=0, "-", F24/F27)</f>
        <v>4.6025104602510462E-2</v>
      </c>
      <c r="H24" s="65">
        <v>2</v>
      </c>
      <c r="I24" s="21">
        <f>IF(H27=0, "-", H24/H27)</f>
        <v>9.6618357487922701E-3</v>
      </c>
      <c r="J24" s="20" t="str">
        <f t="shared" si="0"/>
        <v>-</v>
      </c>
      <c r="K24" s="21">
        <f t="shared" si="1"/>
        <v>4.5</v>
      </c>
    </row>
    <row r="25" spans="1:11" x14ac:dyDescent="0.25">
      <c r="A25" s="7" t="s">
        <v>81</v>
      </c>
      <c r="B25" s="65">
        <v>0</v>
      </c>
      <c r="C25" s="39">
        <f>IF(B27=0, "-", B25/B27)</f>
        <v>0</v>
      </c>
      <c r="D25" s="65">
        <v>0</v>
      </c>
      <c r="E25" s="21">
        <f>IF(D27=0, "-", D25/D27)</f>
        <v>0</v>
      </c>
      <c r="F25" s="81">
        <v>0</v>
      </c>
      <c r="G25" s="39">
        <f>IF(F27=0, "-", F25/F27)</f>
        <v>0</v>
      </c>
      <c r="H25" s="65">
        <v>2</v>
      </c>
      <c r="I25" s="21">
        <f>IF(H27=0, "-", H25/H27)</f>
        <v>9.6618357487922701E-3</v>
      </c>
      <c r="J25" s="20" t="str">
        <f t="shared" si="0"/>
        <v>-</v>
      </c>
      <c r="K25" s="21">
        <f t="shared" si="1"/>
        <v>-1</v>
      </c>
    </row>
    <row r="26" spans="1:11" x14ac:dyDescent="0.25">
      <c r="A26" s="2"/>
      <c r="B26" s="68"/>
      <c r="C26" s="33"/>
      <c r="D26" s="68"/>
      <c r="E26" s="6"/>
      <c r="F26" s="82"/>
      <c r="G26" s="33"/>
      <c r="H26" s="68"/>
      <c r="I26" s="6"/>
      <c r="J26" s="5"/>
      <c r="K26" s="6"/>
    </row>
    <row r="27" spans="1:11" s="43" customFormat="1" x14ac:dyDescent="0.25">
      <c r="A27" s="162" t="s">
        <v>465</v>
      </c>
      <c r="B27" s="71">
        <f>SUM(B7:B26)</f>
        <v>34</v>
      </c>
      <c r="C27" s="40">
        <v>1</v>
      </c>
      <c r="D27" s="71">
        <f>SUM(D7:D26)</f>
        <v>23</v>
      </c>
      <c r="E27" s="41">
        <v>1</v>
      </c>
      <c r="F27" s="77">
        <f>SUM(F7:F26)</f>
        <v>239</v>
      </c>
      <c r="G27" s="42">
        <v>1</v>
      </c>
      <c r="H27" s="71">
        <f>SUM(H7:H26)</f>
        <v>207</v>
      </c>
      <c r="I27" s="41">
        <v>1</v>
      </c>
      <c r="J27" s="37">
        <f>IF(D27=0, "-", (B27-D27)/D27)</f>
        <v>0.47826086956521741</v>
      </c>
      <c r="K27" s="38">
        <f>IF(H27=0, "-", (F27-H27)/H27)</f>
        <v>0.15458937198067632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01"/>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189</v>
      </c>
      <c r="B8" s="143">
        <v>0</v>
      </c>
      <c r="C8" s="144">
        <v>0</v>
      </c>
      <c r="D8" s="143">
        <v>0</v>
      </c>
      <c r="E8" s="144">
        <v>1</v>
      </c>
      <c r="F8" s="145"/>
      <c r="G8" s="143">
        <f t="shared" ref="G8:G15" si="0">B8-C8</f>
        <v>0</v>
      </c>
      <c r="H8" s="144">
        <f t="shared" ref="H8:H15" si="1">D8-E8</f>
        <v>-1</v>
      </c>
      <c r="I8" s="151" t="str">
        <f t="shared" ref="I8:I15" si="2">IF(C8=0, "-", IF(G8/C8&lt;10, G8/C8, "&gt;999%"))</f>
        <v>-</v>
      </c>
      <c r="J8" s="152">
        <f t="shared" ref="J8:J15" si="3">IF(E8=0, "-", IF(H8/E8&lt;10, H8/E8, "&gt;999%"))</f>
        <v>-1</v>
      </c>
    </row>
    <row r="9" spans="1:10" x14ac:dyDescent="0.25">
      <c r="A9" s="158" t="s">
        <v>210</v>
      </c>
      <c r="B9" s="65">
        <v>0</v>
      </c>
      <c r="C9" s="66">
        <v>0</v>
      </c>
      <c r="D9" s="65">
        <v>1</v>
      </c>
      <c r="E9" s="66">
        <v>0</v>
      </c>
      <c r="F9" s="67"/>
      <c r="G9" s="65">
        <f t="shared" si="0"/>
        <v>0</v>
      </c>
      <c r="H9" s="66">
        <f t="shared" si="1"/>
        <v>1</v>
      </c>
      <c r="I9" s="20" t="str">
        <f t="shared" si="2"/>
        <v>-</v>
      </c>
      <c r="J9" s="21" t="str">
        <f t="shared" si="3"/>
        <v>-</v>
      </c>
    </row>
    <row r="10" spans="1:10" x14ac:dyDescent="0.25">
      <c r="A10" s="158" t="s">
        <v>220</v>
      </c>
      <c r="B10" s="65">
        <v>0</v>
      </c>
      <c r="C10" s="66">
        <v>0</v>
      </c>
      <c r="D10" s="65">
        <v>0</v>
      </c>
      <c r="E10" s="66">
        <v>1</v>
      </c>
      <c r="F10" s="67"/>
      <c r="G10" s="65">
        <f t="shared" si="0"/>
        <v>0</v>
      </c>
      <c r="H10" s="66">
        <f t="shared" si="1"/>
        <v>-1</v>
      </c>
      <c r="I10" s="20" t="str">
        <f t="shared" si="2"/>
        <v>-</v>
      </c>
      <c r="J10" s="21">
        <f t="shared" si="3"/>
        <v>-1</v>
      </c>
    </row>
    <row r="11" spans="1:10" x14ac:dyDescent="0.25">
      <c r="A11" s="158" t="s">
        <v>275</v>
      </c>
      <c r="B11" s="65">
        <v>0</v>
      </c>
      <c r="C11" s="66">
        <v>0</v>
      </c>
      <c r="D11" s="65">
        <v>0</v>
      </c>
      <c r="E11" s="66">
        <v>1</v>
      </c>
      <c r="F11" s="67"/>
      <c r="G11" s="65">
        <f t="shared" si="0"/>
        <v>0</v>
      </c>
      <c r="H11" s="66">
        <f t="shared" si="1"/>
        <v>-1</v>
      </c>
      <c r="I11" s="20" t="str">
        <f t="shared" si="2"/>
        <v>-</v>
      </c>
      <c r="J11" s="21">
        <f t="shared" si="3"/>
        <v>-1</v>
      </c>
    </row>
    <row r="12" spans="1:10" x14ac:dyDescent="0.25">
      <c r="A12" s="158" t="s">
        <v>276</v>
      </c>
      <c r="B12" s="65">
        <v>2</v>
      </c>
      <c r="C12" s="66">
        <v>0</v>
      </c>
      <c r="D12" s="65">
        <v>4</v>
      </c>
      <c r="E12" s="66">
        <v>1</v>
      </c>
      <c r="F12" s="67"/>
      <c r="G12" s="65">
        <f t="shared" si="0"/>
        <v>2</v>
      </c>
      <c r="H12" s="66">
        <f t="shared" si="1"/>
        <v>3</v>
      </c>
      <c r="I12" s="20" t="str">
        <f t="shared" si="2"/>
        <v>-</v>
      </c>
      <c r="J12" s="21">
        <f t="shared" si="3"/>
        <v>3</v>
      </c>
    </row>
    <row r="13" spans="1:10" x14ac:dyDescent="0.25">
      <c r="A13" s="158" t="s">
        <v>298</v>
      </c>
      <c r="B13" s="65">
        <v>0</v>
      </c>
      <c r="C13" s="66">
        <v>0</v>
      </c>
      <c r="D13" s="65">
        <v>1</v>
      </c>
      <c r="E13" s="66">
        <v>0</v>
      </c>
      <c r="F13" s="67"/>
      <c r="G13" s="65">
        <f t="shared" si="0"/>
        <v>0</v>
      </c>
      <c r="H13" s="66">
        <f t="shared" si="1"/>
        <v>1</v>
      </c>
      <c r="I13" s="20" t="str">
        <f t="shared" si="2"/>
        <v>-</v>
      </c>
      <c r="J13" s="21" t="str">
        <f t="shared" si="3"/>
        <v>-</v>
      </c>
    </row>
    <row r="14" spans="1:10" x14ac:dyDescent="0.25">
      <c r="A14" s="158" t="s">
        <v>347</v>
      </c>
      <c r="B14" s="65">
        <v>0</v>
      </c>
      <c r="C14" s="66">
        <v>0</v>
      </c>
      <c r="D14" s="65">
        <v>1</v>
      </c>
      <c r="E14" s="66">
        <v>0</v>
      </c>
      <c r="F14" s="67"/>
      <c r="G14" s="65">
        <f t="shared" si="0"/>
        <v>0</v>
      </c>
      <c r="H14" s="66">
        <f t="shared" si="1"/>
        <v>1</v>
      </c>
      <c r="I14" s="20" t="str">
        <f t="shared" si="2"/>
        <v>-</v>
      </c>
      <c r="J14" s="21" t="str">
        <f t="shared" si="3"/>
        <v>-</v>
      </c>
    </row>
    <row r="15" spans="1:10" s="160" customFormat="1" x14ac:dyDescent="0.25">
      <c r="A15" s="178" t="s">
        <v>473</v>
      </c>
      <c r="B15" s="71">
        <v>2</v>
      </c>
      <c r="C15" s="72">
        <v>0</v>
      </c>
      <c r="D15" s="71">
        <v>7</v>
      </c>
      <c r="E15" s="72">
        <v>4</v>
      </c>
      <c r="F15" s="73"/>
      <c r="G15" s="71">
        <f t="shared" si="0"/>
        <v>2</v>
      </c>
      <c r="H15" s="72">
        <f t="shared" si="1"/>
        <v>3</v>
      </c>
      <c r="I15" s="37" t="str">
        <f t="shared" si="2"/>
        <v>-</v>
      </c>
      <c r="J15" s="38">
        <f t="shared" si="3"/>
        <v>0.75</v>
      </c>
    </row>
    <row r="16" spans="1:10" x14ac:dyDescent="0.25">
      <c r="A16" s="177"/>
      <c r="B16" s="143"/>
      <c r="C16" s="144"/>
      <c r="D16" s="143"/>
      <c r="E16" s="144"/>
      <c r="F16" s="145"/>
      <c r="G16" s="143"/>
      <c r="H16" s="144"/>
      <c r="I16" s="151"/>
      <c r="J16" s="152"/>
    </row>
    <row r="17" spans="1:10" s="139" customFormat="1" x14ac:dyDescent="0.25">
      <c r="A17" s="159" t="s">
        <v>32</v>
      </c>
      <c r="B17" s="65"/>
      <c r="C17" s="66"/>
      <c r="D17" s="65"/>
      <c r="E17" s="66"/>
      <c r="F17" s="67"/>
      <c r="G17" s="65"/>
      <c r="H17" s="66"/>
      <c r="I17" s="20"/>
      <c r="J17" s="21"/>
    </row>
    <row r="18" spans="1:10" x14ac:dyDescent="0.25">
      <c r="A18" s="158" t="s">
        <v>202</v>
      </c>
      <c r="B18" s="65">
        <v>1</v>
      </c>
      <c r="C18" s="66">
        <v>0</v>
      </c>
      <c r="D18" s="65">
        <v>4</v>
      </c>
      <c r="E18" s="66">
        <v>1</v>
      </c>
      <c r="F18" s="67"/>
      <c r="G18" s="65">
        <f t="shared" ref="G18:G34" si="4">B18-C18</f>
        <v>1</v>
      </c>
      <c r="H18" s="66">
        <f t="shared" ref="H18:H34" si="5">D18-E18</f>
        <v>3</v>
      </c>
      <c r="I18" s="20" t="str">
        <f t="shared" ref="I18:I34" si="6">IF(C18=0, "-", IF(G18/C18&lt;10, G18/C18, "&gt;999%"))</f>
        <v>-</v>
      </c>
      <c r="J18" s="21">
        <f t="shared" ref="J18:J34" si="7">IF(E18=0, "-", IF(H18/E18&lt;10, H18/E18, "&gt;999%"))</f>
        <v>3</v>
      </c>
    </row>
    <row r="19" spans="1:10" x14ac:dyDescent="0.25">
      <c r="A19" s="158" t="s">
        <v>234</v>
      </c>
      <c r="B19" s="65">
        <v>0</v>
      </c>
      <c r="C19" s="66">
        <v>0</v>
      </c>
      <c r="D19" s="65">
        <v>1</v>
      </c>
      <c r="E19" s="66">
        <v>0</v>
      </c>
      <c r="F19" s="67"/>
      <c r="G19" s="65">
        <f t="shared" si="4"/>
        <v>0</v>
      </c>
      <c r="H19" s="66">
        <f t="shared" si="5"/>
        <v>1</v>
      </c>
      <c r="I19" s="20" t="str">
        <f t="shared" si="6"/>
        <v>-</v>
      </c>
      <c r="J19" s="21" t="str">
        <f t="shared" si="7"/>
        <v>-</v>
      </c>
    </row>
    <row r="20" spans="1:10" x14ac:dyDescent="0.25">
      <c r="A20" s="158" t="s">
        <v>203</v>
      </c>
      <c r="B20" s="65">
        <v>0</v>
      </c>
      <c r="C20" s="66">
        <v>0</v>
      </c>
      <c r="D20" s="65">
        <v>2</v>
      </c>
      <c r="E20" s="66">
        <v>6</v>
      </c>
      <c r="F20" s="67"/>
      <c r="G20" s="65">
        <f t="shared" si="4"/>
        <v>0</v>
      </c>
      <c r="H20" s="66">
        <f t="shared" si="5"/>
        <v>-4</v>
      </c>
      <c r="I20" s="20" t="str">
        <f t="shared" si="6"/>
        <v>-</v>
      </c>
      <c r="J20" s="21">
        <f t="shared" si="7"/>
        <v>-0.66666666666666663</v>
      </c>
    </row>
    <row r="21" spans="1:10" x14ac:dyDescent="0.25">
      <c r="A21" s="158" t="s">
        <v>211</v>
      </c>
      <c r="B21" s="65">
        <v>0</v>
      </c>
      <c r="C21" s="66">
        <v>0</v>
      </c>
      <c r="D21" s="65">
        <v>2</v>
      </c>
      <c r="E21" s="66">
        <v>4</v>
      </c>
      <c r="F21" s="67"/>
      <c r="G21" s="65">
        <f t="shared" si="4"/>
        <v>0</v>
      </c>
      <c r="H21" s="66">
        <f t="shared" si="5"/>
        <v>-2</v>
      </c>
      <c r="I21" s="20" t="str">
        <f t="shared" si="6"/>
        <v>-</v>
      </c>
      <c r="J21" s="21">
        <f t="shared" si="7"/>
        <v>-0.5</v>
      </c>
    </row>
    <row r="22" spans="1:10" x14ac:dyDescent="0.25">
      <c r="A22" s="158" t="s">
        <v>240</v>
      </c>
      <c r="B22" s="65">
        <v>0</v>
      </c>
      <c r="C22" s="66">
        <v>0</v>
      </c>
      <c r="D22" s="65">
        <v>0</v>
      </c>
      <c r="E22" s="66">
        <v>3</v>
      </c>
      <c r="F22" s="67"/>
      <c r="G22" s="65">
        <f t="shared" si="4"/>
        <v>0</v>
      </c>
      <c r="H22" s="66">
        <f t="shared" si="5"/>
        <v>-3</v>
      </c>
      <c r="I22" s="20" t="str">
        <f t="shared" si="6"/>
        <v>-</v>
      </c>
      <c r="J22" s="21">
        <f t="shared" si="7"/>
        <v>-1</v>
      </c>
    </row>
    <row r="23" spans="1:10" x14ac:dyDescent="0.25">
      <c r="A23" s="158" t="s">
        <v>212</v>
      </c>
      <c r="B23" s="65">
        <v>0</v>
      </c>
      <c r="C23" s="66">
        <v>0</v>
      </c>
      <c r="D23" s="65">
        <v>2</v>
      </c>
      <c r="E23" s="66">
        <v>0</v>
      </c>
      <c r="F23" s="67"/>
      <c r="G23" s="65">
        <f t="shared" si="4"/>
        <v>0</v>
      </c>
      <c r="H23" s="66">
        <f t="shared" si="5"/>
        <v>2</v>
      </c>
      <c r="I23" s="20" t="str">
        <f t="shared" si="6"/>
        <v>-</v>
      </c>
      <c r="J23" s="21" t="str">
        <f t="shared" si="7"/>
        <v>-</v>
      </c>
    </row>
    <row r="24" spans="1:10" x14ac:dyDescent="0.25">
      <c r="A24" s="158" t="s">
        <v>221</v>
      </c>
      <c r="B24" s="65">
        <v>0</v>
      </c>
      <c r="C24" s="66">
        <v>0</v>
      </c>
      <c r="D24" s="65">
        <v>1</v>
      </c>
      <c r="E24" s="66">
        <v>0</v>
      </c>
      <c r="F24" s="67"/>
      <c r="G24" s="65">
        <f t="shared" si="4"/>
        <v>0</v>
      </c>
      <c r="H24" s="66">
        <f t="shared" si="5"/>
        <v>1</v>
      </c>
      <c r="I24" s="20" t="str">
        <f t="shared" si="6"/>
        <v>-</v>
      </c>
      <c r="J24" s="21" t="str">
        <f t="shared" si="7"/>
        <v>-</v>
      </c>
    </row>
    <row r="25" spans="1:10" x14ac:dyDescent="0.25">
      <c r="A25" s="158" t="s">
        <v>223</v>
      </c>
      <c r="B25" s="65">
        <v>0</v>
      </c>
      <c r="C25" s="66">
        <v>0</v>
      </c>
      <c r="D25" s="65">
        <v>0</v>
      </c>
      <c r="E25" s="66">
        <v>2</v>
      </c>
      <c r="F25" s="67"/>
      <c r="G25" s="65">
        <f t="shared" si="4"/>
        <v>0</v>
      </c>
      <c r="H25" s="66">
        <f t="shared" si="5"/>
        <v>-2</v>
      </c>
      <c r="I25" s="20" t="str">
        <f t="shared" si="6"/>
        <v>-</v>
      </c>
      <c r="J25" s="21">
        <f t="shared" si="7"/>
        <v>-1</v>
      </c>
    </row>
    <row r="26" spans="1:10" x14ac:dyDescent="0.25">
      <c r="A26" s="158" t="s">
        <v>330</v>
      </c>
      <c r="B26" s="65">
        <v>0</v>
      </c>
      <c r="C26" s="66">
        <v>0</v>
      </c>
      <c r="D26" s="65">
        <v>1</v>
      </c>
      <c r="E26" s="66">
        <v>0</v>
      </c>
      <c r="F26" s="67"/>
      <c r="G26" s="65">
        <f t="shared" si="4"/>
        <v>0</v>
      </c>
      <c r="H26" s="66">
        <f t="shared" si="5"/>
        <v>1</v>
      </c>
      <c r="I26" s="20" t="str">
        <f t="shared" si="6"/>
        <v>-</v>
      </c>
      <c r="J26" s="21" t="str">
        <f t="shared" si="7"/>
        <v>-</v>
      </c>
    </row>
    <row r="27" spans="1:10" x14ac:dyDescent="0.25">
      <c r="A27" s="158" t="s">
        <v>277</v>
      </c>
      <c r="B27" s="65">
        <v>0</v>
      </c>
      <c r="C27" s="66">
        <v>1</v>
      </c>
      <c r="D27" s="65">
        <v>8</v>
      </c>
      <c r="E27" s="66">
        <v>6</v>
      </c>
      <c r="F27" s="67"/>
      <c r="G27" s="65">
        <f t="shared" si="4"/>
        <v>-1</v>
      </c>
      <c r="H27" s="66">
        <f t="shared" si="5"/>
        <v>2</v>
      </c>
      <c r="I27" s="20">
        <f t="shared" si="6"/>
        <v>-1</v>
      </c>
      <c r="J27" s="21">
        <f t="shared" si="7"/>
        <v>0.33333333333333331</v>
      </c>
    </row>
    <row r="28" spans="1:10" x14ac:dyDescent="0.25">
      <c r="A28" s="158" t="s">
        <v>278</v>
      </c>
      <c r="B28" s="65">
        <v>0</v>
      </c>
      <c r="C28" s="66">
        <v>0</v>
      </c>
      <c r="D28" s="65">
        <v>1</v>
      </c>
      <c r="E28" s="66">
        <v>5</v>
      </c>
      <c r="F28" s="67"/>
      <c r="G28" s="65">
        <f t="shared" si="4"/>
        <v>0</v>
      </c>
      <c r="H28" s="66">
        <f t="shared" si="5"/>
        <v>-4</v>
      </c>
      <c r="I28" s="20" t="str">
        <f t="shared" si="6"/>
        <v>-</v>
      </c>
      <c r="J28" s="21">
        <f t="shared" si="7"/>
        <v>-0.8</v>
      </c>
    </row>
    <row r="29" spans="1:10" x14ac:dyDescent="0.25">
      <c r="A29" s="158" t="s">
        <v>299</v>
      </c>
      <c r="B29" s="65">
        <v>1</v>
      </c>
      <c r="C29" s="66">
        <v>2</v>
      </c>
      <c r="D29" s="65">
        <v>4</v>
      </c>
      <c r="E29" s="66">
        <v>6</v>
      </c>
      <c r="F29" s="67"/>
      <c r="G29" s="65">
        <f t="shared" si="4"/>
        <v>-1</v>
      </c>
      <c r="H29" s="66">
        <f t="shared" si="5"/>
        <v>-2</v>
      </c>
      <c r="I29" s="20">
        <f t="shared" si="6"/>
        <v>-0.5</v>
      </c>
      <c r="J29" s="21">
        <f t="shared" si="7"/>
        <v>-0.33333333333333331</v>
      </c>
    </row>
    <row r="30" spans="1:10" x14ac:dyDescent="0.25">
      <c r="A30" s="158" t="s">
        <v>300</v>
      </c>
      <c r="B30" s="65">
        <v>0</v>
      </c>
      <c r="C30" s="66">
        <v>0</v>
      </c>
      <c r="D30" s="65">
        <v>1</v>
      </c>
      <c r="E30" s="66">
        <v>0</v>
      </c>
      <c r="F30" s="67"/>
      <c r="G30" s="65">
        <f t="shared" si="4"/>
        <v>0</v>
      </c>
      <c r="H30" s="66">
        <f t="shared" si="5"/>
        <v>1</v>
      </c>
      <c r="I30" s="20" t="str">
        <f t="shared" si="6"/>
        <v>-</v>
      </c>
      <c r="J30" s="21" t="str">
        <f t="shared" si="7"/>
        <v>-</v>
      </c>
    </row>
    <row r="31" spans="1:10" x14ac:dyDescent="0.25">
      <c r="A31" s="158" t="s">
        <v>331</v>
      </c>
      <c r="B31" s="65">
        <v>0</v>
      </c>
      <c r="C31" s="66">
        <v>0</v>
      </c>
      <c r="D31" s="65">
        <v>4</v>
      </c>
      <c r="E31" s="66">
        <v>5</v>
      </c>
      <c r="F31" s="67"/>
      <c r="G31" s="65">
        <f t="shared" si="4"/>
        <v>0</v>
      </c>
      <c r="H31" s="66">
        <f t="shared" si="5"/>
        <v>-1</v>
      </c>
      <c r="I31" s="20" t="str">
        <f t="shared" si="6"/>
        <v>-</v>
      </c>
      <c r="J31" s="21">
        <f t="shared" si="7"/>
        <v>-0.2</v>
      </c>
    </row>
    <row r="32" spans="1:10" x14ac:dyDescent="0.25">
      <c r="A32" s="158" t="s">
        <v>332</v>
      </c>
      <c r="B32" s="65">
        <v>0</v>
      </c>
      <c r="C32" s="66">
        <v>0</v>
      </c>
      <c r="D32" s="65">
        <v>2</v>
      </c>
      <c r="E32" s="66">
        <v>0</v>
      </c>
      <c r="F32" s="67"/>
      <c r="G32" s="65">
        <f t="shared" si="4"/>
        <v>0</v>
      </c>
      <c r="H32" s="66">
        <f t="shared" si="5"/>
        <v>2</v>
      </c>
      <c r="I32" s="20" t="str">
        <f t="shared" si="6"/>
        <v>-</v>
      </c>
      <c r="J32" s="21" t="str">
        <f t="shared" si="7"/>
        <v>-</v>
      </c>
    </row>
    <row r="33" spans="1:10" x14ac:dyDescent="0.25">
      <c r="A33" s="158" t="s">
        <v>241</v>
      </c>
      <c r="B33" s="65">
        <v>0</v>
      </c>
      <c r="C33" s="66">
        <v>0</v>
      </c>
      <c r="D33" s="65">
        <v>1</v>
      </c>
      <c r="E33" s="66">
        <v>0</v>
      </c>
      <c r="F33" s="67"/>
      <c r="G33" s="65">
        <f t="shared" si="4"/>
        <v>0</v>
      </c>
      <c r="H33" s="66">
        <f t="shared" si="5"/>
        <v>1</v>
      </c>
      <c r="I33" s="20" t="str">
        <f t="shared" si="6"/>
        <v>-</v>
      </c>
      <c r="J33" s="21" t="str">
        <f t="shared" si="7"/>
        <v>-</v>
      </c>
    </row>
    <row r="34" spans="1:10" s="160" customFormat="1" x14ac:dyDescent="0.25">
      <c r="A34" s="178" t="s">
        <v>474</v>
      </c>
      <c r="B34" s="71">
        <v>2</v>
      </c>
      <c r="C34" s="72">
        <v>3</v>
      </c>
      <c r="D34" s="71">
        <v>34</v>
      </c>
      <c r="E34" s="72">
        <v>38</v>
      </c>
      <c r="F34" s="73"/>
      <c r="G34" s="71">
        <f t="shared" si="4"/>
        <v>-1</v>
      </c>
      <c r="H34" s="72">
        <f t="shared" si="5"/>
        <v>-4</v>
      </c>
      <c r="I34" s="37">
        <f t="shared" si="6"/>
        <v>-0.33333333333333331</v>
      </c>
      <c r="J34" s="38">
        <f t="shared" si="7"/>
        <v>-0.10526315789473684</v>
      </c>
    </row>
    <row r="35" spans="1:10" x14ac:dyDescent="0.25">
      <c r="A35" s="177"/>
      <c r="B35" s="143"/>
      <c r="C35" s="144"/>
      <c r="D35" s="143"/>
      <c r="E35" s="144"/>
      <c r="F35" s="145"/>
      <c r="G35" s="143"/>
      <c r="H35" s="144"/>
      <c r="I35" s="151"/>
      <c r="J35" s="152"/>
    </row>
    <row r="36" spans="1:10" s="139" customFormat="1" x14ac:dyDescent="0.25">
      <c r="A36" s="159" t="s">
        <v>33</v>
      </c>
      <c r="B36" s="65"/>
      <c r="C36" s="66"/>
      <c r="D36" s="65"/>
      <c r="E36" s="66"/>
      <c r="F36" s="67"/>
      <c r="G36" s="65"/>
      <c r="H36" s="66"/>
      <c r="I36" s="20"/>
      <c r="J36" s="21"/>
    </row>
    <row r="37" spans="1:10" x14ac:dyDescent="0.25">
      <c r="A37" s="158" t="s">
        <v>242</v>
      </c>
      <c r="B37" s="65">
        <v>1</v>
      </c>
      <c r="C37" s="66">
        <v>0</v>
      </c>
      <c r="D37" s="65">
        <v>3</v>
      </c>
      <c r="E37" s="66">
        <v>0</v>
      </c>
      <c r="F37" s="67"/>
      <c r="G37" s="65">
        <f>B37-C37</f>
        <v>1</v>
      </c>
      <c r="H37" s="66">
        <f>D37-E37</f>
        <v>3</v>
      </c>
      <c r="I37" s="20" t="str">
        <f>IF(C37=0, "-", IF(G37/C37&lt;10, G37/C37, "&gt;999%"))</f>
        <v>-</v>
      </c>
      <c r="J37" s="21" t="str">
        <f>IF(E37=0, "-", IF(H37/E37&lt;10, H37/E37, "&gt;999%"))</f>
        <v>-</v>
      </c>
    </row>
    <row r="38" spans="1:10" x14ac:dyDescent="0.25">
      <c r="A38" s="158" t="s">
        <v>375</v>
      </c>
      <c r="B38" s="65">
        <v>1</v>
      </c>
      <c r="C38" s="66">
        <v>5</v>
      </c>
      <c r="D38" s="65">
        <v>12</v>
      </c>
      <c r="E38" s="66">
        <v>13</v>
      </c>
      <c r="F38" s="67"/>
      <c r="G38" s="65">
        <f>B38-C38</f>
        <v>-4</v>
      </c>
      <c r="H38" s="66">
        <f>D38-E38</f>
        <v>-1</v>
      </c>
      <c r="I38" s="20">
        <f>IF(C38=0, "-", IF(G38/C38&lt;10, G38/C38, "&gt;999%"))</f>
        <v>-0.8</v>
      </c>
      <c r="J38" s="21">
        <f>IF(E38=0, "-", IF(H38/E38&lt;10, H38/E38, "&gt;999%"))</f>
        <v>-7.6923076923076927E-2</v>
      </c>
    </row>
    <row r="39" spans="1:10" x14ac:dyDescent="0.25">
      <c r="A39" s="158" t="s">
        <v>376</v>
      </c>
      <c r="B39" s="65">
        <v>0</v>
      </c>
      <c r="C39" s="66">
        <v>0</v>
      </c>
      <c r="D39" s="65">
        <v>3</v>
      </c>
      <c r="E39" s="66">
        <v>0</v>
      </c>
      <c r="F39" s="67"/>
      <c r="G39" s="65">
        <f>B39-C39</f>
        <v>0</v>
      </c>
      <c r="H39" s="66">
        <f>D39-E39</f>
        <v>3</v>
      </c>
      <c r="I39" s="20" t="str">
        <f>IF(C39=0, "-", IF(G39/C39&lt;10, G39/C39, "&gt;999%"))</f>
        <v>-</v>
      </c>
      <c r="J39" s="21" t="str">
        <f>IF(E39=0, "-", IF(H39/E39&lt;10, H39/E39, "&gt;999%"))</f>
        <v>-</v>
      </c>
    </row>
    <row r="40" spans="1:10" s="160" customFormat="1" x14ac:dyDescent="0.25">
      <c r="A40" s="178" t="s">
        <v>475</v>
      </c>
      <c r="B40" s="71">
        <v>2</v>
      </c>
      <c r="C40" s="72">
        <v>5</v>
      </c>
      <c r="D40" s="71">
        <v>18</v>
      </c>
      <c r="E40" s="72">
        <v>13</v>
      </c>
      <c r="F40" s="73"/>
      <c r="G40" s="71">
        <f>B40-C40</f>
        <v>-3</v>
      </c>
      <c r="H40" s="72">
        <f>D40-E40</f>
        <v>5</v>
      </c>
      <c r="I40" s="37">
        <f>IF(C40=0, "-", IF(G40/C40&lt;10, G40/C40, "&gt;999%"))</f>
        <v>-0.6</v>
      </c>
      <c r="J40" s="38">
        <f>IF(E40=0, "-", IF(H40/E40&lt;10, H40/E40, "&gt;999%"))</f>
        <v>0.38461538461538464</v>
      </c>
    </row>
    <row r="41" spans="1:10" x14ac:dyDescent="0.25">
      <c r="A41" s="177"/>
      <c r="B41" s="143"/>
      <c r="C41" s="144"/>
      <c r="D41" s="143"/>
      <c r="E41" s="144"/>
      <c r="F41" s="145"/>
      <c r="G41" s="143"/>
      <c r="H41" s="144"/>
      <c r="I41" s="151"/>
      <c r="J41" s="152"/>
    </row>
    <row r="42" spans="1:10" s="139" customFormat="1" x14ac:dyDescent="0.25">
      <c r="A42" s="159" t="s">
        <v>34</v>
      </c>
      <c r="B42" s="65"/>
      <c r="C42" s="66"/>
      <c r="D42" s="65"/>
      <c r="E42" s="66"/>
      <c r="F42" s="67"/>
      <c r="G42" s="65"/>
      <c r="H42" s="66"/>
      <c r="I42" s="20"/>
      <c r="J42" s="21"/>
    </row>
    <row r="43" spans="1:10" x14ac:dyDescent="0.25">
      <c r="A43" s="158" t="s">
        <v>392</v>
      </c>
      <c r="B43" s="65">
        <v>0</v>
      </c>
      <c r="C43" s="66">
        <v>0</v>
      </c>
      <c r="D43" s="65">
        <v>1</v>
      </c>
      <c r="E43" s="66">
        <v>0</v>
      </c>
      <c r="F43" s="67"/>
      <c r="G43" s="65">
        <f>B43-C43</f>
        <v>0</v>
      </c>
      <c r="H43" s="66">
        <f>D43-E43</f>
        <v>1</v>
      </c>
      <c r="I43" s="20" t="str">
        <f>IF(C43=0, "-", IF(G43/C43&lt;10, G43/C43, "&gt;999%"))</f>
        <v>-</v>
      </c>
      <c r="J43" s="21" t="str">
        <f>IF(E43=0, "-", IF(H43/E43&lt;10, H43/E43, "&gt;999%"))</f>
        <v>-</v>
      </c>
    </row>
    <row r="44" spans="1:10" s="160" customFormat="1" x14ac:dyDescent="0.25">
      <c r="A44" s="178" t="s">
        <v>476</v>
      </c>
      <c r="B44" s="71">
        <v>0</v>
      </c>
      <c r="C44" s="72">
        <v>0</v>
      </c>
      <c r="D44" s="71">
        <v>1</v>
      </c>
      <c r="E44" s="72">
        <v>0</v>
      </c>
      <c r="F44" s="73"/>
      <c r="G44" s="71">
        <f>B44-C44</f>
        <v>0</v>
      </c>
      <c r="H44" s="72">
        <f>D44-E44</f>
        <v>1</v>
      </c>
      <c r="I44" s="37" t="str">
        <f>IF(C44=0, "-", IF(G44/C44&lt;10, G44/C44, "&gt;999%"))</f>
        <v>-</v>
      </c>
      <c r="J44" s="38" t="str">
        <f>IF(E44=0, "-", IF(H44/E44&lt;10, H44/E44, "&gt;999%"))</f>
        <v>-</v>
      </c>
    </row>
    <row r="45" spans="1:10" x14ac:dyDescent="0.25">
      <c r="A45" s="177"/>
      <c r="B45" s="143"/>
      <c r="C45" s="144"/>
      <c r="D45" s="143"/>
      <c r="E45" s="144"/>
      <c r="F45" s="145"/>
      <c r="G45" s="143"/>
      <c r="H45" s="144"/>
      <c r="I45" s="151"/>
      <c r="J45" s="152"/>
    </row>
    <row r="46" spans="1:10" s="139" customFormat="1" x14ac:dyDescent="0.25">
      <c r="A46" s="159" t="s">
        <v>35</v>
      </c>
      <c r="B46" s="65"/>
      <c r="C46" s="66"/>
      <c r="D46" s="65"/>
      <c r="E46" s="66"/>
      <c r="F46" s="67"/>
      <c r="G46" s="65"/>
      <c r="H46" s="66"/>
      <c r="I46" s="20"/>
      <c r="J46" s="21"/>
    </row>
    <row r="47" spans="1:10" x14ac:dyDescent="0.25">
      <c r="A47" s="158" t="s">
        <v>282</v>
      </c>
      <c r="B47" s="65">
        <v>4</v>
      </c>
      <c r="C47" s="66">
        <v>0</v>
      </c>
      <c r="D47" s="65">
        <v>11</v>
      </c>
      <c r="E47" s="66">
        <v>3</v>
      </c>
      <c r="F47" s="67"/>
      <c r="G47" s="65">
        <f t="shared" ref="G47:G58" si="8">B47-C47</f>
        <v>4</v>
      </c>
      <c r="H47" s="66">
        <f t="shared" ref="H47:H58" si="9">D47-E47</f>
        <v>8</v>
      </c>
      <c r="I47" s="20" t="str">
        <f t="shared" ref="I47:I58" si="10">IF(C47=0, "-", IF(G47/C47&lt;10, G47/C47, "&gt;999%"))</f>
        <v>-</v>
      </c>
      <c r="J47" s="21">
        <f t="shared" ref="J47:J58" si="11">IF(E47=0, "-", IF(H47/E47&lt;10, H47/E47, "&gt;999%"))</f>
        <v>2.6666666666666665</v>
      </c>
    </row>
    <row r="48" spans="1:10" x14ac:dyDescent="0.25">
      <c r="A48" s="158" t="s">
        <v>310</v>
      </c>
      <c r="B48" s="65">
        <v>7</v>
      </c>
      <c r="C48" s="66">
        <v>1</v>
      </c>
      <c r="D48" s="65">
        <v>40</v>
      </c>
      <c r="E48" s="66">
        <v>30</v>
      </c>
      <c r="F48" s="67"/>
      <c r="G48" s="65">
        <f t="shared" si="8"/>
        <v>6</v>
      </c>
      <c r="H48" s="66">
        <f t="shared" si="9"/>
        <v>10</v>
      </c>
      <c r="I48" s="20">
        <f t="shared" si="10"/>
        <v>6</v>
      </c>
      <c r="J48" s="21">
        <f t="shared" si="11"/>
        <v>0.33333333333333331</v>
      </c>
    </row>
    <row r="49" spans="1:10" x14ac:dyDescent="0.25">
      <c r="A49" s="158" t="s">
        <v>179</v>
      </c>
      <c r="B49" s="65">
        <v>0</v>
      </c>
      <c r="C49" s="66">
        <v>0</v>
      </c>
      <c r="D49" s="65">
        <v>1</v>
      </c>
      <c r="E49" s="66">
        <v>1</v>
      </c>
      <c r="F49" s="67"/>
      <c r="G49" s="65">
        <f t="shared" si="8"/>
        <v>0</v>
      </c>
      <c r="H49" s="66">
        <f t="shared" si="9"/>
        <v>0</v>
      </c>
      <c r="I49" s="20" t="str">
        <f t="shared" si="10"/>
        <v>-</v>
      </c>
      <c r="J49" s="21">
        <f t="shared" si="11"/>
        <v>0</v>
      </c>
    </row>
    <row r="50" spans="1:10" x14ac:dyDescent="0.25">
      <c r="A50" s="158" t="s">
        <v>191</v>
      </c>
      <c r="B50" s="65">
        <v>0</v>
      </c>
      <c r="C50" s="66">
        <v>0</v>
      </c>
      <c r="D50" s="65">
        <v>0</v>
      </c>
      <c r="E50" s="66">
        <v>1</v>
      </c>
      <c r="F50" s="67"/>
      <c r="G50" s="65">
        <f t="shared" si="8"/>
        <v>0</v>
      </c>
      <c r="H50" s="66">
        <f t="shared" si="9"/>
        <v>-1</v>
      </c>
      <c r="I50" s="20" t="str">
        <f t="shared" si="10"/>
        <v>-</v>
      </c>
      <c r="J50" s="21">
        <f t="shared" si="11"/>
        <v>-1</v>
      </c>
    </row>
    <row r="51" spans="1:10" x14ac:dyDescent="0.25">
      <c r="A51" s="158" t="s">
        <v>235</v>
      </c>
      <c r="B51" s="65">
        <v>2</v>
      </c>
      <c r="C51" s="66">
        <v>1</v>
      </c>
      <c r="D51" s="65">
        <v>6</v>
      </c>
      <c r="E51" s="66">
        <v>13</v>
      </c>
      <c r="F51" s="67"/>
      <c r="G51" s="65">
        <f t="shared" si="8"/>
        <v>1</v>
      </c>
      <c r="H51" s="66">
        <f t="shared" si="9"/>
        <v>-7</v>
      </c>
      <c r="I51" s="20">
        <f t="shared" si="10"/>
        <v>1</v>
      </c>
      <c r="J51" s="21">
        <f t="shared" si="11"/>
        <v>-0.53846153846153844</v>
      </c>
    </row>
    <row r="52" spans="1:10" x14ac:dyDescent="0.25">
      <c r="A52" s="158" t="s">
        <v>247</v>
      </c>
      <c r="B52" s="65">
        <v>0</v>
      </c>
      <c r="C52" s="66">
        <v>0</v>
      </c>
      <c r="D52" s="65">
        <v>5</v>
      </c>
      <c r="E52" s="66">
        <v>11</v>
      </c>
      <c r="F52" s="67"/>
      <c r="G52" s="65">
        <f t="shared" si="8"/>
        <v>0</v>
      </c>
      <c r="H52" s="66">
        <f t="shared" si="9"/>
        <v>-6</v>
      </c>
      <c r="I52" s="20" t="str">
        <f t="shared" si="10"/>
        <v>-</v>
      </c>
      <c r="J52" s="21">
        <f t="shared" si="11"/>
        <v>-0.54545454545454541</v>
      </c>
    </row>
    <row r="53" spans="1:10" x14ac:dyDescent="0.25">
      <c r="A53" s="158" t="s">
        <v>367</v>
      </c>
      <c r="B53" s="65">
        <v>9</v>
      </c>
      <c r="C53" s="66">
        <v>3</v>
      </c>
      <c r="D53" s="65">
        <v>28</v>
      </c>
      <c r="E53" s="66">
        <v>24</v>
      </c>
      <c r="F53" s="67"/>
      <c r="G53" s="65">
        <f t="shared" si="8"/>
        <v>6</v>
      </c>
      <c r="H53" s="66">
        <f t="shared" si="9"/>
        <v>4</v>
      </c>
      <c r="I53" s="20">
        <f t="shared" si="10"/>
        <v>2</v>
      </c>
      <c r="J53" s="21">
        <f t="shared" si="11"/>
        <v>0.16666666666666666</v>
      </c>
    </row>
    <row r="54" spans="1:10" x14ac:dyDescent="0.25">
      <c r="A54" s="158" t="s">
        <v>377</v>
      </c>
      <c r="B54" s="65">
        <v>34</v>
      </c>
      <c r="C54" s="66">
        <v>22</v>
      </c>
      <c r="D54" s="65">
        <v>203</v>
      </c>
      <c r="E54" s="66">
        <v>238</v>
      </c>
      <c r="F54" s="67"/>
      <c r="G54" s="65">
        <f t="shared" si="8"/>
        <v>12</v>
      </c>
      <c r="H54" s="66">
        <f t="shared" si="9"/>
        <v>-35</v>
      </c>
      <c r="I54" s="20">
        <f t="shared" si="10"/>
        <v>0.54545454545454541</v>
      </c>
      <c r="J54" s="21">
        <f t="shared" si="11"/>
        <v>-0.14705882352941177</v>
      </c>
    </row>
    <row r="55" spans="1:10" x14ac:dyDescent="0.25">
      <c r="A55" s="158" t="s">
        <v>351</v>
      </c>
      <c r="B55" s="65">
        <v>0</v>
      </c>
      <c r="C55" s="66">
        <v>0</v>
      </c>
      <c r="D55" s="65">
        <v>1</v>
      </c>
      <c r="E55" s="66">
        <v>8</v>
      </c>
      <c r="F55" s="67"/>
      <c r="G55" s="65">
        <f t="shared" si="8"/>
        <v>0</v>
      </c>
      <c r="H55" s="66">
        <f t="shared" si="9"/>
        <v>-7</v>
      </c>
      <c r="I55" s="20" t="str">
        <f t="shared" si="10"/>
        <v>-</v>
      </c>
      <c r="J55" s="21">
        <f t="shared" si="11"/>
        <v>-0.875</v>
      </c>
    </row>
    <row r="56" spans="1:10" x14ac:dyDescent="0.25">
      <c r="A56" s="158" t="s">
        <v>358</v>
      </c>
      <c r="B56" s="65">
        <v>1</v>
      </c>
      <c r="C56" s="66">
        <v>0</v>
      </c>
      <c r="D56" s="65">
        <v>2</v>
      </c>
      <c r="E56" s="66">
        <v>9</v>
      </c>
      <c r="F56" s="67"/>
      <c r="G56" s="65">
        <f t="shared" si="8"/>
        <v>1</v>
      </c>
      <c r="H56" s="66">
        <f t="shared" si="9"/>
        <v>-7</v>
      </c>
      <c r="I56" s="20" t="str">
        <f t="shared" si="10"/>
        <v>-</v>
      </c>
      <c r="J56" s="21">
        <f t="shared" si="11"/>
        <v>-0.77777777777777779</v>
      </c>
    </row>
    <row r="57" spans="1:10" x14ac:dyDescent="0.25">
      <c r="A57" s="158" t="s">
        <v>393</v>
      </c>
      <c r="B57" s="65">
        <v>0</v>
      </c>
      <c r="C57" s="66">
        <v>0</v>
      </c>
      <c r="D57" s="65">
        <v>0</v>
      </c>
      <c r="E57" s="66">
        <v>6</v>
      </c>
      <c r="F57" s="67"/>
      <c r="G57" s="65">
        <f t="shared" si="8"/>
        <v>0</v>
      </c>
      <c r="H57" s="66">
        <f t="shared" si="9"/>
        <v>-6</v>
      </c>
      <c r="I57" s="20" t="str">
        <f t="shared" si="10"/>
        <v>-</v>
      </c>
      <c r="J57" s="21">
        <f t="shared" si="11"/>
        <v>-1</v>
      </c>
    </row>
    <row r="58" spans="1:10" s="160" customFormat="1" x14ac:dyDescent="0.25">
      <c r="A58" s="178" t="s">
        <v>477</v>
      </c>
      <c r="B58" s="71">
        <v>57</v>
      </c>
      <c r="C58" s="72">
        <v>27</v>
      </c>
      <c r="D58" s="71">
        <v>297</v>
      </c>
      <c r="E58" s="72">
        <v>344</v>
      </c>
      <c r="F58" s="73"/>
      <c r="G58" s="71">
        <f t="shared" si="8"/>
        <v>30</v>
      </c>
      <c r="H58" s="72">
        <f t="shared" si="9"/>
        <v>-47</v>
      </c>
      <c r="I58" s="37">
        <f t="shared" si="10"/>
        <v>1.1111111111111112</v>
      </c>
      <c r="J58" s="38">
        <f t="shared" si="11"/>
        <v>-0.13662790697674418</v>
      </c>
    </row>
    <row r="59" spans="1:10" x14ac:dyDescent="0.25">
      <c r="A59" s="177"/>
      <c r="B59" s="143"/>
      <c r="C59" s="144"/>
      <c r="D59" s="143"/>
      <c r="E59" s="144"/>
      <c r="F59" s="145"/>
      <c r="G59" s="143"/>
      <c r="H59" s="144"/>
      <c r="I59" s="151"/>
      <c r="J59" s="152"/>
    </row>
    <row r="60" spans="1:10" s="139" customFormat="1" x14ac:dyDescent="0.25">
      <c r="A60" s="159" t="s">
        <v>36</v>
      </c>
      <c r="B60" s="65"/>
      <c r="C60" s="66"/>
      <c r="D60" s="65"/>
      <c r="E60" s="66"/>
      <c r="F60" s="67"/>
      <c r="G60" s="65"/>
      <c r="H60" s="66"/>
      <c r="I60" s="20"/>
      <c r="J60" s="21"/>
    </row>
    <row r="61" spans="1:10" x14ac:dyDescent="0.25">
      <c r="A61" s="158" t="s">
        <v>406</v>
      </c>
      <c r="B61" s="65">
        <v>0</v>
      </c>
      <c r="C61" s="66">
        <v>0</v>
      </c>
      <c r="D61" s="65">
        <v>0</v>
      </c>
      <c r="E61" s="66">
        <v>1</v>
      </c>
      <c r="F61" s="67"/>
      <c r="G61" s="65">
        <f>B61-C61</f>
        <v>0</v>
      </c>
      <c r="H61" s="66">
        <f>D61-E61</f>
        <v>-1</v>
      </c>
      <c r="I61" s="20" t="str">
        <f>IF(C61=0, "-", IF(G61/C61&lt;10, G61/C61, "&gt;999%"))</f>
        <v>-</v>
      </c>
      <c r="J61" s="21">
        <f>IF(E61=0, "-", IF(H61/E61&lt;10, H61/E61, "&gt;999%"))</f>
        <v>-1</v>
      </c>
    </row>
    <row r="62" spans="1:10" s="160" customFormat="1" x14ac:dyDescent="0.25">
      <c r="A62" s="178" t="s">
        <v>478</v>
      </c>
      <c r="B62" s="71">
        <v>0</v>
      </c>
      <c r="C62" s="72">
        <v>0</v>
      </c>
      <c r="D62" s="71">
        <v>0</v>
      </c>
      <c r="E62" s="72">
        <v>1</v>
      </c>
      <c r="F62" s="73"/>
      <c r="G62" s="71">
        <f>B62-C62</f>
        <v>0</v>
      </c>
      <c r="H62" s="72">
        <f>D62-E62</f>
        <v>-1</v>
      </c>
      <c r="I62" s="37" t="str">
        <f>IF(C62=0, "-", IF(G62/C62&lt;10, G62/C62, "&gt;999%"))</f>
        <v>-</v>
      </c>
      <c r="J62" s="38">
        <f>IF(E62=0, "-", IF(H62/E62&lt;10, H62/E62, "&gt;999%"))</f>
        <v>-1</v>
      </c>
    </row>
    <row r="63" spans="1:10" x14ac:dyDescent="0.25">
      <c r="A63" s="177"/>
      <c r="B63" s="143"/>
      <c r="C63" s="144"/>
      <c r="D63" s="143"/>
      <c r="E63" s="144"/>
      <c r="F63" s="145"/>
      <c r="G63" s="143"/>
      <c r="H63" s="144"/>
      <c r="I63" s="151"/>
      <c r="J63" s="152"/>
    </row>
    <row r="64" spans="1:10" s="139" customFormat="1" x14ac:dyDescent="0.25">
      <c r="A64" s="159" t="s">
        <v>37</v>
      </c>
      <c r="B64" s="65"/>
      <c r="C64" s="66"/>
      <c r="D64" s="65"/>
      <c r="E64" s="66"/>
      <c r="F64" s="67"/>
      <c r="G64" s="65"/>
      <c r="H64" s="66"/>
      <c r="I64" s="20"/>
      <c r="J64" s="21"/>
    </row>
    <row r="65" spans="1:10" x14ac:dyDescent="0.25">
      <c r="A65" s="158" t="s">
        <v>394</v>
      </c>
      <c r="B65" s="65">
        <v>2</v>
      </c>
      <c r="C65" s="66">
        <v>0</v>
      </c>
      <c r="D65" s="65">
        <v>19</v>
      </c>
      <c r="E65" s="66">
        <v>14</v>
      </c>
      <c r="F65" s="67"/>
      <c r="G65" s="65">
        <f>B65-C65</f>
        <v>2</v>
      </c>
      <c r="H65" s="66">
        <f>D65-E65</f>
        <v>5</v>
      </c>
      <c r="I65" s="20" t="str">
        <f>IF(C65=0, "-", IF(G65/C65&lt;10, G65/C65, "&gt;999%"))</f>
        <v>-</v>
      </c>
      <c r="J65" s="21">
        <f>IF(E65=0, "-", IF(H65/E65&lt;10, H65/E65, "&gt;999%"))</f>
        <v>0.35714285714285715</v>
      </c>
    </row>
    <row r="66" spans="1:10" x14ac:dyDescent="0.25">
      <c r="A66" s="158" t="s">
        <v>402</v>
      </c>
      <c r="B66" s="65">
        <v>0</v>
      </c>
      <c r="C66" s="66">
        <v>0</v>
      </c>
      <c r="D66" s="65">
        <v>5</v>
      </c>
      <c r="E66" s="66">
        <v>5</v>
      </c>
      <c r="F66" s="67"/>
      <c r="G66" s="65">
        <f>B66-C66</f>
        <v>0</v>
      </c>
      <c r="H66" s="66">
        <f>D66-E66</f>
        <v>0</v>
      </c>
      <c r="I66" s="20" t="str">
        <f>IF(C66=0, "-", IF(G66/C66&lt;10, G66/C66, "&gt;999%"))</f>
        <v>-</v>
      </c>
      <c r="J66" s="21">
        <f>IF(E66=0, "-", IF(H66/E66&lt;10, H66/E66, "&gt;999%"))</f>
        <v>0</v>
      </c>
    </row>
    <row r="67" spans="1:10" s="160" customFormat="1" x14ac:dyDescent="0.25">
      <c r="A67" s="178" t="s">
        <v>479</v>
      </c>
      <c r="B67" s="71">
        <v>2</v>
      </c>
      <c r="C67" s="72">
        <v>0</v>
      </c>
      <c r="D67" s="71">
        <v>24</v>
      </c>
      <c r="E67" s="72">
        <v>19</v>
      </c>
      <c r="F67" s="73"/>
      <c r="G67" s="71">
        <f>B67-C67</f>
        <v>2</v>
      </c>
      <c r="H67" s="72">
        <f>D67-E67</f>
        <v>5</v>
      </c>
      <c r="I67" s="37" t="str">
        <f>IF(C67=0, "-", IF(G67/C67&lt;10, G67/C67, "&gt;999%"))</f>
        <v>-</v>
      </c>
      <c r="J67" s="38">
        <f>IF(E67=0, "-", IF(H67/E67&lt;10, H67/E67, "&gt;999%"))</f>
        <v>0.26315789473684209</v>
      </c>
    </row>
    <row r="68" spans="1:10" x14ac:dyDescent="0.25">
      <c r="A68" s="177"/>
      <c r="B68" s="143"/>
      <c r="C68" s="144"/>
      <c r="D68" s="143"/>
      <c r="E68" s="144"/>
      <c r="F68" s="145"/>
      <c r="G68" s="143"/>
      <c r="H68" s="144"/>
      <c r="I68" s="151"/>
      <c r="J68" s="152"/>
    </row>
    <row r="69" spans="1:10" s="139" customFormat="1" x14ac:dyDescent="0.25">
      <c r="A69" s="159" t="s">
        <v>38</v>
      </c>
      <c r="B69" s="65"/>
      <c r="C69" s="66"/>
      <c r="D69" s="65"/>
      <c r="E69" s="66"/>
      <c r="F69" s="67"/>
      <c r="G69" s="65"/>
      <c r="H69" s="66"/>
      <c r="I69" s="20"/>
      <c r="J69" s="21"/>
    </row>
    <row r="70" spans="1:10" x14ac:dyDescent="0.25">
      <c r="A70" s="158" t="s">
        <v>301</v>
      </c>
      <c r="B70" s="65">
        <v>0</v>
      </c>
      <c r="C70" s="66">
        <v>0</v>
      </c>
      <c r="D70" s="65">
        <v>1</v>
      </c>
      <c r="E70" s="66">
        <v>0</v>
      </c>
      <c r="F70" s="67"/>
      <c r="G70" s="65">
        <f>B70-C70</f>
        <v>0</v>
      </c>
      <c r="H70" s="66">
        <f>D70-E70</f>
        <v>1</v>
      </c>
      <c r="I70" s="20" t="str">
        <f>IF(C70=0, "-", IF(G70/C70&lt;10, G70/C70, "&gt;999%"))</f>
        <v>-</v>
      </c>
      <c r="J70" s="21" t="str">
        <f>IF(E70=0, "-", IF(H70/E70&lt;10, H70/E70, "&gt;999%"))</f>
        <v>-</v>
      </c>
    </row>
    <row r="71" spans="1:10" s="160" customFormat="1" x14ac:dyDescent="0.25">
      <c r="A71" s="178" t="s">
        <v>480</v>
      </c>
      <c r="B71" s="71">
        <v>0</v>
      </c>
      <c r="C71" s="72">
        <v>0</v>
      </c>
      <c r="D71" s="71">
        <v>1</v>
      </c>
      <c r="E71" s="72">
        <v>0</v>
      </c>
      <c r="F71" s="73"/>
      <c r="G71" s="71">
        <f>B71-C71</f>
        <v>0</v>
      </c>
      <c r="H71" s="72">
        <f>D71-E71</f>
        <v>1</v>
      </c>
      <c r="I71" s="37" t="str">
        <f>IF(C71=0, "-", IF(G71/C71&lt;10, G71/C71, "&gt;999%"))</f>
        <v>-</v>
      </c>
      <c r="J71" s="38" t="str">
        <f>IF(E71=0, "-", IF(H71/E71&lt;10, H71/E71, "&gt;999%"))</f>
        <v>-</v>
      </c>
    </row>
    <row r="72" spans="1:10" x14ac:dyDescent="0.25">
      <c r="A72" s="177"/>
      <c r="B72" s="143"/>
      <c r="C72" s="144"/>
      <c r="D72" s="143"/>
      <c r="E72" s="144"/>
      <c r="F72" s="145"/>
      <c r="G72" s="143"/>
      <c r="H72" s="144"/>
      <c r="I72" s="151"/>
      <c r="J72" s="152"/>
    </row>
    <row r="73" spans="1:10" s="139" customFormat="1" x14ac:dyDescent="0.25">
      <c r="A73" s="159" t="s">
        <v>39</v>
      </c>
      <c r="B73" s="65"/>
      <c r="C73" s="66"/>
      <c r="D73" s="65"/>
      <c r="E73" s="66"/>
      <c r="F73" s="67"/>
      <c r="G73" s="65"/>
      <c r="H73" s="66"/>
      <c r="I73" s="20"/>
      <c r="J73" s="21"/>
    </row>
    <row r="74" spans="1:10" x14ac:dyDescent="0.25">
      <c r="A74" s="158" t="s">
        <v>256</v>
      </c>
      <c r="B74" s="65">
        <v>0</v>
      </c>
      <c r="C74" s="66">
        <v>0</v>
      </c>
      <c r="D74" s="65">
        <v>0</v>
      </c>
      <c r="E74" s="66">
        <v>7</v>
      </c>
      <c r="F74" s="67"/>
      <c r="G74" s="65">
        <f t="shared" ref="G74:G82" si="12">B74-C74</f>
        <v>0</v>
      </c>
      <c r="H74" s="66">
        <f t="shared" ref="H74:H82" si="13">D74-E74</f>
        <v>-7</v>
      </c>
      <c r="I74" s="20" t="str">
        <f t="shared" ref="I74:I82" si="14">IF(C74=0, "-", IF(G74/C74&lt;10, G74/C74, "&gt;999%"))</f>
        <v>-</v>
      </c>
      <c r="J74" s="21">
        <f t="shared" ref="J74:J82" si="15">IF(E74=0, "-", IF(H74/E74&lt;10, H74/E74, "&gt;999%"))</f>
        <v>-1</v>
      </c>
    </row>
    <row r="75" spans="1:10" x14ac:dyDescent="0.25">
      <c r="A75" s="158" t="s">
        <v>283</v>
      </c>
      <c r="B75" s="65">
        <v>14</v>
      </c>
      <c r="C75" s="66">
        <v>9</v>
      </c>
      <c r="D75" s="65">
        <v>44</v>
      </c>
      <c r="E75" s="66">
        <v>23</v>
      </c>
      <c r="F75" s="67"/>
      <c r="G75" s="65">
        <f t="shared" si="12"/>
        <v>5</v>
      </c>
      <c r="H75" s="66">
        <f t="shared" si="13"/>
        <v>21</v>
      </c>
      <c r="I75" s="20">
        <f t="shared" si="14"/>
        <v>0.55555555555555558</v>
      </c>
      <c r="J75" s="21">
        <f t="shared" si="15"/>
        <v>0.91304347826086951</v>
      </c>
    </row>
    <row r="76" spans="1:10" x14ac:dyDescent="0.25">
      <c r="A76" s="158" t="s">
        <v>311</v>
      </c>
      <c r="B76" s="65">
        <v>0</v>
      </c>
      <c r="C76" s="66">
        <v>0</v>
      </c>
      <c r="D76" s="65">
        <v>0</v>
      </c>
      <c r="E76" s="66">
        <v>3</v>
      </c>
      <c r="F76" s="67"/>
      <c r="G76" s="65">
        <f t="shared" si="12"/>
        <v>0</v>
      </c>
      <c r="H76" s="66">
        <f t="shared" si="13"/>
        <v>-3</v>
      </c>
      <c r="I76" s="20" t="str">
        <f t="shared" si="14"/>
        <v>-</v>
      </c>
      <c r="J76" s="21">
        <f t="shared" si="15"/>
        <v>-1</v>
      </c>
    </row>
    <row r="77" spans="1:10" x14ac:dyDescent="0.25">
      <c r="A77" s="158" t="s">
        <v>257</v>
      </c>
      <c r="B77" s="65">
        <v>18</v>
      </c>
      <c r="C77" s="66">
        <v>5</v>
      </c>
      <c r="D77" s="65">
        <v>68</v>
      </c>
      <c r="E77" s="66">
        <v>29</v>
      </c>
      <c r="F77" s="67"/>
      <c r="G77" s="65">
        <f t="shared" si="12"/>
        <v>13</v>
      </c>
      <c r="H77" s="66">
        <f t="shared" si="13"/>
        <v>39</v>
      </c>
      <c r="I77" s="20">
        <f t="shared" si="14"/>
        <v>2.6</v>
      </c>
      <c r="J77" s="21">
        <f t="shared" si="15"/>
        <v>1.3448275862068966</v>
      </c>
    </row>
    <row r="78" spans="1:10" x14ac:dyDescent="0.25">
      <c r="A78" s="158" t="s">
        <v>368</v>
      </c>
      <c r="B78" s="65">
        <v>0</v>
      </c>
      <c r="C78" s="66">
        <v>1</v>
      </c>
      <c r="D78" s="65">
        <v>0</v>
      </c>
      <c r="E78" s="66">
        <v>4</v>
      </c>
      <c r="F78" s="67"/>
      <c r="G78" s="65">
        <f t="shared" si="12"/>
        <v>-1</v>
      </c>
      <c r="H78" s="66">
        <f t="shared" si="13"/>
        <v>-4</v>
      </c>
      <c r="I78" s="20">
        <f t="shared" si="14"/>
        <v>-1</v>
      </c>
      <c r="J78" s="21">
        <f t="shared" si="15"/>
        <v>-1</v>
      </c>
    </row>
    <row r="79" spans="1:10" x14ac:dyDescent="0.25">
      <c r="A79" s="158" t="s">
        <v>378</v>
      </c>
      <c r="B79" s="65">
        <v>0</v>
      </c>
      <c r="C79" s="66">
        <v>0</v>
      </c>
      <c r="D79" s="65">
        <v>0</v>
      </c>
      <c r="E79" s="66">
        <v>1</v>
      </c>
      <c r="F79" s="67"/>
      <c r="G79" s="65">
        <f t="shared" si="12"/>
        <v>0</v>
      </c>
      <c r="H79" s="66">
        <f t="shared" si="13"/>
        <v>-1</v>
      </c>
      <c r="I79" s="20" t="str">
        <f t="shared" si="14"/>
        <v>-</v>
      </c>
      <c r="J79" s="21">
        <f t="shared" si="15"/>
        <v>-1</v>
      </c>
    </row>
    <row r="80" spans="1:10" x14ac:dyDescent="0.25">
      <c r="A80" s="158" t="s">
        <v>369</v>
      </c>
      <c r="B80" s="65">
        <v>0</v>
      </c>
      <c r="C80" s="66">
        <v>0</v>
      </c>
      <c r="D80" s="65">
        <v>1</v>
      </c>
      <c r="E80" s="66">
        <v>0</v>
      </c>
      <c r="F80" s="67"/>
      <c r="G80" s="65">
        <f t="shared" si="12"/>
        <v>0</v>
      </c>
      <c r="H80" s="66">
        <f t="shared" si="13"/>
        <v>1</v>
      </c>
      <c r="I80" s="20" t="str">
        <f t="shared" si="14"/>
        <v>-</v>
      </c>
      <c r="J80" s="21" t="str">
        <f t="shared" si="15"/>
        <v>-</v>
      </c>
    </row>
    <row r="81" spans="1:10" x14ac:dyDescent="0.25">
      <c r="A81" s="158" t="s">
        <v>379</v>
      </c>
      <c r="B81" s="65">
        <v>10</v>
      </c>
      <c r="C81" s="66">
        <v>20</v>
      </c>
      <c r="D81" s="65">
        <v>47</v>
      </c>
      <c r="E81" s="66">
        <v>62</v>
      </c>
      <c r="F81" s="67"/>
      <c r="G81" s="65">
        <f t="shared" si="12"/>
        <v>-10</v>
      </c>
      <c r="H81" s="66">
        <f t="shared" si="13"/>
        <v>-15</v>
      </c>
      <c r="I81" s="20">
        <f t="shared" si="14"/>
        <v>-0.5</v>
      </c>
      <c r="J81" s="21">
        <f t="shared" si="15"/>
        <v>-0.24193548387096775</v>
      </c>
    </row>
    <row r="82" spans="1:10" s="160" customFormat="1" x14ac:dyDescent="0.25">
      <c r="A82" s="178" t="s">
        <v>481</v>
      </c>
      <c r="B82" s="71">
        <v>42</v>
      </c>
      <c r="C82" s="72">
        <v>35</v>
      </c>
      <c r="D82" s="71">
        <v>160</v>
      </c>
      <c r="E82" s="72">
        <v>129</v>
      </c>
      <c r="F82" s="73"/>
      <c r="G82" s="71">
        <f t="shared" si="12"/>
        <v>7</v>
      </c>
      <c r="H82" s="72">
        <f t="shared" si="13"/>
        <v>31</v>
      </c>
      <c r="I82" s="37">
        <f t="shared" si="14"/>
        <v>0.2</v>
      </c>
      <c r="J82" s="38">
        <f t="shared" si="15"/>
        <v>0.24031007751937986</v>
      </c>
    </row>
    <row r="83" spans="1:10" x14ac:dyDescent="0.25">
      <c r="A83" s="177"/>
      <c r="B83" s="143"/>
      <c r="C83" s="144"/>
      <c r="D83" s="143"/>
      <c r="E83" s="144"/>
      <c r="F83" s="145"/>
      <c r="G83" s="143"/>
      <c r="H83" s="144"/>
      <c r="I83" s="151"/>
      <c r="J83" s="152"/>
    </row>
    <row r="84" spans="1:10" s="139" customFormat="1" x14ac:dyDescent="0.25">
      <c r="A84" s="159" t="s">
        <v>40</v>
      </c>
      <c r="B84" s="65"/>
      <c r="C84" s="66"/>
      <c r="D84" s="65"/>
      <c r="E84" s="66"/>
      <c r="F84" s="67"/>
      <c r="G84" s="65"/>
      <c r="H84" s="66"/>
      <c r="I84" s="20"/>
      <c r="J84" s="21"/>
    </row>
    <row r="85" spans="1:10" x14ac:dyDescent="0.25">
      <c r="A85" s="158" t="s">
        <v>407</v>
      </c>
      <c r="B85" s="65">
        <v>0</v>
      </c>
      <c r="C85" s="66">
        <v>1</v>
      </c>
      <c r="D85" s="65">
        <v>3</v>
      </c>
      <c r="E85" s="66">
        <v>9</v>
      </c>
      <c r="F85" s="67"/>
      <c r="G85" s="65">
        <f>B85-C85</f>
        <v>-1</v>
      </c>
      <c r="H85" s="66">
        <f>D85-E85</f>
        <v>-6</v>
      </c>
      <c r="I85" s="20">
        <f>IF(C85=0, "-", IF(G85/C85&lt;10, G85/C85, "&gt;999%"))</f>
        <v>-1</v>
      </c>
      <c r="J85" s="21">
        <f>IF(E85=0, "-", IF(H85/E85&lt;10, H85/E85, "&gt;999%"))</f>
        <v>-0.66666666666666663</v>
      </c>
    </row>
    <row r="86" spans="1:10" x14ac:dyDescent="0.25">
      <c r="A86" s="158" t="s">
        <v>395</v>
      </c>
      <c r="B86" s="65">
        <v>7</v>
      </c>
      <c r="C86" s="66">
        <v>5</v>
      </c>
      <c r="D86" s="65">
        <v>30</v>
      </c>
      <c r="E86" s="66">
        <v>18</v>
      </c>
      <c r="F86" s="67"/>
      <c r="G86" s="65">
        <f>B86-C86</f>
        <v>2</v>
      </c>
      <c r="H86" s="66">
        <f>D86-E86</f>
        <v>12</v>
      </c>
      <c r="I86" s="20">
        <f>IF(C86=0, "-", IF(G86/C86&lt;10, G86/C86, "&gt;999%"))</f>
        <v>0.4</v>
      </c>
      <c r="J86" s="21">
        <f>IF(E86=0, "-", IF(H86/E86&lt;10, H86/E86, "&gt;999%"))</f>
        <v>0.66666666666666663</v>
      </c>
    </row>
    <row r="87" spans="1:10" x14ac:dyDescent="0.25">
      <c r="A87" s="158" t="s">
        <v>403</v>
      </c>
      <c r="B87" s="65">
        <v>1</v>
      </c>
      <c r="C87" s="66">
        <v>3</v>
      </c>
      <c r="D87" s="65">
        <v>16</v>
      </c>
      <c r="E87" s="66">
        <v>16</v>
      </c>
      <c r="F87" s="67"/>
      <c r="G87" s="65">
        <f>B87-C87</f>
        <v>-2</v>
      </c>
      <c r="H87" s="66">
        <f>D87-E87</f>
        <v>0</v>
      </c>
      <c r="I87" s="20">
        <f>IF(C87=0, "-", IF(G87/C87&lt;10, G87/C87, "&gt;999%"))</f>
        <v>-0.66666666666666663</v>
      </c>
      <c r="J87" s="21">
        <f>IF(E87=0, "-", IF(H87/E87&lt;10, H87/E87, "&gt;999%"))</f>
        <v>0</v>
      </c>
    </row>
    <row r="88" spans="1:10" s="160" customFormat="1" x14ac:dyDescent="0.25">
      <c r="A88" s="178" t="s">
        <v>482</v>
      </c>
      <c r="B88" s="71">
        <v>8</v>
      </c>
      <c r="C88" s="72">
        <v>9</v>
      </c>
      <c r="D88" s="71">
        <v>49</v>
      </c>
      <c r="E88" s="72">
        <v>43</v>
      </c>
      <c r="F88" s="73"/>
      <c r="G88" s="71">
        <f>B88-C88</f>
        <v>-1</v>
      </c>
      <c r="H88" s="72">
        <f>D88-E88</f>
        <v>6</v>
      </c>
      <c r="I88" s="37">
        <f>IF(C88=0, "-", IF(G88/C88&lt;10, G88/C88, "&gt;999%"))</f>
        <v>-0.1111111111111111</v>
      </c>
      <c r="J88" s="38">
        <f>IF(E88=0, "-", IF(H88/E88&lt;10, H88/E88, "&gt;999%"))</f>
        <v>0.13953488372093023</v>
      </c>
    </row>
    <row r="89" spans="1:10" x14ac:dyDescent="0.25">
      <c r="A89" s="177"/>
      <c r="B89" s="143"/>
      <c r="C89" s="144"/>
      <c r="D89" s="143"/>
      <c r="E89" s="144"/>
      <c r="F89" s="145"/>
      <c r="G89" s="143"/>
      <c r="H89" s="144"/>
      <c r="I89" s="151"/>
      <c r="J89" s="152"/>
    </row>
    <row r="90" spans="1:10" s="139" customFormat="1" x14ac:dyDescent="0.25">
      <c r="A90" s="159" t="s">
        <v>41</v>
      </c>
      <c r="B90" s="65"/>
      <c r="C90" s="66"/>
      <c r="D90" s="65"/>
      <c r="E90" s="66"/>
      <c r="F90" s="67"/>
      <c r="G90" s="65"/>
      <c r="H90" s="66"/>
      <c r="I90" s="20"/>
      <c r="J90" s="21"/>
    </row>
    <row r="91" spans="1:10" x14ac:dyDescent="0.25">
      <c r="A91" s="158" t="s">
        <v>192</v>
      </c>
      <c r="B91" s="65">
        <v>1</v>
      </c>
      <c r="C91" s="66">
        <v>3</v>
      </c>
      <c r="D91" s="65">
        <v>2</v>
      </c>
      <c r="E91" s="66">
        <v>19</v>
      </c>
      <c r="F91" s="67"/>
      <c r="G91" s="65">
        <f t="shared" ref="G91:G96" si="16">B91-C91</f>
        <v>-2</v>
      </c>
      <c r="H91" s="66">
        <f t="shared" ref="H91:H96" si="17">D91-E91</f>
        <v>-17</v>
      </c>
      <c r="I91" s="20">
        <f t="shared" ref="I91:I96" si="18">IF(C91=0, "-", IF(G91/C91&lt;10, G91/C91, "&gt;999%"))</f>
        <v>-0.66666666666666663</v>
      </c>
      <c r="J91" s="21">
        <f t="shared" ref="J91:J96" si="19">IF(E91=0, "-", IF(H91/E91&lt;10, H91/E91, "&gt;999%"))</f>
        <v>-0.89473684210526316</v>
      </c>
    </row>
    <row r="92" spans="1:10" x14ac:dyDescent="0.25">
      <c r="A92" s="158" t="s">
        <v>284</v>
      </c>
      <c r="B92" s="65">
        <v>9</v>
      </c>
      <c r="C92" s="66">
        <v>6</v>
      </c>
      <c r="D92" s="65">
        <v>51</v>
      </c>
      <c r="E92" s="66">
        <v>38</v>
      </c>
      <c r="F92" s="67"/>
      <c r="G92" s="65">
        <f t="shared" si="16"/>
        <v>3</v>
      </c>
      <c r="H92" s="66">
        <f t="shared" si="17"/>
        <v>13</v>
      </c>
      <c r="I92" s="20">
        <f t="shared" si="18"/>
        <v>0.5</v>
      </c>
      <c r="J92" s="21">
        <f t="shared" si="19"/>
        <v>0.34210526315789475</v>
      </c>
    </row>
    <row r="93" spans="1:10" x14ac:dyDescent="0.25">
      <c r="A93" s="158" t="s">
        <v>258</v>
      </c>
      <c r="B93" s="65">
        <v>1</v>
      </c>
      <c r="C93" s="66">
        <v>5</v>
      </c>
      <c r="D93" s="65">
        <v>15</v>
      </c>
      <c r="E93" s="66">
        <v>28</v>
      </c>
      <c r="F93" s="67"/>
      <c r="G93" s="65">
        <f t="shared" si="16"/>
        <v>-4</v>
      </c>
      <c r="H93" s="66">
        <f t="shared" si="17"/>
        <v>-13</v>
      </c>
      <c r="I93" s="20">
        <f t="shared" si="18"/>
        <v>-0.8</v>
      </c>
      <c r="J93" s="21">
        <f t="shared" si="19"/>
        <v>-0.4642857142857143</v>
      </c>
    </row>
    <row r="94" spans="1:10" x14ac:dyDescent="0.25">
      <c r="A94" s="158" t="s">
        <v>180</v>
      </c>
      <c r="B94" s="65">
        <v>0</v>
      </c>
      <c r="C94" s="66">
        <v>0</v>
      </c>
      <c r="D94" s="65">
        <v>0</v>
      </c>
      <c r="E94" s="66">
        <v>2</v>
      </c>
      <c r="F94" s="67"/>
      <c r="G94" s="65">
        <f t="shared" si="16"/>
        <v>0</v>
      </c>
      <c r="H94" s="66">
        <f t="shared" si="17"/>
        <v>-2</v>
      </c>
      <c r="I94" s="20" t="str">
        <f t="shared" si="18"/>
        <v>-</v>
      </c>
      <c r="J94" s="21">
        <f t="shared" si="19"/>
        <v>-1</v>
      </c>
    </row>
    <row r="95" spans="1:10" x14ac:dyDescent="0.25">
      <c r="A95" s="158" t="s">
        <v>225</v>
      </c>
      <c r="B95" s="65">
        <v>0</v>
      </c>
      <c r="C95" s="66">
        <v>0</v>
      </c>
      <c r="D95" s="65">
        <v>2</v>
      </c>
      <c r="E95" s="66">
        <v>2</v>
      </c>
      <c r="F95" s="67"/>
      <c r="G95" s="65">
        <f t="shared" si="16"/>
        <v>0</v>
      </c>
      <c r="H95" s="66">
        <f t="shared" si="17"/>
        <v>0</v>
      </c>
      <c r="I95" s="20" t="str">
        <f t="shared" si="18"/>
        <v>-</v>
      </c>
      <c r="J95" s="21">
        <f t="shared" si="19"/>
        <v>0</v>
      </c>
    </row>
    <row r="96" spans="1:10" s="160" customFormat="1" x14ac:dyDescent="0.25">
      <c r="A96" s="178" t="s">
        <v>483</v>
      </c>
      <c r="B96" s="71">
        <v>11</v>
      </c>
      <c r="C96" s="72">
        <v>14</v>
      </c>
      <c r="D96" s="71">
        <v>70</v>
      </c>
      <c r="E96" s="72">
        <v>89</v>
      </c>
      <c r="F96" s="73"/>
      <c r="G96" s="71">
        <f t="shared" si="16"/>
        <v>-3</v>
      </c>
      <c r="H96" s="72">
        <f t="shared" si="17"/>
        <v>-19</v>
      </c>
      <c r="I96" s="37">
        <f t="shared" si="18"/>
        <v>-0.21428571428571427</v>
      </c>
      <c r="J96" s="38">
        <f t="shared" si="19"/>
        <v>-0.21348314606741572</v>
      </c>
    </row>
    <row r="97" spans="1:10" x14ac:dyDescent="0.25">
      <c r="A97" s="177"/>
      <c r="B97" s="143"/>
      <c r="C97" s="144"/>
      <c r="D97" s="143"/>
      <c r="E97" s="144"/>
      <c r="F97" s="145"/>
      <c r="G97" s="143"/>
      <c r="H97" s="144"/>
      <c r="I97" s="151"/>
      <c r="J97" s="152"/>
    </row>
    <row r="98" spans="1:10" s="139" customFormat="1" x14ac:dyDescent="0.25">
      <c r="A98" s="159" t="s">
        <v>42</v>
      </c>
      <c r="B98" s="65"/>
      <c r="C98" s="66"/>
      <c r="D98" s="65"/>
      <c r="E98" s="66"/>
      <c r="F98" s="67"/>
      <c r="G98" s="65"/>
      <c r="H98" s="66"/>
      <c r="I98" s="20"/>
      <c r="J98" s="21"/>
    </row>
    <row r="99" spans="1:10" x14ac:dyDescent="0.25">
      <c r="A99" s="158" t="s">
        <v>181</v>
      </c>
      <c r="B99" s="65">
        <v>1</v>
      </c>
      <c r="C99" s="66">
        <v>0</v>
      </c>
      <c r="D99" s="65">
        <v>5</v>
      </c>
      <c r="E99" s="66">
        <v>0</v>
      </c>
      <c r="F99" s="67"/>
      <c r="G99" s="65">
        <f t="shared" ref="G99:G113" si="20">B99-C99</f>
        <v>1</v>
      </c>
      <c r="H99" s="66">
        <f t="shared" ref="H99:H113" si="21">D99-E99</f>
        <v>5</v>
      </c>
      <c r="I99" s="20" t="str">
        <f t="shared" ref="I99:I113" si="22">IF(C99=0, "-", IF(G99/C99&lt;10, G99/C99, "&gt;999%"))</f>
        <v>-</v>
      </c>
      <c r="J99" s="21" t="str">
        <f t="shared" ref="J99:J113" si="23">IF(E99=0, "-", IF(H99/E99&lt;10, H99/E99, "&gt;999%"))</f>
        <v>-</v>
      </c>
    </row>
    <row r="100" spans="1:10" x14ac:dyDescent="0.25">
      <c r="A100" s="158" t="s">
        <v>193</v>
      </c>
      <c r="B100" s="65">
        <v>15</v>
      </c>
      <c r="C100" s="66">
        <v>20</v>
      </c>
      <c r="D100" s="65">
        <v>79</v>
      </c>
      <c r="E100" s="66">
        <v>109</v>
      </c>
      <c r="F100" s="67"/>
      <c r="G100" s="65">
        <f t="shared" si="20"/>
        <v>-5</v>
      </c>
      <c r="H100" s="66">
        <f t="shared" si="21"/>
        <v>-30</v>
      </c>
      <c r="I100" s="20">
        <f t="shared" si="22"/>
        <v>-0.25</v>
      </c>
      <c r="J100" s="21">
        <f t="shared" si="23"/>
        <v>-0.27522935779816515</v>
      </c>
    </row>
    <row r="101" spans="1:10" x14ac:dyDescent="0.25">
      <c r="A101" s="158" t="s">
        <v>359</v>
      </c>
      <c r="B101" s="65">
        <v>0</v>
      </c>
      <c r="C101" s="66">
        <v>0</v>
      </c>
      <c r="D101" s="65">
        <v>0</v>
      </c>
      <c r="E101" s="66">
        <v>10</v>
      </c>
      <c r="F101" s="67"/>
      <c r="G101" s="65">
        <f t="shared" si="20"/>
        <v>0</v>
      </c>
      <c r="H101" s="66">
        <f t="shared" si="21"/>
        <v>-10</v>
      </c>
      <c r="I101" s="20" t="str">
        <f t="shared" si="22"/>
        <v>-</v>
      </c>
      <c r="J101" s="21">
        <f t="shared" si="23"/>
        <v>-1</v>
      </c>
    </row>
    <row r="102" spans="1:10" x14ac:dyDescent="0.25">
      <c r="A102" s="158" t="s">
        <v>226</v>
      </c>
      <c r="B102" s="65">
        <v>0</v>
      </c>
      <c r="C102" s="66">
        <v>0</v>
      </c>
      <c r="D102" s="65">
        <v>0</v>
      </c>
      <c r="E102" s="66">
        <v>7</v>
      </c>
      <c r="F102" s="67"/>
      <c r="G102" s="65">
        <f t="shared" si="20"/>
        <v>0</v>
      </c>
      <c r="H102" s="66">
        <f t="shared" si="21"/>
        <v>-7</v>
      </c>
      <c r="I102" s="20" t="str">
        <f t="shared" si="22"/>
        <v>-</v>
      </c>
      <c r="J102" s="21">
        <f t="shared" si="23"/>
        <v>-1</v>
      </c>
    </row>
    <row r="103" spans="1:10" x14ac:dyDescent="0.25">
      <c r="A103" s="158" t="s">
        <v>194</v>
      </c>
      <c r="B103" s="65">
        <v>0</v>
      </c>
      <c r="C103" s="66">
        <v>0</v>
      </c>
      <c r="D103" s="65">
        <v>5</v>
      </c>
      <c r="E103" s="66">
        <v>0</v>
      </c>
      <c r="F103" s="67"/>
      <c r="G103" s="65">
        <f t="shared" si="20"/>
        <v>0</v>
      </c>
      <c r="H103" s="66">
        <f t="shared" si="21"/>
        <v>5</v>
      </c>
      <c r="I103" s="20" t="str">
        <f t="shared" si="22"/>
        <v>-</v>
      </c>
      <c r="J103" s="21" t="str">
        <f t="shared" si="23"/>
        <v>-</v>
      </c>
    </row>
    <row r="104" spans="1:10" x14ac:dyDescent="0.25">
      <c r="A104" s="158" t="s">
        <v>259</v>
      </c>
      <c r="B104" s="65">
        <v>9</v>
      </c>
      <c r="C104" s="66">
        <v>2</v>
      </c>
      <c r="D104" s="65">
        <v>78</v>
      </c>
      <c r="E104" s="66">
        <v>98</v>
      </c>
      <c r="F104" s="67"/>
      <c r="G104" s="65">
        <f t="shared" si="20"/>
        <v>7</v>
      </c>
      <c r="H104" s="66">
        <f t="shared" si="21"/>
        <v>-20</v>
      </c>
      <c r="I104" s="20">
        <f t="shared" si="22"/>
        <v>3.5</v>
      </c>
      <c r="J104" s="21">
        <f t="shared" si="23"/>
        <v>-0.20408163265306123</v>
      </c>
    </row>
    <row r="105" spans="1:10" x14ac:dyDescent="0.25">
      <c r="A105" s="158" t="s">
        <v>312</v>
      </c>
      <c r="B105" s="65">
        <v>1</v>
      </c>
      <c r="C105" s="66">
        <v>1</v>
      </c>
      <c r="D105" s="65">
        <v>19</v>
      </c>
      <c r="E105" s="66">
        <v>16</v>
      </c>
      <c r="F105" s="67"/>
      <c r="G105" s="65">
        <f t="shared" si="20"/>
        <v>0</v>
      </c>
      <c r="H105" s="66">
        <f t="shared" si="21"/>
        <v>3</v>
      </c>
      <c r="I105" s="20">
        <f t="shared" si="22"/>
        <v>0</v>
      </c>
      <c r="J105" s="21">
        <f t="shared" si="23"/>
        <v>0.1875</v>
      </c>
    </row>
    <row r="106" spans="1:10" x14ac:dyDescent="0.25">
      <c r="A106" s="158" t="s">
        <v>313</v>
      </c>
      <c r="B106" s="65">
        <v>1</v>
      </c>
      <c r="C106" s="66">
        <v>3</v>
      </c>
      <c r="D106" s="65">
        <v>12</v>
      </c>
      <c r="E106" s="66">
        <v>21</v>
      </c>
      <c r="F106" s="67"/>
      <c r="G106" s="65">
        <f t="shared" si="20"/>
        <v>-2</v>
      </c>
      <c r="H106" s="66">
        <f t="shared" si="21"/>
        <v>-9</v>
      </c>
      <c r="I106" s="20">
        <f t="shared" si="22"/>
        <v>-0.66666666666666663</v>
      </c>
      <c r="J106" s="21">
        <f t="shared" si="23"/>
        <v>-0.42857142857142855</v>
      </c>
    </row>
    <row r="107" spans="1:10" x14ac:dyDescent="0.25">
      <c r="A107" s="158" t="s">
        <v>206</v>
      </c>
      <c r="B107" s="65">
        <v>0</v>
      </c>
      <c r="C107" s="66">
        <v>2</v>
      </c>
      <c r="D107" s="65">
        <v>1</v>
      </c>
      <c r="E107" s="66">
        <v>4</v>
      </c>
      <c r="F107" s="67"/>
      <c r="G107" s="65">
        <f t="shared" si="20"/>
        <v>-2</v>
      </c>
      <c r="H107" s="66">
        <f t="shared" si="21"/>
        <v>-3</v>
      </c>
      <c r="I107" s="20">
        <f t="shared" si="22"/>
        <v>-1</v>
      </c>
      <c r="J107" s="21">
        <f t="shared" si="23"/>
        <v>-0.75</v>
      </c>
    </row>
    <row r="108" spans="1:10" x14ac:dyDescent="0.25">
      <c r="A108" s="158" t="s">
        <v>227</v>
      </c>
      <c r="B108" s="65">
        <v>0</v>
      </c>
      <c r="C108" s="66">
        <v>0</v>
      </c>
      <c r="D108" s="65">
        <v>5</v>
      </c>
      <c r="E108" s="66">
        <v>1</v>
      </c>
      <c r="F108" s="67"/>
      <c r="G108" s="65">
        <f t="shared" si="20"/>
        <v>0</v>
      </c>
      <c r="H108" s="66">
        <f t="shared" si="21"/>
        <v>4</v>
      </c>
      <c r="I108" s="20" t="str">
        <f t="shared" si="22"/>
        <v>-</v>
      </c>
      <c r="J108" s="21">
        <f t="shared" si="23"/>
        <v>4</v>
      </c>
    </row>
    <row r="109" spans="1:10" x14ac:dyDescent="0.25">
      <c r="A109" s="158" t="s">
        <v>360</v>
      </c>
      <c r="B109" s="65">
        <v>4</v>
      </c>
      <c r="C109" s="66">
        <v>1</v>
      </c>
      <c r="D109" s="65">
        <v>23</v>
      </c>
      <c r="E109" s="66">
        <v>1</v>
      </c>
      <c r="F109" s="67"/>
      <c r="G109" s="65">
        <f t="shared" si="20"/>
        <v>3</v>
      </c>
      <c r="H109" s="66">
        <f t="shared" si="21"/>
        <v>22</v>
      </c>
      <c r="I109" s="20">
        <f t="shared" si="22"/>
        <v>3</v>
      </c>
      <c r="J109" s="21" t="str">
        <f t="shared" si="23"/>
        <v>&gt;999%</v>
      </c>
    </row>
    <row r="110" spans="1:10" x14ac:dyDescent="0.25">
      <c r="A110" s="158" t="s">
        <v>285</v>
      </c>
      <c r="B110" s="65">
        <v>10</v>
      </c>
      <c r="C110" s="66">
        <v>5</v>
      </c>
      <c r="D110" s="65">
        <v>58</v>
      </c>
      <c r="E110" s="66">
        <v>64</v>
      </c>
      <c r="F110" s="67"/>
      <c r="G110" s="65">
        <f t="shared" si="20"/>
        <v>5</v>
      </c>
      <c r="H110" s="66">
        <f t="shared" si="21"/>
        <v>-6</v>
      </c>
      <c r="I110" s="20">
        <f t="shared" si="22"/>
        <v>1</v>
      </c>
      <c r="J110" s="21">
        <f t="shared" si="23"/>
        <v>-9.375E-2</v>
      </c>
    </row>
    <row r="111" spans="1:10" x14ac:dyDescent="0.25">
      <c r="A111" s="158" t="s">
        <v>236</v>
      </c>
      <c r="B111" s="65">
        <v>0</v>
      </c>
      <c r="C111" s="66">
        <v>0</v>
      </c>
      <c r="D111" s="65">
        <v>0</v>
      </c>
      <c r="E111" s="66">
        <v>1</v>
      </c>
      <c r="F111" s="67"/>
      <c r="G111" s="65">
        <f t="shared" si="20"/>
        <v>0</v>
      </c>
      <c r="H111" s="66">
        <f t="shared" si="21"/>
        <v>-1</v>
      </c>
      <c r="I111" s="20" t="str">
        <f t="shared" si="22"/>
        <v>-</v>
      </c>
      <c r="J111" s="21">
        <f t="shared" si="23"/>
        <v>-1</v>
      </c>
    </row>
    <row r="112" spans="1:10" x14ac:dyDescent="0.25">
      <c r="A112" s="158" t="s">
        <v>248</v>
      </c>
      <c r="B112" s="65">
        <v>2</v>
      </c>
      <c r="C112" s="66">
        <v>4</v>
      </c>
      <c r="D112" s="65">
        <v>26</v>
      </c>
      <c r="E112" s="66">
        <v>32</v>
      </c>
      <c r="F112" s="67"/>
      <c r="G112" s="65">
        <f t="shared" si="20"/>
        <v>-2</v>
      </c>
      <c r="H112" s="66">
        <f t="shared" si="21"/>
        <v>-6</v>
      </c>
      <c r="I112" s="20">
        <f t="shared" si="22"/>
        <v>-0.5</v>
      </c>
      <c r="J112" s="21">
        <f t="shared" si="23"/>
        <v>-0.1875</v>
      </c>
    </row>
    <row r="113" spans="1:10" s="160" customFormat="1" x14ac:dyDescent="0.25">
      <c r="A113" s="178" t="s">
        <v>484</v>
      </c>
      <c r="B113" s="71">
        <v>43</v>
      </c>
      <c r="C113" s="72">
        <v>38</v>
      </c>
      <c r="D113" s="71">
        <v>311</v>
      </c>
      <c r="E113" s="72">
        <v>364</v>
      </c>
      <c r="F113" s="73"/>
      <c r="G113" s="71">
        <f t="shared" si="20"/>
        <v>5</v>
      </c>
      <c r="H113" s="72">
        <f t="shared" si="21"/>
        <v>-53</v>
      </c>
      <c r="I113" s="37">
        <f t="shared" si="22"/>
        <v>0.13157894736842105</v>
      </c>
      <c r="J113" s="38">
        <f t="shared" si="23"/>
        <v>-0.14560439560439561</v>
      </c>
    </row>
    <row r="114" spans="1:10" x14ac:dyDescent="0.25">
      <c r="A114" s="177"/>
      <c r="B114" s="143"/>
      <c r="C114" s="144"/>
      <c r="D114" s="143"/>
      <c r="E114" s="144"/>
      <c r="F114" s="145"/>
      <c r="G114" s="143"/>
      <c r="H114" s="144"/>
      <c r="I114" s="151"/>
      <c r="J114" s="152"/>
    </row>
    <row r="115" spans="1:10" s="139" customFormat="1" x14ac:dyDescent="0.25">
      <c r="A115" s="159" t="s">
        <v>43</v>
      </c>
      <c r="B115" s="65"/>
      <c r="C115" s="66"/>
      <c r="D115" s="65"/>
      <c r="E115" s="66"/>
      <c r="F115" s="67"/>
      <c r="G115" s="65"/>
      <c r="H115" s="66"/>
      <c r="I115" s="20"/>
      <c r="J115" s="21"/>
    </row>
    <row r="116" spans="1:10" x14ac:dyDescent="0.25">
      <c r="A116" s="158" t="s">
        <v>396</v>
      </c>
      <c r="B116" s="65">
        <v>1</v>
      </c>
      <c r="C116" s="66">
        <v>0</v>
      </c>
      <c r="D116" s="65">
        <v>1</v>
      </c>
      <c r="E116" s="66">
        <v>1</v>
      </c>
      <c r="F116" s="67"/>
      <c r="G116" s="65">
        <f>B116-C116</f>
        <v>1</v>
      </c>
      <c r="H116" s="66">
        <f>D116-E116</f>
        <v>0</v>
      </c>
      <c r="I116" s="20" t="str">
        <f>IF(C116=0, "-", IF(G116/C116&lt;10, G116/C116, "&gt;999%"))</f>
        <v>-</v>
      </c>
      <c r="J116" s="21">
        <f>IF(E116=0, "-", IF(H116/E116&lt;10, H116/E116, "&gt;999%"))</f>
        <v>0</v>
      </c>
    </row>
    <row r="117" spans="1:10" s="160" customFormat="1" x14ac:dyDescent="0.25">
      <c r="A117" s="178" t="s">
        <v>485</v>
      </c>
      <c r="B117" s="71">
        <v>1</v>
      </c>
      <c r="C117" s="72">
        <v>0</v>
      </c>
      <c r="D117" s="71">
        <v>1</v>
      </c>
      <c r="E117" s="72">
        <v>1</v>
      </c>
      <c r="F117" s="73"/>
      <c r="G117" s="71">
        <f>B117-C117</f>
        <v>1</v>
      </c>
      <c r="H117" s="72">
        <f>D117-E117</f>
        <v>0</v>
      </c>
      <c r="I117" s="37" t="str">
        <f>IF(C117=0, "-", IF(G117/C117&lt;10, G117/C117, "&gt;999%"))</f>
        <v>-</v>
      </c>
      <c r="J117" s="38">
        <f>IF(E117=0, "-", IF(H117/E117&lt;10, H117/E117, "&gt;999%"))</f>
        <v>0</v>
      </c>
    </row>
    <row r="118" spans="1:10" x14ac:dyDescent="0.25">
      <c r="A118" s="177"/>
      <c r="B118" s="143"/>
      <c r="C118" s="144"/>
      <c r="D118" s="143"/>
      <c r="E118" s="144"/>
      <c r="F118" s="145"/>
      <c r="G118" s="143"/>
      <c r="H118" s="144"/>
      <c r="I118" s="151"/>
      <c r="J118" s="152"/>
    </row>
    <row r="119" spans="1:10" s="139" customFormat="1" x14ac:dyDescent="0.25">
      <c r="A119" s="159" t="s">
        <v>44</v>
      </c>
      <c r="B119" s="65"/>
      <c r="C119" s="66"/>
      <c r="D119" s="65"/>
      <c r="E119" s="66"/>
      <c r="F119" s="67"/>
      <c r="G119" s="65"/>
      <c r="H119" s="66"/>
      <c r="I119" s="20"/>
      <c r="J119" s="21"/>
    </row>
    <row r="120" spans="1:10" x14ac:dyDescent="0.25">
      <c r="A120" s="158" t="s">
        <v>408</v>
      </c>
      <c r="B120" s="65">
        <v>3</v>
      </c>
      <c r="C120" s="66">
        <v>2</v>
      </c>
      <c r="D120" s="65">
        <v>11</v>
      </c>
      <c r="E120" s="66">
        <v>2</v>
      </c>
      <c r="F120" s="67"/>
      <c r="G120" s="65">
        <f>B120-C120</f>
        <v>1</v>
      </c>
      <c r="H120" s="66">
        <f>D120-E120</f>
        <v>9</v>
      </c>
      <c r="I120" s="20">
        <f>IF(C120=0, "-", IF(G120/C120&lt;10, G120/C120, "&gt;999%"))</f>
        <v>0.5</v>
      </c>
      <c r="J120" s="21">
        <f>IF(E120=0, "-", IF(H120/E120&lt;10, H120/E120, "&gt;999%"))</f>
        <v>4.5</v>
      </c>
    </row>
    <row r="121" spans="1:10" x14ac:dyDescent="0.25">
      <c r="A121" s="158" t="s">
        <v>397</v>
      </c>
      <c r="B121" s="65">
        <v>9</v>
      </c>
      <c r="C121" s="66">
        <v>4</v>
      </c>
      <c r="D121" s="65">
        <v>49</v>
      </c>
      <c r="E121" s="66">
        <v>46</v>
      </c>
      <c r="F121" s="67"/>
      <c r="G121" s="65">
        <f>B121-C121</f>
        <v>5</v>
      </c>
      <c r="H121" s="66">
        <f>D121-E121</f>
        <v>3</v>
      </c>
      <c r="I121" s="20">
        <f>IF(C121=0, "-", IF(G121/C121&lt;10, G121/C121, "&gt;999%"))</f>
        <v>1.25</v>
      </c>
      <c r="J121" s="21">
        <f>IF(E121=0, "-", IF(H121/E121&lt;10, H121/E121, "&gt;999%"))</f>
        <v>6.5217391304347824E-2</v>
      </c>
    </row>
    <row r="122" spans="1:10" x14ac:dyDescent="0.25">
      <c r="A122" s="158" t="s">
        <v>404</v>
      </c>
      <c r="B122" s="65">
        <v>5</v>
      </c>
      <c r="C122" s="66">
        <v>5</v>
      </c>
      <c r="D122" s="65">
        <v>38</v>
      </c>
      <c r="E122" s="66">
        <v>29</v>
      </c>
      <c r="F122" s="67"/>
      <c r="G122" s="65">
        <f>B122-C122</f>
        <v>0</v>
      </c>
      <c r="H122" s="66">
        <f>D122-E122</f>
        <v>9</v>
      </c>
      <c r="I122" s="20">
        <f>IF(C122=0, "-", IF(G122/C122&lt;10, G122/C122, "&gt;999%"))</f>
        <v>0</v>
      </c>
      <c r="J122" s="21">
        <f>IF(E122=0, "-", IF(H122/E122&lt;10, H122/E122, "&gt;999%"))</f>
        <v>0.31034482758620691</v>
      </c>
    </row>
    <row r="123" spans="1:10" s="160" customFormat="1" x14ac:dyDescent="0.25">
      <c r="A123" s="178" t="s">
        <v>486</v>
      </c>
      <c r="B123" s="71">
        <v>17</v>
      </c>
      <c r="C123" s="72">
        <v>11</v>
      </c>
      <c r="D123" s="71">
        <v>98</v>
      </c>
      <c r="E123" s="72">
        <v>77</v>
      </c>
      <c r="F123" s="73"/>
      <c r="G123" s="71">
        <f>B123-C123</f>
        <v>6</v>
      </c>
      <c r="H123" s="72">
        <f>D123-E123</f>
        <v>21</v>
      </c>
      <c r="I123" s="37">
        <f>IF(C123=0, "-", IF(G123/C123&lt;10, G123/C123, "&gt;999%"))</f>
        <v>0.54545454545454541</v>
      </c>
      <c r="J123" s="38">
        <f>IF(E123=0, "-", IF(H123/E123&lt;10, H123/E123, "&gt;999%"))</f>
        <v>0.27272727272727271</v>
      </c>
    </row>
    <row r="124" spans="1:10" x14ac:dyDescent="0.25">
      <c r="A124" s="177"/>
      <c r="B124" s="143"/>
      <c r="C124" s="144"/>
      <c r="D124" s="143"/>
      <c r="E124" s="144"/>
      <c r="F124" s="145"/>
      <c r="G124" s="143"/>
      <c r="H124" s="144"/>
      <c r="I124" s="151"/>
      <c r="J124" s="152"/>
    </row>
    <row r="125" spans="1:10" s="139" customFormat="1" x14ac:dyDescent="0.25">
      <c r="A125" s="159" t="s">
        <v>45</v>
      </c>
      <c r="B125" s="65"/>
      <c r="C125" s="66"/>
      <c r="D125" s="65"/>
      <c r="E125" s="66"/>
      <c r="F125" s="67"/>
      <c r="G125" s="65"/>
      <c r="H125" s="66"/>
      <c r="I125" s="20"/>
      <c r="J125" s="21"/>
    </row>
    <row r="126" spans="1:10" x14ac:dyDescent="0.25">
      <c r="A126" s="158" t="s">
        <v>370</v>
      </c>
      <c r="B126" s="65">
        <v>0</v>
      </c>
      <c r="C126" s="66">
        <v>3</v>
      </c>
      <c r="D126" s="65">
        <v>32</v>
      </c>
      <c r="E126" s="66">
        <v>20</v>
      </c>
      <c r="F126" s="67"/>
      <c r="G126" s="65">
        <f>B126-C126</f>
        <v>-3</v>
      </c>
      <c r="H126" s="66">
        <f>D126-E126</f>
        <v>12</v>
      </c>
      <c r="I126" s="20">
        <f>IF(C126=0, "-", IF(G126/C126&lt;10, G126/C126, "&gt;999%"))</f>
        <v>-1</v>
      </c>
      <c r="J126" s="21">
        <f>IF(E126=0, "-", IF(H126/E126&lt;10, H126/E126, "&gt;999%"))</f>
        <v>0.6</v>
      </c>
    </row>
    <row r="127" spans="1:10" x14ac:dyDescent="0.25">
      <c r="A127" s="158" t="s">
        <v>380</v>
      </c>
      <c r="B127" s="65">
        <v>16</v>
      </c>
      <c r="C127" s="66">
        <v>14</v>
      </c>
      <c r="D127" s="65">
        <v>157</v>
      </c>
      <c r="E127" s="66">
        <v>152</v>
      </c>
      <c r="F127" s="67"/>
      <c r="G127" s="65">
        <f>B127-C127</f>
        <v>2</v>
      </c>
      <c r="H127" s="66">
        <f>D127-E127</f>
        <v>5</v>
      </c>
      <c r="I127" s="20">
        <f>IF(C127=0, "-", IF(G127/C127&lt;10, G127/C127, "&gt;999%"))</f>
        <v>0.14285714285714285</v>
      </c>
      <c r="J127" s="21">
        <f>IF(E127=0, "-", IF(H127/E127&lt;10, H127/E127, "&gt;999%"))</f>
        <v>3.2894736842105261E-2</v>
      </c>
    </row>
    <row r="128" spans="1:10" x14ac:dyDescent="0.25">
      <c r="A128" s="158" t="s">
        <v>314</v>
      </c>
      <c r="B128" s="65">
        <v>10</v>
      </c>
      <c r="C128" s="66">
        <v>15</v>
      </c>
      <c r="D128" s="65">
        <v>69</v>
      </c>
      <c r="E128" s="66">
        <v>84</v>
      </c>
      <c r="F128" s="67"/>
      <c r="G128" s="65">
        <f>B128-C128</f>
        <v>-5</v>
      </c>
      <c r="H128" s="66">
        <f>D128-E128</f>
        <v>-15</v>
      </c>
      <c r="I128" s="20">
        <f>IF(C128=0, "-", IF(G128/C128&lt;10, G128/C128, "&gt;999%"))</f>
        <v>-0.33333333333333331</v>
      </c>
      <c r="J128" s="21">
        <f>IF(E128=0, "-", IF(H128/E128&lt;10, H128/E128, "&gt;999%"))</f>
        <v>-0.17857142857142858</v>
      </c>
    </row>
    <row r="129" spans="1:10" s="160" customFormat="1" x14ac:dyDescent="0.25">
      <c r="A129" s="178" t="s">
        <v>487</v>
      </c>
      <c r="B129" s="71">
        <v>26</v>
      </c>
      <c r="C129" s="72">
        <v>32</v>
      </c>
      <c r="D129" s="71">
        <v>258</v>
      </c>
      <c r="E129" s="72">
        <v>256</v>
      </c>
      <c r="F129" s="73"/>
      <c r="G129" s="71">
        <f>B129-C129</f>
        <v>-6</v>
      </c>
      <c r="H129" s="72">
        <f>D129-E129</f>
        <v>2</v>
      </c>
      <c r="I129" s="37">
        <f>IF(C129=0, "-", IF(G129/C129&lt;10, G129/C129, "&gt;999%"))</f>
        <v>-0.1875</v>
      </c>
      <c r="J129" s="38">
        <f>IF(E129=0, "-", IF(H129/E129&lt;10, H129/E129, "&gt;999%"))</f>
        <v>7.8125E-3</v>
      </c>
    </row>
    <row r="130" spans="1:10" x14ac:dyDescent="0.25">
      <c r="A130" s="177"/>
      <c r="B130" s="143"/>
      <c r="C130" s="144"/>
      <c r="D130" s="143"/>
      <c r="E130" s="144"/>
      <c r="F130" s="145"/>
      <c r="G130" s="143"/>
      <c r="H130" s="144"/>
      <c r="I130" s="151"/>
      <c r="J130" s="152"/>
    </row>
    <row r="131" spans="1:10" s="139" customFormat="1" x14ac:dyDescent="0.25">
      <c r="A131" s="159" t="s">
        <v>46</v>
      </c>
      <c r="B131" s="65"/>
      <c r="C131" s="66"/>
      <c r="D131" s="65"/>
      <c r="E131" s="66"/>
      <c r="F131" s="67"/>
      <c r="G131" s="65"/>
      <c r="H131" s="66"/>
      <c r="I131" s="20"/>
      <c r="J131" s="21"/>
    </row>
    <row r="132" spans="1:10" x14ac:dyDescent="0.25">
      <c r="A132" s="158" t="s">
        <v>409</v>
      </c>
      <c r="B132" s="65">
        <v>0</v>
      </c>
      <c r="C132" s="66">
        <v>0</v>
      </c>
      <c r="D132" s="65">
        <v>3</v>
      </c>
      <c r="E132" s="66">
        <v>0</v>
      </c>
      <c r="F132" s="67"/>
      <c r="G132" s="65">
        <f>B132-C132</f>
        <v>0</v>
      </c>
      <c r="H132" s="66">
        <f>D132-E132</f>
        <v>3</v>
      </c>
      <c r="I132" s="20" t="str">
        <f>IF(C132=0, "-", IF(G132/C132&lt;10, G132/C132, "&gt;999%"))</f>
        <v>-</v>
      </c>
      <c r="J132" s="21" t="str">
        <f>IF(E132=0, "-", IF(H132/E132&lt;10, H132/E132, "&gt;999%"))</f>
        <v>-</v>
      </c>
    </row>
    <row r="133" spans="1:10" x14ac:dyDescent="0.25">
      <c r="A133" s="158" t="s">
        <v>398</v>
      </c>
      <c r="B133" s="65">
        <v>0</v>
      </c>
      <c r="C133" s="66">
        <v>0</v>
      </c>
      <c r="D133" s="65">
        <v>0</v>
      </c>
      <c r="E133" s="66">
        <v>1</v>
      </c>
      <c r="F133" s="67"/>
      <c r="G133" s="65">
        <f>B133-C133</f>
        <v>0</v>
      </c>
      <c r="H133" s="66">
        <f>D133-E133</f>
        <v>-1</v>
      </c>
      <c r="I133" s="20" t="str">
        <f>IF(C133=0, "-", IF(G133/C133&lt;10, G133/C133, "&gt;999%"))</f>
        <v>-</v>
      </c>
      <c r="J133" s="21">
        <f>IF(E133=0, "-", IF(H133/E133&lt;10, H133/E133, "&gt;999%"))</f>
        <v>-1</v>
      </c>
    </row>
    <row r="134" spans="1:10" s="160" customFormat="1" x14ac:dyDescent="0.25">
      <c r="A134" s="178" t="s">
        <v>488</v>
      </c>
      <c r="B134" s="71">
        <v>0</v>
      </c>
      <c r="C134" s="72">
        <v>0</v>
      </c>
      <c r="D134" s="71">
        <v>3</v>
      </c>
      <c r="E134" s="72">
        <v>1</v>
      </c>
      <c r="F134" s="73"/>
      <c r="G134" s="71">
        <f>B134-C134</f>
        <v>0</v>
      </c>
      <c r="H134" s="72">
        <f>D134-E134</f>
        <v>2</v>
      </c>
      <c r="I134" s="37" t="str">
        <f>IF(C134=0, "-", IF(G134/C134&lt;10, G134/C134, "&gt;999%"))</f>
        <v>-</v>
      </c>
      <c r="J134" s="38">
        <f>IF(E134=0, "-", IF(H134/E134&lt;10, H134/E134, "&gt;999%"))</f>
        <v>2</v>
      </c>
    </row>
    <row r="135" spans="1:10" x14ac:dyDescent="0.25">
      <c r="A135" s="177"/>
      <c r="B135" s="143"/>
      <c r="C135" s="144"/>
      <c r="D135" s="143"/>
      <c r="E135" s="144"/>
      <c r="F135" s="145"/>
      <c r="G135" s="143"/>
      <c r="H135" s="144"/>
      <c r="I135" s="151"/>
      <c r="J135" s="152"/>
    </row>
    <row r="136" spans="1:10" s="139" customFormat="1" x14ac:dyDescent="0.25">
      <c r="A136" s="159" t="s">
        <v>47</v>
      </c>
      <c r="B136" s="65"/>
      <c r="C136" s="66"/>
      <c r="D136" s="65"/>
      <c r="E136" s="66"/>
      <c r="F136" s="67"/>
      <c r="G136" s="65"/>
      <c r="H136" s="66"/>
      <c r="I136" s="20"/>
      <c r="J136" s="21"/>
    </row>
    <row r="137" spans="1:10" x14ac:dyDescent="0.25">
      <c r="A137" s="158" t="s">
        <v>333</v>
      </c>
      <c r="B137" s="65">
        <v>0</v>
      </c>
      <c r="C137" s="66">
        <v>0</v>
      </c>
      <c r="D137" s="65">
        <v>1</v>
      </c>
      <c r="E137" s="66">
        <v>0</v>
      </c>
      <c r="F137" s="67"/>
      <c r="G137" s="65">
        <f>B137-C137</f>
        <v>0</v>
      </c>
      <c r="H137" s="66">
        <f>D137-E137</f>
        <v>1</v>
      </c>
      <c r="I137" s="20" t="str">
        <f>IF(C137=0, "-", IF(G137/C137&lt;10, G137/C137, "&gt;999%"))</f>
        <v>-</v>
      </c>
      <c r="J137" s="21" t="str">
        <f>IF(E137=0, "-", IF(H137/E137&lt;10, H137/E137, "&gt;999%"))</f>
        <v>-</v>
      </c>
    </row>
    <row r="138" spans="1:10" x14ac:dyDescent="0.25">
      <c r="A138" s="158" t="s">
        <v>213</v>
      </c>
      <c r="B138" s="65">
        <v>0</v>
      </c>
      <c r="C138" s="66">
        <v>0</v>
      </c>
      <c r="D138" s="65">
        <v>1</v>
      </c>
      <c r="E138" s="66">
        <v>0</v>
      </c>
      <c r="F138" s="67"/>
      <c r="G138" s="65">
        <f>B138-C138</f>
        <v>0</v>
      </c>
      <c r="H138" s="66">
        <f>D138-E138</f>
        <v>1</v>
      </c>
      <c r="I138" s="20" t="str">
        <f>IF(C138=0, "-", IF(G138/C138&lt;10, G138/C138, "&gt;999%"))</f>
        <v>-</v>
      </c>
      <c r="J138" s="21" t="str">
        <f>IF(E138=0, "-", IF(H138/E138&lt;10, H138/E138, "&gt;999%"))</f>
        <v>-</v>
      </c>
    </row>
    <row r="139" spans="1:10" s="160" customFormat="1" x14ac:dyDescent="0.25">
      <c r="A139" s="178" t="s">
        <v>489</v>
      </c>
      <c r="B139" s="71">
        <v>0</v>
      </c>
      <c r="C139" s="72">
        <v>0</v>
      </c>
      <c r="D139" s="71">
        <v>2</v>
      </c>
      <c r="E139" s="72">
        <v>0</v>
      </c>
      <c r="F139" s="73"/>
      <c r="G139" s="71">
        <f>B139-C139</f>
        <v>0</v>
      </c>
      <c r="H139" s="72">
        <f>D139-E139</f>
        <v>2</v>
      </c>
      <c r="I139" s="37" t="str">
        <f>IF(C139=0, "-", IF(G139/C139&lt;10, G139/C139, "&gt;999%"))</f>
        <v>-</v>
      </c>
      <c r="J139" s="38" t="str">
        <f>IF(E139=0, "-", IF(H139/E139&lt;10, H139/E139, "&gt;999%"))</f>
        <v>-</v>
      </c>
    </row>
    <row r="140" spans="1:10" x14ac:dyDescent="0.25">
      <c r="A140" s="177"/>
      <c r="B140" s="143"/>
      <c r="C140" s="144"/>
      <c r="D140" s="143"/>
      <c r="E140" s="144"/>
      <c r="F140" s="145"/>
      <c r="G140" s="143"/>
      <c r="H140" s="144"/>
      <c r="I140" s="151"/>
      <c r="J140" s="152"/>
    </row>
    <row r="141" spans="1:10" s="139" customFormat="1" x14ac:dyDescent="0.25">
      <c r="A141" s="159" t="s">
        <v>48</v>
      </c>
      <c r="B141" s="65"/>
      <c r="C141" s="66"/>
      <c r="D141" s="65"/>
      <c r="E141" s="66"/>
      <c r="F141" s="67"/>
      <c r="G141" s="65"/>
      <c r="H141" s="66"/>
      <c r="I141" s="20"/>
      <c r="J141" s="21"/>
    </row>
    <row r="142" spans="1:10" x14ac:dyDescent="0.25">
      <c r="A142" s="158" t="s">
        <v>286</v>
      </c>
      <c r="B142" s="65">
        <v>1</v>
      </c>
      <c r="C142" s="66">
        <v>0</v>
      </c>
      <c r="D142" s="65">
        <v>1</v>
      </c>
      <c r="E142" s="66">
        <v>0</v>
      </c>
      <c r="F142" s="67"/>
      <c r="G142" s="65">
        <f t="shared" ref="G142:G147" si="24">B142-C142</f>
        <v>1</v>
      </c>
      <c r="H142" s="66">
        <f t="shared" ref="H142:H147" si="25">D142-E142</f>
        <v>1</v>
      </c>
      <c r="I142" s="20" t="str">
        <f t="shared" ref="I142:I147" si="26">IF(C142=0, "-", IF(G142/C142&lt;10, G142/C142, "&gt;999%"))</f>
        <v>-</v>
      </c>
      <c r="J142" s="21" t="str">
        <f t="shared" ref="J142:J147" si="27">IF(E142=0, "-", IF(H142/E142&lt;10, H142/E142, "&gt;999%"))</f>
        <v>-</v>
      </c>
    </row>
    <row r="143" spans="1:10" x14ac:dyDescent="0.25">
      <c r="A143" s="158" t="s">
        <v>260</v>
      </c>
      <c r="B143" s="65">
        <v>2</v>
      </c>
      <c r="C143" s="66">
        <v>3</v>
      </c>
      <c r="D143" s="65">
        <v>13</v>
      </c>
      <c r="E143" s="66">
        <v>8</v>
      </c>
      <c r="F143" s="67"/>
      <c r="G143" s="65">
        <f t="shared" si="24"/>
        <v>-1</v>
      </c>
      <c r="H143" s="66">
        <f t="shared" si="25"/>
        <v>5</v>
      </c>
      <c r="I143" s="20">
        <f t="shared" si="26"/>
        <v>-0.33333333333333331</v>
      </c>
      <c r="J143" s="21">
        <f t="shared" si="27"/>
        <v>0.625</v>
      </c>
    </row>
    <row r="144" spans="1:10" x14ac:dyDescent="0.25">
      <c r="A144" s="158" t="s">
        <v>381</v>
      </c>
      <c r="B144" s="65">
        <v>0</v>
      </c>
      <c r="C144" s="66">
        <v>1</v>
      </c>
      <c r="D144" s="65">
        <v>11</v>
      </c>
      <c r="E144" s="66">
        <v>6</v>
      </c>
      <c r="F144" s="67"/>
      <c r="G144" s="65">
        <f t="shared" si="24"/>
        <v>-1</v>
      </c>
      <c r="H144" s="66">
        <f t="shared" si="25"/>
        <v>5</v>
      </c>
      <c r="I144" s="20">
        <f t="shared" si="26"/>
        <v>-1</v>
      </c>
      <c r="J144" s="21">
        <f t="shared" si="27"/>
        <v>0.83333333333333337</v>
      </c>
    </row>
    <row r="145" spans="1:10" x14ac:dyDescent="0.25">
      <c r="A145" s="158" t="s">
        <v>315</v>
      </c>
      <c r="B145" s="65">
        <v>0</v>
      </c>
      <c r="C145" s="66">
        <v>1</v>
      </c>
      <c r="D145" s="65">
        <v>5</v>
      </c>
      <c r="E145" s="66">
        <v>4</v>
      </c>
      <c r="F145" s="67"/>
      <c r="G145" s="65">
        <f t="shared" si="24"/>
        <v>-1</v>
      </c>
      <c r="H145" s="66">
        <f t="shared" si="25"/>
        <v>1</v>
      </c>
      <c r="I145" s="20">
        <f t="shared" si="26"/>
        <v>-1</v>
      </c>
      <c r="J145" s="21">
        <f t="shared" si="27"/>
        <v>0.25</v>
      </c>
    </row>
    <row r="146" spans="1:10" x14ac:dyDescent="0.25">
      <c r="A146" s="158" t="s">
        <v>316</v>
      </c>
      <c r="B146" s="65">
        <v>1</v>
      </c>
      <c r="C146" s="66">
        <v>1</v>
      </c>
      <c r="D146" s="65">
        <v>3</v>
      </c>
      <c r="E146" s="66">
        <v>7</v>
      </c>
      <c r="F146" s="67"/>
      <c r="G146" s="65">
        <f t="shared" si="24"/>
        <v>0</v>
      </c>
      <c r="H146" s="66">
        <f t="shared" si="25"/>
        <v>-4</v>
      </c>
      <c r="I146" s="20">
        <f t="shared" si="26"/>
        <v>0</v>
      </c>
      <c r="J146" s="21">
        <f t="shared" si="27"/>
        <v>-0.5714285714285714</v>
      </c>
    </row>
    <row r="147" spans="1:10" s="160" customFormat="1" x14ac:dyDescent="0.25">
      <c r="A147" s="178" t="s">
        <v>490</v>
      </c>
      <c r="B147" s="71">
        <v>4</v>
      </c>
      <c r="C147" s="72">
        <v>6</v>
      </c>
      <c r="D147" s="71">
        <v>33</v>
      </c>
      <c r="E147" s="72">
        <v>25</v>
      </c>
      <c r="F147" s="73"/>
      <c r="G147" s="71">
        <f t="shared" si="24"/>
        <v>-2</v>
      </c>
      <c r="H147" s="72">
        <f t="shared" si="25"/>
        <v>8</v>
      </c>
      <c r="I147" s="37">
        <f t="shared" si="26"/>
        <v>-0.33333333333333331</v>
      </c>
      <c r="J147" s="38">
        <f t="shared" si="27"/>
        <v>0.32</v>
      </c>
    </row>
    <row r="148" spans="1:10" x14ac:dyDescent="0.25">
      <c r="A148" s="177"/>
      <c r="B148" s="143"/>
      <c r="C148" s="144"/>
      <c r="D148" s="143"/>
      <c r="E148" s="144"/>
      <c r="F148" s="145"/>
      <c r="G148" s="143"/>
      <c r="H148" s="144"/>
      <c r="I148" s="151"/>
      <c r="J148" s="152"/>
    </row>
    <row r="149" spans="1:10" s="139" customFormat="1" x14ac:dyDescent="0.25">
      <c r="A149" s="159" t="s">
        <v>49</v>
      </c>
      <c r="B149" s="65"/>
      <c r="C149" s="66"/>
      <c r="D149" s="65"/>
      <c r="E149" s="66"/>
      <c r="F149" s="67"/>
      <c r="G149" s="65"/>
      <c r="H149" s="66"/>
      <c r="I149" s="20"/>
      <c r="J149" s="21"/>
    </row>
    <row r="150" spans="1:10" x14ac:dyDescent="0.25">
      <c r="A150" s="158" t="s">
        <v>49</v>
      </c>
      <c r="B150" s="65">
        <v>1</v>
      </c>
      <c r="C150" s="66">
        <v>1</v>
      </c>
      <c r="D150" s="65">
        <v>19</v>
      </c>
      <c r="E150" s="66">
        <v>21</v>
      </c>
      <c r="F150" s="67"/>
      <c r="G150" s="65">
        <f>B150-C150</f>
        <v>0</v>
      </c>
      <c r="H150" s="66">
        <f>D150-E150</f>
        <v>-2</v>
      </c>
      <c r="I150" s="20">
        <f>IF(C150=0, "-", IF(G150/C150&lt;10, G150/C150, "&gt;999%"))</f>
        <v>0</v>
      </c>
      <c r="J150" s="21">
        <f>IF(E150=0, "-", IF(H150/E150&lt;10, H150/E150, "&gt;999%"))</f>
        <v>-9.5238095238095233E-2</v>
      </c>
    </row>
    <row r="151" spans="1:10" s="160" customFormat="1" x14ac:dyDescent="0.25">
      <c r="A151" s="178" t="s">
        <v>491</v>
      </c>
      <c r="B151" s="71">
        <v>1</v>
      </c>
      <c r="C151" s="72">
        <v>1</v>
      </c>
      <c r="D151" s="71">
        <v>19</v>
      </c>
      <c r="E151" s="72">
        <v>21</v>
      </c>
      <c r="F151" s="73"/>
      <c r="G151" s="71">
        <f>B151-C151</f>
        <v>0</v>
      </c>
      <c r="H151" s="72">
        <f>D151-E151</f>
        <v>-2</v>
      </c>
      <c r="I151" s="37">
        <f>IF(C151=0, "-", IF(G151/C151&lt;10, G151/C151, "&gt;999%"))</f>
        <v>0</v>
      </c>
      <c r="J151" s="38">
        <f>IF(E151=0, "-", IF(H151/E151&lt;10, H151/E151, "&gt;999%"))</f>
        <v>-9.5238095238095233E-2</v>
      </c>
    </row>
    <row r="152" spans="1:10" x14ac:dyDescent="0.25">
      <c r="A152" s="177"/>
      <c r="B152" s="143"/>
      <c r="C152" s="144"/>
      <c r="D152" s="143"/>
      <c r="E152" s="144"/>
      <c r="F152" s="145"/>
      <c r="G152" s="143"/>
      <c r="H152" s="144"/>
      <c r="I152" s="151"/>
      <c r="J152" s="152"/>
    </row>
    <row r="153" spans="1:10" s="139" customFormat="1" x14ac:dyDescent="0.25">
      <c r="A153" s="159" t="s">
        <v>50</v>
      </c>
      <c r="B153" s="65"/>
      <c r="C153" s="66"/>
      <c r="D153" s="65"/>
      <c r="E153" s="66"/>
      <c r="F153" s="67"/>
      <c r="G153" s="65"/>
      <c r="H153" s="66"/>
      <c r="I153" s="20"/>
      <c r="J153" s="21"/>
    </row>
    <row r="154" spans="1:10" x14ac:dyDescent="0.25">
      <c r="A154" s="158" t="s">
        <v>228</v>
      </c>
      <c r="B154" s="65">
        <v>8</v>
      </c>
      <c r="C154" s="66">
        <v>33</v>
      </c>
      <c r="D154" s="65">
        <v>69</v>
      </c>
      <c r="E154" s="66">
        <v>90</v>
      </c>
      <c r="F154" s="67"/>
      <c r="G154" s="65">
        <f t="shared" ref="G154:G165" si="28">B154-C154</f>
        <v>-25</v>
      </c>
      <c r="H154" s="66">
        <f t="shared" ref="H154:H165" si="29">D154-E154</f>
        <v>-21</v>
      </c>
      <c r="I154" s="20">
        <f t="shared" ref="I154:I165" si="30">IF(C154=0, "-", IF(G154/C154&lt;10, G154/C154, "&gt;999%"))</f>
        <v>-0.75757575757575757</v>
      </c>
      <c r="J154" s="21">
        <f t="shared" ref="J154:J165" si="31">IF(E154=0, "-", IF(H154/E154&lt;10, H154/E154, "&gt;999%"))</f>
        <v>-0.23333333333333334</v>
      </c>
    </row>
    <row r="155" spans="1:10" x14ac:dyDescent="0.25">
      <c r="A155" s="158" t="s">
        <v>195</v>
      </c>
      <c r="B155" s="65">
        <v>11</v>
      </c>
      <c r="C155" s="66">
        <v>4</v>
      </c>
      <c r="D155" s="65">
        <v>70</v>
      </c>
      <c r="E155" s="66">
        <v>84</v>
      </c>
      <c r="F155" s="67"/>
      <c r="G155" s="65">
        <f t="shared" si="28"/>
        <v>7</v>
      </c>
      <c r="H155" s="66">
        <f t="shared" si="29"/>
        <v>-14</v>
      </c>
      <c r="I155" s="20">
        <f t="shared" si="30"/>
        <v>1.75</v>
      </c>
      <c r="J155" s="21">
        <f t="shared" si="31"/>
        <v>-0.16666666666666666</v>
      </c>
    </row>
    <row r="156" spans="1:10" x14ac:dyDescent="0.25">
      <c r="A156" s="158" t="s">
        <v>334</v>
      </c>
      <c r="B156" s="65">
        <v>1</v>
      </c>
      <c r="C156" s="66">
        <v>0</v>
      </c>
      <c r="D156" s="65">
        <v>3</v>
      </c>
      <c r="E156" s="66">
        <v>0</v>
      </c>
      <c r="F156" s="67"/>
      <c r="G156" s="65">
        <f t="shared" si="28"/>
        <v>1</v>
      </c>
      <c r="H156" s="66">
        <f t="shared" si="29"/>
        <v>3</v>
      </c>
      <c r="I156" s="20" t="str">
        <f t="shared" si="30"/>
        <v>-</v>
      </c>
      <c r="J156" s="21" t="str">
        <f t="shared" si="31"/>
        <v>-</v>
      </c>
    </row>
    <row r="157" spans="1:10" x14ac:dyDescent="0.25">
      <c r="A157" s="158" t="s">
        <v>261</v>
      </c>
      <c r="B157" s="65">
        <v>0</v>
      </c>
      <c r="C157" s="66">
        <v>0</v>
      </c>
      <c r="D157" s="65">
        <v>5</v>
      </c>
      <c r="E157" s="66">
        <v>2</v>
      </c>
      <c r="F157" s="67"/>
      <c r="G157" s="65">
        <f t="shared" si="28"/>
        <v>0</v>
      </c>
      <c r="H157" s="66">
        <f t="shared" si="29"/>
        <v>3</v>
      </c>
      <c r="I157" s="20" t="str">
        <f t="shared" si="30"/>
        <v>-</v>
      </c>
      <c r="J157" s="21">
        <f t="shared" si="31"/>
        <v>1.5</v>
      </c>
    </row>
    <row r="158" spans="1:10" x14ac:dyDescent="0.25">
      <c r="A158" s="158" t="s">
        <v>177</v>
      </c>
      <c r="B158" s="65">
        <v>6</v>
      </c>
      <c r="C158" s="66">
        <v>4</v>
      </c>
      <c r="D158" s="65">
        <v>39</v>
      </c>
      <c r="E158" s="66">
        <v>45</v>
      </c>
      <c r="F158" s="67"/>
      <c r="G158" s="65">
        <f t="shared" si="28"/>
        <v>2</v>
      </c>
      <c r="H158" s="66">
        <f t="shared" si="29"/>
        <v>-6</v>
      </c>
      <c r="I158" s="20">
        <f t="shared" si="30"/>
        <v>0.5</v>
      </c>
      <c r="J158" s="21">
        <f t="shared" si="31"/>
        <v>-0.13333333333333333</v>
      </c>
    </row>
    <row r="159" spans="1:10" x14ac:dyDescent="0.25">
      <c r="A159" s="158" t="s">
        <v>182</v>
      </c>
      <c r="B159" s="65">
        <v>5</v>
      </c>
      <c r="C159" s="66">
        <v>2</v>
      </c>
      <c r="D159" s="65">
        <v>39</v>
      </c>
      <c r="E159" s="66">
        <v>48</v>
      </c>
      <c r="F159" s="67"/>
      <c r="G159" s="65">
        <f t="shared" si="28"/>
        <v>3</v>
      </c>
      <c r="H159" s="66">
        <f t="shared" si="29"/>
        <v>-9</v>
      </c>
      <c r="I159" s="20">
        <f t="shared" si="30"/>
        <v>1.5</v>
      </c>
      <c r="J159" s="21">
        <f t="shared" si="31"/>
        <v>-0.1875</v>
      </c>
    </row>
    <row r="160" spans="1:10" x14ac:dyDescent="0.25">
      <c r="A160" s="158" t="s">
        <v>262</v>
      </c>
      <c r="B160" s="65">
        <v>10</v>
      </c>
      <c r="C160" s="66">
        <v>1</v>
      </c>
      <c r="D160" s="65">
        <v>47</v>
      </c>
      <c r="E160" s="66">
        <v>51</v>
      </c>
      <c r="F160" s="67"/>
      <c r="G160" s="65">
        <f t="shared" si="28"/>
        <v>9</v>
      </c>
      <c r="H160" s="66">
        <f t="shared" si="29"/>
        <v>-4</v>
      </c>
      <c r="I160" s="20">
        <f t="shared" si="30"/>
        <v>9</v>
      </c>
      <c r="J160" s="21">
        <f t="shared" si="31"/>
        <v>-7.8431372549019607E-2</v>
      </c>
    </row>
    <row r="161" spans="1:10" x14ac:dyDescent="0.25">
      <c r="A161" s="158" t="s">
        <v>317</v>
      </c>
      <c r="B161" s="65">
        <v>5</v>
      </c>
      <c r="C161" s="66">
        <v>1</v>
      </c>
      <c r="D161" s="65">
        <v>24</v>
      </c>
      <c r="E161" s="66">
        <v>24</v>
      </c>
      <c r="F161" s="67"/>
      <c r="G161" s="65">
        <f t="shared" si="28"/>
        <v>4</v>
      </c>
      <c r="H161" s="66">
        <f t="shared" si="29"/>
        <v>0</v>
      </c>
      <c r="I161" s="20">
        <f t="shared" si="30"/>
        <v>4</v>
      </c>
      <c r="J161" s="21">
        <f t="shared" si="31"/>
        <v>0</v>
      </c>
    </row>
    <row r="162" spans="1:10" x14ac:dyDescent="0.25">
      <c r="A162" s="158" t="s">
        <v>287</v>
      </c>
      <c r="B162" s="65">
        <v>21</v>
      </c>
      <c r="C162" s="66">
        <v>7</v>
      </c>
      <c r="D162" s="65">
        <v>101</v>
      </c>
      <c r="E162" s="66">
        <v>37</v>
      </c>
      <c r="F162" s="67"/>
      <c r="G162" s="65">
        <f t="shared" si="28"/>
        <v>14</v>
      </c>
      <c r="H162" s="66">
        <f t="shared" si="29"/>
        <v>64</v>
      </c>
      <c r="I162" s="20">
        <f t="shared" si="30"/>
        <v>2</v>
      </c>
      <c r="J162" s="21">
        <f t="shared" si="31"/>
        <v>1.7297297297297298</v>
      </c>
    </row>
    <row r="163" spans="1:10" x14ac:dyDescent="0.25">
      <c r="A163" s="158" t="s">
        <v>219</v>
      </c>
      <c r="B163" s="65">
        <v>0</v>
      </c>
      <c r="C163" s="66">
        <v>1</v>
      </c>
      <c r="D163" s="65">
        <v>17</v>
      </c>
      <c r="E163" s="66">
        <v>8</v>
      </c>
      <c r="F163" s="67"/>
      <c r="G163" s="65">
        <f t="shared" si="28"/>
        <v>-1</v>
      </c>
      <c r="H163" s="66">
        <f t="shared" si="29"/>
        <v>9</v>
      </c>
      <c r="I163" s="20">
        <f t="shared" si="30"/>
        <v>-1</v>
      </c>
      <c r="J163" s="21">
        <f t="shared" si="31"/>
        <v>1.125</v>
      </c>
    </row>
    <row r="164" spans="1:10" x14ac:dyDescent="0.25">
      <c r="A164" s="158" t="s">
        <v>249</v>
      </c>
      <c r="B164" s="65">
        <v>3</v>
      </c>
      <c r="C164" s="66">
        <v>3</v>
      </c>
      <c r="D164" s="65">
        <v>50</v>
      </c>
      <c r="E164" s="66">
        <v>28</v>
      </c>
      <c r="F164" s="67"/>
      <c r="G164" s="65">
        <f t="shared" si="28"/>
        <v>0</v>
      </c>
      <c r="H164" s="66">
        <f t="shared" si="29"/>
        <v>22</v>
      </c>
      <c r="I164" s="20">
        <f t="shared" si="30"/>
        <v>0</v>
      </c>
      <c r="J164" s="21">
        <f t="shared" si="31"/>
        <v>0.7857142857142857</v>
      </c>
    </row>
    <row r="165" spans="1:10" s="160" customFormat="1" x14ac:dyDescent="0.25">
      <c r="A165" s="178" t="s">
        <v>492</v>
      </c>
      <c r="B165" s="71">
        <v>70</v>
      </c>
      <c r="C165" s="72">
        <v>56</v>
      </c>
      <c r="D165" s="71">
        <v>464</v>
      </c>
      <c r="E165" s="72">
        <v>417</v>
      </c>
      <c r="F165" s="73"/>
      <c r="G165" s="71">
        <f t="shared" si="28"/>
        <v>14</v>
      </c>
      <c r="H165" s="72">
        <f t="shared" si="29"/>
        <v>47</v>
      </c>
      <c r="I165" s="37">
        <f t="shared" si="30"/>
        <v>0.25</v>
      </c>
      <c r="J165" s="38">
        <f t="shared" si="31"/>
        <v>0.11270983213429256</v>
      </c>
    </row>
    <row r="166" spans="1:10" x14ac:dyDescent="0.25">
      <c r="A166" s="177"/>
      <c r="B166" s="143"/>
      <c r="C166" s="144"/>
      <c r="D166" s="143"/>
      <c r="E166" s="144"/>
      <c r="F166" s="145"/>
      <c r="G166" s="143"/>
      <c r="H166" s="144"/>
      <c r="I166" s="151"/>
      <c r="J166" s="152"/>
    </row>
    <row r="167" spans="1:10" s="139" customFormat="1" x14ac:dyDescent="0.25">
      <c r="A167" s="159" t="s">
        <v>51</v>
      </c>
      <c r="B167" s="65"/>
      <c r="C167" s="66"/>
      <c r="D167" s="65"/>
      <c r="E167" s="66"/>
      <c r="F167" s="67"/>
      <c r="G167" s="65"/>
      <c r="H167" s="66"/>
      <c r="I167" s="20"/>
      <c r="J167" s="21"/>
    </row>
    <row r="168" spans="1:10" x14ac:dyDescent="0.25">
      <c r="A168" s="158" t="s">
        <v>335</v>
      </c>
      <c r="B168" s="65">
        <v>0</v>
      </c>
      <c r="C168" s="66">
        <v>0</v>
      </c>
      <c r="D168" s="65">
        <v>1</v>
      </c>
      <c r="E168" s="66">
        <v>0</v>
      </c>
      <c r="F168" s="67"/>
      <c r="G168" s="65">
        <f>B168-C168</f>
        <v>0</v>
      </c>
      <c r="H168" s="66">
        <f>D168-E168</f>
        <v>1</v>
      </c>
      <c r="I168" s="20" t="str">
        <f>IF(C168=0, "-", IF(G168/C168&lt;10, G168/C168, "&gt;999%"))</f>
        <v>-</v>
      </c>
      <c r="J168" s="21" t="str">
        <f>IF(E168=0, "-", IF(H168/E168&lt;10, H168/E168, "&gt;999%"))</f>
        <v>-</v>
      </c>
    </row>
    <row r="169" spans="1:10" x14ac:dyDescent="0.25">
      <c r="A169" s="158" t="s">
        <v>302</v>
      </c>
      <c r="B169" s="65">
        <v>0</v>
      </c>
      <c r="C169" s="66">
        <v>0</v>
      </c>
      <c r="D169" s="65">
        <v>0</v>
      </c>
      <c r="E169" s="66">
        <v>1</v>
      </c>
      <c r="F169" s="67"/>
      <c r="G169" s="65">
        <f>B169-C169</f>
        <v>0</v>
      </c>
      <c r="H169" s="66">
        <f>D169-E169</f>
        <v>-1</v>
      </c>
      <c r="I169" s="20" t="str">
        <f>IF(C169=0, "-", IF(G169/C169&lt;10, G169/C169, "&gt;999%"))</f>
        <v>-</v>
      </c>
      <c r="J169" s="21">
        <f>IF(E169=0, "-", IF(H169/E169&lt;10, H169/E169, "&gt;999%"))</f>
        <v>-1</v>
      </c>
    </row>
    <row r="170" spans="1:10" x14ac:dyDescent="0.25">
      <c r="A170" s="158" t="s">
        <v>303</v>
      </c>
      <c r="B170" s="65">
        <v>0</v>
      </c>
      <c r="C170" s="66">
        <v>0</v>
      </c>
      <c r="D170" s="65">
        <v>0</v>
      </c>
      <c r="E170" s="66">
        <v>1</v>
      </c>
      <c r="F170" s="67"/>
      <c r="G170" s="65">
        <f>B170-C170</f>
        <v>0</v>
      </c>
      <c r="H170" s="66">
        <f>D170-E170</f>
        <v>-1</v>
      </c>
      <c r="I170" s="20" t="str">
        <f>IF(C170=0, "-", IF(G170/C170&lt;10, G170/C170, "&gt;999%"))</f>
        <v>-</v>
      </c>
      <c r="J170" s="21">
        <f>IF(E170=0, "-", IF(H170/E170&lt;10, H170/E170, "&gt;999%"))</f>
        <v>-1</v>
      </c>
    </row>
    <row r="171" spans="1:10" x14ac:dyDescent="0.25">
      <c r="A171" s="158" t="s">
        <v>336</v>
      </c>
      <c r="B171" s="65">
        <v>0</v>
      </c>
      <c r="C171" s="66">
        <v>0</v>
      </c>
      <c r="D171" s="65">
        <v>2</v>
      </c>
      <c r="E171" s="66">
        <v>0</v>
      </c>
      <c r="F171" s="67"/>
      <c r="G171" s="65">
        <f>B171-C171</f>
        <v>0</v>
      </c>
      <c r="H171" s="66">
        <f>D171-E171</f>
        <v>2</v>
      </c>
      <c r="I171" s="20" t="str">
        <f>IF(C171=0, "-", IF(G171/C171&lt;10, G171/C171, "&gt;999%"))</f>
        <v>-</v>
      </c>
      <c r="J171" s="21" t="str">
        <f>IF(E171=0, "-", IF(H171/E171&lt;10, H171/E171, "&gt;999%"))</f>
        <v>-</v>
      </c>
    </row>
    <row r="172" spans="1:10" s="160" customFormat="1" x14ac:dyDescent="0.25">
      <c r="A172" s="178" t="s">
        <v>493</v>
      </c>
      <c r="B172" s="71">
        <v>0</v>
      </c>
      <c r="C172" s="72">
        <v>0</v>
      </c>
      <c r="D172" s="71">
        <v>3</v>
      </c>
      <c r="E172" s="72">
        <v>2</v>
      </c>
      <c r="F172" s="73"/>
      <c r="G172" s="71">
        <f>B172-C172</f>
        <v>0</v>
      </c>
      <c r="H172" s="72">
        <f>D172-E172</f>
        <v>1</v>
      </c>
      <c r="I172" s="37" t="str">
        <f>IF(C172=0, "-", IF(G172/C172&lt;10, G172/C172, "&gt;999%"))</f>
        <v>-</v>
      </c>
      <c r="J172" s="38">
        <f>IF(E172=0, "-", IF(H172/E172&lt;10, H172/E172, "&gt;999%"))</f>
        <v>0.5</v>
      </c>
    </row>
    <row r="173" spans="1:10" x14ac:dyDescent="0.25">
      <c r="A173" s="177"/>
      <c r="B173" s="143"/>
      <c r="C173" s="144"/>
      <c r="D173" s="143"/>
      <c r="E173" s="144"/>
      <c r="F173" s="145"/>
      <c r="G173" s="143"/>
      <c r="H173" s="144"/>
      <c r="I173" s="151"/>
      <c r="J173" s="152"/>
    </row>
    <row r="174" spans="1:10" s="139" customFormat="1" x14ac:dyDescent="0.25">
      <c r="A174" s="159" t="s">
        <v>52</v>
      </c>
      <c r="B174" s="65"/>
      <c r="C174" s="66"/>
      <c r="D174" s="65"/>
      <c r="E174" s="66"/>
      <c r="F174" s="67"/>
      <c r="G174" s="65"/>
      <c r="H174" s="66"/>
      <c r="I174" s="20"/>
      <c r="J174" s="21"/>
    </row>
    <row r="175" spans="1:10" x14ac:dyDescent="0.25">
      <c r="A175" s="158" t="s">
        <v>318</v>
      </c>
      <c r="B175" s="65">
        <v>2</v>
      </c>
      <c r="C175" s="66">
        <v>0</v>
      </c>
      <c r="D175" s="65">
        <v>22</v>
      </c>
      <c r="E175" s="66">
        <v>5</v>
      </c>
      <c r="F175" s="67"/>
      <c r="G175" s="65">
        <f t="shared" ref="G175:G182" si="32">B175-C175</f>
        <v>2</v>
      </c>
      <c r="H175" s="66">
        <f t="shared" ref="H175:H182" si="33">D175-E175</f>
        <v>17</v>
      </c>
      <c r="I175" s="20" t="str">
        <f t="shared" ref="I175:I182" si="34">IF(C175=0, "-", IF(G175/C175&lt;10, G175/C175, "&gt;999%"))</f>
        <v>-</v>
      </c>
      <c r="J175" s="21">
        <f t="shared" ref="J175:J182" si="35">IF(E175=0, "-", IF(H175/E175&lt;10, H175/E175, "&gt;999%"))</f>
        <v>3.4</v>
      </c>
    </row>
    <row r="176" spans="1:10" x14ac:dyDescent="0.25">
      <c r="A176" s="158" t="s">
        <v>399</v>
      </c>
      <c r="B176" s="65">
        <v>2</v>
      </c>
      <c r="C176" s="66">
        <v>1</v>
      </c>
      <c r="D176" s="65">
        <v>11</v>
      </c>
      <c r="E176" s="66">
        <v>3</v>
      </c>
      <c r="F176" s="67"/>
      <c r="G176" s="65">
        <f t="shared" si="32"/>
        <v>1</v>
      </c>
      <c r="H176" s="66">
        <f t="shared" si="33"/>
        <v>8</v>
      </c>
      <c r="I176" s="20">
        <f t="shared" si="34"/>
        <v>1</v>
      </c>
      <c r="J176" s="21">
        <f t="shared" si="35"/>
        <v>2.6666666666666665</v>
      </c>
    </row>
    <row r="177" spans="1:10" x14ac:dyDescent="0.25">
      <c r="A177" s="158" t="s">
        <v>352</v>
      </c>
      <c r="B177" s="65">
        <v>0</v>
      </c>
      <c r="C177" s="66">
        <v>0</v>
      </c>
      <c r="D177" s="65">
        <v>1</v>
      </c>
      <c r="E177" s="66">
        <v>0</v>
      </c>
      <c r="F177" s="67"/>
      <c r="G177" s="65">
        <f t="shared" si="32"/>
        <v>0</v>
      </c>
      <c r="H177" s="66">
        <f t="shared" si="33"/>
        <v>1</v>
      </c>
      <c r="I177" s="20" t="str">
        <f t="shared" si="34"/>
        <v>-</v>
      </c>
      <c r="J177" s="21" t="str">
        <f t="shared" si="35"/>
        <v>-</v>
      </c>
    </row>
    <row r="178" spans="1:10" x14ac:dyDescent="0.25">
      <c r="A178" s="158" t="s">
        <v>229</v>
      </c>
      <c r="B178" s="65">
        <v>0</v>
      </c>
      <c r="C178" s="66">
        <v>3</v>
      </c>
      <c r="D178" s="65">
        <v>0</v>
      </c>
      <c r="E178" s="66">
        <v>8</v>
      </c>
      <c r="F178" s="67"/>
      <c r="G178" s="65">
        <f t="shared" si="32"/>
        <v>-3</v>
      </c>
      <c r="H178" s="66">
        <f t="shared" si="33"/>
        <v>-8</v>
      </c>
      <c r="I178" s="20">
        <f t="shared" si="34"/>
        <v>-1</v>
      </c>
      <c r="J178" s="21">
        <f t="shared" si="35"/>
        <v>-1</v>
      </c>
    </row>
    <row r="179" spans="1:10" x14ac:dyDescent="0.25">
      <c r="A179" s="158" t="s">
        <v>361</v>
      </c>
      <c r="B179" s="65">
        <v>0</v>
      </c>
      <c r="C179" s="66">
        <v>2</v>
      </c>
      <c r="D179" s="65">
        <v>3</v>
      </c>
      <c r="E179" s="66">
        <v>5</v>
      </c>
      <c r="F179" s="67"/>
      <c r="G179" s="65">
        <f t="shared" si="32"/>
        <v>-2</v>
      </c>
      <c r="H179" s="66">
        <f t="shared" si="33"/>
        <v>-2</v>
      </c>
      <c r="I179" s="20">
        <f t="shared" si="34"/>
        <v>-1</v>
      </c>
      <c r="J179" s="21">
        <f t="shared" si="35"/>
        <v>-0.4</v>
      </c>
    </row>
    <row r="180" spans="1:10" x14ac:dyDescent="0.25">
      <c r="A180" s="158" t="s">
        <v>382</v>
      </c>
      <c r="B180" s="65">
        <v>3</v>
      </c>
      <c r="C180" s="66">
        <v>3</v>
      </c>
      <c r="D180" s="65">
        <v>17</v>
      </c>
      <c r="E180" s="66">
        <v>38</v>
      </c>
      <c r="F180" s="67"/>
      <c r="G180" s="65">
        <f t="shared" si="32"/>
        <v>0</v>
      </c>
      <c r="H180" s="66">
        <f t="shared" si="33"/>
        <v>-21</v>
      </c>
      <c r="I180" s="20">
        <f t="shared" si="34"/>
        <v>0</v>
      </c>
      <c r="J180" s="21">
        <f t="shared" si="35"/>
        <v>-0.55263157894736847</v>
      </c>
    </row>
    <row r="181" spans="1:10" x14ac:dyDescent="0.25">
      <c r="A181" s="158" t="s">
        <v>362</v>
      </c>
      <c r="B181" s="65">
        <v>0</v>
      </c>
      <c r="C181" s="66">
        <v>0</v>
      </c>
      <c r="D181" s="65">
        <v>1</v>
      </c>
      <c r="E181" s="66">
        <v>0</v>
      </c>
      <c r="F181" s="67"/>
      <c r="G181" s="65">
        <f t="shared" si="32"/>
        <v>0</v>
      </c>
      <c r="H181" s="66">
        <f t="shared" si="33"/>
        <v>1</v>
      </c>
      <c r="I181" s="20" t="str">
        <f t="shared" si="34"/>
        <v>-</v>
      </c>
      <c r="J181" s="21" t="str">
        <f t="shared" si="35"/>
        <v>-</v>
      </c>
    </row>
    <row r="182" spans="1:10" s="160" customFormat="1" x14ac:dyDescent="0.25">
      <c r="A182" s="178" t="s">
        <v>494</v>
      </c>
      <c r="B182" s="71">
        <v>7</v>
      </c>
      <c r="C182" s="72">
        <v>9</v>
      </c>
      <c r="D182" s="71">
        <v>55</v>
      </c>
      <c r="E182" s="72">
        <v>59</v>
      </c>
      <c r="F182" s="73"/>
      <c r="G182" s="71">
        <f t="shared" si="32"/>
        <v>-2</v>
      </c>
      <c r="H182" s="72">
        <f t="shared" si="33"/>
        <v>-4</v>
      </c>
      <c r="I182" s="37">
        <f t="shared" si="34"/>
        <v>-0.22222222222222221</v>
      </c>
      <c r="J182" s="38">
        <f t="shared" si="35"/>
        <v>-6.7796610169491525E-2</v>
      </c>
    </row>
    <row r="183" spans="1:10" x14ac:dyDescent="0.25">
      <c r="A183" s="177"/>
      <c r="B183" s="143"/>
      <c r="C183" s="144"/>
      <c r="D183" s="143"/>
      <c r="E183" s="144"/>
      <c r="F183" s="145"/>
      <c r="G183" s="143"/>
      <c r="H183" s="144"/>
      <c r="I183" s="151"/>
      <c r="J183" s="152"/>
    </row>
    <row r="184" spans="1:10" s="139" customFormat="1" x14ac:dyDescent="0.25">
      <c r="A184" s="159" t="s">
        <v>53</v>
      </c>
      <c r="B184" s="65"/>
      <c r="C184" s="66"/>
      <c r="D184" s="65"/>
      <c r="E184" s="66"/>
      <c r="F184" s="67"/>
      <c r="G184" s="65"/>
      <c r="H184" s="66"/>
      <c r="I184" s="20"/>
      <c r="J184" s="21"/>
    </row>
    <row r="185" spans="1:10" x14ac:dyDescent="0.25">
      <c r="A185" s="158" t="s">
        <v>214</v>
      </c>
      <c r="B185" s="65">
        <v>0</v>
      </c>
      <c r="C185" s="66">
        <v>0</v>
      </c>
      <c r="D185" s="65">
        <v>3</v>
      </c>
      <c r="E185" s="66">
        <v>1</v>
      </c>
      <c r="F185" s="67"/>
      <c r="G185" s="65">
        <f t="shared" ref="G185:G193" si="36">B185-C185</f>
        <v>0</v>
      </c>
      <c r="H185" s="66">
        <f t="shared" ref="H185:H193" si="37">D185-E185</f>
        <v>2</v>
      </c>
      <c r="I185" s="20" t="str">
        <f t="shared" ref="I185:I193" si="38">IF(C185=0, "-", IF(G185/C185&lt;10, G185/C185, "&gt;999%"))</f>
        <v>-</v>
      </c>
      <c r="J185" s="21">
        <f t="shared" ref="J185:J193" si="39">IF(E185=0, "-", IF(H185/E185&lt;10, H185/E185, "&gt;999%"))</f>
        <v>2</v>
      </c>
    </row>
    <row r="186" spans="1:10" x14ac:dyDescent="0.25">
      <c r="A186" s="158" t="s">
        <v>215</v>
      </c>
      <c r="B186" s="65">
        <v>0</v>
      </c>
      <c r="C186" s="66">
        <v>2</v>
      </c>
      <c r="D186" s="65">
        <v>0</v>
      </c>
      <c r="E186" s="66">
        <v>5</v>
      </c>
      <c r="F186" s="67"/>
      <c r="G186" s="65">
        <f t="shared" si="36"/>
        <v>-2</v>
      </c>
      <c r="H186" s="66">
        <f t="shared" si="37"/>
        <v>-5</v>
      </c>
      <c r="I186" s="20">
        <f t="shared" si="38"/>
        <v>-1</v>
      </c>
      <c r="J186" s="21">
        <f t="shared" si="39"/>
        <v>-1</v>
      </c>
    </row>
    <row r="187" spans="1:10" x14ac:dyDescent="0.25">
      <c r="A187" s="158" t="s">
        <v>224</v>
      </c>
      <c r="B187" s="65">
        <v>0</v>
      </c>
      <c r="C187" s="66">
        <v>0</v>
      </c>
      <c r="D187" s="65">
        <v>1</v>
      </c>
      <c r="E187" s="66">
        <v>0</v>
      </c>
      <c r="F187" s="67"/>
      <c r="G187" s="65">
        <f t="shared" si="36"/>
        <v>0</v>
      </c>
      <c r="H187" s="66">
        <f t="shared" si="37"/>
        <v>1</v>
      </c>
      <c r="I187" s="20" t="str">
        <f t="shared" si="38"/>
        <v>-</v>
      </c>
      <c r="J187" s="21" t="str">
        <f t="shared" si="39"/>
        <v>-</v>
      </c>
    </row>
    <row r="188" spans="1:10" x14ac:dyDescent="0.25">
      <c r="A188" s="158" t="s">
        <v>348</v>
      </c>
      <c r="B188" s="65">
        <v>0</v>
      </c>
      <c r="C188" s="66">
        <v>0</v>
      </c>
      <c r="D188" s="65">
        <v>5</v>
      </c>
      <c r="E188" s="66">
        <v>3</v>
      </c>
      <c r="F188" s="67"/>
      <c r="G188" s="65">
        <f t="shared" si="36"/>
        <v>0</v>
      </c>
      <c r="H188" s="66">
        <f t="shared" si="37"/>
        <v>2</v>
      </c>
      <c r="I188" s="20" t="str">
        <f t="shared" si="38"/>
        <v>-</v>
      </c>
      <c r="J188" s="21">
        <f t="shared" si="39"/>
        <v>0.66666666666666663</v>
      </c>
    </row>
    <row r="189" spans="1:10" x14ac:dyDescent="0.25">
      <c r="A189" s="158" t="s">
        <v>304</v>
      </c>
      <c r="B189" s="65">
        <v>0</v>
      </c>
      <c r="C189" s="66">
        <v>2</v>
      </c>
      <c r="D189" s="65">
        <v>22</v>
      </c>
      <c r="E189" s="66">
        <v>14</v>
      </c>
      <c r="F189" s="67"/>
      <c r="G189" s="65">
        <f t="shared" si="36"/>
        <v>-2</v>
      </c>
      <c r="H189" s="66">
        <f t="shared" si="37"/>
        <v>8</v>
      </c>
      <c r="I189" s="20">
        <f t="shared" si="38"/>
        <v>-1</v>
      </c>
      <c r="J189" s="21">
        <f t="shared" si="39"/>
        <v>0.5714285714285714</v>
      </c>
    </row>
    <row r="190" spans="1:10" x14ac:dyDescent="0.25">
      <c r="A190" s="158" t="s">
        <v>243</v>
      </c>
      <c r="B190" s="65">
        <v>0</v>
      </c>
      <c r="C190" s="66">
        <v>0</v>
      </c>
      <c r="D190" s="65">
        <v>0</v>
      </c>
      <c r="E190" s="66">
        <v>1</v>
      </c>
      <c r="F190" s="67"/>
      <c r="G190" s="65">
        <f t="shared" si="36"/>
        <v>0</v>
      </c>
      <c r="H190" s="66">
        <f t="shared" si="37"/>
        <v>-1</v>
      </c>
      <c r="I190" s="20" t="str">
        <f t="shared" si="38"/>
        <v>-</v>
      </c>
      <c r="J190" s="21">
        <f t="shared" si="39"/>
        <v>-1</v>
      </c>
    </row>
    <row r="191" spans="1:10" x14ac:dyDescent="0.25">
      <c r="A191" s="158" t="s">
        <v>337</v>
      </c>
      <c r="B191" s="65">
        <v>0</v>
      </c>
      <c r="C191" s="66">
        <v>0</v>
      </c>
      <c r="D191" s="65">
        <v>7</v>
      </c>
      <c r="E191" s="66">
        <v>11</v>
      </c>
      <c r="F191" s="67"/>
      <c r="G191" s="65">
        <f t="shared" si="36"/>
        <v>0</v>
      </c>
      <c r="H191" s="66">
        <f t="shared" si="37"/>
        <v>-4</v>
      </c>
      <c r="I191" s="20" t="str">
        <f t="shared" si="38"/>
        <v>-</v>
      </c>
      <c r="J191" s="21">
        <f t="shared" si="39"/>
        <v>-0.36363636363636365</v>
      </c>
    </row>
    <row r="192" spans="1:10" x14ac:dyDescent="0.25">
      <c r="A192" s="158" t="s">
        <v>279</v>
      </c>
      <c r="B192" s="65">
        <v>1</v>
      </c>
      <c r="C192" s="66">
        <v>1</v>
      </c>
      <c r="D192" s="65">
        <v>7</v>
      </c>
      <c r="E192" s="66">
        <v>13</v>
      </c>
      <c r="F192" s="67"/>
      <c r="G192" s="65">
        <f t="shared" si="36"/>
        <v>0</v>
      </c>
      <c r="H192" s="66">
        <f t="shared" si="37"/>
        <v>-6</v>
      </c>
      <c r="I192" s="20">
        <f t="shared" si="38"/>
        <v>0</v>
      </c>
      <c r="J192" s="21">
        <f t="shared" si="39"/>
        <v>-0.46153846153846156</v>
      </c>
    </row>
    <row r="193" spans="1:10" s="160" customFormat="1" x14ac:dyDescent="0.25">
      <c r="A193" s="178" t="s">
        <v>495</v>
      </c>
      <c r="B193" s="71">
        <v>1</v>
      </c>
      <c r="C193" s="72">
        <v>5</v>
      </c>
      <c r="D193" s="71">
        <v>45</v>
      </c>
      <c r="E193" s="72">
        <v>48</v>
      </c>
      <c r="F193" s="73"/>
      <c r="G193" s="71">
        <f t="shared" si="36"/>
        <v>-4</v>
      </c>
      <c r="H193" s="72">
        <f t="shared" si="37"/>
        <v>-3</v>
      </c>
      <c r="I193" s="37">
        <f t="shared" si="38"/>
        <v>-0.8</v>
      </c>
      <c r="J193" s="38">
        <f t="shared" si="39"/>
        <v>-6.25E-2</v>
      </c>
    </row>
    <row r="194" spans="1:10" x14ac:dyDescent="0.25">
      <c r="A194" s="177"/>
      <c r="B194" s="143"/>
      <c r="C194" s="144"/>
      <c r="D194" s="143"/>
      <c r="E194" s="144"/>
      <c r="F194" s="145"/>
      <c r="G194" s="143"/>
      <c r="H194" s="144"/>
      <c r="I194" s="151"/>
      <c r="J194" s="152"/>
    </row>
    <row r="195" spans="1:10" s="139" customFormat="1" x14ac:dyDescent="0.25">
      <c r="A195" s="159" t="s">
        <v>54</v>
      </c>
      <c r="B195" s="65"/>
      <c r="C195" s="66"/>
      <c r="D195" s="65"/>
      <c r="E195" s="66"/>
      <c r="F195" s="67"/>
      <c r="G195" s="65"/>
      <c r="H195" s="66"/>
      <c r="I195" s="20"/>
      <c r="J195" s="21"/>
    </row>
    <row r="196" spans="1:10" x14ac:dyDescent="0.25">
      <c r="A196" s="158" t="s">
        <v>410</v>
      </c>
      <c r="B196" s="65">
        <v>1</v>
      </c>
      <c r="C196" s="66">
        <v>0</v>
      </c>
      <c r="D196" s="65">
        <v>13</v>
      </c>
      <c r="E196" s="66">
        <v>15</v>
      </c>
      <c r="F196" s="67"/>
      <c r="G196" s="65">
        <f>B196-C196</f>
        <v>1</v>
      </c>
      <c r="H196" s="66">
        <f>D196-E196</f>
        <v>-2</v>
      </c>
      <c r="I196" s="20" t="str">
        <f>IF(C196=0, "-", IF(G196/C196&lt;10, G196/C196, "&gt;999%"))</f>
        <v>-</v>
      </c>
      <c r="J196" s="21">
        <f>IF(E196=0, "-", IF(H196/E196&lt;10, H196/E196, "&gt;999%"))</f>
        <v>-0.13333333333333333</v>
      </c>
    </row>
    <row r="197" spans="1:10" s="160" customFormat="1" x14ac:dyDescent="0.25">
      <c r="A197" s="178" t="s">
        <v>496</v>
      </c>
      <c r="B197" s="71">
        <v>1</v>
      </c>
      <c r="C197" s="72">
        <v>0</v>
      </c>
      <c r="D197" s="71">
        <v>13</v>
      </c>
      <c r="E197" s="72">
        <v>15</v>
      </c>
      <c r="F197" s="73"/>
      <c r="G197" s="71">
        <f>B197-C197</f>
        <v>1</v>
      </c>
      <c r="H197" s="72">
        <f>D197-E197</f>
        <v>-2</v>
      </c>
      <c r="I197" s="37" t="str">
        <f>IF(C197=0, "-", IF(G197/C197&lt;10, G197/C197, "&gt;999%"))</f>
        <v>-</v>
      </c>
      <c r="J197" s="38">
        <f>IF(E197=0, "-", IF(H197/E197&lt;10, H197/E197, "&gt;999%"))</f>
        <v>-0.13333333333333333</v>
      </c>
    </row>
    <row r="198" spans="1:10" x14ac:dyDescent="0.25">
      <c r="A198" s="177"/>
      <c r="B198" s="143"/>
      <c r="C198" s="144"/>
      <c r="D198" s="143"/>
      <c r="E198" s="144"/>
      <c r="F198" s="145"/>
      <c r="G198" s="143"/>
      <c r="H198" s="144"/>
      <c r="I198" s="151"/>
      <c r="J198" s="152"/>
    </row>
    <row r="199" spans="1:10" s="139" customFormat="1" x14ac:dyDescent="0.25">
      <c r="A199" s="159" t="s">
        <v>55</v>
      </c>
      <c r="B199" s="65"/>
      <c r="C199" s="66"/>
      <c r="D199" s="65"/>
      <c r="E199" s="66"/>
      <c r="F199" s="67"/>
      <c r="G199" s="65"/>
      <c r="H199" s="66"/>
      <c r="I199" s="20"/>
      <c r="J199" s="21"/>
    </row>
    <row r="200" spans="1:10" x14ac:dyDescent="0.25">
      <c r="A200" s="158" t="s">
        <v>411</v>
      </c>
      <c r="B200" s="65">
        <v>0</v>
      </c>
      <c r="C200" s="66">
        <v>0</v>
      </c>
      <c r="D200" s="65">
        <v>1</v>
      </c>
      <c r="E200" s="66">
        <v>0</v>
      </c>
      <c r="F200" s="67"/>
      <c r="G200" s="65">
        <f>B200-C200</f>
        <v>0</v>
      </c>
      <c r="H200" s="66">
        <f>D200-E200</f>
        <v>1</v>
      </c>
      <c r="I200" s="20" t="str">
        <f>IF(C200=0, "-", IF(G200/C200&lt;10, G200/C200, "&gt;999%"))</f>
        <v>-</v>
      </c>
      <c r="J200" s="21" t="str">
        <f>IF(E200=0, "-", IF(H200/E200&lt;10, H200/E200, "&gt;999%"))</f>
        <v>-</v>
      </c>
    </row>
    <row r="201" spans="1:10" x14ac:dyDescent="0.25">
      <c r="A201" s="158" t="s">
        <v>405</v>
      </c>
      <c r="B201" s="65">
        <v>0</v>
      </c>
      <c r="C201" s="66">
        <v>0</v>
      </c>
      <c r="D201" s="65">
        <v>1</v>
      </c>
      <c r="E201" s="66">
        <v>0</v>
      </c>
      <c r="F201" s="67"/>
      <c r="G201" s="65">
        <f>B201-C201</f>
        <v>0</v>
      </c>
      <c r="H201" s="66">
        <f>D201-E201</f>
        <v>1</v>
      </c>
      <c r="I201" s="20" t="str">
        <f>IF(C201=0, "-", IF(G201/C201&lt;10, G201/C201, "&gt;999%"))</f>
        <v>-</v>
      </c>
      <c r="J201" s="21" t="str">
        <f>IF(E201=0, "-", IF(H201/E201&lt;10, H201/E201, "&gt;999%"))</f>
        <v>-</v>
      </c>
    </row>
    <row r="202" spans="1:10" s="160" customFormat="1" x14ac:dyDescent="0.25">
      <c r="A202" s="178" t="s">
        <v>497</v>
      </c>
      <c r="B202" s="71">
        <v>0</v>
      </c>
      <c r="C202" s="72">
        <v>0</v>
      </c>
      <c r="D202" s="71">
        <v>2</v>
      </c>
      <c r="E202" s="72">
        <v>0</v>
      </c>
      <c r="F202" s="73"/>
      <c r="G202" s="71">
        <f>B202-C202</f>
        <v>0</v>
      </c>
      <c r="H202" s="72">
        <f>D202-E202</f>
        <v>2</v>
      </c>
      <c r="I202" s="37" t="str">
        <f>IF(C202=0, "-", IF(G202/C202&lt;10, G202/C202, "&gt;999%"))</f>
        <v>-</v>
      </c>
      <c r="J202" s="38" t="str">
        <f>IF(E202=0, "-", IF(H202/E202&lt;10, H202/E202, "&gt;999%"))</f>
        <v>-</v>
      </c>
    </row>
    <row r="203" spans="1:10" x14ac:dyDescent="0.25">
      <c r="A203" s="177"/>
      <c r="B203" s="143"/>
      <c r="C203" s="144"/>
      <c r="D203" s="143"/>
      <c r="E203" s="144"/>
      <c r="F203" s="145"/>
      <c r="G203" s="143"/>
      <c r="H203" s="144"/>
      <c r="I203" s="151"/>
      <c r="J203" s="152"/>
    </row>
    <row r="204" spans="1:10" s="139" customFormat="1" x14ac:dyDescent="0.25">
      <c r="A204" s="159" t="s">
        <v>56</v>
      </c>
      <c r="B204" s="65"/>
      <c r="C204" s="66"/>
      <c r="D204" s="65"/>
      <c r="E204" s="66"/>
      <c r="F204" s="67"/>
      <c r="G204" s="65"/>
      <c r="H204" s="66"/>
      <c r="I204" s="20"/>
      <c r="J204" s="21"/>
    </row>
    <row r="205" spans="1:10" x14ac:dyDescent="0.25">
      <c r="A205" s="158" t="s">
        <v>338</v>
      </c>
      <c r="B205" s="65">
        <v>0</v>
      </c>
      <c r="C205" s="66">
        <v>0</v>
      </c>
      <c r="D205" s="65">
        <v>1</v>
      </c>
      <c r="E205" s="66">
        <v>0</v>
      </c>
      <c r="F205" s="67"/>
      <c r="G205" s="65">
        <f>B205-C205</f>
        <v>0</v>
      </c>
      <c r="H205" s="66">
        <f>D205-E205</f>
        <v>1</v>
      </c>
      <c r="I205" s="20" t="str">
        <f>IF(C205=0, "-", IF(G205/C205&lt;10, G205/C205, "&gt;999%"))</f>
        <v>-</v>
      </c>
      <c r="J205" s="21" t="str">
        <f>IF(E205=0, "-", IF(H205/E205&lt;10, H205/E205, "&gt;999%"))</f>
        <v>-</v>
      </c>
    </row>
    <row r="206" spans="1:10" s="160" customFormat="1" x14ac:dyDescent="0.25">
      <c r="A206" s="178" t="s">
        <v>498</v>
      </c>
      <c r="B206" s="71">
        <v>0</v>
      </c>
      <c r="C206" s="72">
        <v>0</v>
      </c>
      <c r="D206" s="71">
        <v>1</v>
      </c>
      <c r="E206" s="72">
        <v>0</v>
      </c>
      <c r="F206" s="73"/>
      <c r="G206" s="71">
        <f>B206-C206</f>
        <v>0</v>
      </c>
      <c r="H206" s="72">
        <f>D206-E206</f>
        <v>1</v>
      </c>
      <c r="I206" s="37" t="str">
        <f>IF(C206=0, "-", IF(G206/C206&lt;10, G206/C206, "&gt;999%"))</f>
        <v>-</v>
      </c>
      <c r="J206" s="38" t="str">
        <f>IF(E206=0, "-", IF(H206/E206&lt;10, H206/E206, "&gt;999%"))</f>
        <v>-</v>
      </c>
    </row>
    <row r="207" spans="1:10" x14ac:dyDescent="0.25">
      <c r="A207" s="177"/>
      <c r="B207" s="143"/>
      <c r="C207" s="144"/>
      <c r="D207" s="143"/>
      <c r="E207" s="144"/>
      <c r="F207" s="145"/>
      <c r="G207" s="143"/>
      <c r="H207" s="144"/>
      <c r="I207" s="151"/>
      <c r="J207" s="152"/>
    </row>
    <row r="208" spans="1:10" s="139" customFormat="1" x14ac:dyDescent="0.25">
      <c r="A208" s="159" t="s">
        <v>57</v>
      </c>
      <c r="B208" s="65"/>
      <c r="C208" s="66"/>
      <c r="D208" s="65"/>
      <c r="E208" s="66"/>
      <c r="F208" s="67"/>
      <c r="G208" s="65"/>
      <c r="H208" s="66"/>
      <c r="I208" s="20"/>
      <c r="J208" s="21"/>
    </row>
    <row r="209" spans="1:10" x14ac:dyDescent="0.25">
      <c r="A209" s="158" t="s">
        <v>371</v>
      </c>
      <c r="B209" s="65">
        <v>0</v>
      </c>
      <c r="C209" s="66">
        <v>3</v>
      </c>
      <c r="D209" s="65">
        <v>22</v>
      </c>
      <c r="E209" s="66">
        <v>15</v>
      </c>
      <c r="F209" s="67"/>
      <c r="G209" s="65">
        <f t="shared" ref="G209:G221" si="40">B209-C209</f>
        <v>-3</v>
      </c>
      <c r="H209" s="66">
        <f t="shared" ref="H209:H221" si="41">D209-E209</f>
        <v>7</v>
      </c>
      <c r="I209" s="20">
        <f t="shared" ref="I209:I221" si="42">IF(C209=0, "-", IF(G209/C209&lt;10, G209/C209, "&gt;999%"))</f>
        <v>-1</v>
      </c>
      <c r="J209" s="21">
        <f t="shared" ref="J209:J221" si="43">IF(E209=0, "-", IF(H209/E209&lt;10, H209/E209, "&gt;999%"))</f>
        <v>0.46666666666666667</v>
      </c>
    </row>
    <row r="210" spans="1:10" x14ac:dyDescent="0.25">
      <c r="A210" s="158" t="s">
        <v>383</v>
      </c>
      <c r="B210" s="65">
        <v>2</v>
      </c>
      <c r="C210" s="66">
        <v>18</v>
      </c>
      <c r="D210" s="65">
        <v>102</v>
      </c>
      <c r="E210" s="66">
        <v>148</v>
      </c>
      <c r="F210" s="67"/>
      <c r="G210" s="65">
        <f t="shared" si="40"/>
        <v>-16</v>
      </c>
      <c r="H210" s="66">
        <f t="shared" si="41"/>
        <v>-46</v>
      </c>
      <c r="I210" s="20">
        <f t="shared" si="42"/>
        <v>-0.88888888888888884</v>
      </c>
      <c r="J210" s="21">
        <f t="shared" si="43"/>
        <v>-0.3108108108108108</v>
      </c>
    </row>
    <row r="211" spans="1:10" x14ac:dyDescent="0.25">
      <c r="A211" s="158" t="s">
        <v>250</v>
      </c>
      <c r="B211" s="65">
        <v>7</v>
      </c>
      <c r="C211" s="66">
        <v>5</v>
      </c>
      <c r="D211" s="65">
        <v>42</v>
      </c>
      <c r="E211" s="66">
        <v>69</v>
      </c>
      <c r="F211" s="67"/>
      <c r="G211" s="65">
        <f t="shared" si="40"/>
        <v>2</v>
      </c>
      <c r="H211" s="66">
        <f t="shared" si="41"/>
        <v>-27</v>
      </c>
      <c r="I211" s="20">
        <f t="shared" si="42"/>
        <v>0.4</v>
      </c>
      <c r="J211" s="21">
        <f t="shared" si="43"/>
        <v>-0.39130434782608697</v>
      </c>
    </row>
    <row r="212" spans="1:10" x14ac:dyDescent="0.25">
      <c r="A212" s="158" t="s">
        <v>263</v>
      </c>
      <c r="B212" s="65">
        <v>8</v>
      </c>
      <c r="C212" s="66">
        <v>13</v>
      </c>
      <c r="D212" s="65">
        <v>59</v>
      </c>
      <c r="E212" s="66">
        <v>73</v>
      </c>
      <c r="F212" s="67"/>
      <c r="G212" s="65">
        <f t="shared" si="40"/>
        <v>-5</v>
      </c>
      <c r="H212" s="66">
        <f t="shared" si="41"/>
        <v>-14</v>
      </c>
      <c r="I212" s="20">
        <f t="shared" si="42"/>
        <v>-0.38461538461538464</v>
      </c>
      <c r="J212" s="21">
        <f t="shared" si="43"/>
        <v>-0.19178082191780821</v>
      </c>
    </row>
    <row r="213" spans="1:10" x14ac:dyDescent="0.25">
      <c r="A213" s="158" t="s">
        <v>288</v>
      </c>
      <c r="B213" s="65">
        <v>15</v>
      </c>
      <c r="C213" s="66">
        <v>13</v>
      </c>
      <c r="D213" s="65">
        <v>121</v>
      </c>
      <c r="E213" s="66">
        <v>152</v>
      </c>
      <c r="F213" s="67"/>
      <c r="G213" s="65">
        <f t="shared" si="40"/>
        <v>2</v>
      </c>
      <c r="H213" s="66">
        <f t="shared" si="41"/>
        <v>-31</v>
      </c>
      <c r="I213" s="20">
        <f t="shared" si="42"/>
        <v>0.15384615384615385</v>
      </c>
      <c r="J213" s="21">
        <f t="shared" si="43"/>
        <v>-0.20394736842105263</v>
      </c>
    </row>
    <row r="214" spans="1:10" x14ac:dyDescent="0.25">
      <c r="A214" s="158" t="s">
        <v>319</v>
      </c>
      <c r="B214" s="65">
        <v>11</v>
      </c>
      <c r="C214" s="66">
        <v>5</v>
      </c>
      <c r="D214" s="65">
        <v>43</v>
      </c>
      <c r="E214" s="66">
        <v>58</v>
      </c>
      <c r="F214" s="67"/>
      <c r="G214" s="65">
        <f t="shared" si="40"/>
        <v>6</v>
      </c>
      <c r="H214" s="66">
        <f t="shared" si="41"/>
        <v>-15</v>
      </c>
      <c r="I214" s="20">
        <f t="shared" si="42"/>
        <v>1.2</v>
      </c>
      <c r="J214" s="21">
        <f t="shared" si="43"/>
        <v>-0.25862068965517243</v>
      </c>
    </row>
    <row r="215" spans="1:10" x14ac:dyDescent="0.25">
      <c r="A215" s="158" t="s">
        <v>320</v>
      </c>
      <c r="B215" s="65">
        <v>3</v>
      </c>
      <c r="C215" s="66">
        <v>3</v>
      </c>
      <c r="D215" s="65">
        <v>22</v>
      </c>
      <c r="E215" s="66">
        <v>23</v>
      </c>
      <c r="F215" s="67"/>
      <c r="G215" s="65">
        <f t="shared" si="40"/>
        <v>0</v>
      </c>
      <c r="H215" s="66">
        <f t="shared" si="41"/>
        <v>-1</v>
      </c>
      <c r="I215" s="20">
        <f t="shared" si="42"/>
        <v>0</v>
      </c>
      <c r="J215" s="21">
        <f t="shared" si="43"/>
        <v>-4.3478260869565216E-2</v>
      </c>
    </row>
    <row r="216" spans="1:10" x14ac:dyDescent="0.25">
      <c r="A216" s="158" t="s">
        <v>264</v>
      </c>
      <c r="B216" s="65">
        <v>0</v>
      </c>
      <c r="C216" s="66">
        <v>3</v>
      </c>
      <c r="D216" s="65">
        <v>3</v>
      </c>
      <c r="E216" s="66">
        <v>7</v>
      </c>
      <c r="F216" s="67"/>
      <c r="G216" s="65">
        <f t="shared" si="40"/>
        <v>-3</v>
      </c>
      <c r="H216" s="66">
        <f t="shared" si="41"/>
        <v>-4</v>
      </c>
      <c r="I216" s="20">
        <f t="shared" si="42"/>
        <v>-1</v>
      </c>
      <c r="J216" s="21">
        <f t="shared" si="43"/>
        <v>-0.5714285714285714</v>
      </c>
    </row>
    <row r="217" spans="1:10" x14ac:dyDescent="0.25">
      <c r="A217" s="158" t="s">
        <v>237</v>
      </c>
      <c r="B217" s="65">
        <v>0</v>
      </c>
      <c r="C217" s="66">
        <v>0</v>
      </c>
      <c r="D217" s="65">
        <v>3</v>
      </c>
      <c r="E217" s="66">
        <v>8</v>
      </c>
      <c r="F217" s="67"/>
      <c r="G217" s="65">
        <f t="shared" si="40"/>
        <v>0</v>
      </c>
      <c r="H217" s="66">
        <f t="shared" si="41"/>
        <v>-5</v>
      </c>
      <c r="I217" s="20" t="str">
        <f t="shared" si="42"/>
        <v>-</v>
      </c>
      <c r="J217" s="21">
        <f t="shared" si="43"/>
        <v>-0.625</v>
      </c>
    </row>
    <row r="218" spans="1:10" x14ac:dyDescent="0.25">
      <c r="A218" s="158" t="s">
        <v>183</v>
      </c>
      <c r="B218" s="65">
        <v>2</v>
      </c>
      <c r="C218" s="66">
        <v>6</v>
      </c>
      <c r="D218" s="65">
        <v>32</v>
      </c>
      <c r="E218" s="66">
        <v>45</v>
      </c>
      <c r="F218" s="67"/>
      <c r="G218" s="65">
        <f t="shared" si="40"/>
        <v>-4</v>
      </c>
      <c r="H218" s="66">
        <f t="shared" si="41"/>
        <v>-13</v>
      </c>
      <c r="I218" s="20">
        <f t="shared" si="42"/>
        <v>-0.66666666666666663</v>
      </c>
      <c r="J218" s="21">
        <f t="shared" si="43"/>
        <v>-0.28888888888888886</v>
      </c>
    </row>
    <row r="219" spans="1:10" x14ac:dyDescent="0.25">
      <c r="A219" s="158" t="s">
        <v>196</v>
      </c>
      <c r="B219" s="65">
        <v>3</v>
      </c>
      <c r="C219" s="66">
        <v>10</v>
      </c>
      <c r="D219" s="65">
        <v>32</v>
      </c>
      <c r="E219" s="66">
        <v>79</v>
      </c>
      <c r="F219" s="67"/>
      <c r="G219" s="65">
        <f t="shared" si="40"/>
        <v>-7</v>
      </c>
      <c r="H219" s="66">
        <f t="shared" si="41"/>
        <v>-47</v>
      </c>
      <c r="I219" s="20">
        <f t="shared" si="42"/>
        <v>-0.7</v>
      </c>
      <c r="J219" s="21">
        <f t="shared" si="43"/>
        <v>-0.59493670886075944</v>
      </c>
    </row>
    <row r="220" spans="1:10" x14ac:dyDescent="0.25">
      <c r="A220" s="158" t="s">
        <v>207</v>
      </c>
      <c r="B220" s="65">
        <v>0</v>
      </c>
      <c r="C220" s="66">
        <v>2</v>
      </c>
      <c r="D220" s="65">
        <v>13</v>
      </c>
      <c r="E220" s="66">
        <v>11</v>
      </c>
      <c r="F220" s="67"/>
      <c r="G220" s="65">
        <f t="shared" si="40"/>
        <v>-2</v>
      </c>
      <c r="H220" s="66">
        <f t="shared" si="41"/>
        <v>2</v>
      </c>
      <c r="I220" s="20">
        <f t="shared" si="42"/>
        <v>-1</v>
      </c>
      <c r="J220" s="21">
        <f t="shared" si="43"/>
        <v>0.18181818181818182</v>
      </c>
    </row>
    <row r="221" spans="1:10" s="160" customFormat="1" x14ac:dyDescent="0.25">
      <c r="A221" s="178" t="s">
        <v>499</v>
      </c>
      <c r="B221" s="71">
        <v>51</v>
      </c>
      <c r="C221" s="72">
        <v>81</v>
      </c>
      <c r="D221" s="71">
        <v>494</v>
      </c>
      <c r="E221" s="72">
        <v>688</v>
      </c>
      <c r="F221" s="73"/>
      <c r="G221" s="71">
        <f t="shared" si="40"/>
        <v>-30</v>
      </c>
      <c r="H221" s="72">
        <f t="shared" si="41"/>
        <v>-194</v>
      </c>
      <c r="I221" s="37">
        <f t="shared" si="42"/>
        <v>-0.37037037037037035</v>
      </c>
      <c r="J221" s="38">
        <f t="shared" si="43"/>
        <v>-0.28197674418604651</v>
      </c>
    </row>
    <row r="222" spans="1:10" x14ac:dyDescent="0.25">
      <c r="A222" s="177"/>
      <c r="B222" s="143"/>
      <c r="C222" s="144"/>
      <c r="D222" s="143"/>
      <c r="E222" s="144"/>
      <c r="F222" s="145"/>
      <c r="G222" s="143"/>
      <c r="H222" s="144"/>
      <c r="I222" s="151"/>
      <c r="J222" s="152"/>
    </row>
    <row r="223" spans="1:10" s="139" customFormat="1" x14ac:dyDescent="0.25">
      <c r="A223" s="159" t="s">
        <v>58</v>
      </c>
      <c r="B223" s="65"/>
      <c r="C223" s="66"/>
      <c r="D223" s="65"/>
      <c r="E223" s="66"/>
      <c r="F223" s="67"/>
      <c r="G223" s="65"/>
      <c r="H223" s="66"/>
      <c r="I223" s="20"/>
      <c r="J223" s="21"/>
    </row>
    <row r="224" spans="1:10" x14ac:dyDescent="0.25">
      <c r="A224" s="158" t="s">
        <v>204</v>
      </c>
      <c r="B224" s="65">
        <v>0</v>
      </c>
      <c r="C224" s="66">
        <v>1</v>
      </c>
      <c r="D224" s="65">
        <v>3</v>
      </c>
      <c r="E224" s="66">
        <v>6</v>
      </c>
      <c r="F224" s="67"/>
      <c r="G224" s="65">
        <f t="shared" ref="G224:G237" si="44">B224-C224</f>
        <v>-1</v>
      </c>
      <c r="H224" s="66">
        <f t="shared" ref="H224:H237" si="45">D224-E224</f>
        <v>-3</v>
      </c>
      <c r="I224" s="20">
        <f t="shared" ref="I224:I237" si="46">IF(C224=0, "-", IF(G224/C224&lt;10, G224/C224, "&gt;999%"))</f>
        <v>-1</v>
      </c>
      <c r="J224" s="21">
        <f t="shared" ref="J224:J237" si="47">IF(E224=0, "-", IF(H224/E224&lt;10, H224/E224, "&gt;999%"))</f>
        <v>-0.5</v>
      </c>
    </row>
    <row r="225" spans="1:10" x14ac:dyDescent="0.25">
      <c r="A225" s="158" t="s">
        <v>216</v>
      </c>
      <c r="B225" s="65">
        <v>0</v>
      </c>
      <c r="C225" s="66">
        <v>0</v>
      </c>
      <c r="D225" s="65">
        <v>5</v>
      </c>
      <c r="E225" s="66">
        <v>2</v>
      </c>
      <c r="F225" s="67"/>
      <c r="G225" s="65">
        <f t="shared" si="44"/>
        <v>0</v>
      </c>
      <c r="H225" s="66">
        <f t="shared" si="45"/>
        <v>3</v>
      </c>
      <c r="I225" s="20" t="str">
        <f t="shared" si="46"/>
        <v>-</v>
      </c>
      <c r="J225" s="21">
        <f t="shared" si="47"/>
        <v>1.5</v>
      </c>
    </row>
    <row r="226" spans="1:10" x14ac:dyDescent="0.25">
      <c r="A226" s="158" t="s">
        <v>244</v>
      </c>
      <c r="B226" s="65">
        <v>0</v>
      </c>
      <c r="C226" s="66">
        <v>0</v>
      </c>
      <c r="D226" s="65">
        <v>0</v>
      </c>
      <c r="E226" s="66">
        <v>1</v>
      </c>
      <c r="F226" s="67"/>
      <c r="G226" s="65">
        <f t="shared" si="44"/>
        <v>0</v>
      </c>
      <c r="H226" s="66">
        <f t="shared" si="45"/>
        <v>-1</v>
      </c>
      <c r="I226" s="20" t="str">
        <f t="shared" si="46"/>
        <v>-</v>
      </c>
      <c r="J226" s="21">
        <f t="shared" si="47"/>
        <v>-1</v>
      </c>
    </row>
    <row r="227" spans="1:10" x14ac:dyDescent="0.25">
      <c r="A227" s="158" t="s">
        <v>217</v>
      </c>
      <c r="B227" s="65">
        <v>0</v>
      </c>
      <c r="C227" s="66">
        <v>2</v>
      </c>
      <c r="D227" s="65">
        <v>1</v>
      </c>
      <c r="E227" s="66">
        <v>2</v>
      </c>
      <c r="F227" s="67"/>
      <c r="G227" s="65">
        <f t="shared" si="44"/>
        <v>-2</v>
      </c>
      <c r="H227" s="66">
        <f t="shared" si="45"/>
        <v>-1</v>
      </c>
      <c r="I227" s="20">
        <f t="shared" si="46"/>
        <v>-1</v>
      </c>
      <c r="J227" s="21">
        <f t="shared" si="47"/>
        <v>-0.5</v>
      </c>
    </row>
    <row r="228" spans="1:10" x14ac:dyDescent="0.25">
      <c r="A228" s="158" t="s">
        <v>222</v>
      </c>
      <c r="B228" s="65">
        <v>0</v>
      </c>
      <c r="C228" s="66">
        <v>0</v>
      </c>
      <c r="D228" s="65">
        <v>0</v>
      </c>
      <c r="E228" s="66">
        <v>1</v>
      </c>
      <c r="F228" s="67"/>
      <c r="G228" s="65">
        <f t="shared" si="44"/>
        <v>0</v>
      </c>
      <c r="H228" s="66">
        <f t="shared" si="45"/>
        <v>-1</v>
      </c>
      <c r="I228" s="20" t="str">
        <f t="shared" si="46"/>
        <v>-</v>
      </c>
      <c r="J228" s="21">
        <f t="shared" si="47"/>
        <v>-1</v>
      </c>
    </row>
    <row r="229" spans="1:10" x14ac:dyDescent="0.25">
      <c r="A229" s="158" t="s">
        <v>349</v>
      </c>
      <c r="B229" s="65">
        <v>0</v>
      </c>
      <c r="C229" s="66">
        <v>0</v>
      </c>
      <c r="D229" s="65">
        <v>1</v>
      </c>
      <c r="E229" s="66">
        <v>2</v>
      </c>
      <c r="F229" s="67"/>
      <c r="G229" s="65">
        <f t="shared" si="44"/>
        <v>0</v>
      </c>
      <c r="H229" s="66">
        <f t="shared" si="45"/>
        <v>-1</v>
      </c>
      <c r="I229" s="20" t="str">
        <f t="shared" si="46"/>
        <v>-</v>
      </c>
      <c r="J229" s="21">
        <f t="shared" si="47"/>
        <v>-0.5</v>
      </c>
    </row>
    <row r="230" spans="1:10" x14ac:dyDescent="0.25">
      <c r="A230" s="158" t="s">
        <v>280</v>
      </c>
      <c r="B230" s="65">
        <v>0</v>
      </c>
      <c r="C230" s="66">
        <v>0</v>
      </c>
      <c r="D230" s="65">
        <v>3</v>
      </c>
      <c r="E230" s="66">
        <v>3</v>
      </c>
      <c r="F230" s="67"/>
      <c r="G230" s="65">
        <f t="shared" si="44"/>
        <v>0</v>
      </c>
      <c r="H230" s="66">
        <f t="shared" si="45"/>
        <v>0</v>
      </c>
      <c r="I230" s="20" t="str">
        <f t="shared" si="46"/>
        <v>-</v>
      </c>
      <c r="J230" s="21">
        <f t="shared" si="47"/>
        <v>0</v>
      </c>
    </row>
    <row r="231" spans="1:10" x14ac:dyDescent="0.25">
      <c r="A231" s="158" t="s">
        <v>305</v>
      </c>
      <c r="B231" s="65">
        <v>1</v>
      </c>
      <c r="C231" s="66">
        <v>1</v>
      </c>
      <c r="D231" s="65">
        <v>2</v>
      </c>
      <c r="E231" s="66">
        <v>4</v>
      </c>
      <c r="F231" s="67"/>
      <c r="G231" s="65">
        <f t="shared" si="44"/>
        <v>0</v>
      </c>
      <c r="H231" s="66">
        <f t="shared" si="45"/>
        <v>-2</v>
      </c>
      <c r="I231" s="20">
        <f t="shared" si="46"/>
        <v>0</v>
      </c>
      <c r="J231" s="21">
        <f t="shared" si="47"/>
        <v>-0.5</v>
      </c>
    </row>
    <row r="232" spans="1:10" x14ac:dyDescent="0.25">
      <c r="A232" s="158" t="s">
        <v>306</v>
      </c>
      <c r="B232" s="65">
        <v>0</v>
      </c>
      <c r="C232" s="66">
        <v>0</v>
      </c>
      <c r="D232" s="65">
        <v>4</v>
      </c>
      <c r="E232" s="66">
        <v>3</v>
      </c>
      <c r="F232" s="67"/>
      <c r="G232" s="65">
        <f t="shared" si="44"/>
        <v>0</v>
      </c>
      <c r="H232" s="66">
        <f t="shared" si="45"/>
        <v>1</v>
      </c>
      <c r="I232" s="20" t="str">
        <f t="shared" si="46"/>
        <v>-</v>
      </c>
      <c r="J232" s="21">
        <f t="shared" si="47"/>
        <v>0.33333333333333331</v>
      </c>
    </row>
    <row r="233" spans="1:10" x14ac:dyDescent="0.25">
      <c r="A233" s="158" t="s">
        <v>307</v>
      </c>
      <c r="B233" s="65">
        <v>0</v>
      </c>
      <c r="C233" s="66">
        <v>0</v>
      </c>
      <c r="D233" s="65">
        <v>6</v>
      </c>
      <c r="E233" s="66">
        <v>5</v>
      </c>
      <c r="F233" s="67"/>
      <c r="G233" s="65">
        <f t="shared" si="44"/>
        <v>0</v>
      </c>
      <c r="H233" s="66">
        <f t="shared" si="45"/>
        <v>1</v>
      </c>
      <c r="I233" s="20" t="str">
        <f t="shared" si="46"/>
        <v>-</v>
      </c>
      <c r="J233" s="21">
        <f t="shared" si="47"/>
        <v>0.2</v>
      </c>
    </row>
    <row r="234" spans="1:10" x14ac:dyDescent="0.25">
      <c r="A234" s="158" t="s">
        <v>339</v>
      </c>
      <c r="B234" s="65">
        <v>0</v>
      </c>
      <c r="C234" s="66">
        <v>0</v>
      </c>
      <c r="D234" s="65">
        <v>1</v>
      </c>
      <c r="E234" s="66">
        <v>0</v>
      </c>
      <c r="F234" s="67"/>
      <c r="G234" s="65">
        <f t="shared" si="44"/>
        <v>0</v>
      </c>
      <c r="H234" s="66">
        <f t="shared" si="45"/>
        <v>1</v>
      </c>
      <c r="I234" s="20" t="str">
        <f t="shared" si="46"/>
        <v>-</v>
      </c>
      <c r="J234" s="21" t="str">
        <f t="shared" si="47"/>
        <v>-</v>
      </c>
    </row>
    <row r="235" spans="1:10" x14ac:dyDescent="0.25">
      <c r="A235" s="158" t="s">
        <v>340</v>
      </c>
      <c r="B235" s="65">
        <v>1</v>
      </c>
      <c r="C235" s="66">
        <v>0</v>
      </c>
      <c r="D235" s="65">
        <v>5</v>
      </c>
      <c r="E235" s="66">
        <v>5</v>
      </c>
      <c r="F235" s="67"/>
      <c r="G235" s="65">
        <f t="shared" si="44"/>
        <v>1</v>
      </c>
      <c r="H235" s="66">
        <f t="shared" si="45"/>
        <v>0</v>
      </c>
      <c r="I235" s="20" t="str">
        <f t="shared" si="46"/>
        <v>-</v>
      </c>
      <c r="J235" s="21">
        <f t="shared" si="47"/>
        <v>0</v>
      </c>
    </row>
    <row r="236" spans="1:10" x14ac:dyDescent="0.25">
      <c r="A236" s="158" t="s">
        <v>350</v>
      </c>
      <c r="B236" s="65">
        <v>0</v>
      </c>
      <c r="C236" s="66">
        <v>0</v>
      </c>
      <c r="D236" s="65">
        <v>0</v>
      </c>
      <c r="E236" s="66">
        <v>2</v>
      </c>
      <c r="F236" s="67"/>
      <c r="G236" s="65">
        <f t="shared" si="44"/>
        <v>0</v>
      </c>
      <c r="H236" s="66">
        <f t="shared" si="45"/>
        <v>-2</v>
      </c>
      <c r="I236" s="20" t="str">
        <f t="shared" si="46"/>
        <v>-</v>
      </c>
      <c r="J236" s="21">
        <f t="shared" si="47"/>
        <v>-1</v>
      </c>
    </row>
    <row r="237" spans="1:10" s="160" customFormat="1" x14ac:dyDescent="0.25">
      <c r="A237" s="178" t="s">
        <v>500</v>
      </c>
      <c r="B237" s="71">
        <v>2</v>
      </c>
      <c r="C237" s="72">
        <v>4</v>
      </c>
      <c r="D237" s="71">
        <v>31</v>
      </c>
      <c r="E237" s="72">
        <v>36</v>
      </c>
      <c r="F237" s="73"/>
      <c r="G237" s="71">
        <f t="shared" si="44"/>
        <v>-2</v>
      </c>
      <c r="H237" s="72">
        <f t="shared" si="45"/>
        <v>-5</v>
      </c>
      <c r="I237" s="37">
        <f t="shared" si="46"/>
        <v>-0.5</v>
      </c>
      <c r="J237" s="38">
        <f t="shared" si="47"/>
        <v>-0.1388888888888889</v>
      </c>
    </row>
    <row r="238" spans="1:10" x14ac:dyDescent="0.25">
      <c r="A238" s="177"/>
      <c r="B238" s="143"/>
      <c r="C238" s="144"/>
      <c r="D238" s="143"/>
      <c r="E238" s="144"/>
      <c r="F238" s="145"/>
      <c r="G238" s="143"/>
      <c r="H238" s="144"/>
      <c r="I238" s="151"/>
      <c r="J238" s="152"/>
    </row>
    <row r="239" spans="1:10" s="139" customFormat="1" x14ac:dyDescent="0.25">
      <c r="A239" s="159" t="s">
        <v>59</v>
      </c>
      <c r="B239" s="65"/>
      <c r="C239" s="66"/>
      <c r="D239" s="65"/>
      <c r="E239" s="66"/>
      <c r="F239" s="67"/>
      <c r="G239" s="65"/>
      <c r="H239" s="66"/>
      <c r="I239" s="20"/>
      <c r="J239" s="21"/>
    </row>
    <row r="240" spans="1:10" x14ac:dyDescent="0.25">
      <c r="A240" s="158" t="s">
        <v>412</v>
      </c>
      <c r="B240" s="65">
        <v>0</v>
      </c>
      <c r="C240" s="66">
        <v>0</v>
      </c>
      <c r="D240" s="65">
        <v>0</v>
      </c>
      <c r="E240" s="66">
        <v>1</v>
      </c>
      <c r="F240" s="67"/>
      <c r="G240" s="65">
        <f>B240-C240</f>
        <v>0</v>
      </c>
      <c r="H240" s="66">
        <f>D240-E240</f>
        <v>-1</v>
      </c>
      <c r="I240" s="20" t="str">
        <f>IF(C240=0, "-", IF(G240/C240&lt;10, G240/C240, "&gt;999%"))</f>
        <v>-</v>
      </c>
      <c r="J240" s="21">
        <f>IF(E240=0, "-", IF(H240/E240&lt;10, H240/E240, "&gt;999%"))</f>
        <v>-1</v>
      </c>
    </row>
    <row r="241" spans="1:10" s="160" customFormat="1" x14ac:dyDescent="0.25">
      <c r="A241" s="178" t="s">
        <v>501</v>
      </c>
      <c r="B241" s="71">
        <v>0</v>
      </c>
      <c r="C241" s="72">
        <v>0</v>
      </c>
      <c r="D241" s="71">
        <v>0</v>
      </c>
      <c r="E241" s="72">
        <v>1</v>
      </c>
      <c r="F241" s="73"/>
      <c r="G241" s="71">
        <f>B241-C241</f>
        <v>0</v>
      </c>
      <c r="H241" s="72">
        <f>D241-E241</f>
        <v>-1</v>
      </c>
      <c r="I241" s="37" t="str">
        <f>IF(C241=0, "-", IF(G241/C241&lt;10, G241/C241, "&gt;999%"))</f>
        <v>-</v>
      </c>
      <c r="J241" s="38">
        <f>IF(E241=0, "-", IF(H241/E241&lt;10, H241/E241, "&gt;999%"))</f>
        <v>-1</v>
      </c>
    </row>
    <row r="242" spans="1:10" x14ac:dyDescent="0.25">
      <c r="A242" s="177"/>
      <c r="B242" s="143"/>
      <c r="C242" s="144"/>
      <c r="D242" s="143"/>
      <c r="E242" s="144"/>
      <c r="F242" s="145"/>
      <c r="G242" s="143"/>
      <c r="H242" s="144"/>
      <c r="I242" s="151"/>
      <c r="J242" s="152"/>
    </row>
    <row r="243" spans="1:10" s="139" customFormat="1" x14ac:dyDescent="0.25">
      <c r="A243" s="159" t="s">
        <v>60</v>
      </c>
      <c r="B243" s="65"/>
      <c r="C243" s="66"/>
      <c r="D243" s="65"/>
      <c r="E243" s="66"/>
      <c r="F243" s="67"/>
      <c r="G243" s="65"/>
      <c r="H243" s="66"/>
      <c r="I243" s="20"/>
      <c r="J243" s="21"/>
    </row>
    <row r="244" spans="1:10" x14ac:dyDescent="0.25">
      <c r="A244" s="158" t="s">
        <v>400</v>
      </c>
      <c r="B244" s="65">
        <v>0</v>
      </c>
      <c r="C244" s="66">
        <v>1</v>
      </c>
      <c r="D244" s="65">
        <v>1</v>
      </c>
      <c r="E244" s="66">
        <v>9</v>
      </c>
      <c r="F244" s="67"/>
      <c r="G244" s="65">
        <f>B244-C244</f>
        <v>-1</v>
      </c>
      <c r="H244" s="66">
        <f>D244-E244</f>
        <v>-8</v>
      </c>
      <c r="I244" s="20">
        <f>IF(C244=0, "-", IF(G244/C244&lt;10, G244/C244, "&gt;999%"))</f>
        <v>-1</v>
      </c>
      <c r="J244" s="21">
        <f>IF(E244=0, "-", IF(H244/E244&lt;10, H244/E244, "&gt;999%"))</f>
        <v>-0.88888888888888884</v>
      </c>
    </row>
    <row r="245" spans="1:10" x14ac:dyDescent="0.25">
      <c r="A245" s="158" t="s">
        <v>353</v>
      </c>
      <c r="B245" s="65">
        <v>1</v>
      </c>
      <c r="C245" s="66">
        <v>0</v>
      </c>
      <c r="D245" s="65">
        <v>1</v>
      </c>
      <c r="E245" s="66">
        <v>0</v>
      </c>
      <c r="F245" s="67"/>
      <c r="G245" s="65">
        <f>B245-C245</f>
        <v>1</v>
      </c>
      <c r="H245" s="66">
        <f>D245-E245</f>
        <v>1</v>
      </c>
      <c r="I245" s="20" t="str">
        <f>IF(C245=0, "-", IF(G245/C245&lt;10, G245/C245, "&gt;999%"))</f>
        <v>-</v>
      </c>
      <c r="J245" s="21" t="str">
        <f>IF(E245=0, "-", IF(H245/E245&lt;10, H245/E245, "&gt;999%"))</f>
        <v>-</v>
      </c>
    </row>
    <row r="246" spans="1:10" x14ac:dyDescent="0.25">
      <c r="A246" s="158" t="s">
        <v>232</v>
      </c>
      <c r="B246" s="65">
        <v>1</v>
      </c>
      <c r="C246" s="66">
        <v>0</v>
      </c>
      <c r="D246" s="65">
        <v>2</v>
      </c>
      <c r="E246" s="66">
        <v>0</v>
      </c>
      <c r="F246" s="67"/>
      <c r="G246" s="65">
        <f>B246-C246</f>
        <v>1</v>
      </c>
      <c r="H246" s="66">
        <f>D246-E246</f>
        <v>2</v>
      </c>
      <c r="I246" s="20" t="str">
        <f>IF(C246=0, "-", IF(G246/C246&lt;10, G246/C246, "&gt;999%"))</f>
        <v>-</v>
      </c>
      <c r="J246" s="21" t="str">
        <f>IF(E246=0, "-", IF(H246/E246&lt;10, H246/E246, "&gt;999%"))</f>
        <v>-</v>
      </c>
    </row>
    <row r="247" spans="1:10" x14ac:dyDescent="0.25">
      <c r="A247" s="158" t="s">
        <v>363</v>
      </c>
      <c r="B247" s="65">
        <v>0</v>
      </c>
      <c r="C247" s="66">
        <v>0</v>
      </c>
      <c r="D247" s="65">
        <v>1</v>
      </c>
      <c r="E247" s="66">
        <v>2</v>
      </c>
      <c r="F247" s="67"/>
      <c r="G247" s="65">
        <f>B247-C247</f>
        <v>0</v>
      </c>
      <c r="H247" s="66">
        <f>D247-E247</f>
        <v>-1</v>
      </c>
      <c r="I247" s="20" t="str">
        <f>IF(C247=0, "-", IF(G247/C247&lt;10, G247/C247, "&gt;999%"))</f>
        <v>-</v>
      </c>
      <c r="J247" s="21">
        <f>IF(E247=0, "-", IF(H247/E247&lt;10, H247/E247, "&gt;999%"))</f>
        <v>-0.5</v>
      </c>
    </row>
    <row r="248" spans="1:10" s="160" customFormat="1" x14ac:dyDescent="0.25">
      <c r="A248" s="178" t="s">
        <v>502</v>
      </c>
      <c r="B248" s="71">
        <v>2</v>
      </c>
      <c r="C248" s="72">
        <v>1</v>
      </c>
      <c r="D248" s="71">
        <v>5</v>
      </c>
      <c r="E248" s="72">
        <v>11</v>
      </c>
      <c r="F248" s="73"/>
      <c r="G248" s="71">
        <f>B248-C248</f>
        <v>1</v>
      </c>
      <c r="H248" s="72">
        <f>D248-E248</f>
        <v>-6</v>
      </c>
      <c r="I248" s="37">
        <f>IF(C248=0, "-", IF(G248/C248&lt;10, G248/C248, "&gt;999%"))</f>
        <v>1</v>
      </c>
      <c r="J248" s="38">
        <f>IF(E248=0, "-", IF(H248/E248&lt;10, H248/E248, "&gt;999%"))</f>
        <v>-0.54545454545454541</v>
      </c>
    </row>
    <row r="249" spans="1:10" x14ac:dyDescent="0.25">
      <c r="A249" s="177"/>
      <c r="B249" s="143"/>
      <c r="C249" s="144"/>
      <c r="D249" s="143"/>
      <c r="E249" s="144"/>
      <c r="F249" s="145"/>
      <c r="G249" s="143"/>
      <c r="H249" s="144"/>
      <c r="I249" s="151"/>
      <c r="J249" s="152"/>
    </row>
    <row r="250" spans="1:10" s="139" customFormat="1" x14ac:dyDescent="0.25">
      <c r="A250" s="159" t="s">
        <v>61</v>
      </c>
      <c r="B250" s="65"/>
      <c r="C250" s="66"/>
      <c r="D250" s="65"/>
      <c r="E250" s="66"/>
      <c r="F250" s="67"/>
      <c r="G250" s="65"/>
      <c r="H250" s="66"/>
      <c r="I250" s="20"/>
      <c r="J250" s="21"/>
    </row>
    <row r="251" spans="1:10" x14ac:dyDescent="0.25">
      <c r="A251" s="158" t="s">
        <v>289</v>
      </c>
      <c r="B251" s="65">
        <v>6</v>
      </c>
      <c r="C251" s="66">
        <v>5</v>
      </c>
      <c r="D251" s="65">
        <v>57</v>
      </c>
      <c r="E251" s="66">
        <v>20</v>
      </c>
      <c r="F251" s="67"/>
      <c r="G251" s="65">
        <f>B251-C251</f>
        <v>1</v>
      </c>
      <c r="H251" s="66">
        <f>D251-E251</f>
        <v>37</v>
      </c>
      <c r="I251" s="20">
        <f>IF(C251=0, "-", IF(G251/C251&lt;10, G251/C251, "&gt;999%"))</f>
        <v>0.2</v>
      </c>
      <c r="J251" s="21">
        <f>IF(E251=0, "-", IF(H251/E251&lt;10, H251/E251, "&gt;999%"))</f>
        <v>1.85</v>
      </c>
    </row>
    <row r="252" spans="1:10" x14ac:dyDescent="0.25">
      <c r="A252" s="158" t="s">
        <v>184</v>
      </c>
      <c r="B252" s="65">
        <v>17</v>
      </c>
      <c r="C252" s="66">
        <v>25</v>
      </c>
      <c r="D252" s="65">
        <v>172</v>
      </c>
      <c r="E252" s="66">
        <v>104</v>
      </c>
      <c r="F252" s="67"/>
      <c r="G252" s="65">
        <f>B252-C252</f>
        <v>-8</v>
      </c>
      <c r="H252" s="66">
        <f>D252-E252</f>
        <v>68</v>
      </c>
      <c r="I252" s="20">
        <f>IF(C252=0, "-", IF(G252/C252&lt;10, G252/C252, "&gt;999%"))</f>
        <v>-0.32</v>
      </c>
      <c r="J252" s="21">
        <f>IF(E252=0, "-", IF(H252/E252&lt;10, H252/E252, "&gt;999%"))</f>
        <v>0.65384615384615385</v>
      </c>
    </row>
    <row r="253" spans="1:10" x14ac:dyDescent="0.25">
      <c r="A253" s="158" t="s">
        <v>265</v>
      </c>
      <c r="B253" s="65">
        <v>11</v>
      </c>
      <c r="C253" s="66">
        <v>6</v>
      </c>
      <c r="D253" s="65">
        <v>229</v>
      </c>
      <c r="E253" s="66">
        <v>75</v>
      </c>
      <c r="F253" s="67"/>
      <c r="G253" s="65">
        <f>B253-C253</f>
        <v>5</v>
      </c>
      <c r="H253" s="66">
        <f>D253-E253</f>
        <v>154</v>
      </c>
      <c r="I253" s="20">
        <f>IF(C253=0, "-", IF(G253/C253&lt;10, G253/C253, "&gt;999%"))</f>
        <v>0.83333333333333337</v>
      </c>
      <c r="J253" s="21">
        <f>IF(E253=0, "-", IF(H253/E253&lt;10, H253/E253, "&gt;999%"))</f>
        <v>2.0533333333333332</v>
      </c>
    </row>
    <row r="254" spans="1:10" s="160" customFormat="1" x14ac:dyDescent="0.25">
      <c r="A254" s="178" t="s">
        <v>503</v>
      </c>
      <c r="B254" s="71">
        <v>34</v>
      </c>
      <c r="C254" s="72">
        <v>36</v>
      </c>
      <c r="D254" s="71">
        <v>458</v>
      </c>
      <c r="E254" s="72">
        <v>199</v>
      </c>
      <c r="F254" s="73"/>
      <c r="G254" s="71">
        <f>B254-C254</f>
        <v>-2</v>
      </c>
      <c r="H254" s="72">
        <f>D254-E254</f>
        <v>259</v>
      </c>
      <c r="I254" s="37">
        <f>IF(C254=0, "-", IF(G254/C254&lt;10, G254/C254, "&gt;999%"))</f>
        <v>-5.5555555555555552E-2</v>
      </c>
      <c r="J254" s="38">
        <f>IF(E254=0, "-", IF(H254/E254&lt;10, H254/E254, "&gt;999%"))</f>
        <v>1.3015075376884422</v>
      </c>
    </row>
    <row r="255" spans="1:10" x14ac:dyDescent="0.25">
      <c r="A255" s="177"/>
      <c r="B255" s="143"/>
      <c r="C255" s="144"/>
      <c r="D255" s="143"/>
      <c r="E255" s="144"/>
      <c r="F255" s="145"/>
      <c r="G255" s="143"/>
      <c r="H255" s="144"/>
      <c r="I255" s="151"/>
      <c r="J255" s="152"/>
    </row>
    <row r="256" spans="1:10" s="139" customFormat="1" x14ac:dyDescent="0.25">
      <c r="A256" s="159" t="s">
        <v>62</v>
      </c>
      <c r="B256" s="65"/>
      <c r="C256" s="66"/>
      <c r="D256" s="65"/>
      <c r="E256" s="66"/>
      <c r="F256" s="67"/>
      <c r="G256" s="65"/>
      <c r="H256" s="66"/>
      <c r="I256" s="20"/>
      <c r="J256" s="21"/>
    </row>
    <row r="257" spans="1:10" x14ac:dyDescent="0.25">
      <c r="A257" s="158" t="s">
        <v>281</v>
      </c>
      <c r="B257" s="65">
        <v>0</v>
      </c>
      <c r="C257" s="66">
        <v>0</v>
      </c>
      <c r="D257" s="65">
        <v>6</v>
      </c>
      <c r="E257" s="66">
        <v>1</v>
      </c>
      <c r="F257" s="67"/>
      <c r="G257" s="65">
        <f>B257-C257</f>
        <v>0</v>
      </c>
      <c r="H257" s="66">
        <f>D257-E257</f>
        <v>5</v>
      </c>
      <c r="I257" s="20" t="str">
        <f>IF(C257=0, "-", IF(G257/C257&lt;10, G257/C257, "&gt;999%"))</f>
        <v>-</v>
      </c>
      <c r="J257" s="21">
        <f>IF(E257=0, "-", IF(H257/E257&lt;10, H257/E257, "&gt;999%"))</f>
        <v>5</v>
      </c>
    </row>
    <row r="258" spans="1:10" x14ac:dyDescent="0.25">
      <c r="A258" s="158" t="s">
        <v>190</v>
      </c>
      <c r="B258" s="65">
        <v>2</v>
      </c>
      <c r="C258" s="66">
        <v>0</v>
      </c>
      <c r="D258" s="65">
        <v>4</v>
      </c>
      <c r="E258" s="66">
        <v>1</v>
      </c>
      <c r="F258" s="67"/>
      <c r="G258" s="65">
        <f>B258-C258</f>
        <v>2</v>
      </c>
      <c r="H258" s="66">
        <f>D258-E258</f>
        <v>3</v>
      </c>
      <c r="I258" s="20" t="str">
        <f>IF(C258=0, "-", IF(G258/C258&lt;10, G258/C258, "&gt;999%"))</f>
        <v>-</v>
      </c>
      <c r="J258" s="21">
        <f>IF(E258=0, "-", IF(H258/E258&lt;10, H258/E258, "&gt;999%"))</f>
        <v>3</v>
      </c>
    </row>
    <row r="259" spans="1:10" s="160" customFormat="1" x14ac:dyDescent="0.25">
      <c r="A259" s="178" t="s">
        <v>504</v>
      </c>
      <c r="B259" s="71">
        <v>2</v>
      </c>
      <c r="C259" s="72">
        <v>0</v>
      </c>
      <c r="D259" s="71">
        <v>10</v>
      </c>
      <c r="E259" s="72">
        <v>2</v>
      </c>
      <c r="F259" s="73"/>
      <c r="G259" s="71">
        <f>B259-C259</f>
        <v>2</v>
      </c>
      <c r="H259" s="72">
        <f>D259-E259</f>
        <v>8</v>
      </c>
      <c r="I259" s="37" t="str">
        <f>IF(C259=0, "-", IF(G259/C259&lt;10, G259/C259, "&gt;999%"))</f>
        <v>-</v>
      </c>
      <c r="J259" s="38">
        <f>IF(E259=0, "-", IF(H259/E259&lt;10, H259/E259, "&gt;999%"))</f>
        <v>4</v>
      </c>
    </row>
    <row r="260" spans="1:10" x14ac:dyDescent="0.25">
      <c r="A260" s="177"/>
      <c r="B260" s="143"/>
      <c r="C260" s="144"/>
      <c r="D260" s="143"/>
      <c r="E260" s="144"/>
      <c r="F260" s="145"/>
      <c r="G260" s="143"/>
      <c r="H260" s="144"/>
      <c r="I260" s="151"/>
      <c r="J260" s="152"/>
    </row>
    <row r="261" spans="1:10" s="139" customFormat="1" x14ac:dyDescent="0.25">
      <c r="A261" s="159" t="s">
        <v>63</v>
      </c>
      <c r="B261" s="65"/>
      <c r="C261" s="66"/>
      <c r="D261" s="65"/>
      <c r="E261" s="66"/>
      <c r="F261" s="67"/>
      <c r="G261" s="65"/>
      <c r="H261" s="66"/>
      <c r="I261" s="20"/>
      <c r="J261" s="21"/>
    </row>
    <row r="262" spans="1:10" x14ac:dyDescent="0.25">
      <c r="A262" s="158" t="s">
        <v>266</v>
      </c>
      <c r="B262" s="65">
        <v>4</v>
      </c>
      <c r="C262" s="66">
        <v>11</v>
      </c>
      <c r="D262" s="65">
        <v>87</v>
      </c>
      <c r="E262" s="66">
        <v>157</v>
      </c>
      <c r="F262" s="67"/>
      <c r="G262" s="65">
        <f t="shared" ref="G262:G271" si="48">B262-C262</f>
        <v>-7</v>
      </c>
      <c r="H262" s="66">
        <f t="shared" ref="H262:H271" si="49">D262-E262</f>
        <v>-70</v>
      </c>
      <c r="I262" s="20">
        <f t="shared" ref="I262:I271" si="50">IF(C262=0, "-", IF(G262/C262&lt;10, G262/C262, "&gt;999%"))</f>
        <v>-0.63636363636363635</v>
      </c>
      <c r="J262" s="21">
        <f t="shared" ref="J262:J271" si="51">IF(E262=0, "-", IF(H262/E262&lt;10, H262/E262, "&gt;999%"))</f>
        <v>-0.44585987261146498</v>
      </c>
    </row>
    <row r="263" spans="1:10" x14ac:dyDescent="0.25">
      <c r="A263" s="158" t="s">
        <v>267</v>
      </c>
      <c r="B263" s="65">
        <v>1</v>
      </c>
      <c r="C263" s="66">
        <v>12</v>
      </c>
      <c r="D263" s="65">
        <v>39</v>
      </c>
      <c r="E263" s="66">
        <v>64</v>
      </c>
      <c r="F263" s="67"/>
      <c r="G263" s="65">
        <f t="shared" si="48"/>
        <v>-11</v>
      </c>
      <c r="H263" s="66">
        <f t="shared" si="49"/>
        <v>-25</v>
      </c>
      <c r="I263" s="20">
        <f t="shared" si="50"/>
        <v>-0.91666666666666663</v>
      </c>
      <c r="J263" s="21">
        <f t="shared" si="51"/>
        <v>-0.390625</v>
      </c>
    </row>
    <row r="264" spans="1:10" x14ac:dyDescent="0.25">
      <c r="A264" s="158" t="s">
        <v>364</v>
      </c>
      <c r="B264" s="65">
        <v>0</v>
      </c>
      <c r="C264" s="66">
        <v>5</v>
      </c>
      <c r="D264" s="65">
        <v>5</v>
      </c>
      <c r="E264" s="66">
        <v>10</v>
      </c>
      <c r="F264" s="67"/>
      <c r="G264" s="65">
        <f t="shared" si="48"/>
        <v>-5</v>
      </c>
      <c r="H264" s="66">
        <f t="shared" si="49"/>
        <v>-5</v>
      </c>
      <c r="I264" s="20">
        <f t="shared" si="50"/>
        <v>-1</v>
      </c>
      <c r="J264" s="21">
        <f t="shared" si="51"/>
        <v>-0.5</v>
      </c>
    </row>
    <row r="265" spans="1:10" x14ac:dyDescent="0.25">
      <c r="A265" s="158" t="s">
        <v>178</v>
      </c>
      <c r="B265" s="65">
        <v>0</v>
      </c>
      <c r="C265" s="66">
        <v>0</v>
      </c>
      <c r="D265" s="65">
        <v>2</v>
      </c>
      <c r="E265" s="66">
        <v>10</v>
      </c>
      <c r="F265" s="67"/>
      <c r="G265" s="65">
        <f t="shared" si="48"/>
        <v>0</v>
      </c>
      <c r="H265" s="66">
        <f t="shared" si="49"/>
        <v>-8</v>
      </c>
      <c r="I265" s="20" t="str">
        <f t="shared" si="50"/>
        <v>-</v>
      </c>
      <c r="J265" s="21">
        <f t="shared" si="51"/>
        <v>-0.8</v>
      </c>
    </row>
    <row r="266" spans="1:10" x14ac:dyDescent="0.25">
      <c r="A266" s="158" t="s">
        <v>290</v>
      </c>
      <c r="B266" s="65">
        <v>15</v>
      </c>
      <c r="C266" s="66">
        <v>12</v>
      </c>
      <c r="D266" s="65">
        <v>95</v>
      </c>
      <c r="E266" s="66">
        <v>133</v>
      </c>
      <c r="F266" s="67"/>
      <c r="G266" s="65">
        <f t="shared" si="48"/>
        <v>3</v>
      </c>
      <c r="H266" s="66">
        <f t="shared" si="49"/>
        <v>-38</v>
      </c>
      <c r="I266" s="20">
        <f t="shared" si="50"/>
        <v>0.25</v>
      </c>
      <c r="J266" s="21">
        <f t="shared" si="51"/>
        <v>-0.2857142857142857</v>
      </c>
    </row>
    <row r="267" spans="1:10" x14ac:dyDescent="0.25">
      <c r="A267" s="158" t="s">
        <v>321</v>
      </c>
      <c r="B267" s="65">
        <v>0</v>
      </c>
      <c r="C267" s="66">
        <v>0</v>
      </c>
      <c r="D267" s="65">
        <v>0</v>
      </c>
      <c r="E267" s="66">
        <v>35</v>
      </c>
      <c r="F267" s="67"/>
      <c r="G267" s="65">
        <f t="shared" si="48"/>
        <v>0</v>
      </c>
      <c r="H267" s="66">
        <f t="shared" si="49"/>
        <v>-35</v>
      </c>
      <c r="I267" s="20" t="str">
        <f t="shared" si="50"/>
        <v>-</v>
      </c>
      <c r="J267" s="21">
        <f t="shared" si="51"/>
        <v>-1</v>
      </c>
    </row>
    <row r="268" spans="1:10" x14ac:dyDescent="0.25">
      <c r="A268" s="158" t="s">
        <v>322</v>
      </c>
      <c r="B268" s="65">
        <v>7</v>
      </c>
      <c r="C268" s="66">
        <v>7</v>
      </c>
      <c r="D268" s="65">
        <v>72</v>
      </c>
      <c r="E268" s="66">
        <v>118</v>
      </c>
      <c r="F268" s="67"/>
      <c r="G268" s="65">
        <f t="shared" si="48"/>
        <v>0</v>
      </c>
      <c r="H268" s="66">
        <f t="shared" si="49"/>
        <v>-46</v>
      </c>
      <c r="I268" s="20">
        <f t="shared" si="50"/>
        <v>0</v>
      </c>
      <c r="J268" s="21">
        <f t="shared" si="51"/>
        <v>-0.38983050847457629</v>
      </c>
    </row>
    <row r="269" spans="1:10" x14ac:dyDescent="0.25">
      <c r="A269" s="158" t="s">
        <v>372</v>
      </c>
      <c r="B269" s="65">
        <v>1</v>
      </c>
      <c r="C269" s="66">
        <v>0</v>
      </c>
      <c r="D269" s="65">
        <v>16</v>
      </c>
      <c r="E269" s="66">
        <v>22</v>
      </c>
      <c r="F269" s="67"/>
      <c r="G269" s="65">
        <f t="shared" si="48"/>
        <v>1</v>
      </c>
      <c r="H269" s="66">
        <f t="shared" si="49"/>
        <v>-6</v>
      </c>
      <c r="I269" s="20" t="str">
        <f t="shared" si="50"/>
        <v>-</v>
      </c>
      <c r="J269" s="21">
        <f t="shared" si="51"/>
        <v>-0.27272727272727271</v>
      </c>
    </row>
    <row r="270" spans="1:10" x14ac:dyDescent="0.25">
      <c r="A270" s="158" t="s">
        <v>384</v>
      </c>
      <c r="B270" s="65">
        <v>9</v>
      </c>
      <c r="C270" s="66">
        <v>5</v>
      </c>
      <c r="D270" s="65">
        <v>250</v>
      </c>
      <c r="E270" s="66">
        <v>157</v>
      </c>
      <c r="F270" s="67"/>
      <c r="G270" s="65">
        <f t="shared" si="48"/>
        <v>4</v>
      </c>
      <c r="H270" s="66">
        <f t="shared" si="49"/>
        <v>93</v>
      </c>
      <c r="I270" s="20">
        <f t="shared" si="50"/>
        <v>0.8</v>
      </c>
      <c r="J270" s="21">
        <f t="shared" si="51"/>
        <v>0.59235668789808915</v>
      </c>
    </row>
    <row r="271" spans="1:10" s="160" customFormat="1" x14ac:dyDescent="0.25">
      <c r="A271" s="178" t="s">
        <v>505</v>
      </c>
      <c r="B271" s="71">
        <v>37</v>
      </c>
      <c r="C271" s="72">
        <v>52</v>
      </c>
      <c r="D271" s="71">
        <v>566</v>
      </c>
      <c r="E271" s="72">
        <v>706</v>
      </c>
      <c r="F271" s="73"/>
      <c r="G271" s="71">
        <f t="shared" si="48"/>
        <v>-15</v>
      </c>
      <c r="H271" s="72">
        <f t="shared" si="49"/>
        <v>-140</v>
      </c>
      <c r="I271" s="37">
        <f t="shared" si="50"/>
        <v>-0.28846153846153844</v>
      </c>
      <c r="J271" s="38">
        <f t="shared" si="51"/>
        <v>-0.19830028328611898</v>
      </c>
    </row>
    <row r="272" spans="1:10" x14ac:dyDescent="0.25">
      <c r="A272" s="177"/>
      <c r="B272" s="143"/>
      <c r="C272" s="144"/>
      <c r="D272" s="143"/>
      <c r="E272" s="144"/>
      <c r="F272" s="145"/>
      <c r="G272" s="143"/>
      <c r="H272" s="144"/>
      <c r="I272" s="151"/>
      <c r="J272" s="152"/>
    </row>
    <row r="273" spans="1:10" s="139" customFormat="1" x14ac:dyDescent="0.25">
      <c r="A273" s="159" t="s">
        <v>64</v>
      </c>
      <c r="B273" s="65"/>
      <c r="C273" s="66"/>
      <c r="D273" s="65"/>
      <c r="E273" s="66"/>
      <c r="F273" s="67"/>
      <c r="G273" s="65"/>
      <c r="H273" s="66"/>
      <c r="I273" s="20"/>
      <c r="J273" s="21"/>
    </row>
    <row r="274" spans="1:10" x14ac:dyDescent="0.25">
      <c r="A274" s="158" t="s">
        <v>251</v>
      </c>
      <c r="B274" s="65">
        <v>0</v>
      </c>
      <c r="C274" s="66">
        <v>1</v>
      </c>
      <c r="D274" s="65">
        <v>6</v>
      </c>
      <c r="E274" s="66">
        <v>9</v>
      </c>
      <c r="F274" s="67"/>
      <c r="G274" s="65">
        <f t="shared" ref="G274:G281" si="52">B274-C274</f>
        <v>-1</v>
      </c>
      <c r="H274" s="66">
        <f t="shared" ref="H274:H281" si="53">D274-E274</f>
        <v>-3</v>
      </c>
      <c r="I274" s="20">
        <f t="shared" ref="I274:I281" si="54">IF(C274=0, "-", IF(G274/C274&lt;10, G274/C274, "&gt;999%"))</f>
        <v>-1</v>
      </c>
      <c r="J274" s="21">
        <f t="shared" ref="J274:J281" si="55">IF(E274=0, "-", IF(H274/E274&lt;10, H274/E274, "&gt;999%"))</f>
        <v>-0.33333333333333331</v>
      </c>
    </row>
    <row r="275" spans="1:10" x14ac:dyDescent="0.25">
      <c r="A275" s="158" t="s">
        <v>205</v>
      </c>
      <c r="B275" s="65">
        <v>0</v>
      </c>
      <c r="C275" s="66">
        <v>0</v>
      </c>
      <c r="D275" s="65">
        <v>4</v>
      </c>
      <c r="E275" s="66">
        <v>3</v>
      </c>
      <c r="F275" s="67"/>
      <c r="G275" s="65">
        <f t="shared" si="52"/>
        <v>0</v>
      </c>
      <c r="H275" s="66">
        <f t="shared" si="53"/>
        <v>1</v>
      </c>
      <c r="I275" s="20" t="str">
        <f t="shared" si="54"/>
        <v>-</v>
      </c>
      <c r="J275" s="21">
        <f t="shared" si="55"/>
        <v>0.33333333333333331</v>
      </c>
    </row>
    <row r="276" spans="1:10" x14ac:dyDescent="0.25">
      <c r="A276" s="158" t="s">
        <v>373</v>
      </c>
      <c r="B276" s="65">
        <v>4</v>
      </c>
      <c r="C276" s="66">
        <v>0</v>
      </c>
      <c r="D276" s="65">
        <v>23</v>
      </c>
      <c r="E276" s="66">
        <v>9</v>
      </c>
      <c r="F276" s="67"/>
      <c r="G276" s="65">
        <f t="shared" si="52"/>
        <v>4</v>
      </c>
      <c r="H276" s="66">
        <f t="shared" si="53"/>
        <v>14</v>
      </c>
      <c r="I276" s="20" t="str">
        <f t="shared" si="54"/>
        <v>-</v>
      </c>
      <c r="J276" s="21">
        <f t="shared" si="55"/>
        <v>1.5555555555555556</v>
      </c>
    </row>
    <row r="277" spans="1:10" x14ac:dyDescent="0.25">
      <c r="A277" s="158" t="s">
        <v>385</v>
      </c>
      <c r="B277" s="65">
        <v>2</v>
      </c>
      <c r="C277" s="66">
        <v>7</v>
      </c>
      <c r="D277" s="65">
        <v>76</v>
      </c>
      <c r="E277" s="66">
        <v>54</v>
      </c>
      <c r="F277" s="67"/>
      <c r="G277" s="65">
        <f t="shared" si="52"/>
        <v>-5</v>
      </c>
      <c r="H277" s="66">
        <f t="shared" si="53"/>
        <v>22</v>
      </c>
      <c r="I277" s="20">
        <f t="shared" si="54"/>
        <v>-0.7142857142857143</v>
      </c>
      <c r="J277" s="21">
        <f t="shared" si="55"/>
        <v>0.40740740740740738</v>
      </c>
    </row>
    <row r="278" spans="1:10" x14ac:dyDescent="0.25">
      <c r="A278" s="158" t="s">
        <v>345</v>
      </c>
      <c r="B278" s="65">
        <v>12</v>
      </c>
      <c r="C278" s="66">
        <v>9</v>
      </c>
      <c r="D278" s="65">
        <v>41</v>
      </c>
      <c r="E278" s="66">
        <v>38</v>
      </c>
      <c r="F278" s="67"/>
      <c r="G278" s="65">
        <f t="shared" si="52"/>
        <v>3</v>
      </c>
      <c r="H278" s="66">
        <f t="shared" si="53"/>
        <v>3</v>
      </c>
      <c r="I278" s="20">
        <f t="shared" si="54"/>
        <v>0.33333333333333331</v>
      </c>
      <c r="J278" s="21">
        <f t="shared" si="55"/>
        <v>7.8947368421052627E-2</v>
      </c>
    </row>
    <row r="279" spans="1:10" x14ac:dyDescent="0.25">
      <c r="A279" s="158" t="s">
        <v>268</v>
      </c>
      <c r="B279" s="65">
        <v>0</v>
      </c>
      <c r="C279" s="66">
        <v>3</v>
      </c>
      <c r="D279" s="65">
        <v>0</v>
      </c>
      <c r="E279" s="66">
        <v>48</v>
      </c>
      <c r="F279" s="67"/>
      <c r="G279" s="65">
        <f t="shared" si="52"/>
        <v>-3</v>
      </c>
      <c r="H279" s="66">
        <f t="shared" si="53"/>
        <v>-48</v>
      </c>
      <c r="I279" s="20">
        <f t="shared" si="54"/>
        <v>-1</v>
      </c>
      <c r="J279" s="21">
        <f t="shared" si="55"/>
        <v>-1</v>
      </c>
    </row>
    <row r="280" spans="1:10" x14ac:dyDescent="0.25">
      <c r="A280" s="158" t="s">
        <v>291</v>
      </c>
      <c r="B280" s="65">
        <v>2</v>
      </c>
      <c r="C280" s="66">
        <v>1</v>
      </c>
      <c r="D280" s="65">
        <v>57</v>
      </c>
      <c r="E280" s="66">
        <v>106</v>
      </c>
      <c r="F280" s="67"/>
      <c r="G280" s="65">
        <f t="shared" si="52"/>
        <v>1</v>
      </c>
      <c r="H280" s="66">
        <f t="shared" si="53"/>
        <v>-49</v>
      </c>
      <c r="I280" s="20">
        <f t="shared" si="54"/>
        <v>1</v>
      </c>
      <c r="J280" s="21">
        <f t="shared" si="55"/>
        <v>-0.46226415094339623</v>
      </c>
    </row>
    <row r="281" spans="1:10" s="160" customFormat="1" x14ac:dyDescent="0.25">
      <c r="A281" s="178" t="s">
        <v>506</v>
      </c>
      <c r="B281" s="71">
        <v>20</v>
      </c>
      <c r="C281" s="72">
        <v>21</v>
      </c>
      <c r="D281" s="71">
        <v>207</v>
      </c>
      <c r="E281" s="72">
        <v>267</v>
      </c>
      <c r="F281" s="73"/>
      <c r="G281" s="71">
        <f t="shared" si="52"/>
        <v>-1</v>
      </c>
      <c r="H281" s="72">
        <f t="shared" si="53"/>
        <v>-60</v>
      </c>
      <c r="I281" s="37">
        <f t="shared" si="54"/>
        <v>-4.7619047619047616E-2</v>
      </c>
      <c r="J281" s="38">
        <f t="shared" si="55"/>
        <v>-0.2247191011235955</v>
      </c>
    </row>
    <row r="282" spans="1:10" x14ac:dyDescent="0.25">
      <c r="A282" s="177"/>
      <c r="B282" s="143"/>
      <c r="C282" s="144"/>
      <c r="D282" s="143"/>
      <c r="E282" s="144"/>
      <c r="F282" s="145"/>
      <c r="G282" s="143"/>
      <c r="H282" s="144"/>
      <c r="I282" s="151"/>
      <c r="J282" s="152"/>
    </row>
    <row r="283" spans="1:10" s="139" customFormat="1" x14ac:dyDescent="0.25">
      <c r="A283" s="159" t="s">
        <v>65</v>
      </c>
      <c r="B283" s="65"/>
      <c r="C283" s="66"/>
      <c r="D283" s="65"/>
      <c r="E283" s="66"/>
      <c r="F283" s="67"/>
      <c r="G283" s="65"/>
      <c r="H283" s="66"/>
      <c r="I283" s="20"/>
      <c r="J283" s="21"/>
    </row>
    <row r="284" spans="1:10" x14ac:dyDescent="0.25">
      <c r="A284" s="158" t="s">
        <v>292</v>
      </c>
      <c r="B284" s="65">
        <v>0</v>
      </c>
      <c r="C284" s="66">
        <v>0</v>
      </c>
      <c r="D284" s="65">
        <v>1</v>
      </c>
      <c r="E284" s="66">
        <v>0</v>
      </c>
      <c r="F284" s="67"/>
      <c r="G284" s="65">
        <f>B284-C284</f>
        <v>0</v>
      </c>
      <c r="H284" s="66">
        <f>D284-E284</f>
        <v>1</v>
      </c>
      <c r="I284" s="20" t="str">
        <f>IF(C284=0, "-", IF(G284/C284&lt;10, G284/C284, "&gt;999%"))</f>
        <v>-</v>
      </c>
      <c r="J284" s="21" t="str">
        <f>IF(E284=0, "-", IF(H284/E284&lt;10, H284/E284, "&gt;999%"))</f>
        <v>-</v>
      </c>
    </row>
    <row r="285" spans="1:10" s="160" customFormat="1" x14ac:dyDescent="0.25">
      <c r="A285" s="178" t="s">
        <v>507</v>
      </c>
      <c r="B285" s="71">
        <v>0</v>
      </c>
      <c r="C285" s="72">
        <v>0</v>
      </c>
      <c r="D285" s="71">
        <v>1</v>
      </c>
      <c r="E285" s="72">
        <v>0</v>
      </c>
      <c r="F285" s="73"/>
      <c r="G285" s="71">
        <f>B285-C285</f>
        <v>0</v>
      </c>
      <c r="H285" s="72">
        <f>D285-E285</f>
        <v>1</v>
      </c>
      <c r="I285" s="37" t="str">
        <f>IF(C285=0, "-", IF(G285/C285&lt;10, G285/C285, "&gt;999%"))</f>
        <v>-</v>
      </c>
      <c r="J285" s="38" t="str">
        <f>IF(E285=0, "-", IF(H285/E285&lt;10, H285/E285, "&gt;999%"))</f>
        <v>-</v>
      </c>
    </row>
    <row r="286" spans="1:10" x14ac:dyDescent="0.25">
      <c r="A286" s="177"/>
      <c r="B286" s="143"/>
      <c r="C286" s="144"/>
      <c r="D286" s="143"/>
      <c r="E286" s="144"/>
      <c r="F286" s="145"/>
      <c r="G286" s="143"/>
      <c r="H286" s="144"/>
      <c r="I286" s="151"/>
      <c r="J286" s="152"/>
    </row>
    <row r="287" spans="1:10" s="139" customFormat="1" x14ac:dyDescent="0.25">
      <c r="A287" s="159" t="s">
        <v>66</v>
      </c>
      <c r="B287" s="65"/>
      <c r="C287" s="66"/>
      <c r="D287" s="65"/>
      <c r="E287" s="66"/>
      <c r="F287" s="67"/>
      <c r="G287" s="65"/>
      <c r="H287" s="66"/>
      <c r="I287" s="20"/>
      <c r="J287" s="21"/>
    </row>
    <row r="288" spans="1:10" x14ac:dyDescent="0.25">
      <c r="A288" s="158" t="s">
        <v>341</v>
      </c>
      <c r="B288" s="65">
        <v>0</v>
      </c>
      <c r="C288" s="66">
        <v>1</v>
      </c>
      <c r="D288" s="65">
        <v>1</v>
      </c>
      <c r="E288" s="66">
        <v>1</v>
      </c>
      <c r="F288" s="67"/>
      <c r="G288" s="65">
        <f>B288-C288</f>
        <v>-1</v>
      </c>
      <c r="H288" s="66">
        <f>D288-E288</f>
        <v>0</v>
      </c>
      <c r="I288" s="20">
        <f>IF(C288=0, "-", IF(G288/C288&lt;10, G288/C288, "&gt;999%"))</f>
        <v>-1</v>
      </c>
      <c r="J288" s="21">
        <f>IF(E288=0, "-", IF(H288/E288&lt;10, H288/E288, "&gt;999%"))</f>
        <v>0</v>
      </c>
    </row>
    <row r="289" spans="1:10" x14ac:dyDescent="0.25">
      <c r="A289" s="158" t="s">
        <v>342</v>
      </c>
      <c r="B289" s="65">
        <v>0</v>
      </c>
      <c r="C289" s="66">
        <v>0</v>
      </c>
      <c r="D289" s="65">
        <v>2</v>
      </c>
      <c r="E289" s="66">
        <v>1</v>
      </c>
      <c r="F289" s="67"/>
      <c r="G289" s="65">
        <f>B289-C289</f>
        <v>0</v>
      </c>
      <c r="H289" s="66">
        <f>D289-E289</f>
        <v>1</v>
      </c>
      <c r="I289" s="20" t="str">
        <f>IF(C289=0, "-", IF(G289/C289&lt;10, G289/C289, "&gt;999%"))</f>
        <v>-</v>
      </c>
      <c r="J289" s="21">
        <f>IF(E289=0, "-", IF(H289/E289&lt;10, H289/E289, "&gt;999%"))</f>
        <v>1</v>
      </c>
    </row>
    <row r="290" spans="1:10" x14ac:dyDescent="0.25">
      <c r="A290" s="158" t="s">
        <v>308</v>
      </c>
      <c r="B290" s="65">
        <v>0</v>
      </c>
      <c r="C290" s="66">
        <v>1</v>
      </c>
      <c r="D290" s="65">
        <v>0</v>
      </c>
      <c r="E290" s="66">
        <v>1</v>
      </c>
      <c r="F290" s="67"/>
      <c r="G290" s="65">
        <f>B290-C290</f>
        <v>-1</v>
      </c>
      <c r="H290" s="66">
        <f>D290-E290</f>
        <v>-1</v>
      </c>
      <c r="I290" s="20">
        <f>IF(C290=0, "-", IF(G290/C290&lt;10, G290/C290, "&gt;999%"))</f>
        <v>-1</v>
      </c>
      <c r="J290" s="21">
        <f>IF(E290=0, "-", IF(H290/E290&lt;10, H290/E290, "&gt;999%"))</f>
        <v>-1</v>
      </c>
    </row>
    <row r="291" spans="1:10" s="160" customFormat="1" x14ac:dyDescent="0.25">
      <c r="A291" s="178" t="s">
        <v>508</v>
      </c>
      <c r="B291" s="71">
        <v>0</v>
      </c>
      <c r="C291" s="72">
        <v>2</v>
      </c>
      <c r="D291" s="71">
        <v>3</v>
      </c>
      <c r="E291" s="72">
        <v>3</v>
      </c>
      <c r="F291" s="73"/>
      <c r="G291" s="71">
        <f>B291-C291</f>
        <v>-2</v>
      </c>
      <c r="H291" s="72">
        <f>D291-E291</f>
        <v>0</v>
      </c>
      <c r="I291" s="37">
        <f>IF(C291=0, "-", IF(G291/C291&lt;10, G291/C291, "&gt;999%"))</f>
        <v>-1</v>
      </c>
      <c r="J291" s="38">
        <f>IF(E291=0, "-", IF(H291/E291&lt;10, H291/E291, "&gt;999%"))</f>
        <v>0</v>
      </c>
    </row>
    <row r="292" spans="1:10" x14ac:dyDescent="0.25">
      <c r="A292" s="177"/>
      <c r="B292" s="143"/>
      <c r="C292" s="144"/>
      <c r="D292" s="143"/>
      <c r="E292" s="144"/>
      <c r="F292" s="145"/>
      <c r="G292" s="143"/>
      <c r="H292" s="144"/>
      <c r="I292" s="151"/>
      <c r="J292" s="152"/>
    </row>
    <row r="293" spans="1:10" s="139" customFormat="1" x14ac:dyDescent="0.25">
      <c r="A293" s="159" t="s">
        <v>67</v>
      </c>
      <c r="B293" s="65"/>
      <c r="C293" s="66"/>
      <c r="D293" s="65"/>
      <c r="E293" s="66"/>
      <c r="F293" s="67"/>
      <c r="G293" s="65"/>
      <c r="H293" s="66"/>
      <c r="I293" s="20"/>
      <c r="J293" s="21"/>
    </row>
    <row r="294" spans="1:10" x14ac:dyDescent="0.25">
      <c r="A294" s="158" t="s">
        <v>386</v>
      </c>
      <c r="B294" s="65">
        <v>8</v>
      </c>
      <c r="C294" s="66">
        <v>5</v>
      </c>
      <c r="D294" s="65">
        <v>46</v>
      </c>
      <c r="E294" s="66">
        <v>38</v>
      </c>
      <c r="F294" s="67"/>
      <c r="G294" s="65">
        <f>B294-C294</f>
        <v>3</v>
      </c>
      <c r="H294" s="66">
        <f>D294-E294</f>
        <v>8</v>
      </c>
      <c r="I294" s="20">
        <f>IF(C294=0, "-", IF(G294/C294&lt;10, G294/C294, "&gt;999%"))</f>
        <v>0.6</v>
      </c>
      <c r="J294" s="21">
        <f>IF(E294=0, "-", IF(H294/E294&lt;10, H294/E294, "&gt;999%"))</f>
        <v>0.21052631578947367</v>
      </c>
    </row>
    <row r="295" spans="1:10" x14ac:dyDescent="0.25">
      <c r="A295" s="158" t="s">
        <v>387</v>
      </c>
      <c r="B295" s="65">
        <v>0</v>
      </c>
      <c r="C295" s="66">
        <v>0</v>
      </c>
      <c r="D295" s="65">
        <v>10</v>
      </c>
      <c r="E295" s="66">
        <v>0</v>
      </c>
      <c r="F295" s="67"/>
      <c r="G295" s="65">
        <f>B295-C295</f>
        <v>0</v>
      </c>
      <c r="H295" s="66">
        <f>D295-E295</f>
        <v>10</v>
      </c>
      <c r="I295" s="20" t="str">
        <f>IF(C295=0, "-", IF(G295/C295&lt;10, G295/C295, "&gt;999%"))</f>
        <v>-</v>
      </c>
      <c r="J295" s="21" t="str">
        <f>IF(E295=0, "-", IF(H295/E295&lt;10, H295/E295, "&gt;999%"))</f>
        <v>-</v>
      </c>
    </row>
    <row r="296" spans="1:10" s="160" customFormat="1" x14ac:dyDescent="0.25">
      <c r="A296" s="178" t="s">
        <v>509</v>
      </c>
      <c r="B296" s="71">
        <v>8</v>
      </c>
      <c r="C296" s="72">
        <v>5</v>
      </c>
      <c r="D296" s="71">
        <v>56</v>
      </c>
      <c r="E296" s="72">
        <v>38</v>
      </c>
      <c r="F296" s="73"/>
      <c r="G296" s="71">
        <f>B296-C296</f>
        <v>3</v>
      </c>
      <c r="H296" s="72">
        <f>D296-E296</f>
        <v>18</v>
      </c>
      <c r="I296" s="37">
        <f>IF(C296=0, "-", IF(G296/C296&lt;10, G296/C296, "&gt;999%"))</f>
        <v>0.6</v>
      </c>
      <c r="J296" s="38">
        <f>IF(E296=0, "-", IF(H296/E296&lt;10, H296/E296, "&gt;999%"))</f>
        <v>0.47368421052631576</v>
      </c>
    </row>
    <row r="297" spans="1:10" x14ac:dyDescent="0.25">
      <c r="A297" s="177"/>
      <c r="B297" s="143"/>
      <c r="C297" s="144"/>
      <c r="D297" s="143"/>
      <c r="E297" s="144"/>
      <c r="F297" s="145"/>
      <c r="G297" s="143"/>
      <c r="H297" s="144"/>
      <c r="I297" s="151"/>
      <c r="J297" s="152"/>
    </row>
    <row r="298" spans="1:10" s="139" customFormat="1" x14ac:dyDescent="0.25">
      <c r="A298" s="159" t="s">
        <v>68</v>
      </c>
      <c r="B298" s="65"/>
      <c r="C298" s="66"/>
      <c r="D298" s="65"/>
      <c r="E298" s="66"/>
      <c r="F298" s="67"/>
      <c r="G298" s="65"/>
      <c r="H298" s="66"/>
      <c r="I298" s="20"/>
      <c r="J298" s="21"/>
    </row>
    <row r="299" spans="1:10" x14ac:dyDescent="0.25">
      <c r="A299" s="158" t="s">
        <v>356</v>
      </c>
      <c r="B299" s="65">
        <v>0</v>
      </c>
      <c r="C299" s="66">
        <v>0</v>
      </c>
      <c r="D299" s="65">
        <v>0</v>
      </c>
      <c r="E299" s="66">
        <v>1</v>
      </c>
      <c r="F299" s="67"/>
      <c r="G299" s="65">
        <f>B299-C299</f>
        <v>0</v>
      </c>
      <c r="H299" s="66">
        <f>D299-E299</f>
        <v>-1</v>
      </c>
      <c r="I299" s="20" t="str">
        <f>IF(C299=0, "-", IF(G299/C299&lt;10, G299/C299, "&gt;999%"))</f>
        <v>-</v>
      </c>
      <c r="J299" s="21">
        <f>IF(E299=0, "-", IF(H299/E299&lt;10, H299/E299, "&gt;999%"))</f>
        <v>-1</v>
      </c>
    </row>
    <row r="300" spans="1:10" s="160" customFormat="1" x14ac:dyDescent="0.25">
      <c r="A300" s="178" t="s">
        <v>510</v>
      </c>
      <c r="B300" s="71">
        <v>0</v>
      </c>
      <c r="C300" s="72">
        <v>0</v>
      </c>
      <c r="D300" s="71">
        <v>0</v>
      </c>
      <c r="E300" s="72">
        <v>1</v>
      </c>
      <c r="F300" s="73"/>
      <c r="G300" s="71">
        <f>B300-C300</f>
        <v>0</v>
      </c>
      <c r="H300" s="72">
        <f>D300-E300</f>
        <v>-1</v>
      </c>
      <c r="I300" s="37" t="str">
        <f>IF(C300=0, "-", IF(G300/C300&lt;10, G300/C300, "&gt;999%"))</f>
        <v>-</v>
      </c>
      <c r="J300" s="38">
        <f>IF(E300=0, "-", IF(H300/E300&lt;10, H300/E300, "&gt;999%"))</f>
        <v>-1</v>
      </c>
    </row>
    <row r="301" spans="1:10" x14ac:dyDescent="0.25">
      <c r="A301" s="177"/>
      <c r="B301" s="143"/>
      <c r="C301" s="144"/>
      <c r="D301" s="143"/>
      <c r="E301" s="144"/>
      <c r="F301" s="145"/>
      <c r="G301" s="143"/>
      <c r="H301" s="144"/>
      <c r="I301" s="151"/>
      <c r="J301" s="152"/>
    </row>
    <row r="302" spans="1:10" s="139" customFormat="1" x14ac:dyDescent="0.25">
      <c r="A302" s="159" t="s">
        <v>69</v>
      </c>
      <c r="B302" s="65"/>
      <c r="C302" s="66"/>
      <c r="D302" s="65"/>
      <c r="E302" s="66"/>
      <c r="F302" s="67"/>
      <c r="G302" s="65"/>
      <c r="H302" s="66"/>
      <c r="I302" s="20"/>
      <c r="J302" s="21"/>
    </row>
    <row r="303" spans="1:10" x14ac:dyDescent="0.25">
      <c r="A303" s="158" t="s">
        <v>246</v>
      </c>
      <c r="B303" s="65">
        <v>0</v>
      </c>
      <c r="C303" s="66">
        <v>0</v>
      </c>
      <c r="D303" s="65">
        <v>0</v>
      </c>
      <c r="E303" s="66">
        <v>1</v>
      </c>
      <c r="F303" s="67"/>
      <c r="G303" s="65">
        <f>B303-C303</f>
        <v>0</v>
      </c>
      <c r="H303" s="66">
        <f>D303-E303</f>
        <v>-1</v>
      </c>
      <c r="I303" s="20" t="str">
        <f>IF(C303=0, "-", IF(G303/C303&lt;10, G303/C303, "&gt;999%"))</f>
        <v>-</v>
      </c>
      <c r="J303" s="21">
        <f>IF(E303=0, "-", IF(H303/E303&lt;10, H303/E303, "&gt;999%"))</f>
        <v>-1</v>
      </c>
    </row>
    <row r="304" spans="1:10" s="160" customFormat="1" x14ac:dyDescent="0.25">
      <c r="A304" s="178" t="s">
        <v>511</v>
      </c>
      <c r="B304" s="71">
        <v>0</v>
      </c>
      <c r="C304" s="72">
        <v>0</v>
      </c>
      <c r="D304" s="71">
        <v>0</v>
      </c>
      <c r="E304" s="72">
        <v>1</v>
      </c>
      <c r="F304" s="73"/>
      <c r="G304" s="71">
        <f>B304-C304</f>
        <v>0</v>
      </c>
      <c r="H304" s="72">
        <f>D304-E304</f>
        <v>-1</v>
      </c>
      <c r="I304" s="37" t="str">
        <f>IF(C304=0, "-", IF(G304/C304&lt;10, G304/C304, "&gt;999%"))</f>
        <v>-</v>
      </c>
      <c r="J304" s="38">
        <f>IF(E304=0, "-", IF(H304/E304&lt;10, H304/E304, "&gt;999%"))</f>
        <v>-1</v>
      </c>
    </row>
    <row r="305" spans="1:10" x14ac:dyDescent="0.25">
      <c r="A305" s="177"/>
      <c r="B305" s="143"/>
      <c r="C305" s="144"/>
      <c r="D305" s="143"/>
      <c r="E305" s="144"/>
      <c r="F305" s="145"/>
      <c r="G305" s="143"/>
      <c r="H305" s="144"/>
      <c r="I305" s="151"/>
      <c r="J305" s="152"/>
    </row>
    <row r="306" spans="1:10" s="139" customFormat="1" x14ac:dyDescent="0.25">
      <c r="A306" s="159" t="s">
        <v>70</v>
      </c>
      <c r="B306" s="65"/>
      <c r="C306" s="66"/>
      <c r="D306" s="65"/>
      <c r="E306" s="66"/>
      <c r="F306" s="67"/>
      <c r="G306" s="65"/>
      <c r="H306" s="66"/>
      <c r="I306" s="20"/>
      <c r="J306" s="21"/>
    </row>
    <row r="307" spans="1:10" x14ac:dyDescent="0.25">
      <c r="A307" s="158" t="s">
        <v>413</v>
      </c>
      <c r="B307" s="65">
        <v>0</v>
      </c>
      <c r="C307" s="66">
        <v>0</v>
      </c>
      <c r="D307" s="65">
        <v>0</v>
      </c>
      <c r="E307" s="66">
        <v>1</v>
      </c>
      <c r="F307" s="67"/>
      <c r="G307" s="65">
        <f>B307-C307</f>
        <v>0</v>
      </c>
      <c r="H307" s="66">
        <f>D307-E307</f>
        <v>-1</v>
      </c>
      <c r="I307" s="20" t="str">
        <f>IF(C307=0, "-", IF(G307/C307&lt;10, G307/C307, "&gt;999%"))</f>
        <v>-</v>
      </c>
      <c r="J307" s="21">
        <f>IF(E307=0, "-", IF(H307/E307&lt;10, H307/E307, "&gt;999%"))</f>
        <v>-1</v>
      </c>
    </row>
    <row r="308" spans="1:10" s="160" customFormat="1" x14ac:dyDescent="0.25">
      <c r="A308" s="178" t="s">
        <v>512</v>
      </c>
      <c r="B308" s="71">
        <v>0</v>
      </c>
      <c r="C308" s="72">
        <v>0</v>
      </c>
      <c r="D308" s="71">
        <v>0</v>
      </c>
      <c r="E308" s="72">
        <v>1</v>
      </c>
      <c r="F308" s="73"/>
      <c r="G308" s="71">
        <f>B308-C308</f>
        <v>0</v>
      </c>
      <c r="H308" s="72">
        <f>D308-E308</f>
        <v>-1</v>
      </c>
      <c r="I308" s="37" t="str">
        <f>IF(C308=0, "-", IF(G308/C308&lt;10, G308/C308, "&gt;999%"))</f>
        <v>-</v>
      </c>
      <c r="J308" s="38">
        <f>IF(E308=0, "-", IF(H308/E308&lt;10, H308/E308, "&gt;999%"))</f>
        <v>-1</v>
      </c>
    </row>
    <row r="309" spans="1:10" x14ac:dyDescent="0.25">
      <c r="A309" s="177"/>
      <c r="B309" s="143"/>
      <c r="C309" s="144"/>
      <c r="D309" s="143"/>
      <c r="E309" s="144"/>
      <c r="F309" s="145"/>
      <c r="G309" s="143"/>
      <c r="H309" s="144"/>
      <c r="I309" s="151"/>
      <c r="J309" s="152"/>
    </row>
    <row r="310" spans="1:10" s="139" customFormat="1" x14ac:dyDescent="0.25">
      <c r="A310" s="159" t="s">
        <v>71</v>
      </c>
      <c r="B310" s="65"/>
      <c r="C310" s="66"/>
      <c r="D310" s="65"/>
      <c r="E310" s="66"/>
      <c r="F310" s="67"/>
      <c r="G310" s="65"/>
      <c r="H310" s="66"/>
      <c r="I310" s="20"/>
      <c r="J310" s="21"/>
    </row>
    <row r="311" spans="1:10" x14ac:dyDescent="0.25">
      <c r="A311" s="158" t="s">
        <v>269</v>
      </c>
      <c r="B311" s="65">
        <v>0</v>
      </c>
      <c r="C311" s="66">
        <v>0</v>
      </c>
      <c r="D311" s="65">
        <v>0</v>
      </c>
      <c r="E311" s="66">
        <v>1</v>
      </c>
      <c r="F311" s="67"/>
      <c r="G311" s="65">
        <f>B311-C311</f>
        <v>0</v>
      </c>
      <c r="H311" s="66">
        <f>D311-E311</f>
        <v>-1</v>
      </c>
      <c r="I311" s="20" t="str">
        <f>IF(C311=0, "-", IF(G311/C311&lt;10, G311/C311, "&gt;999%"))</f>
        <v>-</v>
      </c>
      <c r="J311" s="21">
        <f>IF(E311=0, "-", IF(H311/E311&lt;10, H311/E311, "&gt;999%"))</f>
        <v>-1</v>
      </c>
    </row>
    <row r="312" spans="1:10" x14ac:dyDescent="0.25">
      <c r="A312" s="158" t="s">
        <v>293</v>
      </c>
      <c r="B312" s="65">
        <v>0</v>
      </c>
      <c r="C312" s="66">
        <v>0</v>
      </c>
      <c r="D312" s="65">
        <v>1</v>
      </c>
      <c r="E312" s="66">
        <v>0</v>
      </c>
      <c r="F312" s="67"/>
      <c r="G312" s="65">
        <f>B312-C312</f>
        <v>0</v>
      </c>
      <c r="H312" s="66">
        <f>D312-E312</f>
        <v>1</v>
      </c>
      <c r="I312" s="20" t="str">
        <f>IF(C312=0, "-", IF(G312/C312&lt;10, G312/C312, "&gt;999%"))</f>
        <v>-</v>
      </c>
      <c r="J312" s="21" t="str">
        <f>IF(E312=0, "-", IF(H312/E312&lt;10, H312/E312, "&gt;999%"))</f>
        <v>-</v>
      </c>
    </row>
    <row r="313" spans="1:10" x14ac:dyDescent="0.25">
      <c r="A313" s="158" t="s">
        <v>323</v>
      </c>
      <c r="B313" s="65">
        <v>0</v>
      </c>
      <c r="C313" s="66">
        <v>0</v>
      </c>
      <c r="D313" s="65">
        <v>1</v>
      </c>
      <c r="E313" s="66">
        <v>3</v>
      </c>
      <c r="F313" s="67"/>
      <c r="G313" s="65">
        <f>B313-C313</f>
        <v>0</v>
      </c>
      <c r="H313" s="66">
        <f>D313-E313</f>
        <v>-2</v>
      </c>
      <c r="I313" s="20" t="str">
        <f>IF(C313=0, "-", IF(G313/C313&lt;10, G313/C313, "&gt;999%"))</f>
        <v>-</v>
      </c>
      <c r="J313" s="21">
        <f>IF(E313=0, "-", IF(H313/E313&lt;10, H313/E313, "&gt;999%"))</f>
        <v>-0.66666666666666663</v>
      </c>
    </row>
    <row r="314" spans="1:10" x14ac:dyDescent="0.25">
      <c r="A314" s="158" t="s">
        <v>208</v>
      </c>
      <c r="B314" s="65">
        <v>0</v>
      </c>
      <c r="C314" s="66">
        <v>0</v>
      </c>
      <c r="D314" s="65">
        <v>1</v>
      </c>
      <c r="E314" s="66">
        <v>1</v>
      </c>
      <c r="F314" s="67"/>
      <c r="G314" s="65">
        <f>B314-C314</f>
        <v>0</v>
      </c>
      <c r="H314" s="66">
        <f>D314-E314</f>
        <v>0</v>
      </c>
      <c r="I314" s="20" t="str">
        <f>IF(C314=0, "-", IF(G314/C314&lt;10, G314/C314, "&gt;999%"))</f>
        <v>-</v>
      </c>
      <c r="J314" s="21">
        <f>IF(E314=0, "-", IF(H314/E314&lt;10, H314/E314, "&gt;999%"))</f>
        <v>0</v>
      </c>
    </row>
    <row r="315" spans="1:10" s="160" customFormat="1" x14ac:dyDescent="0.25">
      <c r="A315" s="178" t="s">
        <v>513</v>
      </c>
      <c r="B315" s="71">
        <v>0</v>
      </c>
      <c r="C315" s="72">
        <v>0</v>
      </c>
      <c r="D315" s="71">
        <v>3</v>
      </c>
      <c r="E315" s="72">
        <v>5</v>
      </c>
      <c r="F315" s="73"/>
      <c r="G315" s="71">
        <f>B315-C315</f>
        <v>0</v>
      </c>
      <c r="H315" s="72">
        <f>D315-E315</f>
        <v>-2</v>
      </c>
      <c r="I315" s="37" t="str">
        <f>IF(C315=0, "-", IF(G315/C315&lt;10, G315/C315, "&gt;999%"))</f>
        <v>-</v>
      </c>
      <c r="J315" s="38">
        <f>IF(E315=0, "-", IF(H315/E315&lt;10, H315/E315, "&gt;999%"))</f>
        <v>-0.4</v>
      </c>
    </row>
    <row r="316" spans="1:10" x14ac:dyDescent="0.25">
      <c r="A316" s="177"/>
      <c r="B316" s="143"/>
      <c r="C316" s="144"/>
      <c r="D316" s="143"/>
      <c r="E316" s="144"/>
      <c r="F316" s="145"/>
      <c r="G316" s="143"/>
      <c r="H316" s="144"/>
      <c r="I316" s="151"/>
      <c r="J316" s="152"/>
    </row>
    <row r="317" spans="1:10" s="139" customFormat="1" x14ac:dyDescent="0.25">
      <c r="A317" s="159" t="s">
        <v>72</v>
      </c>
      <c r="B317" s="65"/>
      <c r="C317" s="66"/>
      <c r="D317" s="65"/>
      <c r="E317" s="66"/>
      <c r="F317" s="67"/>
      <c r="G317" s="65"/>
      <c r="H317" s="66"/>
      <c r="I317" s="20"/>
      <c r="J317" s="21"/>
    </row>
    <row r="318" spans="1:10" x14ac:dyDescent="0.25">
      <c r="A318" s="158" t="s">
        <v>294</v>
      </c>
      <c r="B318" s="65">
        <v>0</v>
      </c>
      <c r="C318" s="66">
        <v>0</v>
      </c>
      <c r="D318" s="65">
        <v>1</v>
      </c>
      <c r="E318" s="66">
        <v>1</v>
      </c>
      <c r="F318" s="67"/>
      <c r="G318" s="65">
        <f>B318-C318</f>
        <v>0</v>
      </c>
      <c r="H318" s="66">
        <f>D318-E318</f>
        <v>0</v>
      </c>
      <c r="I318" s="20" t="str">
        <f>IF(C318=0, "-", IF(G318/C318&lt;10, G318/C318, "&gt;999%"))</f>
        <v>-</v>
      </c>
      <c r="J318" s="21">
        <f>IF(E318=0, "-", IF(H318/E318&lt;10, H318/E318, "&gt;999%"))</f>
        <v>0</v>
      </c>
    </row>
    <row r="319" spans="1:10" x14ac:dyDescent="0.25">
      <c r="A319" s="158" t="s">
        <v>388</v>
      </c>
      <c r="B319" s="65">
        <v>1</v>
      </c>
      <c r="C319" s="66">
        <v>2</v>
      </c>
      <c r="D319" s="65">
        <v>7</v>
      </c>
      <c r="E319" s="66">
        <v>11</v>
      </c>
      <c r="F319" s="67"/>
      <c r="G319" s="65">
        <f>B319-C319</f>
        <v>-1</v>
      </c>
      <c r="H319" s="66">
        <f>D319-E319</f>
        <v>-4</v>
      </c>
      <c r="I319" s="20">
        <f>IF(C319=0, "-", IF(G319/C319&lt;10, G319/C319, "&gt;999%"))</f>
        <v>-0.5</v>
      </c>
      <c r="J319" s="21">
        <f>IF(E319=0, "-", IF(H319/E319&lt;10, H319/E319, "&gt;999%"))</f>
        <v>-0.36363636363636365</v>
      </c>
    </row>
    <row r="320" spans="1:10" x14ac:dyDescent="0.25">
      <c r="A320" s="158" t="s">
        <v>324</v>
      </c>
      <c r="B320" s="65">
        <v>0</v>
      </c>
      <c r="C320" s="66">
        <v>0</v>
      </c>
      <c r="D320" s="65">
        <v>6</v>
      </c>
      <c r="E320" s="66">
        <v>3</v>
      </c>
      <c r="F320" s="67"/>
      <c r="G320" s="65">
        <f>B320-C320</f>
        <v>0</v>
      </c>
      <c r="H320" s="66">
        <f>D320-E320</f>
        <v>3</v>
      </c>
      <c r="I320" s="20" t="str">
        <f>IF(C320=0, "-", IF(G320/C320&lt;10, G320/C320, "&gt;999%"))</f>
        <v>-</v>
      </c>
      <c r="J320" s="21">
        <f>IF(E320=0, "-", IF(H320/E320&lt;10, H320/E320, "&gt;999%"))</f>
        <v>1</v>
      </c>
    </row>
    <row r="321" spans="1:10" s="160" customFormat="1" x14ac:dyDescent="0.25">
      <c r="A321" s="178" t="s">
        <v>514</v>
      </c>
      <c r="B321" s="71">
        <v>1</v>
      </c>
      <c r="C321" s="72">
        <v>2</v>
      </c>
      <c r="D321" s="71">
        <v>14</v>
      </c>
      <c r="E321" s="72">
        <v>15</v>
      </c>
      <c r="F321" s="73"/>
      <c r="G321" s="71">
        <f>B321-C321</f>
        <v>-1</v>
      </c>
      <c r="H321" s="72">
        <f>D321-E321</f>
        <v>-1</v>
      </c>
      <c r="I321" s="37">
        <f>IF(C321=0, "-", IF(G321/C321&lt;10, G321/C321, "&gt;999%"))</f>
        <v>-0.5</v>
      </c>
      <c r="J321" s="38">
        <f>IF(E321=0, "-", IF(H321/E321&lt;10, H321/E321, "&gt;999%"))</f>
        <v>-6.6666666666666666E-2</v>
      </c>
    </row>
    <row r="322" spans="1:10" x14ac:dyDescent="0.25">
      <c r="A322" s="177"/>
      <c r="B322" s="143"/>
      <c r="C322" s="144"/>
      <c r="D322" s="143"/>
      <c r="E322" s="144"/>
      <c r="F322" s="145"/>
      <c r="G322" s="143"/>
      <c r="H322" s="144"/>
      <c r="I322" s="151"/>
      <c r="J322" s="152"/>
    </row>
    <row r="323" spans="1:10" s="139" customFormat="1" x14ac:dyDescent="0.25">
      <c r="A323" s="159" t="s">
        <v>73</v>
      </c>
      <c r="B323" s="65"/>
      <c r="C323" s="66"/>
      <c r="D323" s="65"/>
      <c r="E323" s="66"/>
      <c r="F323" s="67"/>
      <c r="G323" s="65"/>
      <c r="H323" s="66"/>
      <c r="I323" s="20"/>
      <c r="J323" s="21"/>
    </row>
    <row r="324" spans="1:10" x14ac:dyDescent="0.25">
      <c r="A324" s="158" t="s">
        <v>238</v>
      </c>
      <c r="B324" s="65">
        <v>0</v>
      </c>
      <c r="C324" s="66">
        <v>0</v>
      </c>
      <c r="D324" s="65">
        <v>7</v>
      </c>
      <c r="E324" s="66">
        <v>0</v>
      </c>
      <c r="F324" s="67"/>
      <c r="G324" s="65">
        <f t="shared" ref="G324:G330" si="56">B324-C324</f>
        <v>0</v>
      </c>
      <c r="H324" s="66">
        <f t="shared" ref="H324:H330" si="57">D324-E324</f>
        <v>7</v>
      </c>
      <c r="I324" s="20" t="str">
        <f t="shared" ref="I324:I330" si="58">IF(C324=0, "-", IF(G324/C324&lt;10, G324/C324, "&gt;999%"))</f>
        <v>-</v>
      </c>
      <c r="J324" s="21" t="str">
        <f t="shared" ref="J324:J330" si="59">IF(E324=0, "-", IF(H324/E324&lt;10, H324/E324, "&gt;999%"))</f>
        <v>-</v>
      </c>
    </row>
    <row r="325" spans="1:10" x14ac:dyDescent="0.25">
      <c r="A325" s="158" t="s">
        <v>295</v>
      </c>
      <c r="B325" s="65">
        <v>4</v>
      </c>
      <c r="C325" s="66">
        <v>10</v>
      </c>
      <c r="D325" s="65">
        <v>54</v>
      </c>
      <c r="E325" s="66">
        <v>63</v>
      </c>
      <c r="F325" s="67"/>
      <c r="G325" s="65">
        <f t="shared" si="56"/>
        <v>-6</v>
      </c>
      <c r="H325" s="66">
        <f t="shared" si="57"/>
        <v>-9</v>
      </c>
      <c r="I325" s="20">
        <f t="shared" si="58"/>
        <v>-0.6</v>
      </c>
      <c r="J325" s="21">
        <f t="shared" si="59"/>
        <v>-0.14285714285714285</v>
      </c>
    </row>
    <row r="326" spans="1:10" x14ac:dyDescent="0.25">
      <c r="A326" s="158" t="s">
        <v>197</v>
      </c>
      <c r="B326" s="65">
        <v>0</v>
      </c>
      <c r="C326" s="66">
        <v>1</v>
      </c>
      <c r="D326" s="65">
        <v>6</v>
      </c>
      <c r="E326" s="66">
        <v>12</v>
      </c>
      <c r="F326" s="67"/>
      <c r="G326" s="65">
        <f t="shared" si="56"/>
        <v>-1</v>
      </c>
      <c r="H326" s="66">
        <f t="shared" si="57"/>
        <v>-6</v>
      </c>
      <c r="I326" s="20">
        <f t="shared" si="58"/>
        <v>-1</v>
      </c>
      <c r="J326" s="21">
        <f t="shared" si="59"/>
        <v>-0.5</v>
      </c>
    </row>
    <row r="327" spans="1:10" x14ac:dyDescent="0.25">
      <c r="A327" s="158" t="s">
        <v>325</v>
      </c>
      <c r="B327" s="65">
        <v>6</v>
      </c>
      <c r="C327" s="66">
        <v>4</v>
      </c>
      <c r="D327" s="65">
        <v>51</v>
      </c>
      <c r="E327" s="66">
        <v>44</v>
      </c>
      <c r="F327" s="67"/>
      <c r="G327" s="65">
        <f t="shared" si="56"/>
        <v>2</v>
      </c>
      <c r="H327" s="66">
        <f t="shared" si="57"/>
        <v>7</v>
      </c>
      <c r="I327" s="20">
        <f t="shared" si="58"/>
        <v>0.5</v>
      </c>
      <c r="J327" s="21">
        <f t="shared" si="59"/>
        <v>0.15909090909090909</v>
      </c>
    </row>
    <row r="328" spans="1:10" x14ac:dyDescent="0.25">
      <c r="A328" s="158" t="s">
        <v>198</v>
      </c>
      <c r="B328" s="65">
        <v>3</v>
      </c>
      <c r="C328" s="66">
        <v>2</v>
      </c>
      <c r="D328" s="65">
        <v>7</v>
      </c>
      <c r="E328" s="66">
        <v>6</v>
      </c>
      <c r="F328" s="67"/>
      <c r="G328" s="65">
        <f t="shared" si="56"/>
        <v>1</v>
      </c>
      <c r="H328" s="66">
        <f t="shared" si="57"/>
        <v>1</v>
      </c>
      <c r="I328" s="20">
        <f t="shared" si="58"/>
        <v>0.5</v>
      </c>
      <c r="J328" s="21">
        <f t="shared" si="59"/>
        <v>0.16666666666666666</v>
      </c>
    </row>
    <row r="329" spans="1:10" x14ac:dyDescent="0.25">
      <c r="A329" s="158" t="s">
        <v>270</v>
      </c>
      <c r="B329" s="65">
        <v>4</v>
      </c>
      <c r="C329" s="66">
        <v>5</v>
      </c>
      <c r="D329" s="65">
        <v>30</v>
      </c>
      <c r="E329" s="66">
        <v>45</v>
      </c>
      <c r="F329" s="67"/>
      <c r="G329" s="65">
        <f t="shared" si="56"/>
        <v>-1</v>
      </c>
      <c r="H329" s="66">
        <f t="shared" si="57"/>
        <v>-15</v>
      </c>
      <c r="I329" s="20">
        <f t="shared" si="58"/>
        <v>-0.2</v>
      </c>
      <c r="J329" s="21">
        <f t="shared" si="59"/>
        <v>-0.33333333333333331</v>
      </c>
    </row>
    <row r="330" spans="1:10" s="160" customFormat="1" x14ac:dyDescent="0.25">
      <c r="A330" s="178" t="s">
        <v>515</v>
      </c>
      <c r="B330" s="71">
        <v>17</v>
      </c>
      <c r="C330" s="72">
        <v>22</v>
      </c>
      <c r="D330" s="71">
        <v>155</v>
      </c>
      <c r="E330" s="72">
        <v>170</v>
      </c>
      <c r="F330" s="73"/>
      <c r="G330" s="71">
        <f t="shared" si="56"/>
        <v>-5</v>
      </c>
      <c r="H330" s="72">
        <f t="shared" si="57"/>
        <v>-15</v>
      </c>
      <c r="I330" s="37">
        <f t="shared" si="58"/>
        <v>-0.22727272727272727</v>
      </c>
      <c r="J330" s="38">
        <f t="shared" si="59"/>
        <v>-8.8235294117647065E-2</v>
      </c>
    </row>
    <row r="331" spans="1:10" x14ac:dyDescent="0.25">
      <c r="A331" s="177"/>
      <c r="B331" s="143"/>
      <c r="C331" s="144"/>
      <c r="D331" s="143"/>
      <c r="E331" s="144"/>
      <c r="F331" s="145"/>
      <c r="G331" s="143"/>
      <c r="H331" s="144"/>
      <c r="I331" s="151"/>
      <c r="J331" s="152"/>
    </row>
    <row r="332" spans="1:10" s="139" customFormat="1" x14ac:dyDescent="0.25">
      <c r="A332" s="159" t="s">
        <v>74</v>
      </c>
      <c r="B332" s="65"/>
      <c r="C332" s="66"/>
      <c r="D332" s="65"/>
      <c r="E332" s="66"/>
      <c r="F332" s="67"/>
      <c r="G332" s="65"/>
      <c r="H332" s="66"/>
      <c r="I332" s="20"/>
      <c r="J332" s="21"/>
    </row>
    <row r="333" spans="1:10" x14ac:dyDescent="0.25">
      <c r="A333" s="158" t="s">
        <v>185</v>
      </c>
      <c r="B333" s="65">
        <v>3</v>
      </c>
      <c r="C333" s="66">
        <v>4</v>
      </c>
      <c r="D333" s="65">
        <v>101</v>
      </c>
      <c r="E333" s="66">
        <v>53</v>
      </c>
      <c r="F333" s="67"/>
      <c r="G333" s="65">
        <f t="shared" ref="G333:G339" si="60">B333-C333</f>
        <v>-1</v>
      </c>
      <c r="H333" s="66">
        <f t="shared" ref="H333:H339" si="61">D333-E333</f>
        <v>48</v>
      </c>
      <c r="I333" s="20">
        <f t="shared" ref="I333:I339" si="62">IF(C333=0, "-", IF(G333/C333&lt;10, G333/C333, "&gt;999%"))</f>
        <v>-0.25</v>
      </c>
      <c r="J333" s="21">
        <f t="shared" ref="J333:J339" si="63">IF(E333=0, "-", IF(H333/E333&lt;10, H333/E333, "&gt;999%"))</f>
        <v>0.90566037735849059</v>
      </c>
    </row>
    <row r="334" spans="1:10" x14ac:dyDescent="0.25">
      <c r="A334" s="158" t="s">
        <v>252</v>
      </c>
      <c r="B334" s="65">
        <v>1</v>
      </c>
      <c r="C334" s="66">
        <v>3</v>
      </c>
      <c r="D334" s="65">
        <v>14</v>
      </c>
      <c r="E334" s="66">
        <v>20</v>
      </c>
      <c r="F334" s="67"/>
      <c r="G334" s="65">
        <f t="shared" si="60"/>
        <v>-2</v>
      </c>
      <c r="H334" s="66">
        <f t="shared" si="61"/>
        <v>-6</v>
      </c>
      <c r="I334" s="20">
        <f t="shared" si="62"/>
        <v>-0.66666666666666663</v>
      </c>
      <c r="J334" s="21">
        <f t="shared" si="63"/>
        <v>-0.3</v>
      </c>
    </row>
    <row r="335" spans="1:10" x14ac:dyDescent="0.25">
      <c r="A335" s="158" t="s">
        <v>253</v>
      </c>
      <c r="B335" s="65">
        <v>14</v>
      </c>
      <c r="C335" s="66">
        <v>10</v>
      </c>
      <c r="D335" s="65">
        <v>117</v>
      </c>
      <c r="E335" s="66">
        <v>41</v>
      </c>
      <c r="F335" s="67"/>
      <c r="G335" s="65">
        <f t="shared" si="60"/>
        <v>4</v>
      </c>
      <c r="H335" s="66">
        <f t="shared" si="61"/>
        <v>76</v>
      </c>
      <c r="I335" s="20">
        <f t="shared" si="62"/>
        <v>0.4</v>
      </c>
      <c r="J335" s="21">
        <f t="shared" si="63"/>
        <v>1.8536585365853659</v>
      </c>
    </row>
    <row r="336" spans="1:10" x14ac:dyDescent="0.25">
      <c r="A336" s="158" t="s">
        <v>271</v>
      </c>
      <c r="B336" s="65">
        <v>0</v>
      </c>
      <c r="C336" s="66">
        <v>0</v>
      </c>
      <c r="D336" s="65">
        <v>1</v>
      </c>
      <c r="E336" s="66">
        <v>4</v>
      </c>
      <c r="F336" s="67"/>
      <c r="G336" s="65">
        <f t="shared" si="60"/>
        <v>0</v>
      </c>
      <c r="H336" s="66">
        <f t="shared" si="61"/>
        <v>-3</v>
      </c>
      <c r="I336" s="20" t="str">
        <f t="shared" si="62"/>
        <v>-</v>
      </c>
      <c r="J336" s="21">
        <f t="shared" si="63"/>
        <v>-0.75</v>
      </c>
    </row>
    <row r="337" spans="1:10" x14ac:dyDescent="0.25">
      <c r="A337" s="158" t="s">
        <v>186</v>
      </c>
      <c r="B337" s="65">
        <v>3</v>
      </c>
      <c r="C337" s="66">
        <v>4</v>
      </c>
      <c r="D337" s="65">
        <v>30</v>
      </c>
      <c r="E337" s="66">
        <v>35</v>
      </c>
      <c r="F337" s="67"/>
      <c r="G337" s="65">
        <f t="shared" si="60"/>
        <v>-1</v>
      </c>
      <c r="H337" s="66">
        <f t="shared" si="61"/>
        <v>-5</v>
      </c>
      <c r="I337" s="20">
        <f t="shared" si="62"/>
        <v>-0.25</v>
      </c>
      <c r="J337" s="21">
        <f t="shared" si="63"/>
        <v>-0.14285714285714285</v>
      </c>
    </row>
    <row r="338" spans="1:10" x14ac:dyDescent="0.25">
      <c r="A338" s="158" t="s">
        <v>272</v>
      </c>
      <c r="B338" s="65">
        <v>7</v>
      </c>
      <c r="C338" s="66">
        <v>5</v>
      </c>
      <c r="D338" s="65">
        <v>20</v>
      </c>
      <c r="E338" s="66">
        <v>33</v>
      </c>
      <c r="F338" s="67"/>
      <c r="G338" s="65">
        <f t="shared" si="60"/>
        <v>2</v>
      </c>
      <c r="H338" s="66">
        <f t="shared" si="61"/>
        <v>-13</v>
      </c>
      <c r="I338" s="20">
        <f t="shared" si="62"/>
        <v>0.4</v>
      </c>
      <c r="J338" s="21">
        <f t="shared" si="63"/>
        <v>-0.39393939393939392</v>
      </c>
    </row>
    <row r="339" spans="1:10" s="160" customFormat="1" x14ac:dyDescent="0.25">
      <c r="A339" s="178" t="s">
        <v>516</v>
      </c>
      <c r="B339" s="71">
        <v>28</v>
      </c>
      <c r="C339" s="72">
        <v>26</v>
      </c>
      <c r="D339" s="71">
        <v>283</v>
      </c>
      <c r="E339" s="72">
        <v>186</v>
      </c>
      <c r="F339" s="73"/>
      <c r="G339" s="71">
        <f t="shared" si="60"/>
        <v>2</v>
      </c>
      <c r="H339" s="72">
        <f t="shared" si="61"/>
        <v>97</v>
      </c>
      <c r="I339" s="37">
        <f t="shared" si="62"/>
        <v>7.6923076923076927E-2</v>
      </c>
      <c r="J339" s="38">
        <f t="shared" si="63"/>
        <v>0.521505376344086</v>
      </c>
    </row>
    <row r="340" spans="1:10" x14ac:dyDescent="0.25">
      <c r="A340" s="177"/>
      <c r="B340" s="143"/>
      <c r="C340" s="144"/>
      <c r="D340" s="143"/>
      <c r="E340" s="144"/>
      <c r="F340" s="145"/>
      <c r="G340" s="143"/>
      <c r="H340" s="144"/>
      <c r="I340" s="151"/>
      <c r="J340" s="152"/>
    </row>
    <row r="341" spans="1:10" s="139" customFormat="1" x14ac:dyDescent="0.25">
      <c r="A341" s="159" t="s">
        <v>75</v>
      </c>
      <c r="B341" s="65"/>
      <c r="C341" s="66"/>
      <c r="D341" s="65"/>
      <c r="E341" s="66"/>
      <c r="F341" s="67"/>
      <c r="G341" s="65"/>
      <c r="H341" s="66"/>
      <c r="I341" s="20"/>
      <c r="J341" s="21"/>
    </row>
    <row r="342" spans="1:10" x14ac:dyDescent="0.25">
      <c r="A342" s="158" t="s">
        <v>218</v>
      </c>
      <c r="B342" s="65">
        <v>5</v>
      </c>
      <c r="C342" s="66">
        <v>0</v>
      </c>
      <c r="D342" s="65">
        <v>11</v>
      </c>
      <c r="E342" s="66">
        <v>0</v>
      </c>
      <c r="F342" s="67"/>
      <c r="G342" s="65">
        <f>B342-C342</f>
        <v>5</v>
      </c>
      <c r="H342" s="66">
        <f>D342-E342</f>
        <v>11</v>
      </c>
      <c r="I342" s="20" t="str">
        <f>IF(C342=0, "-", IF(G342/C342&lt;10, G342/C342, "&gt;999%"))</f>
        <v>-</v>
      </c>
      <c r="J342" s="21" t="str">
        <f>IF(E342=0, "-", IF(H342/E342&lt;10, H342/E342, "&gt;999%"))</f>
        <v>-</v>
      </c>
    </row>
    <row r="343" spans="1:10" x14ac:dyDescent="0.25">
      <c r="A343" s="158" t="s">
        <v>309</v>
      </c>
      <c r="B343" s="65">
        <v>3</v>
      </c>
      <c r="C343" s="66">
        <v>0</v>
      </c>
      <c r="D343" s="65">
        <v>3</v>
      </c>
      <c r="E343" s="66">
        <v>0</v>
      </c>
      <c r="F343" s="67"/>
      <c r="G343" s="65">
        <f>B343-C343</f>
        <v>3</v>
      </c>
      <c r="H343" s="66">
        <f>D343-E343</f>
        <v>3</v>
      </c>
      <c r="I343" s="20" t="str">
        <f>IF(C343=0, "-", IF(G343/C343&lt;10, G343/C343, "&gt;999%"))</f>
        <v>-</v>
      </c>
      <c r="J343" s="21" t="str">
        <f>IF(E343=0, "-", IF(H343/E343&lt;10, H343/E343, "&gt;999%"))</f>
        <v>-</v>
      </c>
    </row>
    <row r="344" spans="1:10" s="160" customFormat="1" x14ac:dyDescent="0.25">
      <c r="A344" s="178" t="s">
        <v>517</v>
      </c>
      <c r="B344" s="71">
        <v>8</v>
      </c>
      <c r="C344" s="72">
        <v>0</v>
      </c>
      <c r="D344" s="71">
        <v>14</v>
      </c>
      <c r="E344" s="72">
        <v>0</v>
      </c>
      <c r="F344" s="73"/>
      <c r="G344" s="71">
        <f>B344-C344</f>
        <v>8</v>
      </c>
      <c r="H344" s="72">
        <f>D344-E344</f>
        <v>14</v>
      </c>
      <c r="I344" s="37" t="str">
        <f>IF(C344=0, "-", IF(G344/C344&lt;10, G344/C344, "&gt;999%"))</f>
        <v>-</v>
      </c>
      <c r="J344" s="38" t="str">
        <f>IF(E344=0, "-", IF(H344/E344&lt;10, H344/E344, "&gt;999%"))</f>
        <v>-</v>
      </c>
    </row>
    <row r="345" spans="1:10" x14ac:dyDescent="0.25">
      <c r="A345" s="177"/>
      <c r="B345" s="143"/>
      <c r="C345" s="144"/>
      <c r="D345" s="143"/>
      <c r="E345" s="144"/>
      <c r="F345" s="145"/>
      <c r="G345" s="143"/>
      <c r="H345" s="144"/>
      <c r="I345" s="151"/>
      <c r="J345" s="152"/>
    </row>
    <row r="346" spans="1:10" s="139" customFormat="1" x14ac:dyDescent="0.25">
      <c r="A346" s="159" t="s">
        <v>76</v>
      </c>
      <c r="B346" s="65"/>
      <c r="C346" s="66"/>
      <c r="D346" s="65"/>
      <c r="E346" s="66"/>
      <c r="F346" s="67"/>
      <c r="G346" s="65"/>
      <c r="H346" s="66"/>
      <c r="I346" s="20"/>
      <c r="J346" s="21"/>
    </row>
    <row r="347" spans="1:10" x14ac:dyDescent="0.25">
      <c r="A347" s="158" t="s">
        <v>209</v>
      </c>
      <c r="B347" s="65">
        <v>5</v>
      </c>
      <c r="C347" s="66">
        <v>35</v>
      </c>
      <c r="D347" s="65">
        <v>67</v>
      </c>
      <c r="E347" s="66">
        <v>125</v>
      </c>
      <c r="F347" s="67"/>
      <c r="G347" s="65">
        <f t="shared" ref="G347:G367" si="64">B347-C347</f>
        <v>-30</v>
      </c>
      <c r="H347" s="66">
        <f t="shared" ref="H347:H367" si="65">D347-E347</f>
        <v>-58</v>
      </c>
      <c r="I347" s="20">
        <f t="shared" ref="I347:I367" si="66">IF(C347=0, "-", IF(G347/C347&lt;10, G347/C347, "&gt;999%"))</f>
        <v>-0.8571428571428571</v>
      </c>
      <c r="J347" s="21">
        <f t="shared" ref="J347:J367" si="67">IF(E347=0, "-", IF(H347/E347&lt;10, H347/E347, "&gt;999%"))</f>
        <v>-0.46400000000000002</v>
      </c>
    </row>
    <row r="348" spans="1:10" x14ac:dyDescent="0.25">
      <c r="A348" s="158" t="s">
        <v>273</v>
      </c>
      <c r="B348" s="65">
        <v>4</v>
      </c>
      <c r="C348" s="66">
        <v>1</v>
      </c>
      <c r="D348" s="65">
        <v>54</v>
      </c>
      <c r="E348" s="66">
        <v>52</v>
      </c>
      <c r="F348" s="67"/>
      <c r="G348" s="65">
        <f t="shared" si="64"/>
        <v>3</v>
      </c>
      <c r="H348" s="66">
        <f t="shared" si="65"/>
        <v>2</v>
      </c>
      <c r="I348" s="20">
        <f t="shared" si="66"/>
        <v>3</v>
      </c>
      <c r="J348" s="21">
        <f t="shared" si="67"/>
        <v>3.8461538461538464E-2</v>
      </c>
    </row>
    <row r="349" spans="1:10" x14ac:dyDescent="0.25">
      <c r="A349" s="158" t="s">
        <v>355</v>
      </c>
      <c r="B349" s="65">
        <v>1</v>
      </c>
      <c r="C349" s="66">
        <v>4</v>
      </c>
      <c r="D349" s="65">
        <v>11</v>
      </c>
      <c r="E349" s="66">
        <v>14</v>
      </c>
      <c r="F349" s="67"/>
      <c r="G349" s="65">
        <f t="shared" si="64"/>
        <v>-3</v>
      </c>
      <c r="H349" s="66">
        <f t="shared" si="65"/>
        <v>-3</v>
      </c>
      <c r="I349" s="20">
        <f t="shared" si="66"/>
        <v>-0.75</v>
      </c>
      <c r="J349" s="21">
        <f t="shared" si="67"/>
        <v>-0.21428571428571427</v>
      </c>
    </row>
    <row r="350" spans="1:10" x14ac:dyDescent="0.25">
      <c r="A350" s="158" t="s">
        <v>199</v>
      </c>
      <c r="B350" s="65">
        <v>29</v>
      </c>
      <c r="C350" s="66">
        <v>68</v>
      </c>
      <c r="D350" s="65">
        <v>256</v>
      </c>
      <c r="E350" s="66">
        <v>363</v>
      </c>
      <c r="F350" s="67"/>
      <c r="G350" s="65">
        <f t="shared" si="64"/>
        <v>-39</v>
      </c>
      <c r="H350" s="66">
        <f t="shared" si="65"/>
        <v>-107</v>
      </c>
      <c r="I350" s="20">
        <f t="shared" si="66"/>
        <v>-0.57352941176470584</v>
      </c>
      <c r="J350" s="21">
        <f t="shared" si="67"/>
        <v>-0.29476584022038566</v>
      </c>
    </row>
    <row r="351" spans="1:10" x14ac:dyDescent="0.25">
      <c r="A351" s="158" t="s">
        <v>326</v>
      </c>
      <c r="B351" s="65">
        <v>11</v>
      </c>
      <c r="C351" s="66">
        <v>11</v>
      </c>
      <c r="D351" s="65">
        <v>145</v>
      </c>
      <c r="E351" s="66">
        <v>99</v>
      </c>
      <c r="F351" s="67"/>
      <c r="G351" s="65">
        <f t="shared" si="64"/>
        <v>0</v>
      </c>
      <c r="H351" s="66">
        <f t="shared" si="65"/>
        <v>46</v>
      </c>
      <c r="I351" s="20">
        <f t="shared" si="66"/>
        <v>0</v>
      </c>
      <c r="J351" s="21">
        <f t="shared" si="67"/>
        <v>0.46464646464646464</v>
      </c>
    </row>
    <row r="352" spans="1:10" x14ac:dyDescent="0.25">
      <c r="A352" s="158" t="s">
        <v>239</v>
      </c>
      <c r="B352" s="65">
        <v>2</v>
      </c>
      <c r="C352" s="66">
        <v>0</v>
      </c>
      <c r="D352" s="65">
        <v>2</v>
      </c>
      <c r="E352" s="66">
        <v>6</v>
      </c>
      <c r="F352" s="67"/>
      <c r="G352" s="65">
        <f t="shared" si="64"/>
        <v>2</v>
      </c>
      <c r="H352" s="66">
        <f t="shared" si="65"/>
        <v>-4</v>
      </c>
      <c r="I352" s="20" t="str">
        <f t="shared" si="66"/>
        <v>-</v>
      </c>
      <c r="J352" s="21">
        <f t="shared" si="67"/>
        <v>-0.66666666666666663</v>
      </c>
    </row>
    <row r="353" spans="1:10" x14ac:dyDescent="0.25">
      <c r="A353" s="158" t="s">
        <v>233</v>
      </c>
      <c r="B353" s="65">
        <v>1</v>
      </c>
      <c r="C353" s="66">
        <v>0</v>
      </c>
      <c r="D353" s="65">
        <v>2</v>
      </c>
      <c r="E353" s="66">
        <v>2</v>
      </c>
      <c r="F353" s="67"/>
      <c r="G353" s="65">
        <f t="shared" si="64"/>
        <v>1</v>
      </c>
      <c r="H353" s="66">
        <f t="shared" si="65"/>
        <v>0</v>
      </c>
      <c r="I353" s="20" t="str">
        <f t="shared" si="66"/>
        <v>-</v>
      </c>
      <c r="J353" s="21">
        <f t="shared" si="67"/>
        <v>0</v>
      </c>
    </row>
    <row r="354" spans="1:10" x14ac:dyDescent="0.25">
      <c r="A354" s="158" t="s">
        <v>354</v>
      </c>
      <c r="B354" s="65">
        <v>16</v>
      </c>
      <c r="C354" s="66">
        <v>12</v>
      </c>
      <c r="D354" s="65">
        <v>122</v>
      </c>
      <c r="E354" s="66">
        <v>110</v>
      </c>
      <c r="F354" s="67"/>
      <c r="G354" s="65">
        <f t="shared" si="64"/>
        <v>4</v>
      </c>
      <c r="H354" s="66">
        <f t="shared" si="65"/>
        <v>12</v>
      </c>
      <c r="I354" s="20">
        <f t="shared" si="66"/>
        <v>0.33333333333333331</v>
      </c>
      <c r="J354" s="21">
        <f t="shared" si="67"/>
        <v>0.10909090909090909</v>
      </c>
    </row>
    <row r="355" spans="1:10" x14ac:dyDescent="0.25">
      <c r="A355" s="158" t="s">
        <v>365</v>
      </c>
      <c r="B355" s="65">
        <v>1</v>
      </c>
      <c r="C355" s="66">
        <v>5</v>
      </c>
      <c r="D355" s="65">
        <v>37</v>
      </c>
      <c r="E355" s="66">
        <v>51</v>
      </c>
      <c r="F355" s="67"/>
      <c r="G355" s="65">
        <f t="shared" si="64"/>
        <v>-4</v>
      </c>
      <c r="H355" s="66">
        <f t="shared" si="65"/>
        <v>-14</v>
      </c>
      <c r="I355" s="20">
        <f t="shared" si="66"/>
        <v>-0.8</v>
      </c>
      <c r="J355" s="21">
        <f t="shared" si="67"/>
        <v>-0.27450980392156865</v>
      </c>
    </row>
    <row r="356" spans="1:10" x14ac:dyDescent="0.25">
      <c r="A356" s="158" t="s">
        <v>374</v>
      </c>
      <c r="B356" s="65">
        <v>45</v>
      </c>
      <c r="C356" s="66">
        <v>42</v>
      </c>
      <c r="D356" s="65">
        <v>414</v>
      </c>
      <c r="E356" s="66">
        <v>301</v>
      </c>
      <c r="F356" s="67"/>
      <c r="G356" s="65">
        <f t="shared" si="64"/>
        <v>3</v>
      </c>
      <c r="H356" s="66">
        <f t="shared" si="65"/>
        <v>113</v>
      </c>
      <c r="I356" s="20">
        <f t="shared" si="66"/>
        <v>7.1428571428571425E-2</v>
      </c>
      <c r="J356" s="21">
        <f t="shared" si="67"/>
        <v>0.37541528239202659</v>
      </c>
    </row>
    <row r="357" spans="1:10" x14ac:dyDescent="0.25">
      <c r="A357" s="158" t="s">
        <v>389</v>
      </c>
      <c r="B357" s="65">
        <v>85</v>
      </c>
      <c r="C357" s="66">
        <v>59</v>
      </c>
      <c r="D357" s="65">
        <v>771</v>
      </c>
      <c r="E357" s="66">
        <v>717</v>
      </c>
      <c r="F357" s="67"/>
      <c r="G357" s="65">
        <f t="shared" si="64"/>
        <v>26</v>
      </c>
      <c r="H357" s="66">
        <f t="shared" si="65"/>
        <v>54</v>
      </c>
      <c r="I357" s="20">
        <f t="shared" si="66"/>
        <v>0.44067796610169491</v>
      </c>
      <c r="J357" s="21">
        <f t="shared" si="67"/>
        <v>7.5313807531380755E-2</v>
      </c>
    </row>
    <row r="358" spans="1:10" x14ac:dyDescent="0.25">
      <c r="A358" s="158" t="s">
        <v>327</v>
      </c>
      <c r="B358" s="65">
        <v>3</v>
      </c>
      <c r="C358" s="66">
        <v>13</v>
      </c>
      <c r="D358" s="65">
        <v>78</v>
      </c>
      <c r="E358" s="66">
        <v>40</v>
      </c>
      <c r="F358" s="67"/>
      <c r="G358" s="65">
        <f t="shared" si="64"/>
        <v>-10</v>
      </c>
      <c r="H358" s="66">
        <f t="shared" si="65"/>
        <v>38</v>
      </c>
      <c r="I358" s="20">
        <f t="shared" si="66"/>
        <v>-0.76923076923076927</v>
      </c>
      <c r="J358" s="21">
        <f t="shared" si="67"/>
        <v>0.95</v>
      </c>
    </row>
    <row r="359" spans="1:10" x14ac:dyDescent="0.25">
      <c r="A359" s="158" t="s">
        <v>390</v>
      </c>
      <c r="B359" s="65">
        <v>23</v>
      </c>
      <c r="C359" s="66">
        <v>19</v>
      </c>
      <c r="D359" s="65">
        <v>200</v>
      </c>
      <c r="E359" s="66">
        <v>218</v>
      </c>
      <c r="F359" s="67"/>
      <c r="G359" s="65">
        <f t="shared" si="64"/>
        <v>4</v>
      </c>
      <c r="H359" s="66">
        <f t="shared" si="65"/>
        <v>-18</v>
      </c>
      <c r="I359" s="20">
        <f t="shared" si="66"/>
        <v>0.21052631578947367</v>
      </c>
      <c r="J359" s="21">
        <f t="shared" si="67"/>
        <v>-8.2568807339449546E-2</v>
      </c>
    </row>
    <row r="360" spans="1:10" x14ac:dyDescent="0.25">
      <c r="A360" s="158" t="s">
        <v>346</v>
      </c>
      <c r="B360" s="65">
        <v>18</v>
      </c>
      <c r="C360" s="66">
        <v>9</v>
      </c>
      <c r="D360" s="65">
        <v>120</v>
      </c>
      <c r="E360" s="66">
        <v>306</v>
      </c>
      <c r="F360" s="67"/>
      <c r="G360" s="65">
        <f t="shared" si="64"/>
        <v>9</v>
      </c>
      <c r="H360" s="66">
        <f t="shared" si="65"/>
        <v>-186</v>
      </c>
      <c r="I360" s="20">
        <f t="shared" si="66"/>
        <v>1</v>
      </c>
      <c r="J360" s="21">
        <f t="shared" si="67"/>
        <v>-0.60784313725490191</v>
      </c>
    </row>
    <row r="361" spans="1:10" x14ac:dyDescent="0.25">
      <c r="A361" s="158" t="s">
        <v>328</v>
      </c>
      <c r="B361" s="65">
        <v>47</v>
      </c>
      <c r="C361" s="66">
        <v>52</v>
      </c>
      <c r="D361" s="65">
        <v>491</v>
      </c>
      <c r="E361" s="66">
        <v>414</v>
      </c>
      <c r="F361" s="67"/>
      <c r="G361" s="65">
        <f t="shared" si="64"/>
        <v>-5</v>
      </c>
      <c r="H361" s="66">
        <f t="shared" si="65"/>
        <v>77</v>
      </c>
      <c r="I361" s="20">
        <f t="shared" si="66"/>
        <v>-9.6153846153846159E-2</v>
      </c>
      <c r="J361" s="21">
        <f t="shared" si="67"/>
        <v>0.1859903381642512</v>
      </c>
    </row>
    <row r="362" spans="1:10" x14ac:dyDescent="0.25">
      <c r="A362" s="158" t="s">
        <v>200</v>
      </c>
      <c r="B362" s="65">
        <v>0</v>
      </c>
      <c r="C362" s="66">
        <v>0</v>
      </c>
      <c r="D362" s="65">
        <v>0</v>
      </c>
      <c r="E362" s="66">
        <v>2</v>
      </c>
      <c r="F362" s="67"/>
      <c r="G362" s="65">
        <f t="shared" si="64"/>
        <v>0</v>
      </c>
      <c r="H362" s="66">
        <f t="shared" si="65"/>
        <v>-2</v>
      </c>
      <c r="I362" s="20" t="str">
        <f t="shared" si="66"/>
        <v>-</v>
      </c>
      <c r="J362" s="21">
        <f t="shared" si="67"/>
        <v>-1</v>
      </c>
    </row>
    <row r="363" spans="1:10" x14ac:dyDescent="0.25">
      <c r="A363" s="158" t="s">
        <v>296</v>
      </c>
      <c r="B363" s="65">
        <v>19</v>
      </c>
      <c r="C363" s="66">
        <v>51</v>
      </c>
      <c r="D363" s="65">
        <v>387</v>
      </c>
      <c r="E363" s="66">
        <v>438</v>
      </c>
      <c r="F363" s="67"/>
      <c r="G363" s="65">
        <f t="shared" si="64"/>
        <v>-32</v>
      </c>
      <c r="H363" s="66">
        <f t="shared" si="65"/>
        <v>-51</v>
      </c>
      <c r="I363" s="20">
        <f t="shared" si="66"/>
        <v>-0.62745098039215685</v>
      </c>
      <c r="J363" s="21">
        <f t="shared" si="67"/>
        <v>-0.11643835616438356</v>
      </c>
    </row>
    <row r="364" spans="1:10" x14ac:dyDescent="0.25">
      <c r="A364" s="158" t="s">
        <v>245</v>
      </c>
      <c r="B364" s="65">
        <v>0</v>
      </c>
      <c r="C364" s="66">
        <v>1</v>
      </c>
      <c r="D364" s="65">
        <v>1</v>
      </c>
      <c r="E364" s="66">
        <v>4</v>
      </c>
      <c r="F364" s="67"/>
      <c r="G364" s="65">
        <f t="shared" si="64"/>
        <v>-1</v>
      </c>
      <c r="H364" s="66">
        <f t="shared" si="65"/>
        <v>-3</v>
      </c>
      <c r="I364" s="20">
        <f t="shared" si="66"/>
        <v>-1</v>
      </c>
      <c r="J364" s="21">
        <f t="shared" si="67"/>
        <v>-0.75</v>
      </c>
    </row>
    <row r="365" spans="1:10" x14ac:dyDescent="0.25">
      <c r="A365" s="158" t="s">
        <v>187</v>
      </c>
      <c r="B365" s="65">
        <v>2</v>
      </c>
      <c r="C365" s="66">
        <v>8</v>
      </c>
      <c r="D365" s="65">
        <v>26</v>
      </c>
      <c r="E365" s="66">
        <v>52</v>
      </c>
      <c r="F365" s="67"/>
      <c r="G365" s="65">
        <f t="shared" si="64"/>
        <v>-6</v>
      </c>
      <c r="H365" s="66">
        <f t="shared" si="65"/>
        <v>-26</v>
      </c>
      <c r="I365" s="20">
        <f t="shared" si="66"/>
        <v>-0.75</v>
      </c>
      <c r="J365" s="21">
        <f t="shared" si="67"/>
        <v>-0.5</v>
      </c>
    </row>
    <row r="366" spans="1:10" x14ac:dyDescent="0.25">
      <c r="A366" s="158" t="s">
        <v>254</v>
      </c>
      <c r="B366" s="65">
        <v>7</v>
      </c>
      <c r="C366" s="66">
        <v>12</v>
      </c>
      <c r="D366" s="65">
        <v>81</v>
      </c>
      <c r="E366" s="66">
        <v>78</v>
      </c>
      <c r="F366" s="67"/>
      <c r="G366" s="65">
        <f t="shared" si="64"/>
        <v>-5</v>
      </c>
      <c r="H366" s="66">
        <f t="shared" si="65"/>
        <v>3</v>
      </c>
      <c r="I366" s="20">
        <f t="shared" si="66"/>
        <v>-0.41666666666666669</v>
      </c>
      <c r="J366" s="21">
        <f t="shared" si="67"/>
        <v>3.8461538461538464E-2</v>
      </c>
    </row>
    <row r="367" spans="1:10" s="160" customFormat="1" x14ac:dyDescent="0.25">
      <c r="A367" s="178" t="s">
        <v>518</v>
      </c>
      <c r="B367" s="71">
        <v>319</v>
      </c>
      <c r="C367" s="72">
        <v>402</v>
      </c>
      <c r="D367" s="71">
        <v>3265</v>
      </c>
      <c r="E367" s="72">
        <v>3392</v>
      </c>
      <c r="F367" s="73"/>
      <c r="G367" s="71">
        <f t="shared" si="64"/>
        <v>-83</v>
      </c>
      <c r="H367" s="72">
        <f t="shared" si="65"/>
        <v>-127</v>
      </c>
      <c r="I367" s="37">
        <f t="shared" si="66"/>
        <v>-0.20646766169154229</v>
      </c>
      <c r="J367" s="38">
        <f t="shared" si="67"/>
        <v>-3.7441037735849059E-2</v>
      </c>
    </row>
    <row r="368" spans="1:10" x14ac:dyDescent="0.25">
      <c r="A368" s="177"/>
      <c r="B368" s="143"/>
      <c r="C368" s="144"/>
      <c r="D368" s="143"/>
      <c r="E368" s="144"/>
      <c r="F368" s="145"/>
      <c r="G368" s="143"/>
      <c r="H368" s="144"/>
      <c r="I368" s="151"/>
      <c r="J368" s="152"/>
    </row>
    <row r="369" spans="1:10" s="139" customFormat="1" x14ac:dyDescent="0.25">
      <c r="A369" s="159" t="s">
        <v>77</v>
      </c>
      <c r="B369" s="65"/>
      <c r="C369" s="66"/>
      <c r="D369" s="65"/>
      <c r="E369" s="66"/>
      <c r="F369" s="67"/>
      <c r="G369" s="65"/>
      <c r="H369" s="66"/>
      <c r="I369" s="20"/>
      <c r="J369" s="21"/>
    </row>
    <row r="370" spans="1:10" x14ac:dyDescent="0.25">
      <c r="A370" s="158" t="s">
        <v>414</v>
      </c>
      <c r="B370" s="65">
        <v>0</v>
      </c>
      <c r="C370" s="66">
        <v>0</v>
      </c>
      <c r="D370" s="65">
        <v>5</v>
      </c>
      <c r="E370" s="66">
        <v>3</v>
      </c>
      <c r="F370" s="67"/>
      <c r="G370" s="65">
        <f>B370-C370</f>
        <v>0</v>
      </c>
      <c r="H370" s="66">
        <f>D370-E370</f>
        <v>2</v>
      </c>
      <c r="I370" s="20" t="str">
        <f>IF(C370=0, "-", IF(G370/C370&lt;10, G370/C370, "&gt;999%"))</f>
        <v>-</v>
      </c>
      <c r="J370" s="21">
        <f>IF(E370=0, "-", IF(H370/E370&lt;10, H370/E370, "&gt;999%"))</f>
        <v>0.66666666666666663</v>
      </c>
    </row>
    <row r="371" spans="1:10" s="160" customFormat="1" x14ac:dyDescent="0.25">
      <c r="A371" s="178" t="s">
        <v>519</v>
      </c>
      <c r="B371" s="71">
        <v>0</v>
      </c>
      <c r="C371" s="72">
        <v>0</v>
      </c>
      <c r="D371" s="71">
        <v>5</v>
      </c>
      <c r="E371" s="72">
        <v>3</v>
      </c>
      <c r="F371" s="73"/>
      <c r="G371" s="71">
        <f>B371-C371</f>
        <v>0</v>
      </c>
      <c r="H371" s="72">
        <f>D371-E371</f>
        <v>2</v>
      </c>
      <c r="I371" s="37" t="str">
        <f>IF(C371=0, "-", IF(G371/C371&lt;10, G371/C371, "&gt;999%"))</f>
        <v>-</v>
      </c>
      <c r="J371" s="38">
        <f>IF(E371=0, "-", IF(H371/E371&lt;10, H371/E371, "&gt;999%"))</f>
        <v>0.66666666666666663</v>
      </c>
    </row>
    <row r="372" spans="1:10" x14ac:dyDescent="0.25">
      <c r="A372" s="177"/>
      <c r="B372" s="143"/>
      <c r="C372" s="144"/>
      <c r="D372" s="143"/>
      <c r="E372" s="144"/>
      <c r="F372" s="145"/>
      <c r="G372" s="143"/>
      <c r="H372" s="144"/>
      <c r="I372" s="151"/>
      <c r="J372" s="152"/>
    </row>
    <row r="373" spans="1:10" s="139" customFormat="1" x14ac:dyDescent="0.25">
      <c r="A373" s="159" t="s">
        <v>78</v>
      </c>
      <c r="B373" s="65"/>
      <c r="C373" s="66"/>
      <c r="D373" s="65"/>
      <c r="E373" s="66"/>
      <c r="F373" s="67"/>
      <c r="G373" s="65"/>
      <c r="H373" s="66"/>
      <c r="I373" s="20"/>
      <c r="J373" s="21"/>
    </row>
    <row r="374" spans="1:10" x14ac:dyDescent="0.25">
      <c r="A374" s="158" t="s">
        <v>391</v>
      </c>
      <c r="B374" s="65">
        <v>1</v>
      </c>
      <c r="C374" s="66">
        <v>4</v>
      </c>
      <c r="D374" s="65">
        <v>11</v>
      </c>
      <c r="E374" s="66">
        <v>28</v>
      </c>
      <c r="F374" s="67"/>
      <c r="G374" s="65">
        <f t="shared" ref="G374:G387" si="68">B374-C374</f>
        <v>-3</v>
      </c>
      <c r="H374" s="66">
        <f t="shared" ref="H374:H387" si="69">D374-E374</f>
        <v>-17</v>
      </c>
      <c r="I374" s="20">
        <f t="shared" ref="I374:I387" si="70">IF(C374=0, "-", IF(G374/C374&lt;10, G374/C374, "&gt;999%"))</f>
        <v>-0.75</v>
      </c>
      <c r="J374" s="21">
        <f t="shared" ref="J374:J387" si="71">IF(E374=0, "-", IF(H374/E374&lt;10, H374/E374, "&gt;999%"))</f>
        <v>-0.6071428571428571</v>
      </c>
    </row>
    <row r="375" spans="1:10" x14ac:dyDescent="0.25">
      <c r="A375" s="158" t="s">
        <v>230</v>
      </c>
      <c r="B375" s="65">
        <v>0</v>
      </c>
      <c r="C375" s="66">
        <v>0</v>
      </c>
      <c r="D375" s="65">
        <v>2</v>
      </c>
      <c r="E375" s="66">
        <v>0</v>
      </c>
      <c r="F375" s="67"/>
      <c r="G375" s="65">
        <f t="shared" si="68"/>
        <v>0</v>
      </c>
      <c r="H375" s="66">
        <f t="shared" si="69"/>
        <v>2</v>
      </c>
      <c r="I375" s="20" t="str">
        <f t="shared" si="70"/>
        <v>-</v>
      </c>
      <c r="J375" s="21" t="str">
        <f t="shared" si="71"/>
        <v>-</v>
      </c>
    </row>
    <row r="376" spans="1:10" x14ac:dyDescent="0.25">
      <c r="A376" s="158" t="s">
        <v>357</v>
      </c>
      <c r="B376" s="65">
        <v>0</v>
      </c>
      <c r="C376" s="66">
        <v>0</v>
      </c>
      <c r="D376" s="65">
        <v>1</v>
      </c>
      <c r="E376" s="66">
        <v>2</v>
      </c>
      <c r="F376" s="67"/>
      <c r="G376" s="65">
        <f t="shared" si="68"/>
        <v>0</v>
      </c>
      <c r="H376" s="66">
        <f t="shared" si="69"/>
        <v>-1</v>
      </c>
      <c r="I376" s="20" t="str">
        <f t="shared" si="70"/>
        <v>-</v>
      </c>
      <c r="J376" s="21">
        <f t="shared" si="71"/>
        <v>-0.5</v>
      </c>
    </row>
    <row r="377" spans="1:10" x14ac:dyDescent="0.25">
      <c r="A377" s="158" t="s">
        <v>401</v>
      </c>
      <c r="B377" s="65">
        <v>0</v>
      </c>
      <c r="C377" s="66">
        <v>0</v>
      </c>
      <c r="D377" s="65">
        <v>1</v>
      </c>
      <c r="E377" s="66">
        <v>2</v>
      </c>
      <c r="F377" s="67"/>
      <c r="G377" s="65">
        <f t="shared" si="68"/>
        <v>0</v>
      </c>
      <c r="H377" s="66">
        <f t="shared" si="69"/>
        <v>-1</v>
      </c>
      <c r="I377" s="20" t="str">
        <f t="shared" si="70"/>
        <v>-</v>
      </c>
      <c r="J377" s="21">
        <f t="shared" si="71"/>
        <v>-0.5</v>
      </c>
    </row>
    <row r="378" spans="1:10" x14ac:dyDescent="0.25">
      <c r="A378" s="158" t="s">
        <v>201</v>
      </c>
      <c r="B378" s="65">
        <v>1</v>
      </c>
      <c r="C378" s="66">
        <v>0</v>
      </c>
      <c r="D378" s="65">
        <v>2</v>
      </c>
      <c r="E378" s="66">
        <v>3</v>
      </c>
      <c r="F378" s="67"/>
      <c r="G378" s="65">
        <f t="shared" si="68"/>
        <v>1</v>
      </c>
      <c r="H378" s="66">
        <f t="shared" si="69"/>
        <v>-1</v>
      </c>
      <c r="I378" s="20" t="str">
        <f t="shared" si="70"/>
        <v>-</v>
      </c>
      <c r="J378" s="21">
        <f t="shared" si="71"/>
        <v>-0.33333333333333331</v>
      </c>
    </row>
    <row r="379" spans="1:10" x14ac:dyDescent="0.25">
      <c r="A379" s="158" t="s">
        <v>231</v>
      </c>
      <c r="B379" s="65">
        <v>0</v>
      </c>
      <c r="C379" s="66">
        <v>2</v>
      </c>
      <c r="D379" s="65">
        <v>0</v>
      </c>
      <c r="E379" s="66">
        <v>3</v>
      </c>
      <c r="F379" s="67"/>
      <c r="G379" s="65">
        <f t="shared" si="68"/>
        <v>-2</v>
      </c>
      <c r="H379" s="66">
        <f t="shared" si="69"/>
        <v>-3</v>
      </c>
      <c r="I379" s="20">
        <f t="shared" si="70"/>
        <v>-1</v>
      </c>
      <c r="J379" s="21">
        <f t="shared" si="71"/>
        <v>-1</v>
      </c>
    </row>
    <row r="380" spans="1:10" x14ac:dyDescent="0.25">
      <c r="A380" s="158" t="s">
        <v>188</v>
      </c>
      <c r="B380" s="65">
        <v>0</v>
      </c>
      <c r="C380" s="66">
        <v>4</v>
      </c>
      <c r="D380" s="65">
        <v>3</v>
      </c>
      <c r="E380" s="66">
        <v>11</v>
      </c>
      <c r="F380" s="67"/>
      <c r="G380" s="65">
        <f t="shared" si="68"/>
        <v>-4</v>
      </c>
      <c r="H380" s="66">
        <f t="shared" si="69"/>
        <v>-8</v>
      </c>
      <c r="I380" s="20">
        <f t="shared" si="70"/>
        <v>-1</v>
      </c>
      <c r="J380" s="21">
        <f t="shared" si="71"/>
        <v>-0.72727272727272729</v>
      </c>
    </row>
    <row r="381" spans="1:10" x14ac:dyDescent="0.25">
      <c r="A381" s="158" t="s">
        <v>255</v>
      </c>
      <c r="B381" s="65">
        <v>1</v>
      </c>
      <c r="C381" s="66">
        <v>0</v>
      </c>
      <c r="D381" s="65">
        <v>15</v>
      </c>
      <c r="E381" s="66">
        <v>21</v>
      </c>
      <c r="F381" s="67"/>
      <c r="G381" s="65">
        <f t="shared" si="68"/>
        <v>1</v>
      </c>
      <c r="H381" s="66">
        <f t="shared" si="69"/>
        <v>-6</v>
      </c>
      <c r="I381" s="20" t="str">
        <f t="shared" si="70"/>
        <v>-</v>
      </c>
      <c r="J381" s="21">
        <f t="shared" si="71"/>
        <v>-0.2857142857142857</v>
      </c>
    </row>
    <row r="382" spans="1:10" x14ac:dyDescent="0.25">
      <c r="A382" s="158" t="s">
        <v>297</v>
      </c>
      <c r="B382" s="65">
        <v>0</v>
      </c>
      <c r="C382" s="66">
        <v>5</v>
      </c>
      <c r="D382" s="65">
        <v>3</v>
      </c>
      <c r="E382" s="66">
        <v>12</v>
      </c>
      <c r="F382" s="67"/>
      <c r="G382" s="65">
        <f t="shared" si="68"/>
        <v>-5</v>
      </c>
      <c r="H382" s="66">
        <f t="shared" si="69"/>
        <v>-9</v>
      </c>
      <c r="I382" s="20">
        <f t="shared" si="70"/>
        <v>-1</v>
      </c>
      <c r="J382" s="21">
        <f t="shared" si="71"/>
        <v>-0.75</v>
      </c>
    </row>
    <row r="383" spans="1:10" x14ac:dyDescent="0.25">
      <c r="A383" s="158" t="s">
        <v>329</v>
      </c>
      <c r="B383" s="65">
        <v>0</v>
      </c>
      <c r="C383" s="66">
        <v>0</v>
      </c>
      <c r="D383" s="65">
        <v>2</v>
      </c>
      <c r="E383" s="66">
        <v>11</v>
      </c>
      <c r="F383" s="67"/>
      <c r="G383" s="65">
        <f t="shared" si="68"/>
        <v>0</v>
      </c>
      <c r="H383" s="66">
        <f t="shared" si="69"/>
        <v>-9</v>
      </c>
      <c r="I383" s="20" t="str">
        <f t="shared" si="70"/>
        <v>-</v>
      </c>
      <c r="J383" s="21">
        <f t="shared" si="71"/>
        <v>-0.81818181818181823</v>
      </c>
    </row>
    <row r="384" spans="1:10" x14ac:dyDescent="0.25">
      <c r="A384" s="158" t="s">
        <v>343</v>
      </c>
      <c r="B384" s="65">
        <v>0</v>
      </c>
      <c r="C384" s="66">
        <v>1</v>
      </c>
      <c r="D384" s="65">
        <v>2</v>
      </c>
      <c r="E384" s="66">
        <v>3</v>
      </c>
      <c r="F384" s="67"/>
      <c r="G384" s="65">
        <f t="shared" si="68"/>
        <v>-1</v>
      </c>
      <c r="H384" s="66">
        <f t="shared" si="69"/>
        <v>-1</v>
      </c>
      <c r="I384" s="20">
        <f t="shared" si="70"/>
        <v>-1</v>
      </c>
      <c r="J384" s="21">
        <f t="shared" si="71"/>
        <v>-0.33333333333333331</v>
      </c>
    </row>
    <row r="385" spans="1:10" x14ac:dyDescent="0.25">
      <c r="A385" s="158" t="s">
        <v>366</v>
      </c>
      <c r="B385" s="65">
        <v>0</v>
      </c>
      <c r="C385" s="66">
        <v>0</v>
      </c>
      <c r="D385" s="65">
        <v>1</v>
      </c>
      <c r="E385" s="66">
        <v>3</v>
      </c>
      <c r="F385" s="67"/>
      <c r="G385" s="65">
        <f t="shared" si="68"/>
        <v>0</v>
      </c>
      <c r="H385" s="66">
        <f t="shared" si="69"/>
        <v>-2</v>
      </c>
      <c r="I385" s="20" t="str">
        <f t="shared" si="70"/>
        <v>-</v>
      </c>
      <c r="J385" s="21">
        <f t="shared" si="71"/>
        <v>-0.66666666666666663</v>
      </c>
    </row>
    <row r="386" spans="1:10" x14ac:dyDescent="0.25">
      <c r="A386" s="158" t="s">
        <v>274</v>
      </c>
      <c r="B386" s="65">
        <v>1</v>
      </c>
      <c r="C386" s="66">
        <v>1</v>
      </c>
      <c r="D386" s="65">
        <v>7</v>
      </c>
      <c r="E386" s="66">
        <v>14</v>
      </c>
      <c r="F386" s="67"/>
      <c r="G386" s="65">
        <f t="shared" si="68"/>
        <v>0</v>
      </c>
      <c r="H386" s="66">
        <f t="shared" si="69"/>
        <v>-7</v>
      </c>
      <c r="I386" s="20">
        <f t="shared" si="70"/>
        <v>0</v>
      </c>
      <c r="J386" s="21">
        <f t="shared" si="71"/>
        <v>-0.5</v>
      </c>
    </row>
    <row r="387" spans="1:10" s="160" customFormat="1" x14ac:dyDescent="0.25">
      <c r="A387" s="178" t="s">
        <v>520</v>
      </c>
      <c r="B387" s="71">
        <v>4</v>
      </c>
      <c r="C387" s="72">
        <v>17</v>
      </c>
      <c r="D387" s="71">
        <v>50</v>
      </c>
      <c r="E387" s="72">
        <v>113</v>
      </c>
      <c r="F387" s="73"/>
      <c r="G387" s="71">
        <f t="shared" si="68"/>
        <v>-13</v>
      </c>
      <c r="H387" s="72">
        <f t="shared" si="69"/>
        <v>-63</v>
      </c>
      <c r="I387" s="37">
        <f t="shared" si="70"/>
        <v>-0.76470588235294112</v>
      </c>
      <c r="J387" s="38">
        <f t="shared" si="71"/>
        <v>-0.55752212389380529</v>
      </c>
    </row>
    <row r="388" spans="1:10" x14ac:dyDescent="0.25">
      <c r="A388" s="177"/>
      <c r="B388" s="143"/>
      <c r="C388" s="144"/>
      <c r="D388" s="143"/>
      <c r="E388" s="144"/>
      <c r="F388" s="145"/>
      <c r="G388" s="143"/>
      <c r="H388" s="144"/>
      <c r="I388" s="151"/>
      <c r="J388" s="152"/>
    </row>
    <row r="389" spans="1:10" s="139" customFormat="1" x14ac:dyDescent="0.25">
      <c r="A389" s="159" t="s">
        <v>79</v>
      </c>
      <c r="B389" s="65"/>
      <c r="C389" s="66"/>
      <c r="D389" s="65"/>
      <c r="E389" s="66"/>
      <c r="F389" s="67"/>
      <c r="G389" s="65"/>
      <c r="H389" s="66"/>
      <c r="I389" s="20"/>
      <c r="J389" s="21"/>
    </row>
    <row r="390" spans="1:10" x14ac:dyDescent="0.25">
      <c r="A390" s="158" t="s">
        <v>344</v>
      </c>
      <c r="B390" s="65">
        <v>0</v>
      </c>
      <c r="C390" s="66">
        <v>0</v>
      </c>
      <c r="D390" s="65">
        <v>1</v>
      </c>
      <c r="E390" s="66">
        <v>0</v>
      </c>
      <c r="F390" s="67"/>
      <c r="G390" s="65">
        <f>B390-C390</f>
        <v>0</v>
      </c>
      <c r="H390" s="66">
        <f>D390-E390</f>
        <v>1</v>
      </c>
      <c r="I390" s="20" t="str">
        <f>IF(C390=0, "-", IF(G390/C390&lt;10, G390/C390, "&gt;999%"))</f>
        <v>-</v>
      </c>
      <c r="J390" s="21" t="str">
        <f>IF(E390=0, "-", IF(H390/E390&lt;10, H390/E390, "&gt;999%"))</f>
        <v>-</v>
      </c>
    </row>
    <row r="391" spans="1:10" s="160" customFormat="1" x14ac:dyDescent="0.25">
      <c r="A391" s="178" t="s">
        <v>521</v>
      </c>
      <c r="B391" s="71">
        <v>0</v>
      </c>
      <c r="C391" s="72">
        <v>0</v>
      </c>
      <c r="D391" s="71">
        <v>1</v>
      </c>
      <c r="E391" s="72">
        <v>0</v>
      </c>
      <c r="F391" s="73"/>
      <c r="G391" s="71">
        <f>B391-C391</f>
        <v>0</v>
      </c>
      <c r="H391" s="72">
        <f>D391-E391</f>
        <v>1</v>
      </c>
      <c r="I391" s="37" t="str">
        <f>IF(C391=0, "-", IF(G391/C391&lt;10, G391/C391, "&gt;999%"))</f>
        <v>-</v>
      </c>
      <c r="J391" s="38" t="str">
        <f>IF(E391=0, "-", IF(H391/E391&lt;10, H391/E391, "&gt;999%"))</f>
        <v>-</v>
      </c>
    </row>
    <row r="392" spans="1:10" x14ac:dyDescent="0.25">
      <c r="A392" s="177"/>
      <c r="B392" s="143"/>
      <c r="C392" s="144"/>
      <c r="D392" s="143"/>
      <c r="E392" s="144"/>
      <c r="F392" s="145"/>
      <c r="G392" s="143"/>
      <c r="H392" s="144"/>
      <c r="I392" s="151"/>
      <c r="J392" s="152"/>
    </row>
    <row r="393" spans="1:10" s="139" customFormat="1" x14ac:dyDescent="0.25">
      <c r="A393" s="159" t="s">
        <v>80</v>
      </c>
      <c r="B393" s="65"/>
      <c r="C393" s="66"/>
      <c r="D393" s="65"/>
      <c r="E393" s="66"/>
      <c r="F393" s="67"/>
      <c r="G393" s="65"/>
      <c r="H393" s="66"/>
      <c r="I393" s="20"/>
      <c r="J393" s="21"/>
    </row>
    <row r="394" spans="1:10" x14ac:dyDescent="0.25">
      <c r="A394" s="158" t="s">
        <v>415</v>
      </c>
      <c r="B394" s="65">
        <v>2</v>
      </c>
      <c r="C394" s="66">
        <v>0</v>
      </c>
      <c r="D394" s="65">
        <v>11</v>
      </c>
      <c r="E394" s="66">
        <v>2</v>
      </c>
      <c r="F394" s="67"/>
      <c r="G394" s="65">
        <f>B394-C394</f>
        <v>2</v>
      </c>
      <c r="H394" s="66">
        <f>D394-E394</f>
        <v>9</v>
      </c>
      <c r="I394" s="20" t="str">
        <f>IF(C394=0, "-", IF(G394/C394&lt;10, G394/C394, "&gt;999%"))</f>
        <v>-</v>
      </c>
      <c r="J394" s="21">
        <f>IF(E394=0, "-", IF(H394/E394&lt;10, H394/E394, "&gt;999%"))</f>
        <v>4.5</v>
      </c>
    </row>
    <row r="395" spans="1:10" s="160" customFormat="1" x14ac:dyDescent="0.25">
      <c r="A395" s="178" t="s">
        <v>522</v>
      </c>
      <c r="B395" s="71">
        <v>2</v>
      </c>
      <c r="C395" s="72">
        <v>0</v>
      </c>
      <c r="D395" s="71">
        <v>11</v>
      </c>
      <c r="E395" s="72">
        <v>2</v>
      </c>
      <c r="F395" s="73"/>
      <c r="G395" s="71">
        <f>B395-C395</f>
        <v>2</v>
      </c>
      <c r="H395" s="72">
        <f>D395-E395</f>
        <v>9</v>
      </c>
      <c r="I395" s="37" t="str">
        <f>IF(C395=0, "-", IF(G395/C395&lt;10, G395/C395, "&gt;999%"))</f>
        <v>-</v>
      </c>
      <c r="J395" s="38">
        <f>IF(E395=0, "-", IF(H395/E395&lt;10, H395/E395, "&gt;999%"))</f>
        <v>4.5</v>
      </c>
    </row>
    <row r="396" spans="1:10" x14ac:dyDescent="0.25">
      <c r="A396" s="177"/>
      <c r="B396" s="143"/>
      <c r="C396" s="144"/>
      <c r="D396" s="143"/>
      <c r="E396" s="144"/>
      <c r="F396" s="145"/>
      <c r="G396" s="143"/>
      <c r="H396" s="144"/>
      <c r="I396" s="151"/>
      <c r="J396" s="152"/>
    </row>
    <row r="397" spans="1:10" s="139" customFormat="1" x14ac:dyDescent="0.25">
      <c r="A397" s="159" t="s">
        <v>81</v>
      </c>
      <c r="B397" s="65"/>
      <c r="C397" s="66"/>
      <c r="D397" s="65"/>
      <c r="E397" s="66"/>
      <c r="F397" s="67"/>
      <c r="G397" s="65"/>
      <c r="H397" s="66"/>
      <c r="I397" s="20"/>
      <c r="J397" s="21"/>
    </row>
    <row r="398" spans="1:10" x14ac:dyDescent="0.25">
      <c r="A398" s="158" t="s">
        <v>416</v>
      </c>
      <c r="B398" s="65">
        <v>0</v>
      </c>
      <c r="C398" s="66">
        <v>0</v>
      </c>
      <c r="D398" s="65">
        <v>0</v>
      </c>
      <c r="E398" s="66">
        <v>2</v>
      </c>
      <c r="F398" s="67"/>
      <c r="G398" s="65">
        <f>B398-C398</f>
        <v>0</v>
      </c>
      <c r="H398" s="66">
        <f>D398-E398</f>
        <v>-2</v>
      </c>
      <c r="I398" s="20" t="str">
        <f>IF(C398=0, "-", IF(G398/C398&lt;10, G398/C398, "&gt;999%"))</f>
        <v>-</v>
      </c>
      <c r="J398" s="21">
        <f>IF(E398=0, "-", IF(H398/E398&lt;10, H398/E398, "&gt;999%"))</f>
        <v>-1</v>
      </c>
    </row>
    <row r="399" spans="1:10" s="160" customFormat="1" x14ac:dyDescent="0.25">
      <c r="A399" s="165" t="s">
        <v>523</v>
      </c>
      <c r="B399" s="166">
        <v>0</v>
      </c>
      <c r="C399" s="167">
        <v>0</v>
      </c>
      <c r="D399" s="166">
        <v>0</v>
      </c>
      <c r="E399" s="167">
        <v>2</v>
      </c>
      <c r="F399" s="168"/>
      <c r="G399" s="166">
        <f>B399-C399</f>
        <v>0</v>
      </c>
      <c r="H399" s="167">
        <f>D399-E399</f>
        <v>-2</v>
      </c>
      <c r="I399" s="169" t="str">
        <f>IF(C399=0, "-", IF(G399/C399&lt;10, G399/C399, "&gt;999%"))</f>
        <v>-</v>
      </c>
      <c r="J399" s="170">
        <f>IF(E399=0, "-", IF(H399/E399&lt;10, H399/E399, "&gt;999%"))</f>
        <v>-1</v>
      </c>
    </row>
    <row r="400" spans="1:10" x14ac:dyDescent="0.25">
      <c r="A400" s="171"/>
      <c r="B400" s="172"/>
      <c r="C400" s="173"/>
      <c r="D400" s="172"/>
      <c r="E400" s="173"/>
      <c r="F400" s="174"/>
      <c r="G400" s="172"/>
      <c r="H400" s="173"/>
      <c r="I400" s="175"/>
      <c r="J400" s="176"/>
    </row>
    <row r="401" spans="1:10" x14ac:dyDescent="0.25">
      <c r="A401" s="27" t="s">
        <v>16</v>
      </c>
      <c r="B401" s="71">
        <f>SUM(B7:B400)/2</f>
        <v>832</v>
      </c>
      <c r="C401" s="77">
        <f>SUM(C7:C400)/2</f>
        <v>922</v>
      </c>
      <c r="D401" s="71">
        <f>SUM(D7:D400)/2</f>
        <v>7601</v>
      </c>
      <c r="E401" s="77">
        <f>SUM(E7:E400)/2</f>
        <v>7808</v>
      </c>
      <c r="F401" s="73"/>
      <c r="G401" s="71">
        <f>B401-C401</f>
        <v>-90</v>
      </c>
      <c r="H401" s="72">
        <f>D401-E401</f>
        <v>-207</v>
      </c>
      <c r="I401" s="37">
        <f>IF(C401=0, 0, G401/C401)</f>
        <v>-9.7613882863340565E-2</v>
      </c>
      <c r="J401" s="38">
        <f>IF(E401=0, 0, H401/E401)</f>
        <v>-2.6511270491803279E-2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2" max="16383" man="1"/>
    <brk id="123" max="16383" man="1"/>
    <brk id="182" max="16383" man="1"/>
    <brk id="241" max="16383" man="1"/>
    <brk id="300" max="16383" man="1"/>
    <brk id="3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93</v>
      </c>
      <c r="B7" s="65">
        <v>130</v>
      </c>
      <c r="C7" s="66">
        <v>250</v>
      </c>
      <c r="D7" s="65">
        <v>1159</v>
      </c>
      <c r="E7" s="66">
        <v>1420</v>
      </c>
      <c r="F7" s="67"/>
      <c r="G7" s="65">
        <f>B7-C7</f>
        <v>-120</v>
      </c>
      <c r="H7" s="66">
        <f>D7-E7</f>
        <v>-261</v>
      </c>
      <c r="I7" s="28">
        <f>IF(C7=0, "-", IF(G7/C7&lt;10, G7/C7*100, "&gt;999"))</f>
        <v>-48</v>
      </c>
      <c r="J7" s="29">
        <f>IF(E7=0, "-", IF(H7/E7&lt;10, H7/E7*100, "&gt;999"))</f>
        <v>-18.380281690140844</v>
      </c>
    </row>
    <row r="8" spans="1:10" x14ac:dyDescent="0.25">
      <c r="A8" s="7" t="s">
        <v>102</v>
      </c>
      <c r="B8" s="65">
        <v>390</v>
      </c>
      <c r="C8" s="66">
        <v>384</v>
      </c>
      <c r="D8" s="65">
        <v>3534</v>
      </c>
      <c r="E8" s="66">
        <v>3679</v>
      </c>
      <c r="F8" s="67"/>
      <c r="G8" s="65">
        <f>B8-C8</f>
        <v>6</v>
      </c>
      <c r="H8" s="66">
        <f>D8-E8</f>
        <v>-145</v>
      </c>
      <c r="I8" s="28">
        <f>IF(C8=0, "-", IF(G8/C8&lt;10, G8/C8*100, "&gt;999"))</f>
        <v>1.5625</v>
      </c>
      <c r="J8" s="29">
        <f>IF(E8=0, "-", IF(H8/E8&lt;10, H8/E8*100, "&gt;999"))</f>
        <v>-3.9412883935852134</v>
      </c>
    </row>
    <row r="9" spans="1:10" x14ac:dyDescent="0.25">
      <c r="A9" s="7" t="s">
        <v>108</v>
      </c>
      <c r="B9" s="65">
        <v>278</v>
      </c>
      <c r="C9" s="66">
        <v>265</v>
      </c>
      <c r="D9" s="65">
        <v>2669</v>
      </c>
      <c r="E9" s="66">
        <v>2502</v>
      </c>
      <c r="F9" s="67"/>
      <c r="G9" s="65">
        <f>B9-C9</f>
        <v>13</v>
      </c>
      <c r="H9" s="66">
        <f>D9-E9</f>
        <v>167</v>
      </c>
      <c r="I9" s="28">
        <f>IF(C9=0, "-", IF(G9/C9&lt;10, G9/C9*100, "&gt;999"))</f>
        <v>4.9056603773584913</v>
      </c>
      <c r="J9" s="29">
        <f>IF(E9=0, "-", IF(H9/E9&lt;10, H9/E9*100, "&gt;999"))</f>
        <v>6.6746602717825745</v>
      </c>
    </row>
    <row r="10" spans="1:10" x14ac:dyDescent="0.25">
      <c r="A10" s="7" t="s">
        <v>109</v>
      </c>
      <c r="B10" s="65">
        <v>34</v>
      </c>
      <c r="C10" s="66">
        <v>23</v>
      </c>
      <c r="D10" s="65">
        <v>239</v>
      </c>
      <c r="E10" s="66">
        <v>207</v>
      </c>
      <c r="F10" s="67"/>
      <c r="G10" s="65">
        <f>B10-C10</f>
        <v>11</v>
      </c>
      <c r="H10" s="66">
        <f>D10-E10</f>
        <v>32</v>
      </c>
      <c r="I10" s="28">
        <f>IF(C10=0, "-", IF(G10/C10&lt;10, G10/C10*100, "&gt;999"))</f>
        <v>47.826086956521742</v>
      </c>
      <c r="J10" s="29">
        <f>IF(E10=0, "-", IF(H10/E10&lt;10, H10/E10*100, "&gt;999"))</f>
        <v>15.458937198067632</v>
      </c>
    </row>
    <row r="11" spans="1:10" s="43" customFormat="1" x14ac:dyDescent="0.25">
      <c r="A11" s="27" t="s">
        <v>0</v>
      </c>
      <c r="B11" s="71">
        <f>SUM(B7:B10)</f>
        <v>832</v>
      </c>
      <c r="C11" s="72">
        <f>SUM(C7:C10)</f>
        <v>922</v>
      </c>
      <c r="D11" s="71">
        <f>SUM(D7:D10)</f>
        <v>7601</v>
      </c>
      <c r="E11" s="72">
        <f>SUM(E7:E10)</f>
        <v>7808</v>
      </c>
      <c r="F11" s="73"/>
      <c r="G11" s="71">
        <f>B11-C11</f>
        <v>-90</v>
      </c>
      <c r="H11" s="72">
        <f>D11-E11</f>
        <v>-207</v>
      </c>
      <c r="I11" s="44">
        <f>IF(C11=0, 0, G11/C11*100)</f>
        <v>-9.7613882863340571</v>
      </c>
      <c r="J11" s="45">
        <f>IF(E11=0, 0, H11/E11*100)</f>
        <v>-2.651127049180328</v>
      </c>
    </row>
    <row r="13" spans="1:10" x14ac:dyDescent="0.25">
      <c r="A13" s="3"/>
      <c r="B13" s="196" t="s">
        <v>1</v>
      </c>
      <c r="C13" s="197"/>
      <c r="D13" s="196" t="s">
        <v>2</v>
      </c>
      <c r="E13" s="197"/>
      <c r="F13" s="59"/>
      <c r="G13" s="196" t="s">
        <v>3</v>
      </c>
      <c r="H13" s="200"/>
      <c r="I13" s="200"/>
      <c r="J13" s="197"/>
    </row>
    <row r="14" spans="1:10" x14ac:dyDescent="0.25">
      <c r="A14" s="7" t="s">
        <v>94</v>
      </c>
      <c r="B14" s="65">
        <v>6</v>
      </c>
      <c r="C14" s="66">
        <v>4</v>
      </c>
      <c r="D14" s="65">
        <v>41</v>
      </c>
      <c r="E14" s="66">
        <v>55</v>
      </c>
      <c r="F14" s="67"/>
      <c r="G14" s="65">
        <f t="shared" ref="G14:G34" si="0">B14-C14</f>
        <v>2</v>
      </c>
      <c r="H14" s="66">
        <f t="shared" ref="H14:H34" si="1">D14-E14</f>
        <v>-14</v>
      </c>
      <c r="I14" s="28">
        <f t="shared" ref="I14:I33" si="2">IF(C14=0, "-", IF(G14/C14&lt;10, G14/C14*100, "&gt;999"))</f>
        <v>50</v>
      </c>
      <c r="J14" s="29">
        <f t="shared" ref="J14:J33" si="3">IF(E14=0, "-", IF(H14/E14&lt;10, H14/E14*100, "&gt;999"))</f>
        <v>-25.454545454545453</v>
      </c>
    </row>
    <row r="15" spans="1:10" x14ac:dyDescent="0.25">
      <c r="A15" s="7" t="s">
        <v>95</v>
      </c>
      <c r="B15" s="65">
        <v>35</v>
      </c>
      <c r="C15" s="66">
        <v>53</v>
      </c>
      <c r="D15" s="65">
        <v>413</v>
      </c>
      <c r="E15" s="66">
        <v>353</v>
      </c>
      <c r="F15" s="67"/>
      <c r="G15" s="65">
        <f t="shared" si="0"/>
        <v>-18</v>
      </c>
      <c r="H15" s="66">
        <f t="shared" si="1"/>
        <v>60</v>
      </c>
      <c r="I15" s="28">
        <f t="shared" si="2"/>
        <v>-33.962264150943398</v>
      </c>
      <c r="J15" s="29">
        <f t="shared" si="3"/>
        <v>16.997167138810198</v>
      </c>
    </row>
    <row r="16" spans="1:10" x14ac:dyDescent="0.25">
      <c r="A16" s="7" t="s">
        <v>96</v>
      </c>
      <c r="B16" s="65">
        <v>64</v>
      </c>
      <c r="C16" s="66">
        <v>109</v>
      </c>
      <c r="D16" s="65">
        <v>472</v>
      </c>
      <c r="E16" s="66">
        <v>694</v>
      </c>
      <c r="F16" s="67"/>
      <c r="G16" s="65">
        <f t="shared" si="0"/>
        <v>-45</v>
      </c>
      <c r="H16" s="66">
        <f t="shared" si="1"/>
        <v>-222</v>
      </c>
      <c r="I16" s="28">
        <f t="shared" si="2"/>
        <v>-41.284403669724774</v>
      </c>
      <c r="J16" s="29">
        <f t="shared" si="3"/>
        <v>-31.988472622478387</v>
      </c>
    </row>
    <row r="17" spans="1:10" x14ac:dyDescent="0.25">
      <c r="A17" s="7" t="s">
        <v>97</v>
      </c>
      <c r="B17" s="65">
        <v>10</v>
      </c>
      <c r="C17" s="66">
        <v>43</v>
      </c>
      <c r="D17" s="65">
        <v>108</v>
      </c>
      <c r="E17" s="66">
        <v>155</v>
      </c>
      <c r="F17" s="67"/>
      <c r="G17" s="65">
        <f t="shared" si="0"/>
        <v>-33</v>
      </c>
      <c r="H17" s="66">
        <f t="shared" si="1"/>
        <v>-47</v>
      </c>
      <c r="I17" s="28">
        <f t="shared" si="2"/>
        <v>-76.744186046511629</v>
      </c>
      <c r="J17" s="29">
        <f t="shared" si="3"/>
        <v>-30.322580645161288</v>
      </c>
    </row>
    <row r="18" spans="1:10" x14ac:dyDescent="0.25">
      <c r="A18" s="7" t="s">
        <v>98</v>
      </c>
      <c r="B18" s="65">
        <v>0</v>
      </c>
      <c r="C18" s="66">
        <v>1</v>
      </c>
      <c r="D18" s="65">
        <v>18</v>
      </c>
      <c r="E18" s="66">
        <v>10</v>
      </c>
      <c r="F18" s="67"/>
      <c r="G18" s="65">
        <f t="shared" si="0"/>
        <v>-1</v>
      </c>
      <c r="H18" s="66">
        <f t="shared" si="1"/>
        <v>8</v>
      </c>
      <c r="I18" s="28">
        <f t="shared" si="2"/>
        <v>-100</v>
      </c>
      <c r="J18" s="29">
        <f t="shared" si="3"/>
        <v>80</v>
      </c>
    </row>
    <row r="19" spans="1:10" x14ac:dyDescent="0.25">
      <c r="A19" s="7" t="s">
        <v>99</v>
      </c>
      <c r="B19" s="65">
        <v>0</v>
      </c>
      <c r="C19" s="66">
        <v>0</v>
      </c>
      <c r="D19" s="65">
        <v>1</v>
      </c>
      <c r="E19" s="66">
        <v>2</v>
      </c>
      <c r="F19" s="67"/>
      <c r="G19" s="65">
        <f t="shared" si="0"/>
        <v>0</v>
      </c>
      <c r="H19" s="66">
        <f t="shared" si="1"/>
        <v>-1</v>
      </c>
      <c r="I19" s="28" t="str">
        <f t="shared" si="2"/>
        <v>-</v>
      </c>
      <c r="J19" s="29">
        <f t="shared" si="3"/>
        <v>-50</v>
      </c>
    </row>
    <row r="20" spans="1:10" x14ac:dyDescent="0.25">
      <c r="A20" s="7" t="s">
        <v>100</v>
      </c>
      <c r="B20" s="65">
        <v>10</v>
      </c>
      <c r="C20" s="66">
        <v>38</v>
      </c>
      <c r="D20" s="65">
        <v>82</v>
      </c>
      <c r="E20" s="66">
        <v>113</v>
      </c>
      <c r="F20" s="67"/>
      <c r="G20" s="65">
        <f t="shared" si="0"/>
        <v>-28</v>
      </c>
      <c r="H20" s="66">
        <f t="shared" si="1"/>
        <v>-31</v>
      </c>
      <c r="I20" s="28">
        <f t="shared" si="2"/>
        <v>-73.68421052631578</v>
      </c>
      <c r="J20" s="29">
        <f t="shared" si="3"/>
        <v>-27.43362831858407</v>
      </c>
    </row>
    <row r="21" spans="1:10" x14ac:dyDescent="0.25">
      <c r="A21" s="7" t="s">
        <v>101</v>
      </c>
      <c r="B21" s="65">
        <v>5</v>
      </c>
      <c r="C21" s="66">
        <v>2</v>
      </c>
      <c r="D21" s="65">
        <v>24</v>
      </c>
      <c r="E21" s="66">
        <v>38</v>
      </c>
      <c r="F21" s="67"/>
      <c r="G21" s="65">
        <f t="shared" si="0"/>
        <v>3</v>
      </c>
      <c r="H21" s="66">
        <f t="shared" si="1"/>
        <v>-14</v>
      </c>
      <c r="I21" s="28">
        <f t="shared" si="2"/>
        <v>150</v>
      </c>
      <c r="J21" s="29">
        <f t="shared" si="3"/>
        <v>-36.84210526315789</v>
      </c>
    </row>
    <row r="22" spans="1:10" x14ac:dyDescent="0.25">
      <c r="A22" s="142" t="s">
        <v>103</v>
      </c>
      <c r="B22" s="143">
        <v>35</v>
      </c>
      <c r="C22" s="144">
        <v>38</v>
      </c>
      <c r="D22" s="143">
        <v>356</v>
      </c>
      <c r="E22" s="144">
        <v>309</v>
      </c>
      <c r="F22" s="145"/>
      <c r="G22" s="143">
        <f t="shared" si="0"/>
        <v>-3</v>
      </c>
      <c r="H22" s="144">
        <f t="shared" si="1"/>
        <v>47</v>
      </c>
      <c r="I22" s="146">
        <f t="shared" si="2"/>
        <v>-7.8947368421052628</v>
      </c>
      <c r="J22" s="147">
        <f t="shared" si="3"/>
        <v>15.210355987055015</v>
      </c>
    </row>
    <row r="23" spans="1:10" x14ac:dyDescent="0.25">
      <c r="A23" s="7" t="s">
        <v>104</v>
      </c>
      <c r="B23" s="65">
        <v>83</v>
      </c>
      <c r="C23" s="66">
        <v>78</v>
      </c>
      <c r="D23" s="65">
        <v>784</v>
      </c>
      <c r="E23" s="66">
        <v>826</v>
      </c>
      <c r="F23" s="67"/>
      <c r="G23" s="65">
        <f t="shared" si="0"/>
        <v>5</v>
      </c>
      <c r="H23" s="66">
        <f t="shared" si="1"/>
        <v>-42</v>
      </c>
      <c r="I23" s="28">
        <f t="shared" si="2"/>
        <v>6.4102564102564097</v>
      </c>
      <c r="J23" s="29">
        <f t="shared" si="3"/>
        <v>-5.0847457627118651</v>
      </c>
    </row>
    <row r="24" spans="1:10" x14ac:dyDescent="0.25">
      <c r="A24" s="7" t="s">
        <v>105</v>
      </c>
      <c r="B24" s="65">
        <v>125</v>
      </c>
      <c r="C24" s="66">
        <v>130</v>
      </c>
      <c r="D24" s="65">
        <v>1087</v>
      </c>
      <c r="E24" s="66">
        <v>1125</v>
      </c>
      <c r="F24" s="67"/>
      <c r="G24" s="65">
        <f t="shared" si="0"/>
        <v>-5</v>
      </c>
      <c r="H24" s="66">
        <f t="shared" si="1"/>
        <v>-38</v>
      </c>
      <c r="I24" s="28">
        <f t="shared" si="2"/>
        <v>-3.8461538461538463</v>
      </c>
      <c r="J24" s="29">
        <f t="shared" si="3"/>
        <v>-3.3777777777777773</v>
      </c>
    </row>
    <row r="25" spans="1:10" x14ac:dyDescent="0.25">
      <c r="A25" s="7" t="s">
        <v>106</v>
      </c>
      <c r="B25" s="65">
        <v>117</v>
      </c>
      <c r="C25" s="66">
        <v>120</v>
      </c>
      <c r="D25" s="65">
        <v>1139</v>
      </c>
      <c r="E25" s="66">
        <v>1068</v>
      </c>
      <c r="F25" s="67"/>
      <c r="G25" s="65">
        <f t="shared" si="0"/>
        <v>-3</v>
      </c>
      <c r="H25" s="66">
        <f t="shared" si="1"/>
        <v>71</v>
      </c>
      <c r="I25" s="28">
        <f t="shared" si="2"/>
        <v>-2.5</v>
      </c>
      <c r="J25" s="29">
        <f t="shared" si="3"/>
        <v>6.6479400749063666</v>
      </c>
    </row>
    <row r="26" spans="1:10" x14ac:dyDescent="0.25">
      <c r="A26" s="7" t="s">
        <v>107</v>
      </c>
      <c r="B26" s="65">
        <v>30</v>
      </c>
      <c r="C26" s="66">
        <v>18</v>
      </c>
      <c r="D26" s="65">
        <v>168</v>
      </c>
      <c r="E26" s="66">
        <v>351</v>
      </c>
      <c r="F26" s="67"/>
      <c r="G26" s="65">
        <f t="shared" si="0"/>
        <v>12</v>
      </c>
      <c r="H26" s="66">
        <f t="shared" si="1"/>
        <v>-183</v>
      </c>
      <c r="I26" s="28">
        <f t="shared" si="2"/>
        <v>66.666666666666657</v>
      </c>
      <c r="J26" s="29">
        <f t="shared" si="3"/>
        <v>-52.136752136752143</v>
      </c>
    </row>
    <row r="27" spans="1:10" x14ac:dyDescent="0.25">
      <c r="A27" s="142" t="s">
        <v>110</v>
      </c>
      <c r="B27" s="143">
        <v>17</v>
      </c>
      <c r="C27" s="144">
        <v>12</v>
      </c>
      <c r="D27" s="143">
        <v>125</v>
      </c>
      <c r="E27" s="144">
        <v>118</v>
      </c>
      <c r="F27" s="145"/>
      <c r="G27" s="143">
        <f t="shared" si="0"/>
        <v>5</v>
      </c>
      <c r="H27" s="144">
        <f t="shared" si="1"/>
        <v>7</v>
      </c>
      <c r="I27" s="146">
        <f t="shared" si="2"/>
        <v>41.666666666666671</v>
      </c>
      <c r="J27" s="147">
        <f t="shared" si="3"/>
        <v>5.9322033898305087</v>
      </c>
    </row>
    <row r="28" spans="1:10" x14ac:dyDescent="0.25">
      <c r="A28" s="7" t="s">
        <v>111</v>
      </c>
      <c r="B28" s="65">
        <v>1</v>
      </c>
      <c r="C28" s="66">
        <v>4</v>
      </c>
      <c r="D28" s="65">
        <v>11</v>
      </c>
      <c r="E28" s="66">
        <v>14</v>
      </c>
      <c r="F28" s="67"/>
      <c r="G28" s="65">
        <f t="shared" si="0"/>
        <v>-3</v>
      </c>
      <c r="H28" s="66">
        <f t="shared" si="1"/>
        <v>-3</v>
      </c>
      <c r="I28" s="28">
        <f t="shared" si="2"/>
        <v>-75</v>
      </c>
      <c r="J28" s="29">
        <f t="shared" si="3"/>
        <v>-21.428571428571427</v>
      </c>
    </row>
    <row r="29" spans="1:10" x14ac:dyDescent="0.25">
      <c r="A29" s="7" t="s">
        <v>112</v>
      </c>
      <c r="B29" s="65">
        <v>0</v>
      </c>
      <c r="C29" s="66">
        <v>0</v>
      </c>
      <c r="D29" s="65">
        <v>1</v>
      </c>
      <c r="E29" s="66">
        <v>3</v>
      </c>
      <c r="F29" s="67"/>
      <c r="G29" s="65">
        <f t="shared" si="0"/>
        <v>0</v>
      </c>
      <c r="H29" s="66">
        <f t="shared" si="1"/>
        <v>-2</v>
      </c>
      <c r="I29" s="28" t="str">
        <f t="shared" si="2"/>
        <v>-</v>
      </c>
      <c r="J29" s="29">
        <f t="shared" si="3"/>
        <v>-66.666666666666657</v>
      </c>
    </row>
    <row r="30" spans="1:10" x14ac:dyDescent="0.25">
      <c r="A30" s="7" t="s">
        <v>113</v>
      </c>
      <c r="B30" s="65">
        <v>6</v>
      </c>
      <c r="C30" s="66">
        <v>13</v>
      </c>
      <c r="D30" s="65">
        <v>73</v>
      </c>
      <c r="E30" s="66">
        <v>91</v>
      </c>
      <c r="F30" s="67"/>
      <c r="G30" s="65">
        <f t="shared" si="0"/>
        <v>-7</v>
      </c>
      <c r="H30" s="66">
        <f t="shared" si="1"/>
        <v>-18</v>
      </c>
      <c r="I30" s="28">
        <f t="shared" si="2"/>
        <v>-53.846153846153847</v>
      </c>
      <c r="J30" s="29">
        <f t="shared" si="3"/>
        <v>-19.780219780219781</v>
      </c>
    </row>
    <row r="31" spans="1:10" x14ac:dyDescent="0.25">
      <c r="A31" s="7" t="s">
        <v>114</v>
      </c>
      <c r="B31" s="65">
        <v>59</v>
      </c>
      <c r="C31" s="66">
        <v>52</v>
      </c>
      <c r="D31" s="65">
        <v>536</v>
      </c>
      <c r="E31" s="66">
        <v>395</v>
      </c>
      <c r="F31" s="67"/>
      <c r="G31" s="65">
        <f t="shared" si="0"/>
        <v>7</v>
      </c>
      <c r="H31" s="66">
        <f t="shared" si="1"/>
        <v>141</v>
      </c>
      <c r="I31" s="28">
        <f t="shared" si="2"/>
        <v>13.461538461538462</v>
      </c>
      <c r="J31" s="29">
        <f t="shared" si="3"/>
        <v>35.696202531645568</v>
      </c>
    </row>
    <row r="32" spans="1:10" x14ac:dyDescent="0.25">
      <c r="A32" s="7" t="s">
        <v>115</v>
      </c>
      <c r="B32" s="65">
        <v>195</v>
      </c>
      <c r="C32" s="66">
        <v>184</v>
      </c>
      <c r="D32" s="65">
        <v>1923</v>
      </c>
      <c r="E32" s="66">
        <v>1881</v>
      </c>
      <c r="F32" s="67"/>
      <c r="G32" s="65">
        <f t="shared" si="0"/>
        <v>11</v>
      </c>
      <c r="H32" s="66">
        <f t="shared" si="1"/>
        <v>42</v>
      </c>
      <c r="I32" s="28">
        <f t="shared" si="2"/>
        <v>5.9782608695652177</v>
      </c>
      <c r="J32" s="29">
        <f t="shared" si="3"/>
        <v>2.2328548644338118</v>
      </c>
    </row>
    <row r="33" spans="1:10" x14ac:dyDescent="0.25">
      <c r="A33" s="142" t="s">
        <v>109</v>
      </c>
      <c r="B33" s="143">
        <v>34</v>
      </c>
      <c r="C33" s="144">
        <v>23</v>
      </c>
      <c r="D33" s="143">
        <v>239</v>
      </c>
      <c r="E33" s="144">
        <v>207</v>
      </c>
      <c r="F33" s="145"/>
      <c r="G33" s="143">
        <f t="shared" si="0"/>
        <v>11</v>
      </c>
      <c r="H33" s="144">
        <f t="shared" si="1"/>
        <v>32</v>
      </c>
      <c r="I33" s="146">
        <f t="shared" si="2"/>
        <v>47.826086956521742</v>
      </c>
      <c r="J33" s="147">
        <f t="shared" si="3"/>
        <v>15.458937198067632</v>
      </c>
    </row>
    <row r="34" spans="1:10" s="43" customFormat="1" x14ac:dyDescent="0.25">
      <c r="A34" s="27" t="s">
        <v>0</v>
      </c>
      <c r="B34" s="71">
        <f>SUM(B14:B33)</f>
        <v>832</v>
      </c>
      <c r="C34" s="72">
        <f>SUM(C14:C33)</f>
        <v>922</v>
      </c>
      <c r="D34" s="71">
        <f>SUM(D14:D33)</f>
        <v>7601</v>
      </c>
      <c r="E34" s="72">
        <f>SUM(E14:E33)</f>
        <v>7808</v>
      </c>
      <c r="F34" s="73"/>
      <c r="G34" s="71">
        <f t="shared" si="0"/>
        <v>-90</v>
      </c>
      <c r="H34" s="72">
        <f t="shared" si="1"/>
        <v>-207</v>
      </c>
      <c r="I34" s="44">
        <f>IF(C34=0, 0, G34/C34*100)</f>
        <v>-9.7613882863340571</v>
      </c>
      <c r="J34" s="45">
        <f>IF(E34=0, 0, H34/E34*100)</f>
        <v>-2.651127049180328</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93</v>
      </c>
      <c r="B39" s="30">
        <f>$B$7/$B$11*100</f>
        <v>15.625</v>
      </c>
      <c r="C39" s="31">
        <f>$C$7/$C$11*100</f>
        <v>27.114967462039047</v>
      </c>
      <c r="D39" s="30">
        <f>$D$7/$D$11*100</f>
        <v>15.247993685041441</v>
      </c>
      <c r="E39" s="31">
        <f>$E$7/$E$11*100</f>
        <v>18.186475409836063</v>
      </c>
      <c r="F39" s="32"/>
      <c r="G39" s="30">
        <f>B39-C39</f>
        <v>-11.489967462039047</v>
      </c>
      <c r="H39" s="31">
        <f>D39-E39</f>
        <v>-2.938481724794622</v>
      </c>
    </row>
    <row r="40" spans="1:10" x14ac:dyDescent="0.25">
      <c r="A40" s="7" t="s">
        <v>102</v>
      </c>
      <c r="B40" s="30">
        <f>$B$8/$B$11*100</f>
        <v>46.875</v>
      </c>
      <c r="C40" s="31">
        <f>$C$8/$C$11*100</f>
        <v>41.648590021691973</v>
      </c>
      <c r="D40" s="30">
        <f>$D$8/$D$11*100</f>
        <v>46.493882383896853</v>
      </c>
      <c r="E40" s="31">
        <f>$E$8/$E$11*100</f>
        <v>47.118340163934427</v>
      </c>
      <c r="F40" s="32"/>
      <c r="G40" s="30">
        <f>B40-C40</f>
        <v>5.2264099783080269</v>
      </c>
      <c r="H40" s="31">
        <f>D40-E40</f>
        <v>-0.62445778003757368</v>
      </c>
    </row>
    <row r="41" spans="1:10" x14ac:dyDescent="0.25">
      <c r="A41" s="7" t="s">
        <v>108</v>
      </c>
      <c r="B41" s="30">
        <f>$B$9/$B$11*100</f>
        <v>33.413461538461533</v>
      </c>
      <c r="C41" s="31">
        <f>$C$9/$C$11*100</f>
        <v>28.741865509761389</v>
      </c>
      <c r="D41" s="30">
        <f>$D$9/$D$11*100</f>
        <v>35.113800815682147</v>
      </c>
      <c r="E41" s="31">
        <f>$E$9/$E$11*100</f>
        <v>32.044057377049178</v>
      </c>
      <c r="F41" s="32"/>
      <c r="G41" s="30">
        <f>B41-C41</f>
        <v>4.6715960287001437</v>
      </c>
      <c r="H41" s="31">
        <f>D41-E41</f>
        <v>3.0697434386329689</v>
      </c>
    </row>
    <row r="42" spans="1:10" x14ac:dyDescent="0.25">
      <c r="A42" s="7" t="s">
        <v>109</v>
      </c>
      <c r="B42" s="30">
        <f>$B$10/$B$11*100</f>
        <v>4.0865384615384617</v>
      </c>
      <c r="C42" s="31">
        <f>$C$10/$C$11*100</f>
        <v>2.4945770065075923</v>
      </c>
      <c r="D42" s="30">
        <f>$D$10/$D$11*100</f>
        <v>3.1443231153795557</v>
      </c>
      <c r="E42" s="31">
        <f>$E$10/$E$11*100</f>
        <v>2.651127049180328</v>
      </c>
      <c r="F42" s="32"/>
      <c r="G42" s="30">
        <f>B42-C42</f>
        <v>1.5919614550308694</v>
      </c>
      <c r="H42" s="31">
        <f>D42-E42</f>
        <v>0.49319606619922762</v>
      </c>
    </row>
    <row r="43" spans="1:10" s="43" customFormat="1" x14ac:dyDescent="0.25">
      <c r="A43" s="27" t="s">
        <v>0</v>
      </c>
      <c r="B43" s="46">
        <f>SUM(B39:B42)</f>
        <v>100</v>
      </c>
      <c r="C43" s="47">
        <f>SUM(C39:C42)</f>
        <v>100</v>
      </c>
      <c r="D43" s="46">
        <f>SUM(D39:D42)</f>
        <v>99.999999999999986</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94</v>
      </c>
      <c r="B46" s="30">
        <f>$B$14/$B$34*100</f>
        <v>0.72115384615384615</v>
      </c>
      <c r="C46" s="31">
        <f>$C$14/$C$34*100</f>
        <v>0.43383947939262474</v>
      </c>
      <c r="D46" s="30">
        <f>$D$14/$D$34*100</f>
        <v>0.53940271016971453</v>
      </c>
      <c r="E46" s="31">
        <f>$E$14/$E$34*100</f>
        <v>0.70440573770491799</v>
      </c>
      <c r="F46" s="32"/>
      <c r="G46" s="30">
        <f t="shared" ref="G46:G66" si="4">B46-C46</f>
        <v>0.28731436676122141</v>
      </c>
      <c r="H46" s="31">
        <f t="shared" ref="H46:H66" si="5">D46-E46</f>
        <v>-0.16500302753520346</v>
      </c>
    </row>
    <row r="47" spans="1:10" x14ac:dyDescent="0.25">
      <c r="A47" s="7" t="s">
        <v>95</v>
      </c>
      <c r="B47" s="30">
        <f>$B$15/$B$34*100</f>
        <v>4.2067307692307692</v>
      </c>
      <c r="C47" s="31">
        <f>$C$15/$C$34*100</f>
        <v>5.7483731019522777</v>
      </c>
      <c r="D47" s="30">
        <f>$D$15/$D$34*100</f>
        <v>5.4334955926851736</v>
      </c>
      <c r="E47" s="31">
        <f>$E$15/$E$34*100</f>
        <v>4.5210040983606561</v>
      </c>
      <c r="F47" s="32"/>
      <c r="G47" s="30">
        <f t="shared" si="4"/>
        <v>-1.5416423327215085</v>
      </c>
      <c r="H47" s="31">
        <f t="shared" si="5"/>
        <v>0.91249149432451748</v>
      </c>
    </row>
    <row r="48" spans="1:10" x14ac:dyDescent="0.25">
      <c r="A48" s="7" t="s">
        <v>96</v>
      </c>
      <c r="B48" s="30">
        <f>$B$16/$B$34*100</f>
        <v>7.6923076923076925</v>
      </c>
      <c r="C48" s="31">
        <f>$C$16/$C$34*100</f>
        <v>11.822125813449023</v>
      </c>
      <c r="D48" s="30">
        <f>$D$16/$D$34*100</f>
        <v>6.2097092487830547</v>
      </c>
      <c r="E48" s="31">
        <f>$E$16/$E$34*100</f>
        <v>8.8883196721311482</v>
      </c>
      <c r="F48" s="32"/>
      <c r="G48" s="30">
        <f t="shared" si="4"/>
        <v>-4.129818121141331</v>
      </c>
      <c r="H48" s="31">
        <f t="shared" si="5"/>
        <v>-2.6786104233480934</v>
      </c>
    </row>
    <row r="49" spans="1:8" x14ac:dyDescent="0.25">
      <c r="A49" s="7" t="s">
        <v>97</v>
      </c>
      <c r="B49" s="30">
        <f>$B$17/$B$34*100</f>
        <v>1.2019230769230771</v>
      </c>
      <c r="C49" s="31">
        <f>$C$17/$C$34*100</f>
        <v>4.6637744034707156</v>
      </c>
      <c r="D49" s="30">
        <f>$D$17/$D$34*100</f>
        <v>1.4208656755690041</v>
      </c>
      <c r="E49" s="31">
        <f>$E$17/$E$34*100</f>
        <v>1.9851434426229508</v>
      </c>
      <c r="F49" s="32"/>
      <c r="G49" s="30">
        <f t="shared" si="4"/>
        <v>-3.4618513265476385</v>
      </c>
      <c r="H49" s="31">
        <f t="shared" si="5"/>
        <v>-0.56427776705394672</v>
      </c>
    </row>
    <row r="50" spans="1:8" x14ac:dyDescent="0.25">
      <c r="A50" s="7" t="s">
        <v>98</v>
      </c>
      <c r="B50" s="30">
        <f>$B$18/$B$34*100</f>
        <v>0</v>
      </c>
      <c r="C50" s="31">
        <f>$C$18/$C$34*100</f>
        <v>0.10845986984815618</v>
      </c>
      <c r="D50" s="30">
        <f>$D$18/$D$34*100</f>
        <v>0.23681094592816737</v>
      </c>
      <c r="E50" s="31">
        <f>$E$18/$E$34*100</f>
        <v>0.12807377049180327</v>
      </c>
      <c r="F50" s="32"/>
      <c r="G50" s="30">
        <f t="shared" si="4"/>
        <v>-0.10845986984815618</v>
      </c>
      <c r="H50" s="31">
        <f t="shared" si="5"/>
        <v>0.1087371754363641</v>
      </c>
    </row>
    <row r="51" spans="1:8" x14ac:dyDescent="0.25">
      <c r="A51" s="7" t="s">
        <v>99</v>
      </c>
      <c r="B51" s="30">
        <f>$B$19/$B$34*100</f>
        <v>0</v>
      </c>
      <c r="C51" s="31">
        <f>$C$19/$C$34*100</f>
        <v>0</v>
      </c>
      <c r="D51" s="30">
        <f>$D$19/$D$34*100</f>
        <v>1.3156163662675965E-2</v>
      </c>
      <c r="E51" s="31">
        <f>$E$19/$E$34*100</f>
        <v>2.5614754098360656E-2</v>
      </c>
      <c r="F51" s="32"/>
      <c r="G51" s="30">
        <f t="shared" si="4"/>
        <v>0</v>
      </c>
      <c r="H51" s="31">
        <f t="shared" si="5"/>
        <v>-1.2458590435684692E-2</v>
      </c>
    </row>
    <row r="52" spans="1:8" x14ac:dyDescent="0.25">
      <c r="A52" s="7" t="s">
        <v>100</v>
      </c>
      <c r="B52" s="30">
        <f>$B$20/$B$34*100</f>
        <v>1.2019230769230771</v>
      </c>
      <c r="C52" s="31">
        <f>$C$20/$C$34*100</f>
        <v>4.1214750542299354</v>
      </c>
      <c r="D52" s="30">
        <f>$D$20/$D$34*100</f>
        <v>1.0788054203394291</v>
      </c>
      <c r="E52" s="31">
        <f>$E$20/$E$34*100</f>
        <v>1.447233606557377</v>
      </c>
      <c r="F52" s="32"/>
      <c r="G52" s="30">
        <f t="shared" si="4"/>
        <v>-2.9195519773068583</v>
      </c>
      <c r="H52" s="31">
        <f t="shared" si="5"/>
        <v>-0.36842818621794793</v>
      </c>
    </row>
    <row r="53" spans="1:8" x14ac:dyDescent="0.25">
      <c r="A53" s="7" t="s">
        <v>101</v>
      </c>
      <c r="B53" s="30">
        <f>$B$21/$B$34*100</f>
        <v>0.60096153846153855</v>
      </c>
      <c r="C53" s="31">
        <f>$C$21/$C$34*100</f>
        <v>0.21691973969631237</v>
      </c>
      <c r="D53" s="30">
        <f>$D$21/$D$34*100</f>
        <v>0.31574792790422312</v>
      </c>
      <c r="E53" s="31">
        <f>$E$21/$E$34*100</f>
        <v>0.48668032786885246</v>
      </c>
      <c r="F53" s="32"/>
      <c r="G53" s="30">
        <f t="shared" si="4"/>
        <v>0.38404179876522615</v>
      </c>
      <c r="H53" s="31">
        <f t="shared" si="5"/>
        <v>-0.17093239996462933</v>
      </c>
    </row>
    <row r="54" spans="1:8" x14ac:dyDescent="0.25">
      <c r="A54" s="142" t="s">
        <v>103</v>
      </c>
      <c r="B54" s="148">
        <f>$B$22/$B$34*100</f>
        <v>4.2067307692307692</v>
      </c>
      <c r="C54" s="149">
        <f>$C$22/$C$34*100</f>
        <v>4.1214750542299354</v>
      </c>
      <c r="D54" s="148">
        <f>$D$22/$D$34*100</f>
        <v>4.6835942639126431</v>
      </c>
      <c r="E54" s="149">
        <f>$E$22/$E$34*100</f>
        <v>3.9574795081967213</v>
      </c>
      <c r="F54" s="150"/>
      <c r="G54" s="148">
        <f t="shared" si="4"/>
        <v>8.5255715000833732E-2</v>
      </c>
      <c r="H54" s="149">
        <f t="shared" si="5"/>
        <v>0.72611475571592177</v>
      </c>
    </row>
    <row r="55" spans="1:8" x14ac:dyDescent="0.25">
      <c r="A55" s="7" t="s">
        <v>104</v>
      </c>
      <c r="B55" s="30">
        <f>$B$23/$B$34*100</f>
        <v>9.9759615384615383</v>
      </c>
      <c r="C55" s="31">
        <f>$C$23/$C$34*100</f>
        <v>8.4598698481561811</v>
      </c>
      <c r="D55" s="30">
        <f>$D$23/$D$34*100</f>
        <v>10.314432311537955</v>
      </c>
      <c r="E55" s="31">
        <f>$E$23/$E$34*100</f>
        <v>10.578893442622951</v>
      </c>
      <c r="F55" s="32"/>
      <c r="G55" s="30">
        <f t="shared" si="4"/>
        <v>1.5160916903053572</v>
      </c>
      <c r="H55" s="31">
        <f t="shared" si="5"/>
        <v>-0.26446113108499603</v>
      </c>
    </row>
    <row r="56" spans="1:8" x14ac:dyDescent="0.25">
      <c r="A56" s="7" t="s">
        <v>105</v>
      </c>
      <c r="B56" s="30">
        <f>$B$24/$B$34*100</f>
        <v>15.024038461538462</v>
      </c>
      <c r="C56" s="31">
        <f>$C$24/$C$34*100</f>
        <v>14.099783080260304</v>
      </c>
      <c r="D56" s="30">
        <f>$D$24/$D$34*100</f>
        <v>14.300749901328771</v>
      </c>
      <c r="E56" s="31">
        <f>$E$24/$E$34*100</f>
        <v>14.408299180327869</v>
      </c>
      <c r="F56" s="32"/>
      <c r="G56" s="30">
        <f t="shared" si="4"/>
        <v>0.92425538127815798</v>
      </c>
      <c r="H56" s="31">
        <f t="shared" si="5"/>
        <v>-0.10754927899909816</v>
      </c>
    </row>
    <row r="57" spans="1:8" x14ac:dyDescent="0.25">
      <c r="A57" s="7" t="s">
        <v>106</v>
      </c>
      <c r="B57" s="30">
        <f>$B$25/$B$34*100</f>
        <v>14.0625</v>
      </c>
      <c r="C57" s="31">
        <f>$C$25/$C$34*100</f>
        <v>13.015184381778742</v>
      </c>
      <c r="D57" s="30">
        <f>$D$25/$D$34*100</f>
        <v>14.984870411787924</v>
      </c>
      <c r="E57" s="31">
        <f>$E$25/$E$34*100</f>
        <v>13.678278688524589</v>
      </c>
      <c r="F57" s="32"/>
      <c r="G57" s="30">
        <f t="shared" si="4"/>
        <v>1.0473156182212584</v>
      </c>
      <c r="H57" s="31">
        <f t="shared" si="5"/>
        <v>1.3065917232633346</v>
      </c>
    </row>
    <row r="58" spans="1:8" x14ac:dyDescent="0.25">
      <c r="A58" s="7" t="s">
        <v>107</v>
      </c>
      <c r="B58" s="30">
        <f>$B$26/$B$34*100</f>
        <v>3.6057692307692304</v>
      </c>
      <c r="C58" s="31">
        <f>$C$26/$C$34*100</f>
        <v>1.9522776572668112</v>
      </c>
      <c r="D58" s="30">
        <f>$D$26/$D$34*100</f>
        <v>2.2102354953295622</v>
      </c>
      <c r="E58" s="31">
        <f>$E$26/$E$34*100</f>
        <v>4.4953893442622954</v>
      </c>
      <c r="F58" s="32"/>
      <c r="G58" s="30">
        <f t="shared" si="4"/>
        <v>1.6534915735024192</v>
      </c>
      <c r="H58" s="31">
        <f t="shared" si="5"/>
        <v>-2.2851538489327332</v>
      </c>
    </row>
    <row r="59" spans="1:8" x14ac:dyDescent="0.25">
      <c r="A59" s="142" t="s">
        <v>110</v>
      </c>
      <c r="B59" s="148">
        <f>$B$27/$B$34*100</f>
        <v>2.0432692307692308</v>
      </c>
      <c r="C59" s="149">
        <f>$C$27/$C$34*100</f>
        <v>1.3015184381778742</v>
      </c>
      <c r="D59" s="148">
        <f>$D$27/$D$34*100</f>
        <v>1.6445204578344954</v>
      </c>
      <c r="E59" s="149">
        <f>$E$27/$E$34*100</f>
        <v>1.5112704918032787</v>
      </c>
      <c r="F59" s="150"/>
      <c r="G59" s="148">
        <f t="shared" si="4"/>
        <v>0.74175079259135668</v>
      </c>
      <c r="H59" s="149">
        <f t="shared" si="5"/>
        <v>0.13324996603121675</v>
      </c>
    </row>
    <row r="60" spans="1:8" x14ac:dyDescent="0.25">
      <c r="A60" s="7" t="s">
        <v>111</v>
      </c>
      <c r="B60" s="30">
        <f>$B$28/$B$34*100</f>
        <v>0.1201923076923077</v>
      </c>
      <c r="C60" s="31">
        <f>$C$28/$C$34*100</f>
        <v>0.43383947939262474</v>
      </c>
      <c r="D60" s="30">
        <f>$D$28/$D$34*100</f>
        <v>0.14471780028943559</v>
      </c>
      <c r="E60" s="31">
        <f>$E$28/$E$34*100</f>
        <v>0.17930327868852458</v>
      </c>
      <c r="F60" s="32"/>
      <c r="G60" s="30">
        <f t="shared" si="4"/>
        <v>-0.31364717170031703</v>
      </c>
      <c r="H60" s="31">
        <f t="shared" si="5"/>
        <v>-3.4585478399088987E-2</v>
      </c>
    </row>
    <row r="61" spans="1:8" x14ac:dyDescent="0.25">
      <c r="A61" s="7" t="s">
        <v>112</v>
      </c>
      <c r="B61" s="30">
        <f>$B$29/$B$34*100</f>
        <v>0</v>
      </c>
      <c r="C61" s="31">
        <f>$C$29/$C$34*100</f>
        <v>0</v>
      </c>
      <c r="D61" s="30">
        <f>$D$29/$D$34*100</f>
        <v>1.3156163662675965E-2</v>
      </c>
      <c r="E61" s="31">
        <f>$E$29/$E$34*100</f>
        <v>3.8422131147540985E-2</v>
      </c>
      <c r="F61" s="32"/>
      <c r="G61" s="30">
        <f t="shared" si="4"/>
        <v>0</v>
      </c>
      <c r="H61" s="31">
        <f t="shared" si="5"/>
        <v>-2.526596748486502E-2</v>
      </c>
    </row>
    <row r="62" spans="1:8" x14ac:dyDescent="0.25">
      <c r="A62" s="7" t="s">
        <v>113</v>
      </c>
      <c r="B62" s="30">
        <f>$B$30/$B$34*100</f>
        <v>0.72115384615384615</v>
      </c>
      <c r="C62" s="31">
        <f>$C$30/$C$34*100</f>
        <v>1.4099783080260302</v>
      </c>
      <c r="D62" s="30">
        <f>$D$30/$D$34*100</f>
        <v>0.96039994737534529</v>
      </c>
      <c r="E62" s="31">
        <f>$E$30/$E$34*100</f>
        <v>1.1654713114754098</v>
      </c>
      <c r="F62" s="32"/>
      <c r="G62" s="30">
        <f t="shared" si="4"/>
        <v>-0.68882446187218405</v>
      </c>
      <c r="H62" s="31">
        <f t="shared" si="5"/>
        <v>-0.20507136410006455</v>
      </c>
    </row>
    <row r="63" spans="1:8" x14ac:dyDescent="0.25">
      <c r="A63" s="7" t="s">
        <v>114</v>
      </c>
      <c r="B63" s="30">
        <f>$B$31/$B$34*100</f>
        <v>7.0913461538461533</v>
      </c>
      <c r="C63" s="31">
        <f>$C$31/$C$34*100</f>
        <v>5.6399132321041208</v>
      </c>
      <c r="D63" s="30">
        <f>$D$31/$D$34*100</f>
        <v>7.0517037231943167</v>
      </c>
      <c r="E63" s="31">
        <f>$E$31/$E$34*100</f>
        <v>5.0589139344262302</v>
      </c>
      <c r="F63" s="32"/>
      <c r="G63" s="30">
        <f t="shared" si="4"/>
        <v>1.4514329217420325</v>
      </c>
      <c r="H63" s="31">
        <f t="shared" si="5"/>
        <v>1.9927897887680865</v>
      </c>
    </row>
    <row r="64" spans="1:8" x14ac:dyDescent="0.25">
      <c r="A64" s="7" t="s">
        <v>115</v>
      </c>
      <c r="B64" s="30">
        <f>$B$32/$B$34*100</f>
        <v>23.4375</v>
      </c>
      <c r="C64" s="31">
        <f>$C$32/$C$34*100</f>
        <v>19.956616052060738</v>
      </c>
      <c r="D64" s="30">
        <f>$D$32/$D$34*100</f>
        <v>25.29930272332588</v>
      </c>
      <c r="E64" s="31">
        <f>$E$32/$E$34*100</f>
        <v>24.090676229508194</v>
      </c>
      <c r="F64" s="32"/>
      <c r="G64" s="30">
        <f t="shared" si="4"/>
        <v>3.4808839479392617</v>
      </c>
      <c r="H64" s="31">
        <f t="shared" si="5"/>
        <v>1.2086264938176861</v>
      </c>
    </row>
    <row r="65" spans="1:8" x14ac:dyDescent="0.25">
      <c r="A65" s="142" t="s">
        <v>109</v>
      </c>
      <c r="B65" s="148">
        <f>$B$33/$B$34*100</f>
        <v>4.0865384615384617</v>
      </c>
      <c r="C65" s="149">
        <f>$C$33/$C$34*100</f>
        <v>2.4945770065075923</v>
      </c>
      <c r="D65" s="148">
        <f>$D$33/$D$34*100</f>
        <v>3.1443231153795557</v>
      </c>
      <c r="E65" s="149">
        <f>$E$33/$E$34*100</f>
        <v>2.651127049180328</v>
      </c>
      <c r="F65" s="150"/>
      <c r="G65" s="148">
        <f t="shared" si="4"/>
        <v>1.5919614550308694</v>
      </c>
      <c r="H65" s="149">
        <f t="shared" si="5"/>
        <v>0.49319606619922762</v>
      </c>
    </row>
    <row r="66" spans="1:8" s="43" customFormat="1" x14ac:dyDescent="0.25">
      <c r="A66" s="27" t="s">
        <v>0</v>
      </c>
      <c r="B66" s="46">
        <f>SUM(B46:B65)</f>
        <v>99.999999999999986</v>
      </c>
      <c r="C66" s="47">
        <f>SUM(C46:C65)</f>
        <v>100.00000000000001</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8"/>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2</v>
      </c>
      <c r="C6" s="66">
        <v>0</v>
      </c>
      <c r="D6" s="65">
        <v>7</v>
      </c>
      <c r="E6" s="66">
        <v>4</v>
      </c>
      <c r="F6" s="67"/>
      <c r="G6" s="65">
        <f t="shared" ref="G6:G37" si="0">B6-C6</f>
        <v>2</v>
      </c>
      <c r="H6" s="66">
        <f t="shared" ref="H6:H37" si="1">D6-E6</f>
        <v>3</v>
      </c>
      <c r="I6" s="20" t="str">
        <f t="shared" ref="I6:I37" si="2">IF(C6=0, "-", IF(G6/C6&lt;10, G6/C6, "&gt;999%"))</f>
        <v>-</v>
      </c>
      <c r="J6" s="21">
        <f t="shared" ref="J6:J37" si="3">IF(E6=0, "-", IF(H6/E6&lt;10, H6/E6, "&gt;999%"))</f>
        <v>0.75</v>
      </c>
    </row>
    <row r="7" spans="1:10" x14ac:dyDescent="0.25">
      <c r="A7" s="7" t="s">
        <v>32</v>
      </c>
      <c r="B7" s="65">
        <v>2</v>
      </c>
      <c r="C7" s="66">
        <v>3</v>
      </c>
      <c r="D7" s="65">
        <v>34</v>
      </c>
      <c r="E7" s="66">
        <v>38</v>
      </c>
      <c r="F7" s="67"/>
      <c r="G7" s="65">
        <f t="shared" si="0"/>
        <v>-1</v>
      </c>
      <c r="H7" s="66">
        <f t="shared" si="1"/>
        <v>-4</v>
      </c>
      <c r="I7" s="20">
        <f t="shared" si="2"/>
        <v>-0.33333333333333331</v>
      </c>
      <c r="J7" s="21">
        <f t="shared" si="3"/>
        <v>-0.10526315789473684</v>
      </c>
    </row>
    <row r="8" spans="1:10" x14ac:dyDescent="0.25">
      <c r="A8" s="7" t="s">
        <v>33</v>
      </c>
      <c r="B8" s="65">
        <v>2</v>
      </c>
      <c r="C8" s="66">
        <v>5</v>
      </c>
      <c r="D8" s="65">
        <v>18</v>
      </c>
      <c r="E8" s="66">
        <v>13</v>
      </c>
      <c r="F8" s="67"/>
      <c r="G8" s="65">
        <f t="shared" si="0"/>
        <v>-3</v>
      </c>
      <c r="H8" s="66">
        <f t="shared" si="1"/>
        <v>5</v>
      </c>
      <c r="I8" s="20">
        <f t="shared" si="2"/>
        <v>-0.6</v>
      </c>
      <c r="J8" s="21">
        <f t="shared" si="3"/>
        <v>0.38461538461538464</v>
      </c>
    </row>
    <row r="9" spans="1:10" x14ac:dyDescent="0.25">
      <c r="A9" s="7" t="s">
        <v>34</v>
      </c>
      <c r="B9" s="65">
        <v>0</v>
      </c>
      <c r="C9" s="66">
        <v>0</v>
      </c>
      <c r="D9" s="65">
        <v>1</v>
      </c>
      <c r="E9" s="66">
        <v>0</v>
      </c>
      <c r="F9" s="67"/>
      <c r="G9" s="65">
        <f t="shared" si="0"/>
        <v>0</v>
      </c>
      <c r="H9" s="66">
        <f t="shared" si="1"/>
        <v>1</v>
      </c>
      <c r="I9" s="20" t="str">
        <f t="shared" si="2"/>
        <v>-</v>
      </c>
      <c r="J9" s="21" t="str">
        <f t="shared" si="3"/>
        <v>-</v>
      </c>
    </row>
    <row r="10" spans="1:10" x14ac:dyDescent="0.25">
      <c r="A10" s="7" t="s">
        <v>35</v>
      </c>
      <c r="B10" s="65">
        <v>57</v>
      </c>
      <c r="C10" s="66">
        <v>27</v>
      </c>
      <c r="D10" s="65">
        <v>297</v>
      </c>
      <c r="E10" s="66">
        <v>344</v>
      </c>
      <c r="F10" s="67"/>
      <c r="G10" s="65">
        <f t="shared" si="0"/>
        <v>30</v>
      </c>
      <c r="H10" s="66">
        <f t="shared" si="1"/>
        <v>-47</v>
      </c>
      <c r="I10" s="20">
        <f t="shared" si="2"/>
        <v>1.1111111111111112</v>
      </c>
      <c r="J10" s="21">
        <f t="shared" si="3"/>
        <v>-0.13662790697674418</v>
      </c>
    </row>
    <row r="11" spans="1:10" x14ac:dyDescent="0.25">
      <c r="A11" s="7" t="s">
        <v>38</v>
      </c>
      <c r="B11" s="65">
        <v>0</v>
      </c>
      <c r="C11" s="66">
        <v>0</v>
      </c>
      <c r="D11" s="65">
        <v>1</v>
      </c>
      <c r="E11" s="66">
        <v>0</v>
      </c>
      <c r="F11" s="67"/>
      <c r="G11" s="65">
        <f t="shared" si="0"/>
        <v>0</v>
      </c>
      <c r="H11" s="66">
        <f t="shared" si="1"/>
        <v>1</v>
      </c>
      <c r="I11" s="20" t="str">
        <f t="shared" si="2"/>
        <v>-</v>
      </c>
      <c r="J11" s="21" t="str">
        <f t="shared" si="3"/>
        <v>-</v>
      </c>
    </row>
    <row r="12" spans="1:10" x14ac:dyDescent="0.25">
      <c r="A12" s="7" t="s">
        <v>39</v>
      </c>
      <c r="B12" s="65">
        <v>42</v>
      </c>
      <c r="C12" s="66">
        <v>35</v>
      </c>
      <c r="D12" s="65">
        <v>160</v>
      </c>
      <c r="E12" s="66">
        <v>129</v>
      </c>
      <c r="F12" s="67"/>
      <c r="G12" s="65">
        <f t="shared" si="0"/>
        <v>7</v>
      </c>
      <c r="H12" s="66">
        <f t="shared" si="1"/>
        <v>31</v>
      </c>
      <c r="I12" s="20">
        <f t="shared" si="2"/>
        <v>0.2</v>
      </c>
      <c r="J12" s="21">
        <f t="shared" si="3"/>
        <v>0.24031007751937986</v>
      </c>
    </row>
    <row r="13" spans="1:10" x14ac:dyDescent="0.25">
      <c r="A13" s="7" t="s">
        <v>41</v>
      </c>
      <c r="B13" s="65">
        <v>11</v>
      </c>
      <c r="C13" s="66">
        <v>14</v>
      </c>
      <c r="D13" s="65">
        <v>70</v>
      </c>
      <c r="E13" s="66">
        <v>89</v>
      </c>
      <c r="F13" s="67"/>
      <c r="G13" s="65">
        <f t="shared" si="0"/>
        <v>-3</v>
      </c>
      <c r="H13" s="66">
        <f t="shared" si="1"/>
        <v>-19</v>
      </c>
      <c r="I13" s="20">
        <f t="shared" si="2"/>
        <v>-0.21428571428571427</v>
      </c>
      <c r="J13" s="21">
        <f t="shared" si="3"/>
        <v>-0.21348314606741572</v>
      </c>
    </row>
    <row r="14" spans="1:10" x14ac:dyDescent="0.25">
      <c r="A14" s="7" t="s">
        <v>42</v>
      </c>
      <c r="B14" s="65">
        <v>43</v>
      </c>
      <c r="C14" s="66">
        <v>38</v>
      </c>
      <c r="D14" s="65">
        <v>311</v>
      </c>
      <c r="E14" s="66">
        <v>364</v>
      </c>
      <c r="F14" s="67"/>
      <c r="G14" s="65">
        <f t="shared" si="0"/>
        <v>5</v>
      </c>
      <c r="H14" s="66">
        <f t="shared" si="1"/>
        <v>-53</v>
      </c>
      <c r="I14" s="20">
        <f t="shared" si="2"/>
        <v>0.13157894736842105</v>
      </c>
      <c r="J14" s="21">
        <f t="shared" si="3"/>
        <v>-0.14560439560439561</v>
      </c>
    </row>
    <row r="15" spans="1:10" x14ac:dyDescent="0.25">
      <c r="A15" s="7" t="s">
        <v>45</v>
      </c>
      <c r="B15" s="65">
        <v>26</v>
      </c>
      <c r="C15" s="66">
        <v>32</v>
      </c>
      <c r="D15" s="65">
        <v>258</v>
      </c>
      <c r="E15" s="66">
        <v>256</v>
      </c>
      <c r="F15" s="67"/>
      <c r="G15" s="65">
        <f t="shared" si="0"/>
        <v>-6</v>
      </c>
      <c r="H15" s="66">
        <f t="shared" si="1"/>
        <v>2</v>
      </c>
      <c r="I15" s="20">
        <f t="shared" si="2"/>
        <v>-0.1875</v>
      </c>
      <c r="J15" s="21">
        <f t="shared" si="3"/>
        <v>7.8125E-3</v>
      </c>
    </row>
    <row r="16" spans="1:10" x14ac:dyDescent="0.25">
      <c r="A16" s="7" t="s">
        <v>47</v>
      </c>
      <c r="B16" s="65">
        <v>0</v>
      </c>
      <c r="C16" s="66">
        <v>0</v>
      </c>
      <c r="D16" s="65">
        <v>2</v>
      </c>
      <c r="E16" s="66">
        <v>0</v>
      </c>
      <c r="F16" s="67"/>
      <c r="G16" s="65">
        <f t="shared" si="0"/>
        <v>0</v>
      </c>
      <c r="H16" s="66">
        <f t="shared" si="1"/>
        <v>2</v>
      </c>
      <c r="I16" s="20" t="str">
        <f t="shared" si="2"/>
        <v>-</v>
      </c>
      <c r="J16" s="21" t="str">
        <f t="shared" si="3"/>
        <v>-</v>
      </c>
    </row>
    <row r="17" spans="1:10" x14ac:dyDescent="0.25">
      <c r="A17" s="7" t="s">
        <v>48</v>
      </c>
      <c r="B17" s="65">
        <v>4</v>
      </c>
      <c r="C17" s="66">
        <v>6</v>
      </c>
      <c r="D17" s="65">
        <v>33</v>
      </c>
      <c r="E17" s="66">
        <v>25</v>
      </c>
      <c r="F17" s="67"/>
      <c r="G17" s="65">
        <f t="shared" si="0"/>
        <v>-2</v>
      </c>
      <c r="H17" s="66">
        <f t="shared" si="1"/>
        <v>8</v>
      </c>
      <c r="I17" s="20">
        <f t="shared" si="2"/>
        <v>-0.33333333333333331</v>
      </c>
      <c r="J17" s="21">
        <f t="shared" si="3"/>
        <v>0.32</v>
      </c>
    </row>
    <row r="18" spans="1:10" x14ac:dyDescent="0.25">
      <c r="A18" s="7" t="s">
        <v>50</v>
      </c>
      <c r="B18" s="65">
        <v>70</v>
      </c>
      <c r="C18" s="66">
        <v>56</v>
      </c>
      <c r="D18" s="65">
        <v>464</v>
      </c>
      <c r="E18" s="66">
        <v>417</v>
      </c>
      <c r="F18" s="67"/>
      <c r="G18" s="65">
        <f t="shared" si="0"/>
        <v>14</v>
      </c>
      <c r="H18" s="66">
        <f t="shared" si="1"/>
        <v>47</v>
      </c>
      <c r="I18" s="20">
        <f t="shared" si="2"/>
        <v>0.25</v>
      </c>
      <c r="J18" s="21">
        <f t="shared" si="3"/>
        <v>0.11270983213429256</v>
      </c>
    </row>
    <row r="19" spans="1:10" x14ac:dyDescent="0.25">
      <c r="A19" s="7" t="s">
        <v>51</v>
      </c>
      <c r="B19" s="65">
        <v>0</v>
      </c>
      <c r="C19" s="66">
        <v>0</v>
      </c>
      <c r="D19" s="65">
        <v>3</v>
      </c>
      <c r="E19" s="66">
        <v>2</v>
      </c>
      <c r="F19" s="67"/>
      <c r="G19" s="65">
        <f t="shared" si="0"/>
        <v>0</v>
      </c>
      <c r="H19" s="66">
        <f t="shared" si="1"/>
        <v>1</v>
      </c>
      <c r="I19" s="20" t="str">
        <f t="shared" si="2"/>
        <v>-</v>
      </c>
      <c r="J19" s="21">
        <f t="shared" si="3"/>
        <v>0.5</v>
      </c>
    </row>
    <row r="20" spans="1:10" x14ac:dyDescent="0.25">
      <c r="A20" s="7" t="s">
        <v>52</v>
      </c>
      <c r="B20" s="65">
        <v>7</v>
      </c>
      <c r="C20" s="66">
        <v>9</v>
      </c>
      <c r="D20" s="65">
        <v>55</v>
      </c>
      <c r="E20" s="66">
        <v>59</v>
      </c>
      <c r="F20" s="67"/>
      <c r="G20" s="65">
        <f t="shared" si="0"/>
        <v>-2</v>
      </c>
      <c r="H20" s="66">
        <f t="shared" si="1"/>
        <v>-4</v>
      </c>
      <c r="I20" s="20">
        <f t="shared" si="2"/>
        <v>-0.22222222222222221</v>
      </c>
      <c r="J20" s="21">
        <f t="shared" si="3"/>
        <v>-6.7796610169491525E-2</v>
      </c>
    </row>
    <row r="21" spans="1:10" x14ac:dyDescent="0.25">
      <c r="A21" s="7" t="s">
        <v>53</v>
      </c>
      <c r="B21" s="65">
        <v>1</v>
      </c>
      <c r="C21" s="66">
        <v>5</v>
      </c>
      <c r="D21" s="65">
        <v>45</v>
      </c>
      <c r="E21" s="66">
        <v>48</v>
      </c>
      <c r="F21" s="67"/>
      <c r="G21" s="65">
        <f t="shared" si="0"/>
        <v>-4</v>
      </c>
      <c r="H21" s="66">
        <f t="shared" si="1"/>
        <v>-3</v>
      </c>
      <c r="I21" s="20">
        <f t="shared" si="2"/>
        <v>-0.8</v>
      </c>
      <c r="J21" s="21">
        <f t="shared" si="3"/>
        <v>-6.25E-2</v>
      </c>
    </row>
    <row r="22" spans="1:10" x14ac:dyDescent="0.25">
      <c r="A22" s="7" t="s">
        <v>56</v>
      </c>
      <c r="B22" s="65">
        <v>0</v>
      </c>
      <c r="C22" s="66">
        <v>0</v>
      </c>
      <c r="D22" s="65">
        <v>1</v>
      </c>
      <c r="E22" s="66">
        <v>0</v>
      </c>
      <c r="F22" s="67"/>
      <c r="G22" s="65">
        <f t="shared" si="0"/>
        <v>0</v>
      </c>
      <c r="H22" s="66">
        <f t="shared" si="1"/>
        <v>1</v>
      </c>
      <c r="I22" s="20" t="str">
        <f t="shared" si="2"/>
        <v>-</v>
      </c>
      <c r="J22" s="21" t="str">
        <f t="shared" si="3"/>
        <v>-</v>
      </c>
    </row>
    <row r="23" spans="1:10" x14ac:dyDescent="0.25">
      <c r="A23" s="7" t="s">
        <v>57</v>
      </c>
      <c r="B23" s="65">
        <v>51</v>
      </c>
      <c r="C23" s="66">
        <v>81</v>
      </c>
      <c r="D23" s="65">
        <v>494</v>
      </c>
      <c r="E23" s="66">
        <v>688</v>
      </c>
      <c r="F23" s="67"/>
      <c r="G23" s="65">
        <f t="shared" si="0"/>
        <v>-30</v>
      </c>
      <c r="H23" s="66">
        <f t="shared" si="1"/>
        <v>-194</v>
      </c>
      <c r="I23" s="20">
        <f t="shared" si="2"/>
        <v>-0.37037037037037035</v>
      </c>
      <c r="J23" s="21">
        <f t="shared" si="3"/>
        <v>-0.28197674418604651</v>
      </c>
    </row>
    <row r="24" spans="1:10" x14ac:dyDescent="0.25">
      <c r="A24" s="7" t="s">
        <v>58</v>
      </c>
      <c r="B24" s="65">
        <v>2</v>
      </c>
      <c r="C24" s="66">
        <v>4</v>
      </c>
      <c r="D24" s="65">
        <v>31</v>
      </c>
      <c r="E24" s="66">
        <v>36</v>
      </c>
      <c r="F24" s="67"/>
      <c r="G24" s="65">
        <f t="shared" si="0"/>
        <v>-2</v>
      </c>
      <c r="H24" s="66">
        <f t="shared" si="1"/>
        <v>-5</v>
      </c>
      <c r="I24" s="20">
        <f t="shared" si="2"/>
        <v>-0.5</v>
      </c>
      <c r="J24" s="21">
        <f t="shared" si="3"/>
        <v>-0.1388888888888889</v>
      </c>
    </row>
    <row r="25" spans="1:10" x14ac:dyDescent="0.25">
      <c r="A25" s="7" t="s">
        <v>60</v>
      </c>
      <c r="B25" s="65">
        <v>2</v>
      </c>
      <c r="C25" s="66">
        <v>1</v>
      </c>
      <c r="D25" s="65">
        <v>5</v>
      </c>
      <c r="E25" s="66">
        <v>11</v>
      </c>
      <c r="F25" s="67"/>
      <c r="G25" s="65">
        <f t="shared" si="0"/>
        <v>1</v>
      </c>
      <c r="H25" s="66">
        <f t="shared" si="1"/>
        <v>-6</v>
      </c>
      <c r="I25" s="20">
        <f t="shared" si="2"/>
        <v>1</v>
      </c>
      <c r="J25" s="21">
        <f t="shared" si="3"/>
        <v>-0.54545454545454541</v>
      </c>
    </row>
    <row r="26" spans="1:10" x14ac:dyDescent="0.25">
      <c r="A26" s="7" t="s">
        <v>61</v>
      </c>
      <c r="B26" s="65">
        <v>34</v>
      </c>
      <c r="C26" s="66">
        <v>36</v>
      </c>
      <c r="D26" s="65">
        <v>458</v>
      </c>
      <c r="E26" s="66">
        <v>199</v>
      </c>
      <c r="F26" s="67"/>
      <c r="G26" s="65">
        <f t="shared" si="0"/>
        <v>-2</v>
      </c>
      <c r="H26" s="66">
        <f t="shared" si="1"/>
        <v>259</v>
      </c>
      <c r="I26" s="20">
        <f t="shared" si="2"/>
        <v>-5.5555555555555552E-2</v>
      </c>
      <c r="J26" s="21">
        <f t="shared" si="3"/>
        <v>1.3015075376884422</v>
      </c>
    </row>
    <row r="27" spans="1:10" x14ac:dyDescent="0.25">
      <c r="A27" s="7" t="s">
        <v>62</v>
      </c>
      <c r="B27" s="65">
        <v>2</v>
      </c>
      <c r="C27" s="66">
        <v>0</v>
      </c>
      <c r="D27" s="65">
        <v>10</v>
      </c>
      <c r="E27" s="66">
        <v>2</v>
      </c>
      <c r="F27" s="67"/>
      <c r="G27" s="65">
        <f t="shared" si="0"/>
        <v>2</v>
      </c>
      <c r="H27" s="66">
        <f t="shared" si="1"/>
        <v>8</v>
      </c>
      <c r="I27" s="20" t="str">
        <f t="shared" si="2"/>
        <v>-</v>
      </c>
      <c r="J27" s="21">
        <f t="shared" si="3"/>
        <v>4</v>
      </c>
    </row>
    <row r="28" spans="1:10" x14ac:dyDescent="0.25">
      <c r="A28" s="7" t="s">
        <v>63</v>
      </c>
      <c r="B28" s="65">
        <v>37</v>
      </c>
      <c r="C28" s="66">
        <v>52</v>
      </c>
      <c r="D28" s="65">
        <v>566</v>
      </c>
      <c r="E28" s="66">
        <v>706</v>
      </c>
      <c r="F28" s="67"/>
      <c r="G28" s="65">
        <f t="shared" si="0"/>
        <v>-15</v>
      </c>
      <c r="H28" s="66">
        <f t="shared" si="1"/>
        <v>-140</v>
      </c>
      <c r="I28" s="20">
        <f t="shared" si="2"/>
        <v>-0.28846153846153844</v>
      </c>
      <c r="J28" s="21">
        <f t="shared" si="3"/>
        <v>-0.19830028328611898</v>
      </c>
    </row>
    <row r="29" spans="1:10" x14ac:dyDescent="0.25">
      <c r="A29" s="7" t="s">
        <v>64</v>
      </c>
      <c r="B29" s="65">
        <v>20</v>
      </c>
      <c r="C29" s="66">
        <v>21</v>
      </c>
      <c r="D29" s="65">
        <v>207</v>
      </c>
      <c r="E29" s="66">
        <v>267</v>
      </c>
      <c r="F29" s="67"/>
      <c r="G29" s="65">
        <f t="shared" si="0"/>
        <v>-1</v>
      </c>
      <c r="H29" s="66">
        <f t="shared" si="1"/>
        <v>-60</v>
      </c>
      <c r="I29" s="20">
        <f t="shared" si="2"/>
        <v>-4.7619047619047616E-2</v>
      </c>
      <c r="J29" s="21">
        <f t="shared" si="3"/>
        <v>-0.2247191011235955</v>
      </c>
    </row>
    <row r="30" spans="1:10" x14ac:dyDescent="0.25">
      <c r="A30" s="7" t="s">
        <v>65</v>
      </c>
      <c r="B30" s="65">
        <v>0</v>
      </c>
      <c r="C30" s="66">
        <v>0</v>
      </c>
      <c r="D30" s="65">
        <v>1</v>
      </c>
      <c r="E30" s="66">
        <v>0</v>
      </c>
      <c r="F30" s="67"/>
      <c r="G30" s="65">
        <f t="shared" si="0"/>
        <v>0</v>
      </c>
      <c r="H30" s="66">
        <f t="shared" si="1"/>
        <v>1</v>
      </c>
      <c r="I30" s="20" t="str">
        <f t="shared" si="2"/>
        <v>-</v>
      </c>
      <c r="J30" s="21" t="str">
        <f t="shared" si="3"/>
        <v>-</v>
      </c>
    </row>
    <row r="31" spans="1:10" x14ac:dyDescent="0.25">
      <c r="A31" s="7" t="s">
        <v>66</v>
      </c>
      <c r="B31" s="65">
        <v>0</v>
      </c>
      <c r="C31" s="66">
        <v>2</v>
      </c>
      <c r="D31" s="65">
        <v>3</v>
      </c>
      <c r="E31" s="66">
        <v>3</v>
      </c>
      <c r="F31" s="67"/>
      <c r="G31" s="65">
        <f t="shared" si="0"/>
        <v>-2</v>
      </c>
      <c r="H31" s="66">
        <f t="shared" si="1"/>
        <v>0</v>
      </c>
      <c r="I31" s="20">
        <f t="shared" si="2"/>
        <v>-1</v>
      </c>
      <c r="J31" s="21">
        <f t="shared" si="3"/>
        <v>0</v>
      </c>
    </row>
    <row r="32" spans="1:10" x14ac:dyDescent="0.25">
      <c r="A32" s="7" t="s">
        <v>67</v>
      </c>
      <c r="B32" s="65">
        <v>8</v>
      </c>
      <c r="C32" s="66">
        <v>5</v>
      </c>
      <c r="D32" s="65">
        <v>56</v>
      </c>
      <c r="E32" s="66">
        <v>38</v>
      </c>
      <c r="F32" s="67"/>
      <c r="G32" s="65">
        <f t="shared" si="0"/>
        <v>3</v>
      </c>
      <c r="H32" s="66">
        <f t="shared" si="1"/>
        <v>18</v>
      </c>
      <c r="I32" s="20">
        <f t="shared" si="2"/>
        <v>0.6</v>
      </c>
      <c r="J32" s="21">
        <f t="shared" si="3"/>
        <v>0.47368421052631576</v>
      </c>
    </row>
    <row r="33" spans="1:10" x14ac:dyDescent="0.25">
      <c r="A33" s="7" t="s">
        <v>68</v>
      </c>
      <c r="B33" s="65">
        <v>0</v>
      </c>
      <c r="C33" s="66">
        <v>0</v>
      </c>
      <c r="D33" s="65">
        <v>0</v>
      </c>
      <c r="E33" s="66">
        <v>1</v>
      </c>
      <c r="F33" s="67"/>
      <c r="G33" s="65">
        <f t="shared" si="0"/>
        <v>0</v>
      </c>
      <c r="H33" s="66">
        <f t="shared" si="1"/>
        <v>-1</v>
      </c>
      <c r="I33" s="20" t="str">
        <f t="shared" si="2"/>
        <v>-</v>
      </c>
      <c r="J33" s="21">
        <f t="shared" si="3"/>
        <v>-1</v>
      </c>
    </row>
    <row r="34" spans="1:10" x14ac:dyDescent="0.25">
      <c r="A34" s="7" t="s">
        <v>69</v>
      </c>
      <c r="B34" s="65">
        <v>0</v>
      </c>
      <c r="C34" s="66">
        <v>0</v>
      </c>
      <c r="D34" s="65">
        <v>0</v>
      </c>
      <c r="E34" s="66">
        <v>1</v>
      </c>
      <c r="F34" s="67"/>
      <c r="G34" s="65">
        <f t="shared" si="0"/>
        <v>0</v>
      </c>
      <c r="H34" s="66">
        <f t="shared" si="1"/>
        <v>-1</v>
      </c>
      <c r="I34" s="20" t="str">
        <f t="shared" si="2"/>
        <v>-</v>
      </c>
      <c r="J34" s="21">
        <f t="shared" si="3"/>
        <v>-1</v>
      </c>
    </row>
    <row r="35" spans="1:10" x14ac:dyDescent="0.25">
      <c r="A35" s="7" t="s">
        <v>71</v>
      </c>
      <c r="B35" s="65">
        <v>0</v>
      </c>
      <c r="C35" s="66">
        <v>0</v>
      </c>
      <c r="D35" s="65">
        <v>3</v>
      </c>
      <c r="E35" s="66">
        <v>5</v>
      </c>
      <c r="F35" s="67"/>
      <c r="G35" s="65">
        <f t="shared" si="0"/>
        <v>0</v>
      </c>
      <c r="H35" s="66">
        <f t="shared" si="1"/>
        <v>-2</v>
      </c>
      <c r="I35" s="20" t="str">
        <f t="shared" si="2"/>
        <v>-</v>
      </c>
      <c r="J35" s="21">
        <f t="shared" si="3"/>
        <v>-0.4</v>
      </c>
    </row>
    <row r="36" spans="1:10" x14ac:dyDescent="0.25">
      <c r="A36" s="7" t="s">
        <v>72</v>
      </c>
      <c r="B36" s="65">
        <v>1</v>
      </c>
      <c r="C36" s="66">
        <v>2</v>
      </c>
      <c r="D36" s="65">
        <v>14</v>
      </c>
      <c r="E36" s="66">
        <v>15</v>
      </c>
      <c r="F36" s="67"/>
      <c r="G36" s="65">
        <f t="shared" si="0"/>
        <v>-1</v>
      </c>
      <c r="H36" s="66">
        <f t="shared" si="1"/>
        <v>-1</v>
      </c>
      <c r="I36" s="20">
        <f t="shared" si="2"/>
        <v>-0.5</v>
      </c>
      <c r="J36" s="21">
        <f t="shared" si="3"/>
        <v>-6.6666666666666666E-2</v>
      </c>
    </row>
    <row r="37" spans="1:10" x14ac:dyDescent="0.25">
      <c r="A37" s="7" t="s">
        <v>73</v>
      </c>
      <c r="B37" s="65">
        <v>17</v>
      </c>
      <c r="C37" s="66">
        <v>22</v>
      </c>
      <c r="D37" s="65">
        <v>155</v>
      </c>
      <c r="E37" s="66">
        <v>170</v>
      </c>
      <c r="F37" s="67"/>
      <c r="G37" s="65">
        <f t="shared" si="0"/>
        <v>-5</v>
      </c>
      <c r="H37" s="66">
        <f t="shared" si="1"/>
        <v>-15</v>
      </c>
      <c r="I37" s="20">
        <f t="shared" si="2"/>
        <v>-0.22727272727272727</v>
      </c>
      <c r="J37" s="21">
        <f t="shared" si="3"/>
        <v>-8.8235294117647065E-2</v>
      </c>
    </row>
    <row r="38" spans="1:10" x14ac:dyDescent="0.25">
      <c r="A38" s="7" t="s">
        <v>74</v>
      </c>
      <c r="B38" s="65">
        <v>28</v>
      </c>
      <c r="C38" s="66">
        <v>26</v>
      </c>
      <c r="D38" s="65">
        <v>283</v>
      </c>
      <c r="E38" s="66">
        <v>186</v>
      </c>
      <c r="F38" s="67"/>
      <c r="G38" s="65">
        <f t="shared" ref="G38:G56" si="4">B38-C38</f>
        <v>2</v>
      </c>
      <c r="H38" s="66">
        <f t="shared" ref="H38:H56" si="5">D38-E38</f>
        <v>97</v>
      </c>
      <c r="I38" s="20">
        <f t="shared" ref="I38:I56" si="6">IF(C38=0, "-", IF(G38/C38&lt;10, G38/C38, "&gt;999%"))</f>
        <v>7.6923076923076927E-2</v>
      </c>
      <c r="J38" s="21">
        <f t="shared" ref="J38:J56" si="7">IF(E38=0, "-", IF(H38/E38&lt;10, H38/E38, "&gt;999%"))</f>
        <v>0.521505376344086</v>
      </c>
    </row>
    <row r="39" spans="1:10" x14ac:dyDescent="0.25">
      <c r="A39" s="7" t="s">
        <v>75</v>
      </c>
      <c r="B39" s="65">
        <v>8</v>
      </c>
      <c r="C39" s="66">
        <v>0</v>
      </c>
      <c r="D39" s="65">
        <v>14</v>
      </c>
      <c r="E39" s="66">
        <v>0</v>
      </c>
      <c r="F39" s="67"/>
      <c r="G39" s="65">
        <f t="shared" si="4"/>
        <v>8</v>
      </c>
      <c r="H39" s="66">
        <f t="shared" si="5"/>
        <v>14</v>
      </c>
      <c r="I39" s="20" t="str">
        <f t="shared" si="6"/>
        <v>-</v>
      </c>
      <c r="J39" s="21" t="str">
        <f t="shared" si="7"/>
        <v>-</v>
      </c>
    </row>
    <row r="40" spans="1:10" x14ac:dyDescent="0.25">
      <c r="A40" s="7" t="s">
        <v>76</v>
      </c>
      <c r="B40" s="65">
        <v>319</v>
      </c>
      <c r="C40" s="66">
        <v>402</v>
      </c>
      <c r="D40" s="65">
        <v>3265</v>
      </c>
      <c r="E40" s="66">
        <v>3392</v>
      </c>
      <c r="F40" s="67"/>
      <c r="G40" s="65">
        <f t="shared" si="4"/>
        <v>-83</v>
      </c>
      <c r="H40" s="66">
        <f t="shared" si="5"/>
        <v>-127</v>
      </c>
      <c r="I40" s="20">
        <f t="shared" si="6"/>
        <v>-0.20646766169154229</v>
      </c>
      <c r="J40" s="21">
        <f t="shared" si="7"/>
        <v>-3.7441037735849059E-2</v>
      </c>
    </row>
    <row r="41" spans="1:10" x14ac:dyDescent="0.25">
      <c r="A41" s="7" t="s">
        <v>78</v>
      </c>
      <c r="B41" s="65">
        <v>4</v>
      </c>
      <c r="C41" s="66">
        <v>17</v>
      </c>
      <c r="D41" s="65">
        <v>50</v>
      </c>
      <c r="E41" s="66">
        <v>113</v>
      </c>
      <c r="F41" s="67"/>
      <c r="G41" s="65">
        <f t="shared" si="4"/>
        <v>-13</v>
      </c>
      <c r="H41" s="66">
        <f t="shared" si="5"/>
        <v>-63</v>
      </c>
      <c r="I41" s="20">
        <f t="shared" si="6"/>
        <v>-0.76470588235294112</v>
      </c>
      <c r="J41" s="21">
        <f t="shared" si="7"/>
        <v>-0.55752212389380529</v>
      </c>
    </row>
    <row r="42" spans="1:10" x14ac:dyDescent="0.25">
      <c r="A42" s="7" t="s">
        <v>79</v>
      </c>
      <c r="B42" s="65">
        <v>0</v>
      </c>
      <c r="C42" s="66">
        <v>0</v>
      </c>
      <c r="D42" s="65">
        <v>1</v>
      </c>
      <c r="E42" s="66">
        <v>0</v>
      </c>
      <c r="F42" s="67"/>
      <c r="G42" s="65">
        <f t="shared" si="4"/>
        <v>0</v>
      </c>
      <c r="H42" s="66">
        <f t="shared" si="5"/>
        <v>1</v>
      </c>
      <c r="I42" s="20" t="str">
        <f t="shared" si="6"/>
        <v>-</v>
      </c>
      <c r="J42" s="21" t="str">
        <f t="shared" si="7"/>
        <v>-</v>
      </c>
    </row>
    <row r="43" spans="1:10" x14ac:dyDescent="0.25">
      <c r="A43" s="142" t="s">
        <v>36</v>
      </c>
      <c r="B43" s="143">
        <v>0</v>
      </c>
      <c r="C43" s="144">
        <v>0</v>
      </c>
      <c r="D43" s="143">
        <v>0</v>
      </c>
      <c r="E43" s="144">
        <v>1</v>
      </c>
      <c r="F43" s="145"/>
      <c r="G43" s="143">
        <f t="shared" si="4"/>
        <v>0</v>
      </c>
      <c r="H43" s="144">
        <f t="shared" si="5"/>
        <v>-1</v>
      </c>
      <c r="I43" s="151" t="str">
        <f t="shared" si="6"/>
        <v>-</v>
      </c>
      <c r="J43" s="152">
        <f t="shared" si="7"/>
        <v>-1</v>
      </c>
    </row>
    <row r="44" spans="1:10" x14ac:dyDescent="0.25">
      <c r="A44" s="7" t="s">
        <v>37</v>
      </c>
      <c r="B44" s="65">
        <v>2</v>
      </c>
      <c r="C44" s="66">
        <v>0</v>
      </c>
      <c r="D44" s="65">
        <v>24</v>
      </c>
      <c r="E44" s="66">
        <v>19</v>
      </c>
      <c r="F44" s="67"/>
      <c r="G44" s="65">
        <f t="shared" si="4"/>
        <v>2</v>
      </c>
      <c r="H44" s="66">
        <f t="shared" si="5"/>
        <v>5</v>
      </c>
      <c r="I44" s="20" t="str">
        <f t="shared" si="6"/>
        <v>-</v>
      </c>
      <c r="J44" s="21">
        <f t="shared" si="7"/>
        <v>0.26315789473684209</v>
      </c>
    </row>
    <row r="45" spans="1:10" x14ac:dyDescent="0.25">
      <c r="A45" s="7" t="s">
        <v>40</v>
      </c>
      <c r="B45" s="65">
        <v>8</v>
      </c>
      <c r="C45" s="66">
        <v>9</v>
      </c>
      <c r="D45" s="65">
        <v>49</v>
      </c>
      <c r="E45" s="66">
        <v>43</v>
      </c>
      <c r="F45" s="67"/>
      <c r="G45" s="65">
        <f t="shared" si="4"/>
        <v>-1</v>
      </c>
      <c r="H45" s="66">
        <f t="shared" si="5"/>
        <v>6</v>
      </c>
      <c r="I45" s="20">
        <f t="shared" si="6"/>
        <v>-0.1111111111111111</v>
      </c>
      <c r="J45" s="21">
        <f t="shared" si="7"/>
        <v>0.13953488372093023</v>
      </c>
    </row>
    <row r="46" spans="1:10" x14ac:dyDescent="0.25">
      <c r="A46" s="7" t="s">
        <v>43</v>
      </c>
      <c r="B46" s="65">
        <v>1</v>
      </c>
      <c r="C46" s="66">
        <v>0</v>
      </c>
      <c r="D46" s="65">
        <v>1</v>
      </c>
      <c r="E46" s="66">
        <v>1</v>
      </c>
      <c r="F46" s="67"/>
      <c r="G46" s="65">
        <f t="shared" si="4"/>
        <v>1</v>
      </c>
      <c r="H46" s="66">
        <f t="shared" si="5"/>
        <v>0</v>
      </c>
      <c r="I46" s="20" t="str">
        <f t="shared" si="6"/>
        <v>-</v>
      </c>
      <c r="J46" s="21">
        <f t="shared" si="7"/>
        <v>0</v>
      </c>
    </row>
    <row r="47" spans="1:10" x14ac:dyDescent="0.25">
      <c r="A47" s="7" t="s">
        <v>44</v>
      </c>
      <c r="B47" s="65">
        <v>17</v>
      </c>
      <c r="C47" s="66">
        <v>11</v>
      </c>
      <c r="D47" s="65">
        <v>98</v>
      </c>
      <c r="E47" s="66">
        <v>77</v>
      </c>
      <c r="F47" s="67"/>
      <c r="G47" s="65">
        <f t="shared" si="4"/>
        <v>6</v>
      </c>
      <c r="H47" s="66">
        <f t="shared" si="5"/>
        <v>21</v>
      </c>
      <c r="I47" s="20">
        <f t="shared" si="6"/>
        <v>0.54545454545454541</v>
      </c>
      <c r="J47" s="21">
        <f t="shared" si="7"/>
        <v>0.27272727272727271</v>
      </c>
    </row>
    <row r="48" spans="1:10" x14ac:dyDescent="0.25">
      <c r="A48" s="7" t="s">
        <v>46</v>
      </c>
      <c r="B48" s="65">
        <v>0</v>
      </c>
      <c r="C48" s="66">
        <v>0</v>
      </c>
      <c r="D48" s="65">
        <v>3</v>
      </c>
      <c r="E48" s="66">
        <v>1</v>
      </c>
      <c r="F48" s="67"/>
      <c r="G48" s="65">
        <f t="shared" si="4"/>
        <v>0</v>
      </c>
      <c r="H48" s="66">
        <f t="shared" si="5"/>
        <v>2</v>
      </c>
      <c r="I48" s="20" t="str">
        <f t="shared" si="6"/>
        <v>-</v>
      </c>
      <c r="J48" s="21">
        <f t="shared" si="7"/>
        <v>2</v>
      </c>
    </row>
    <row r="49" spans="1:10" x14ac:dyDescent="0.25">
      <c r="A49" s="7" t="s">
        <v>49</v>
      </c>
      <c r="B49" s="65">
        <v>1</v>
      </c>
      <c r="C49" s="66">
        <v>1</v>
      </c>
      <c r="D49" s="65">
        <v>19</v>
      </c>
      <c r="E49" s="66">
        <v>21</v>
      </c>
      <c r="F49" s="67"/>
      <c r="G49" s="65">
        <f t="shared" si="4"/>
        <v>0</v>
      </c>
      <c r="H49" s="66">
        <f t="shared" si="5"/>
        <v>-2</v>
      </c>
      <c r="I49" s="20">
        <f t="shared" si="6"/>
        <v>0</v>
      </c>
      <c r="J49" s="21">
        <f t="shared" si="7"/>
        <v>-9.5238095238095233E-2</v>
      </c>
    </row>
    <row r="50" spans="1:10" x14ac:dyDescent="0.25">
      <c r="A50" s="7" t="s">
        <v>54</v>
      </c>
      <c r="B50" s="65">
        <v>1</v>
      </c>
      <c r="C50" s="66">
        <v>0</v>
      </c>
      <c r="D50" s="65">
        <v>13</v>
      </c>
      <c r="E50" s="66">
        <v>15</v>
      </c>
      <c r="F50" s="67"/>
      <c r="G50" s="65">
        <f t="shared" si="4"/>
        <v>1</v>
      </c>
      <c r="H50" s="66">
        <f t="shared" si="5"/>
        <v>-2</v>
      </c>
      <c r="I50" s="20" t="str">
        <f t="shared" si="6"/>
        <v>-</v>
      </c>
      <c r="J50" s="21">
        <f t="shared" si="7"/>
        <v>-0.13333333333333333</v>
      </c>
    </row>
    <row r="51" spans="1:10" x14ac:dyDescent="0.25">
      <c r="A51" s="7" t="s">
        <v>55</v>
      </c>
      <c r="B51" s="65">
        <v>0</v>
      </c>
      <c r="C51" s="66">
        <v>0</v>
      </c>
      <c r="D51" s="65">
        <v>2</v>
      </c>
      <c r="E51" s="66">
        <v>0</v>
      </c>
      <c r="F51" s="67"/>
      <c r="G51" s="65">
        <f t="shared" si="4"/>
        <v>0</v>
      </c>
      <c r="H51" s="66">
        <f t="shared" si="5"/>
        <v>2</v>
      </c>
      <c r="I51" s="20" t="str">
        <f t="shared" si="6"/>
        <v>-</v>
      </c>
      <c r="J51" s="21" t="str">
        <f t="shared" si="7"/>
        <v>-</v>
      </c>
    </row>
    <row r="52" spans="1:10" x14ac:dyDescent="0.25">
      <c r="A52" s="7" t="s">
        <v>59</v>
      </c>
      <c r="B52" s="65">
        <v>0</v>
      </c>
      <c r="C52" s="66">
        <v>0</v>
      </c>
      <c r="D52" s="65">
        <v>0</v>
      </c>
      <c r="E52" s="66">
        <v>1</v>
      </c>
      <c r="F52" s="67"/>
      <c r="G52" s="65">
        <f t="shared" si="4"/>
        <v>0</v>
      </c>
      <c r="H52" s="66">
        <f t="shared" si="5"/>
        <v>-1</v>
      </c>
      <c r="I52" s="20" t="str">
        <f t="shared" si="6"/>
        <v>-</v>
      </c>
      <c r="J52" s="21">
        <f t="shared" si="7"/>
        <v>-1</v>
      </c>
    </row>
    <row r="53" spans="1:10" x14ac:dyDescent="0.25">
      <c r="A53" s="7" t="s">
        <v>70</v>
      </c>
      <c r="B53" s="65">
        <v>0</v>
      </c>
      <c r="C53" s="66">
        <v>0</v>
      </c>
      <c r="D53" s="65">
        <v>0</v>
      </c>
      <c r="E53" s="66">
        <v>1</v>
      </c>
      <c r="F53" s="67"/>
      <c r="G53" s="65">
        <f t="shared" si="4"/>
        <v>0</v>
      </c>
      <c r="H53" s="66">
        <f t="shared" si="5"/>
        <v>-1</v>
      </c>
      <c r="I53" s="20" t="str">
        <f t="shared" si="6"/>
        <v>-</v>
      </c>
      <c r="J53" s="21">
        <f t="shared" si="7"/>
        <v>-1</v>
      </c>
    </row>
    <row r="54" spans="1:10" x14ac:dyDescent="0.25">
      <c r="A54" s="7" t="s">
        <v>77</v>
      </c>
      <c r="B54" s="65">
        <v>0</v>
      </c>
      <c r="C54" s="66">
        <v>0</v>
      </c>
      <c r="D54" s="65">
        <v>5</v>
      </c>
      <c r="E54" s="66">
        <v>3</v>
      </c>
      <c r="F54" s="67"/>
      <c r="G54" s="65">
        <f t="shared" si="4"/>
        <v>0</v>
      </c>
      <c r="H54" s="66">
        <f t="shared" si="5"/>
        <v>2</v>
      </c>
      <c r="I54" s="20" t="str">
        <f t="shared" si="6"/>
        <v>-</v>
      </c>
      <c r="J54" s="21">
        <f t="shared" si="7"/>
        <v>0.66666666666666663</v>
      </c>
    </row>
    <row r="55" spans="1:10" x14ac:dyDescent="0.25">
      <c r="A55" s="7" t="s">
        <v>80</v>
      </c>
      <c r="B55" s="65">
        <v>2</v>
      </c>
      <c r="C55" s="66">
        <v>0</v>
      </c>
      <c r="D55" s="65">
        <v>11</v>
      </c>
      <c r="E55" s="66">
        <v>2</v>
      </c>
      <c r="F55" s="67"/>
      <c r="G55" s="65">
        <f t="shared" si="4"/>
        <v>2</v>
      </c>
      <c r="H55" s="66">
        <f t="shared" si="5"/>
        <v>9</v>
      </c>
      <c r="I55" s="20" t="str">
        <f t="shared" si="6"/>
        <v>-</v>
      </c>
      <c r="J55" s="21">
        <f t="shared" si="7"/>
        <v>4.5</v>
      </c>
    </row>
    <row r="56" spans="1:10" x14ac:dyDescent="0.25">
      <c r="A56" s="7" t="s">
        <v>81</v>
      </c>
      <c r="B56" s="65">
        <v>0</v>
      </c>
      <c r="C56" s="66">
        <v>0</v>
      </c>
      <c r="D56" s="65">
        <v>0</v>
      </c>
      <c r="E56" s="66">
        <v>2</v>
      </c>
      <c r="F56" s="67"/>
      <c r="G56" s="65">
        <f t="shared" si="4"/>
        <v>0</v>
      </c>
      <c r="H56" s="66">
        <f t="shared" si="5"/>
        <v>-2</v>
      </c>
      <c r="I56" s="20" t="str">
        <f t="shared" si="6"/>
        <v>-</v>
      </c>
      <c r="J56" s="21">
        <f t="shared" si="7"/>
        <v>-1</v>
      </c>
    </row>
    <row r="57" spans="1:10" x14ac:dyDescent="0.25">
      <c r="A57" s="1"/>
      <c r="B57" s="68"/>
      <c r="C57" s="69"/>
      <c r="D57" s="68"/>
      <c r="E57" s="69"/>
      <c r="F57" s="70"/>
      <c r="G57" s="68"/>
      <c r="H57" s="69"/>
      <c r="I57" s="5"/>
      <c r="J57" s="6"/>
    </row>
    <row r="58" spans="1:10" s="43" customFormat="1" x14ac:dyDescent="0.25">
      <c r="A58" s="27" t="s">
        <v>5</v>
      </c>
      <c r="B58" s="71">
        <f>SUM(B6:B57)</f>
        <v>832</v>
      </c>
      <c r="C58" s="72">
        <f>SUM(C6:C57)</f>
        <v>922</v>
      </c>
      <c r="D58" s="71">
        <f>SUM(D6:D57)</f>
        <v>7601</v>
      </c>
      <c r="E58" s="72">
        <f>SUM(E6:E57)</f>
        <v>7808</v>
      </c>
      <c r="F58" s="73"/>
      <c r="G58" s="71">
        <f>SUM(G6:G57)</f>
        <v>-90</v>
      </c>
      <c r="H58" s="72">
        <f>SUM(H6:H57)</f>
        <v>-207</v>
      </c>
      <c r="I58" s="37">
        <f>IF(C58=0, 0, G58/C58)</f>
        <v>-9.7613882863340565E-2</v>
      </c>
      <c r="J58" s="38">
        <f>IF(E58=0, 0, H58/E58)</f>
        <v>-2.6511270491803279E-2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8"/>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92</v>
      </c>
      <c r="B2" s="202" t="s">
        <v>83</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0.240384615384615</v>
      </c>
      <c r="C6" s="17">
        <v>0</v>
      </c>
      <c r="D6" s="16">
        <v>9.2093145638731694E-2</v>
      </c>
      <c r="E6" s="17">
        <v>5.1229508196721306E-2</v>
      </c>
      <c r="F6" s="12"/>
      <c r="G6" s="10">
        <f t="shared" ref="G6:G37" si="0">B6-C6</f>
        <v>0.240384615384615</v>
      </c>
      <c r="H6" s="11">
        <f t="shared" ref="H6:H37" si="1">D6-E6</f>
        <v>4.0863637442010388E-2</v>
      </c>
    </row>
    <row r="7" spans="1:8" x14ac:dyDescent="0.25">
      <c r="A7" s="7" t="s">
        <v>32</v>
      </c>
      <c r="B7" s="16">
        <v>0.240384615384615</v>
      </c>
      <c r="C7" s="17">
        <v>0.32537960954446898</v>
      </c>
      <c r="D7" s="16">
        <v>0.44730956453098297</v>
      </c>
      <c r="E7" s="17">
        <v>0.48668032786885196</v>
      </c>
      <c r="F7" s="12"/>
      <c r="G7" s="10">
        <f t="shared" si="0"/>
        <v>-8.4994994159853982E-2</v>
      </c>
      <c r="H7" s="11">
        <f t="shared" si="1"/>
        <v>-3.9370763337868986E-2</v>
      </c>
    </row>
    <row r="8" spans="1:8" x14ac:dyDescent="0.25">
      <c r="A8" s="7" t="s">
        <v>33</v>
      </c>
      <c r="B8" s="16">
        <v>0.240384615384615</v>
      </c>
      <c r="C8" s="17">
        <v>0.54229934924078105</v>
      </c>
      <c r="D8" s="16">
        <v>0.23681094592816701</v>
      </c>
      <c r="E8" s="17">
        <v>0.166495901639344</v>
      </c>
      <c r="F8" s="12"/>
      <c r="G8" s="10">
        <f t="shared" si="0"/>
        <v>-0.30191473385616607</v>
      </c>
      <c r="H8" s="11">
        <f t="shared" si="1"/>
        <v>7.0315044288823014E-2</v>
      </c>
    </row>
    <row r="9" spans="1:8" x14ac:dyDescent="0.25">
      <c r="A9" s="7" t="s">
        <v>34</v>
      </c>
      <c r="B9" s="16">
        <v>0</v>
      </c>
      <c r="C9" s="17">
        <v>0</v>
      </c>
      <c r="D9" s="16">
        <v>1.3156163662675999E-2</v>
      </c>
      <c r="E9" s="17">
        <v>0</v>
      </c>
      <c r="F9" s="12"/>
      <c r="G9" s="10">
        <f t="shared" si="0"/>
        <v>0</v>
      </c>
      <c r="H9" s="11">
        <f t="shared" si="1"/>
        <v>1.3156163662675999E-2</v>
      </c>
    </row>
    <row r="10" spans="1:8" x14ac:dyDescent="0.25">
      <c r="A10" s="7" t="s">
        <v>35</v>
      </c>
      <c r="B10" s="16">
        <v>6.8509615384615401</v>
      </c>
      <c r="C10" s="17">
        <v>2.92841648590022</v>
      </c>
      <c r="D10" s="16">
        <v>3.9073806078147602</v>
      </c>
      <c r="E10" s="17">
        <v>4.40573770491803</v>
      </c>
      <c r="F10" s="12"/>
      <c r="G10" s="10">
        <f t="shared" si="0"/>
        <v>3.9225450525613201</v>
      </c>
      <c r="H10" s="11">
        <f t="shared" si="1"/>
        <v>-0.49835709710326981</v>
      </c>
    </row>
    <row r="11" spans="1:8" x14ac:dyDescent="0.25">
      <c r="A11" s="7" t="s">
        <v>38</v>
      </c>
      <c r="B11" s="16">
        <v>0</v>
      </c>
      <c r="C11" s="17">
        <v>0</v>
      </c>
      <c r="D11" s="16">
        <v>1.3156163662675999E-2</v>
      </c>
      <c r="E11" s="17">
        <v>0</v>
      </c>
      <c r="F11" s="12"/>
      <c r="G11" s="10">
        <f t="shared" si="0"/>
        <v>0</v>
      </c>
      <c r="H11" s="11">
        <f t="shared" si="1"/>
        <v>1.3156163662675999E-2</v>
      </c>
    </row>
    <row r="12" spans="1:8" x14ac:dyDescent="0.25">
      <c r="A12" s="7" t="s">
        <v>39</v>
      </c>
      <c r="B12" s="16">
        <v>5.0480769230769198</v>
      </c>
      <c r="C12" s="17">
        <v>3.7960954446854696</v>
      </c>
      <c r="D12" s="16">
        <v>2.10498618602815</v>
      </c>
      <c r="E12" s="17">
        <v>1.6521516393442601</v>
      </c>
      <c r="F12" s="12"/>
      <c r="G12" s="10">
        <f t="shared" si="0"/>
        <v>1.2519814783914502</v>
      </c>
      <c r="H12" s="11">
        <f t="shared" si="1"/>
        <v>0.45283454668388989</v>
      </c>
    </row>
    <row r="13" spans="1:8" x14ac:dyDescent="0.25">
      <c r="A13" s="7" t="s">
        <v>41</v>
      </c>
      <c r="B13" s="16">
        <v>1.3221153846153799</v>
      </c>
      <c r="C13" s="17">
        <v>1.51843817787419</v>
      </c>
      <c r="D13" s="16">
        <v>0.9209314563873181</v>
      </c>
      <c r="E13" s="17">
        <v>1.1398565573770498</v>
      </c>
      <c r="F13" s="12"/>
      <c r="G13" s="10">
        <f t="shared" si="0"/>
        <v>-0.19632279325881008</v>
      </c>
      <c r="H13" s="11">
        <f t="shared" si="1"/>
        <v>-0.21892510098973172</v>
      </c>
    </row>
    <row r="14" spans="1:8" x14ac:dyDescent="0.25">
      <c r="A14" s="7" t="s">
        <v>42</v>
      </c>
      <c r="B14" s="16">
        <v>5.1682692307692299</v>
      </c>
      <c r="C14" s="17">
        <v>4.1214750542299399</v>
      </c>
      <c r="D14" s="16">
        <v>4.0915668990922205</v>
      </c>
      <c r="E14" s="17">
        <v>4.6618852459016393</v>
      </c>
      <c r="F14" s="12"/>
      <c r="G14" s="10">
        <f t="shared" si="0"/>
        <v>1.0467941765392901</v>
      </c>
      <c r="H14" s="11">
        <f t="shared" si="1"/>
        <v>-0.57031834680941884</v>
      </c>
    </row>
    <row r="15" spans="1:8" x14ac:dyDescent="0.25">
      <c r="A15" s="7" t="s">
        <v>45</v>
      </c>
      <c r="B15" s="16">
        <v>3.125</v>
      </c>
      <c r="C15" s="17">
        <v>3.4707158351410001</v>
      </c>
      <c r="D15" s="16">
        <v>3.3942902249703999</v>
      </c>
      <c r="E15" s="17">
        <v>3.27868852459016</v>
      </c>
      <c r="F15" s="12"/>
      <c r="G15" s="10">
        <f t="shared" si="0"/>
        <v>-0.34571583514100013</v>
      </c>
      <c r="H15" s="11">
        <f t="shared" si="1"/>
        <v>0.11560170038023987</v>
      </c>
    </row>
    <row r="16" spans="1:8" x14ac:dyDescent="0.25">
      <c r="A16" s="7" t="s">
        <v>47</v>
      </c>
      <c r="B16" s="16">
        <v>0</v>
      </c>
      <c r="C16" s="17">
        <v>0</v>
      </c>
      <c r="D16" s="16">
        <v>2.6312327325351902E-2</v>
      </c>
      <c r="E16" s="17">
        <v>0</v>
      </c>
      <c r="F16" s="12"/>
      <c r="G16" s="10">
        <f t="shared" si="0"/>
        <v>0</v>
      </c>
      <c r="H16" s="11">
        <f t="shared" si="1"/>
        <v>2.6312327325351902E-2</v>
      </c>
    </row>
    <row r="17" spans="1:8" x14ac:dyDescent="0.25">
      <c r="A17" s="7" t="s">
        <v>48</v>
      </c>
      <c r="B17" s="16">
        <v>0.48076923076923095</v>
      </c>
      <c r="C17" s="17">
        <v>0.65075921908893697</v>
      </c>
      <c r="D17" s="16">
        <v>0.434153400868307</v>
      </c>
      <c r="E17" s="17">
        <v>0.32018442622950799</v>
      </c>
      <c r="F17" s="12"/>
      <c r="G17" s="10">
        <f t="shared" si="0"/>
        <v>-0.16998998831970602</v>
      </c>
      <c r="H17" s="11">
        <f t="shared" si="1"/>
        <v>0.11396897463879901</v>
      </c>
    </row>
    <row r="18" spans="1:8" x14ac:dyDescent="0.25">
      <c r="A18" s="7" t="s">
        <v>50</v>
      </c>
      <c r="B18" s="16">
        <v>8.4134615384615401</v>
      </c>
      <c r="C18" s="17">
        <v>6.0737527114967502</v>
      </c>
      <c r="D18" s="16">
        <v>6.1044599394816501</v>
      </c>
      <c r="E18" s="17">
        <v>5.3406762295081993</v>
      </c>
      <c r="F18" s="12"/>
      <c r="G18" s="10">
        <f t="shared" si="0"/>
        <v>2.3397088269647899</v>
      </c>
      <c r="H18" s="11">
        <f t="shared" si="1"/>
        <v>0.7637837099734508</v>
      </c>
    </row>
    <row r="19" spans="1:8" x14ac:dyDescent="0.25">
      <c r="A19" s="7" t="s">
        <v>51</v>
      </c>
      <c r="B19" s="16">
        <v>0</v>
      </c>
      <c r="C19" s="17">
        <v>0</v>
      </c>
      <c r="D19" s="16">
        <v>3.9468490988027898E-2</v>
      </c>
      <c r="E19" s="17">
        <v>2.5614754098360702E-2</v>
      </c>
      <c r="F19" s="12"/>
      <c r="G19" s="10">
        <f t="shared" si="0"/>
        <v>0</v>
      </c>
      <c r="H19" s="11">
        <f t="shared" si="1"/>
        <v>1.3853736889667196E-2</v>
      </c>
    </row>
    <row r="20" spans="1:8" x14ac:dyDescent="0.25">
      <c r="A20" s="7" t="s">
        <v>52</v>
      </c>
      <c r="B20" s="16">
        <v>0.84134615384615397</v>
      </c>
      <c r="C20" s="17">
        <v>0.97613882863340595</v>
      </c>
      <c r="D20" s="16">
        <v>0.72358900144717797</v>
      </c>
      <c r="E20" s="17">
        <v>0.755635245901639</v>
      </c>
      <c r="F20" s="12"/>
      <c r="G20" s="10">
        <f t="shared" si="0"/>
        <v>-0.13479267478725199</v>
      </c>
      <c r="H20" s="11">
        <f t="shared" si="1"/>
        <v>-3.2046244454461026E-2</v>
      </c>
    </row>
    <row r="21" spans="1:8" x14ac:dyDescent="0.25">
      <c r="A21" s="7" t="s">
        <v>53</v>
      </c>
      <c r="B21" s="16">
        <v>0.120192307692308</v>
      </c>
      <c r="C21" s="17">
        <v>0.54229934924078105</v>
      </c>
      <c r="D21" s="16">
        <v>0.59202736482041796</v>
      </c>
      <c r="E21" s="17">
        <v>0.61475409836065598</v>
      </c>
      <c r="F21" s="12"/>
      <c r="G21" s="10">
        <f t="shared" si="0"/>
        <v>-0.42210704154847306</v>
      </c>
      <c r="H21" s="11">
        <f t="shared" si="1"/>
        <v>-2.272673354023802E-2</v>
      </c>
    </row>
    <row r="22" spans="1:8" x14ac:dyDescent="0.25">
      <c r="A22" s="7" t="s">
        <v>56</v>
      </c>
      <c r="B22" s="16">
        <v>0</v>
      </c>
      <c r="C22" s="17">
        <v>0</v>
      </c>
      <c r="D22" s="16">
        <v>1.3156163662675999E-2</v>
      </c>
      <c r="E22" s="17">
        <v>0</v>
      </c>
      <c r="F22" s="12"/>
      <c r="G22" s="10">
        <f t="shared" si="0"/>
        <v>0</v>
      </c>
      <c r="H22" s="11">
        <f t="shared" si="1"/>
        <v>1.3156163662675999E-2</v>
      </c>
    </row>
    <row r="23" spans="1:8" x14ac:dyDescent="0.25">
      <c r="A23" s="7" t="s">
        <v>57</v>
      </c>
      <c r="B23" s="16">
        <v>6.1298076923076898</v>
      </c>
      <c r="C23" s="17">
        <v>8.785249457700651</v>
      </c>
      <c r="D23" s="16">
        <v>6.4991448493619304</v>
      </c>
      <c r="E23" s="17">
        <v>8.8114754098360706</v>
      </c>
      <c r="F23" s="12"/>
      <c r="G23" s="10">
        <f t="shared" si="0"/>
        <v>-2.6554417653929612</v>
      </c>
      <c r="H23" s="11">
        <f t="shared" si="1"/>
        <v>-2.3123305604741402</v>
      </c>
    </row>
    <row r="24" spans="1:8" x14ac:dyDescent="0.25">
      <c r="A24" s="7" t="s">
        <v>58</v>
      </c>
      <c r="B24" s="16">
        <v>0.240384615384615</v>
      </c>
      <c r="C24" s="17">
        <v>0.43383947939262502</v>
      </c>
      <c r="D24" s="16">
        <v>0.40784107354295501</v>
      </c>
      <c r="E24" s="17">
        <v>0.46106557377049195</v>
      </c>
      <c r="F24" s="12"/>
      <c r="G24" s="10">
        <f t="shared" si="0"/>
        <v>-0.19345486400801001</v>
      </c>
      <c r="H24" s="11">
        <f t="shared" si="1"/>
        <v>-5.3224500227536942E-2</v>
      </c>
    </row>
    <row r="25" spans="1:8" x14ac:dyDescent="0.25">
      <c r="A25" s="7" t="s">
        <v>60</v>
      </c>
      <c r="B25" s="16">
        <v>0.240384615384615</v>
      </c>
      <c r="C25" s="17">
        <v>0.10845986984815599</v>
      </c>
      <c r="D25" s="16">
        <v>6.5780818313379799E-2</v>
      </c>
      <c r="E25" s="17">
        <v>0.14088114754098399</v>
      </c>
      <c r="F25" s="12"/>
      <c r="G25" s="10">
        <f t="shared" si="0"/>
        <v>0.131924745536459</v>
      </c>
      <c r="H25" s="11">
        <f t="shared" si="1"/>
        <v>-7.5100329227604193E-2</v>
      </c>
    </row>
    <row r="26" spans="1:8" x14ac:dyDescent="0.25">
      <c r="A26" s="7" t="s">
        <v>61</v>
      </c>
      <c r="B26" s="16">
        <v>4.0865384615384599</v>
      </c>
      <c r="C26" s="17">
        <v>3.9045553145336198</v>
      </c>
      <c r="D26" s="16">
        <v>6.02552295750559</v>
      </c>
      <c r="E26" s="17">
        <v>2.5486680327868898</v>
      </c>
      <c r="F26" s="12"/>
      <c r="G26" s="10">
        <f t="shared" si="0"/>
        <v>0.18198314700484008</v>
      </c>
      <c r="H26" s="11">
        <f t="shared" si="1"/>
        <v>3.4768549247187002</v>
      </c>
    </row>
    <row r="27" spans="1:8" x14ac:dyDescent="0.25">
      <c r="A27" s="7" t="s">
        <v>62</v>
      </c>
      <c r="B27" s="16">
        <v>0.240384615384615</v>
      </c>
      <c r="C27" s="17">
        <v>0</v>
      </c>
      <c r="D27" s="16">
        <v>0.13156163662675999</v>
      </c>
      <c r="E27" s="17">
        <v>2.5614754098360702E-2</v>
      </c>
      <c r="F27" s="12"/>
      <c r="G27" s="10">
        <f t="shared" si="0"/>
        <v>0.240384615384615</v>
      </c>
      <c r="H27" s="11">
        <f t="shared" si="1"/>
        <v>0.10594688252839929</v>
      </c>
    </row>
    <row r="28" spans="1:8" x14ac:dyDescent="0.25">
      <c r="A28" s="7" t="s">
        <v>63</v>
      </c>
      <c r="B28" s="16">
        <v>4.4471153846153797</v>
      </c>
      <c r="C28" s="17">
        <v>5.6399132321041199</v>
      </c>
      <c r="D28" s="16">
        <v>7.4463886330745996</v>
      </c>
      <c r="E28" s="17">
        <v>9.0420081967213104</v>
      </c>
      <c r="F28" s="12"/>
      <c r="G28" s="10">
        <f t="shared" si="0"/>
        <v>-1.1927978474887402</v>
      </c>
      <c r="H28" s="11">
        <f t="shared" si="1"/>
        <v>-1.5956195636467108</v>
      </c>
    </row>
    <row r="29" spans="1:8" x14ac:dyDescent="0.25">
      <c r="A29" s="7" t="s">
        <v>64</v>
      </c>
      <c r="B29" s="16">
        <v>2.4038461538461502</v>
      </c>
      <c r="C29" s="17">
        <v>2.2776572668112798</v>
      </c>
      <c r="D29" s="16">
        <v>2.7233258781739202</v>
      </c>
      <c r="E29" s="17">
        <v>3.4195696721311499</v>
      </c>
      <c r="F29" s="12"/>
      <c r="G29" s="10">
        <f t="shared" si="0"/>
        <v>0.12618888703487041</v>
      </c>
      <c r="H29" s="11">
        <f t="shared" si="1"/>
        <v>-0.69624379395722968</v>
      </c>
    </row>
    <row r="30" spans="1:8" x14ac:dyDescent="0.25">
      <c r="A30" s="7" t="s">
        <v>65</v>
      </c>
      <c r="B30" s="16">
        <v>0</v>
      </c>
      <c r="C30" s="17">
        <v>0</v>
      </c>
      <c r="D30" s="16">
        <v>1.3156163662675999E-2</v>
      </c>
      <c r="E30" s="17">
        <v>0</v>
      </c>
      <c r="F30" s="12"/>
      <c r="G30" s="10">
        <f t="shared" si="0"/>
        <v>0</v>
      </c>
      <c r="H30" s="11">
        <f t="shared" si="1"/>
        <v>1.3156163662675999E-2</v>
      </c>
    </row>
    <row r="31" spans="1:8" x14ac:dyDescent="0.25">
      <c r="A31" s="7" t="s">
        <v>66</v>
      </c>
      <c r="B31" s="16">
        <v>0</v>
      </c>
      <c r="C31" s="17">
        <v>0.21691973969631198</v>
      </c>
      <c r="D31" s="16">
        <v>3.9468490988027898E-2</v>
      </c>
      <c r="E31" s="17">
        <v>3.8422131147540999E-2</v>
      </c>
      <c r="F31" s="12"/>
      <c r="G31" s="10">
        <f t="shared" si="0"/>
        <v>-0.21691973969631198</v>
      </c>
      <c r="H31" s="11">
        <f t="shared" si="1"/>
        <v>1.046359840486899E-3</v>
      </c>
    </row>
    <row r="32" spans="1:8" x14ac:dyDescent="0.25">
      <c r="A32" s="7" t="s">
        <v>67</v>
      </c>
      <c r="B32" s="16">
        <v>0.9615384615384619</v>
      </c>
      <c r="C32" s="17">
        <v>0.54229934924078105</v>
      </c>
      <c r="D32" s="16">
        <v>0.73674516510985399</v>
      </c>
      <c r="E32" s="17">
        <v>0.48668032786885196</v>
      </c>
      <c r="F32" s="12"/>
      <c r="G32" s="10">
        <f t="shared" si="0"/>
        <v>0.41923911229768085</v>
      </c>
      <c r="H32" s="11">
        <f t="shared" si="1"/>
        <v>0.25006483724100204</v>
      </c>
    </row>
    <row r="33" spans="1:8" x14ac:dyDescent="0.25">
      <c r="A33" s="7" t="s">
        <v>68</v>
      </c>
      <c r="B33" s="16">
        <v>0</v>
      </c>
      <c r="C33" s="17">
        <v>0</v>
      </c>
      <c r="D33" s="16">
        <v>0</v>
      </c>
      <c r="E33" s="17">
        <v>1.2807377049180299E-2</v>
      </c>
      <c r="F33" s="12"/>
      <c r="G33" s="10">
        <f t="shared" si="0"/>
        <v>0</v>
      </c>
      <c r="H33" s="11">
        <f t="shared" si="1"/>
        <v>-1.2807377049180299E-2</v>
      </c>
    </row>
    <row r="34" spans="1:8" x14ac:dyDescent="0.25">
      <c r="A34" s="7" t="s">
        <v>69</v>
      </c>
      <c r="B34" s="16">
        <v>0</v>
      </c>
      <c r="C34" s="17">
        <v>0</v>
      </c>
      <c r="D34" s="16">
        <v>0</v>
      </c>
      <c r="E34" s="17">
        <v>1.2807377049180299E-2</v>
      </c>
      <c r="F34" s="12"/>
      <c r="G34" s="10">
        <f t="shared" si="0"/>
        <v>0</v>
      </c>
      <c r="H34" s="11">
        <f t="shared" si="1"/>
        <v>-1.2807377049180299E-2</v>
      </c>
    </row>
    <row r="35" spans="1:8" x14ac:dyDescent="0.25">
      <c r="A35" s="7" t="s">
        <v>71</v>
      </c>
      <c r="B35" s="16">
        <v>0</v>
      </c>
      <c r="C35" s="17">
        <v>0</v>
      </c>
      <c r="D35" s="16">
        <v>3.9468490988027898E-2</v>
      </c>
      <c r="E35" s="17">
        <v>6.4036885245901606E-2</v>
      </c>
      <c r="F35" s="12"/>
      <c r="G35" s="10">
        <f t="shared" si="0"/>
        <v>0</v>
      </c>
      <c r="H35" s="11">
        <f t="shared" si="1"/>
        <v>-2.4568394257873709E-2</v>
      </c>
    </row>
    <row r="36" spans="1:8" x14ac:dyDescent="0.25">
      <c r="A36" s="7" t="s">
        <v>72</v>
      </c>
      <c r="B36" s="16">
        <v>0.120192307692308</v>
      </c>
      <c r="C36" s="17">
        <v>0.21691973969631198</v>
      </c>
      <c r="D36" s="16">
        <v>0.184186291277463</v>
      </c>
      <c r="E36" s="17">
        <v>0.192110655737705</v>
      </c>
      <c r="F36" s="12"/>
      <c r="G36" s="10">
        <f t="shared" si="0"/>
        <v>-9.672743200400398E-2</v>
      </c>
      <c r="H36" s="11">
        <f t="shared" si="1"/>
        <v>-7.9243644602420005E-3</v>
      </c>
    </row>
    <row r="37" spans="1:8" x14ac:dyDescent="0.25">
      <c r="A37" s="7" t="s">
        <v>73</v>
      </c>
      <c r="B37" s="16">
        <v>2.0432692307692299</v>
      </c>
      <c r="C37" s="17">
        <v>2.3861171366594403</v>
      </c>
      <c r="D37" s="16">
        <v>2.0392053677147701</v>
      </c>
      <c r="E37" s="17">
        <v>2.1772540983606601</v>
      </c>
      <c r="F37" s="12"/>
      <c r="G37" s="10">
        <f t="shared" si="0"/>
        <v>-0.3428479058902103</v>
      </c>
      <c r="H37" s="11">
        <f t="shared" si="1"/>
        <v>-0.13804873064588996</v>
      </c>
    </row>
    <row r="38" spans="1:8" x14ac:dyDescent="0.25">
      <c r="A38" s="7" t="s">
        <v>74</v>
      </c>
      <c r="B38" s="16">
        <v>3.3653846153846203</v>
      </c>
      <c r="C38" s="17">
        <v>2.8199566160520599</v>
      </c>
      <c r="D38" s="16">
        <v>3.7231943165372998</v>
      </c>
      <c r="E38" s="17">
        <v>2.3821721311475401</v>
      </c>
      <c r="F38" s="12"/>
      <c r="G38" s="10">
        <f t="shared" ref="G38:G56" si="2">B38-C38</f>
        <v>0.54542799933256036</v>
      </c>
      <c r="H38" s="11">
        <f t="shared" ref="H38:H56" si="3">D38-E38</f>
        <v>1.3410221853897597</v>
      </c>
    </row>
    <row r="39" spans="1:8" x14ac:dyDescent="0.25">
      <c r="A39" s="7" t="s">
        <v>75</v>
      </c>
      <c r="B39" s="16">
        <v>0.9615384615384619</v>
      </c>
      <c r="C39" s="17">
        <v>0</v>
      </c>
      <c r="D39" s="16">
        <v>0.184186291277463</v>
      </c>
      <c r="E39" s="17">
        <v>0</v>
      </c>
      <c r="F39" s="12"/>
      <c r="G39" s="10">
        <f t="shared" si="2"/>
        <v>0.9615384615384619</v>
      </c>
      <c r="H39" s="11">
        <f t="shared" si="3"/>
        <v>0.184186291277463</v>
      </c>
    </row>
    <row r="40" spans="1:8" x14ac:dyDescent="0.25">
      <c r="A40" s="7" t="s">
        <v>76</v>
      </c>
      <c r="B40" s="16">
        <v>38.341346153846203</v>
      </c>
      <c r="C40" s="17">
        <v>43.600867678958799</v>
      </c>
      <c r="D40" s="16">
        <v>42.954874358636999</v>
      </c>
      <c r="E40" s="17">
        <v>43.442622950819697</v>
      </c>
      <c r="F40" s="12"/>
      <c r="G40" s="10">
        <f t="shared" si="2"/>
        <v>-5.2595215251125964</v>
      </c>
      <c r="H40" s="11">
        <f t="shared" si="3"/>
        <v>-0.48774859218269739</v>
      </c>
    </row>
    <row r="41" spans="1:8" x14ac:dyDescent="0.25">
      <c r="A41" s="7" t="s">
        <v>78</v>
      </c>
      <c r="B41" s="16">
        <v>0.48076923076923095</v>
      </c>
      <c r="C41" s="17">
        <v>1.8438177874186501</v>
      </c>
      <c r="D41" s="16">
        <v>0.65780818313379796</v>
      </c>
      <c r="E41" s="17">
        <v>1.4472336065573801</v>
      </c>
      <c r="F41" s="12"/>
      <c r="G41" s="10">
        <f t="shared" si="2"/>
        <v>-1.363048556649419</v>
      </c>
      <c r="H41" s="11">
        <f t="shared" si="3"/>
        <v>-0.78942542342358213</v>
      </c>
    </row>
    <row r="42" spans="1:8" x14ac:dyDescent="0.25">
      <c r="A42" s="7" t="s">
        <v>79</v>
      </c>
      <c r="B42" s="16">
        <v>0</v>
      </c>
      <c r="C42" s="17">
        <v>0</v>
      </c>
      <c r="D42" s="16">
        <v>1.3156163662675999E-2</v>
      </c>
      <c r="E42" s="17">
        <v>0</v>
      </c>
      <c r="F42" s="12"/>
      <c r="G42" s="10">
        <f t="shared" si="2"/>
        <v>0</v>
      </c>
      <c r="H42" s="11">
        <f t="shared" si="3"/>
        <v>1.3156163662675999E-2</v>
      </c>
    </row>
    <row r="43" spans="1:8" x14ac:dyDescent="0.25">
      <c r="A43" s="142" t="s">
        <v>36</v>
      </c>
      <c r="B43" s="153">
        <v>0</v>
      </c>
      <c r="C43" s="154">
        <v>0</v>
      </c>
      <c r="D43" s="153">
        <v>0</v>
      </c>
      <c r="E43" s="154">
        <v>1.2807377049180299E-2</v>
      </c>
      <c r="F43" s="155"/>
      <c r="G43" s="156">
        <f t="shared" si="2"/>
        <v>0</v>
      </c>
      <c r="H43" s="157">
        <f t="shared" si="3"/>
        <v>-1.2807377049180299E-2</v>
      </c>
    </row>
    <row r="44" spans="1:8" x14ac:dyDescent="0.25">
      <c r="A44" s="7" t="s">
        <v>37</v>
      </c>
      <c r="B44" s="16">
        <v>0.240384615384615</v>
      </c>
      <c r="C44" s="17">
        <v>0</v>
      </c>
      <c r="D44" s="16">
        <v>0.31574792790422296</v>
      </c>
      <c r="E44" s="17">
        <v>0.24334016393442598</v>
      </c>
      <c r="F44" s="12"/>
      <c r="G44" s="10">
        <f t="shared" si="2"/>
        <v>0.240384615384615</v>
      </c>
      <c r="H44" s="11">
        <f t="shared" si="3"/>
        <v>7.2407763969796979E-2</v>
      </c>
    </row>
    <row r="45" spans="1:8" x14ac:dyDescent="0.25">
      <c r="A45" s="7" t="s">
        <v>40</v>
      </c>
      <c r="B45" s="16">
        <v>0.9615384615384619</v>
      </c>
      <c r="C45" s="17">
        <v>0.97613882863340595</v>
      </c>
      <c r="D45" s="16">
        <v>0.64465201947112205</v>
      </c>
      <c r="E45" s="17">
        <v>0.55071721311475397</v>
      </c>
      <c r="F45" s="12"/>
      <c r="G45" s="10">
        <f t="shared" si="2"/>
        <v>-1.4600367094944056E-2</v>
      </c>
      <c r="H45" s="11">
        <f t="shared" si="3"/>
        <v>9.3934806356368084E-2</v>
      </c>
    </row>
    <row r="46" spans="1:8" x14ac:dyDescent="0.25">
      <c r="A46" s="7" t="s">
        <v>43</v>
      </c>
      <c r="B46" s="16">
        <v>0.120192307692308</v>
      </c>
      <c r="C46" s="17">
        <v>0</v>
      </c>
      <c r="D46" s="16">
        <v>1.3156163662675999E-2</v>
      </c>
      <c r="E46" s="17">
        <v>1.2807377049180299E-2</v>
      </c>
      <c r="F46" s="12"/>
      <c r="G46" s="10">
        <f t="shared" si="2"/>
        <v>0.120192307692308</v>
      </c>
      <c r="H46" s="11">
        <f t="shared" si="3"/>
        <v>3.4878661349570066E-4</v>
      </c>
    </row>
    <row r="47" spans="1:8" x14ac:dyDescent="0.25">
      <c r="A47" s="7" t="s">
        <v>44</v>
      </c>
      <c r="B47" s="16">
        <v>2.0432692307692299</v>
      </c>
      <c r="C47" s="17">
        <v>1.1930585683297201</v>
      </c>
      <c r="D47" s="16">
        <v>1.2893040389422401</v>
      </c>
      <c r="E47" s="17">
        <v>0.98616803278688492</v>
      </c>
      <c r="F47" s="12"/>
      <c r="G47" s="10">
        <f t="shared" si="2"/>
        <v>0.85021066243950982</v>
      </c>
      <c r="H47" s="11">
        <f t="shared" si="3"/>
        <v>0.30313600615535519</v>
      </c>
    </row>
    <row r="48" spans="1:8" x14ac:dyDescent="0.25">
      <c r="A48" s="7" t="s">
        <v>46</v>
      </c>
      <c r="B48" s="16">
        <v>0</v>
      </c>
      <c r="C48" s="17">
        <v>0</v>
      </c>
      <c r="D48" s="16">
        <v>3.9468490988027898E-2</v>
      </c>
      <c r="E48" s="17">
        <v>1.2807377049180299E-2</v>
      </c>
      <c r="F48" s="12"/>
      <c r="G48" s="10">
        <f t="shared" si="2"/>
        <v>0</v>
      </c>
      <c r="H48" s="11">
        <f t="shared" si="3"/>
        <v>2.6661113938847597E-2</v>
      </c>
    </row>
    <row r="49" spans="1:8" x14ac:dyDescent="0.25">
      <c r="A49" s="7" t="s">
        <v>49</v>
      </c>
      <c r="B49" s="16">
        <v>0.120192307692308</v>
      </c>
      <c r="C49" s="17">
        <v>0.10845986984815599</v>
      </c>
      <c r="D49" s="16">
        <v>0.24996710959084298</v>
      </c>
      <c r="E49" s="17">
        <v>0.26895491803278704</v>
      </c>
      <c r="F49" s="12"/>
      <c r="G49" s="10">
        <f t="shared" si="2"/>
        <v>1.1732437844152011E-2</v>
      </c>
      <c r="H49" s="11">
        <f t="shared" si="3"/>
        <v>-1.898780844194406E-2</v>
      </c>
    </row>
    <row r="50" spans="1:8" x14ac:dyDescent="0.25">
      <c r="A50" s="7" t="s">
        <v>54</v>
      </c>
      <c r="B50" s="16">
        <v>0.120192307692308</v>
      </c>
      <c r="C50" s="17">
        <v>0</v>
      </c>
      <c r="D50" s="16">
        <v>0.171030127614788</v>
      </c>
      <c r="E50" s="17">
        <v>0.192110655737705</v>
      </c>
      <c r="F50" s="12"/>
      <c r="G50" s="10">
        <f t="shared" si="2"/>
        <v>0.120192307692308</v>
      </c>
      <c r="H50" s="11">
        <f t="shared" si="3"/>
        <v>-2.1080528122916997E-2</v>
      </c>
    </row>
    <row r="51" spans="1:8" x14ac:dyDescent="0.25">
      <c r="A51" s="7" t="s">
        <v>55</v>
      </c>
      <c r="B51" s="16">
        <v>0</v>
      </c>
      <c r="C51" s="17">
        <v>0</v>
      </c>
      <c r="D51" s="16">
        <v>2.6312327325351902E-2</v>
      </c>
      <c r="E51" s="17">
        <v>0</v>
      </c>
      <c r="F51" s="12"/>
      <c r="G51" s="10">
        <f t="shared" si="2"/>
        <v>0</v>
      </c>
      <c r="H51" s="11">
        <f t="shared" si="3"/>
        <v>2.6312327325351902E-2</v>
      </c>
    </row>
    <row r="52" spans="1:8" x14ac:dyDescent="0.25">
      <c r="A52" s="7" t="s">
        <v>59</v>
      </c>
      <c r="B52" s="16">
        <v>0</v>
      </c>
      <c r="C52" s="17">
        <v>0</v>
      </c>
      <c r="D52" s="16">
        <v>0</v>
      </c>
      <c r="E52" s="17">
        <v>1.2807377049180299E-2</v>
      </c>
      <c r="F52" s="12"/>
      <c r="G52" s="10">
        <f t="shared" si="2"/>
        <v>0</v>
      </c>
      <c r="H52" s="11">
        <f t="shared" si="3"/>
        <v>-1.2807377049180299E-2</v>
      </c>
    </row>
    <row r="53" spans="1:8" x14ac:dyDescent="0.25">
      <c r="A53" s="7" t="s">
        <v>70</v>
      </c>
      <c r="B53" s="16">
        <v>0</v>
      </c>
      <c r="C53" s="17">
        <v>0</v>
      </c>
      <c r="D53" s="16">
        <v>0</v>
      </c>
      <c r="E53" s="17">
        <v>1.2807377049180299E-2</v>
      </c>
      <c r="F53" s="12"/>
      <c r="G53" s="10">
        <f t="shared" si="2"/>
        <v>0</v>
      </c>
      <c r="H53" s="11">
        <f t="shared" si="3"/>
        <v>-1.2807377049180299E-2</v>
      </c>
    </row>
    <row r="54" spans="1:8" x14ac:dyDescent="0.25">
      <c r="A54" s="7" t="s">
        <v>77</v>
      </c>
      <c r="B54" s="16">
        <v>0</v>
      </c>
      <c r="C54" s="17">
        <v>0</v>
      </c>
      <c r="D54" s="16">
        <v>6.5780818313379799E-2</v>
      </c>
      <c r="E54" s="17">
        <v>3.8422131147540999E-2</v>
      </c>
      <c r="F54" s="12"/>
      <c r="G54" s="10">
        <f t="shared" si="2"/>
        <v>0</v>
      </c>
      <c r="H54" s="11">
        <f t="shared" si="3"/>
        <v>2.7358687165838801E-2</v>
      </c>
    </row>
    <row r="55" spans="1:8" x14ac:dyDescent="0.25">
      <c r="A55" s="7" t="s">
        <v>80</v>
      </c>
      <c r="B55" s="16">
        <v>0.240384615384615</v>
      </c>
      <c r="C55" s="17">
        <v>0</v>
      </c>
      <c r="D55" s="16">
        <v>0.14471780028943601</v>
      </c>
      <c r="E55" s="17">
        <v>2.5614754098360702E-2</v>
      </c>
      <c r="F55" s="12"/>
      <c r="G55" s="10">
        <f t="shared" si="2"/>
        <v>0.240384615384615</v>
      </c>
      <c r="H55" s="11">
        <f t="shared" si="3"/>
        <v>0.11910304619107531</v>
      </c>
    </row>
    <row r="56" spans="1:8" x14ac:dyDescent="0.25">
      <c r="A56" s="7" t="s">
        <v>81</v>
      </c>
      <c r="B56" s="16">
        <v>0</v>
      </c>
      <c r="C56" s="17">
        <v>0</v>
      </c>
      <c r="D56" s="16">
        <v>0</v>
      </c>
      <c r="E56" s="17">
        <v>2.5614754098360702E-2</v>
      </c>
      <c r="F56" s="12"/>
      <c r="G56" s="10">
        <f t="shared" si="2"/>
        <v>0</v>
      </c>
      <c r="H56" s="11">
        <f t="shared" si="3"/>
        <v>-2.5614754098360702E-2</v>
      </c>
    </row>
    <row r="57" spans="1:8" x14ac:dyDescent="0.25">
      <c r="A57" s="1"/>
      <c r="B57" s="18"/>
      <c r="C57" s="19"/>
      <c r="D57" s="18"/>
      <c r="E57" s="19"/>
      <c r="F57" s="15"/>
      <c r="G57" s="13"/>
      <c r="H57" s="14"/>
    </row>
    <row r="58" spans="1:8" s="43" customFormat="1" x14ac:dyDescent="0.25">
      <c r="A58" s="27" t="s">
        <v>5</v>
      </c>
      <c r="B58" s="44">
        <f>SUM(B6:B57)</f>
        <v>100.00000000000001</v>
      </c>
      <c r="C58" s="45">
        <f>SUM(C6:C57)</f>
        <v>100.00000000000003</v>
      </c>
      <c r="D58" s="44">
        <f>SUM(D6:D57)</f>
        <v>99.999999999999957</v>
      </c>
      <c r="E58" s="45">
        <f>SUM(E6:E57)</f>
        <v>100.00000000000004</v>
      </c>
      <c r="F58" s="49"/>
      <c r="G58" s="50">
        <f>SUM(G6:G57)</f>
        <v>8.6042284408449632E-16</v>
      </c>
      <c r="H58" s="51">
        <f>SUM(H6:H57)</f>
        <v>-6.5839694807223736E-14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93</v>
      </c>
      <c r="B7" s="78">
        <f>SUM($B8:$B11)</f>
        <v>130</v>
      </c>
      <c r="C7" s="79">
        <f>SUM($C8:$C11)</f>
        <v>250</v>
      </c>
      <c r="D7" s="78">
        <f>SUM($D8:$D11)</f>
        <v>1159</v>
      </c>
      <c r="E7" s="79">
        <f>SUM($E8:$E11)</f>
        <v>1420</v>
      </c>
      <c r="F7" s="80"/>
      <c r="G7" s="78">
        <f>B7-C7</f>
        <v>-120</v>
      </c>
      <c r="H7" s="79">
        <f>D7-E7</f>
        <v>-261</v>
      </c>
      <c r="I7" s="54">
        <f>IF(C7=0, "-", IF(G7/C7&lt;10, G7/C7, "&gt;999%"))</f>
        <v>-0.48</v>
      </c>
      <c r="J7" s="55">
        <f>IF(E7=0, "-", IF(H7/E7&lt;10, H7/E7, "&gt;999%"))</f>
        <v>-0.18380281690140846</v>
      </c>
    </row>
    <row r="8" spans="1:10" x14ac:dyDescent="0.25">
      <c r="A8" s="158" t="s">
        <v>141</v>
      </c>
      <c r="B8" s="65">
        <v>86</v>
      </c>
      <c r="C8" s="66">
        <v>126</v>
      </c>
      <c r="D8" s="65">
        <v>605</v>
      </c>
      <c r="E8" s="66">
        <v>691</v>
      </c>
      <c r="F8" s="67"/>
      <c r="G8" s="65">
        <f>B8-C8</f>
        <v>-40</v>
      </c>
      <c r="H8" s="66">
        <f>D8-E8</f>
        <v>-86</v>
      </c>
      <c r="I8" s="8">
        <f>IF(C8=0, "-", IF(G8/C8&lt;10, G8/C8, "&gt;999%"))</f>
        <v>-0.31746031746031744</v>
      </c>
      <c r="J8" s="9">
        <f>IF(E8=0, "-", IF(H8/E8&lt;10, H8/E8, "&gt;999%"))</f>
        <v>-0.12445730824891461</v>
      </c>
    </row>
    <row r="9" spans="1:10" x14ac:dyDescent="0.25">
      <c r="A9" s="158" t="s">
        <v>142</v>
      </c>
      <c r="B9" s="65">
        <v>35</v>
      </c>
      <c r="C9" s="66">
        <v>46</v>
      </c>
      <c r="D9" s="65">
        <v>226</v>
      </c>
      <c r="E9" s="66">
        <v>275</v>
      </c>
      <c r="F9" s="67"/>
      <c r="G9" s="65">
        <f>B9-C9</f>
        <v>-11</v>
      </c>
      <c r="H9" s="66">
        <f>D9-E9</f>
        <v>-49</v>
      </c>
      <c r="I9" s="8">
        <f>IF(C9=0, "-", IF(G9/C9&lt;10, G9/C9, "&gt;999%"))</f>
        <v>-0.2391304347826087</v>
      </c>
      <c r="J9" s="9">
        <f>IF(E9=0, "-", IF(H9/E9&lt;10, H9/E9, "&gt;999%"))</f>
        <v>-0.17818181818181819</v>
      </c>
    </row>
    <row r="10" spans="1:10" x14ac:dyDescent="0.25">
      <c r="A10" s="158" t="s">
        <v>143</v>
      </c>
      <c r="B10" s="65">
        <v>5</v>
      </c>
      <c r="C10" s="66">
        <v>19</v>
      </c>
      <c r="D10" s="65">
        <v>78</v>
      </c>
      <c r="E10" s="66">
        <v>87</v>
      </c>
      <c r="F10" s="67"/>
      <c r="G10" s="65">
        <f>B10-C10</f>
        <v>-14</v>
      </c>
      <c r="H10" s="66">
        <f>D10-E10</f>
        <v>-9</v>
      </c>
      <c r="I10" s="8">
        <f>IF(C10=0, "-", IF(G10/C10&lt;10, G10/C10, "&gt;999%"))</f>
        <v>-0.73684210526315785</v>
      </c>
      <c r="J10" s="9">
        <f>IF(E10=0, "-", IF(H10/E10&lt;10, H10/E10, "&gt;999%"))</f>
        <v>-0.10344827586206896</v>
      </c>
    </row>
    <row r="11" spans="1:10" x14ac:dyDescent="0.25">
      <c r="A11" s="158" t="s">
        <v>144</v>
      </c>
      <c r="B11" s="65">
        <v>4</v>
      </c>
      <c r="C11" s="66">
        <v>59</v>
      </c>
      <c r="D11" s="65">
        <v>250</v>
      </c>
      <c r="E11" s="66">
        <v>367</v>
      </c>
      <c r="F11" s="67"/>
      <c r="G11" s="65">
        <f>B11-C11</f>
        <v>-55</v>
      </c>
      <c r="H11" s="66">
        <f>D11-E11</f>
        <v>-117</v>
      </c>
      <c r="I11" s="8">
        <f>IF(C11=0, "-", IF(G11/C11&lt;10, G11/C11, "&gt;999%"))</f>
        <v>-0.93220338983050843</v>
      </c>
      <c r="J11" s="9">
        <f>IF(E11=0, "-", IF(H11/E11&lt;10, H11/E11, "&gt;999%"))</f>
        <v>-0.31880108991825612</v>
      </c>
    </row>
    <row r="12" spans="1:10" x14ac:dyDescent="0.25">
      <c r="A12" s="7"/>
      <c r="B12" s="65"/>
      <c r="C12" s="66"/>
      <c r="D12" s="65"/>
      <c r="E12" s="66"/>
      <c r="F12" s="67"/>
      <c r="G12" s="65"/>
      <c r="H12" s="66"/>
      <c r="I12" s="8"/>
      <c r="J12" s="9"/>
    </row>
    <row r="13" spans="1:10" s="160" customFormat="1" x14ac:dyDescent="0.25">
      <c r="A13" s="159" t="s">
        <v>102</v>
      </c>
      <c r="B13" s="78">
        <f>SUM($B14:$B17)</f>
        <v>390</v>
      </c>
      <c r="C13" s="79">
        <f>SUM($C14:$C17)</f>
        <v>384</v>
      </c>
      <c r="D13" s="78">
        <f>SUM($D14:$D17)</f>
        <v>3534</v>
      </c>
      <c r="E13" s="79">
        <f>SUM($E14:$E17)</f>
        <v>3679</v>
      </c>
      <c r="F13" s="80"/>
      <c r="G13" s="78">
        <f>B13-C13</f>
        <v>6</v>
      </c>
      <c r="H13" s="79">
        <f>D13-E13</f>
        <v>-145</v>
      </c>
      <c r="I13" s="54">
        <f>IF(C13=0, "-", IF(G13/C13&lt;10, G13/C13, "&gt;999%"))</f>
        <v>1.5625E-2</v>
      </c>
      <c r="J13" s="55">
        <f>IF(E13=0, "-", IF(H13/E13&lt;10, H13/E13, "&gt;999%"))</f>
        <v>-3.9412883935852135E-2</v>
      </c>
    </row>
    <row r="14" spans="1:10" x14ac:dyDescent="0.25">
      <c r="A14" s="158" t="s">
        <v>141</v>
      </c>
      <c r="B14" s="65">
        <v>228</v>
      </c>
      <c r="C14" s="66">
        <v>230</v>
      </c>
      <c r="D14" s="65">
        <v>1854</v>
      </c>
      <c r="E14" s="66">
        <v>1908</v>
      </c>
      <c r="F14" s="67"/>
      <c r="G14" s="65">
        <f>B14-C14</f>
        <v>-2</v>
      </c>
      <c r="H14" s="66">
        <f>D14-E14</f>
        <v>-54</v>
      </c>
      <c r="I14" s="8">
        <f>IF(C14=0, "-", IF(G14/C14&lt;10, G14/C14, "&gt;999%"))</f>
        <v>-8.6956521739130436E-3</v>
      </c>
      <c r="J14" s="9">
        <f>IF(E14=0, "-", IF(H14/E14&lt;10, H14/E14, "&gt;999%"))</f>
        <v>-2.8301886792452831E-2</v>
      </c>
    </row>
    <row r="15" spans="1:10" x14ac:dyDescent="0.25">
      <c r="A15" s="158" t="s">
        <v>142</v>
      </c>
      <c r="B15" s="65">
        <v>128</v>
      </c>
      <c r="C15" s="66">
        <v>106</v>
      </c>
      <c r="D15" s="65">
        <v>858</v>
      </c>
      <c r="E15" s="66">
        <v>939</v>
      </c>
      <c r="F15" s="67"/>
      <c r="G15" s="65">
        <f>B15-C15</f>
        <v>22</v>
      </c>
      <c r="H15" s="66">
        <f>D15-E15</f>
        <v>-81</v>
      </c>
      <c r="I15" s="8">
        <f>IF(C15=0, "-", IF(G15/C15&lt;10, G15/C15, "&gt;999%"))</f>
        <v>0.20754716981132076</v>
      </c>
      <c r="J15" s="9">
        <f>IF(E15=0, "-", IF(H15/E15&lt;10, H15/E15, "&gt;999%"))</f>
        <v>-8.6261980830670923E-2</v>
      </c>
    </row>
    <row r="16" spans="1:10" x14ac:dyDescent="0.25">
      <c r="A16" s="158" t="s">
        <v>143</v>
      </c>
      <c r="B16" s="65">
        <v>22</v>
      </c>
      <c r="C16" s="66">
        <v>38</v>
      </c>
      <c r="D16" s="65">
        <v>203</v>
      </c>
      <c r="E16" s="66">
        <v>238</v>
      </c>
      <c r="F16" s="67"/>
      <c r="G16" s="65">
        <f>B16-C16</f>
        <v>-16</v>
      </c>
      <c r="H16" s="66">
        <f>D16-E16</f>
        <v>-35</v>
      </c>
      <c r="I16" s="8">
        <f>IF(C16=0, "-", IF(G16/C16&lt;10, G16/C16, "&gt;999%"))</f>
        <v>-0.42105263157894735</v>
      </c>
      <c r="J16" s="9">
        <f>IF(E16=0, "-", IF(H16/E16&lt;10, H16/E16, "&gt;999%"))</f>
        <v>-0.14705882352941177</v>
      </c>
    </row>
    <row r="17" spans="1:10" x14ac:dyDescent="0.25">
      <c r="A17" s="158" t="s">
        <v>144</v>
      </c>
      <c r="B17" s="65">
        <v>12</v>
      </c>
      <c r="C17" s="66">
        <v>10</v>
      </c>
      <c r="D17" s="65">
        <v>619</v>
      </c>
      <c r="E17" s="66">
        <v>594</v>
      </c>
      <c r="F17" s="67"/>
      <c r="G17" s="65">
        <f>B17-C17</f>
        <v>2</v>
      </c>
      <c r="H17" s="66">
        <f>D17-E17</f>
        <v>25</v>
      </c>
      <c r="I17" s="8">
        <f>IF(C17=0, "-", IF(G17/C17&lt;10, G17/C17, "&gt;999%"))</f>
        <v>0.2</v>
      </c>
      <c r="J17" s="9">
        <f>IF(E17=0, "-", IF(H17/E17&lt;10, H17/E17, "&gt;999%"))</f>
        <v>4.208754208754209E-2</v>
      </c>
    </row>
    <row r="18" spans="1:10" x14ac:dyDescent="0.25">
      <c r="A18" s="22"/>
      <c r="B18" s="74"/>
      <c r="C18" s="75"/>
      <c r="D18" s="74"/>
      <c r="E18" s="75"/>
      <c r="F18" s="76"/>
      <c r="G18" s="74"/>
      <c r="H18" s="75"/>
      <c r="I18" s="23"/>
      <c r="J18" s="24"/>
    </row>
    <row r="19" spans="1:10" s="160" customFormat="1" x14ac:dyDescent="0.25">
      <c r="A19" s="159" t="s">
        <v>108</v>
      </c>
      <c r="B19" s="78">
        <f>SUM($B20:$B23)</f>
        <v>278</v>
      </c>
      <c r="C19" s="79">
        <f>SUM($C20:$C23)</f>
        <v>265</v>
      </c>
      <c r="D19" s="78">
        <f>SUM($D20:$D23)</f>
        <v>2669</v>
      </c>
      <c r="E19" s="79">
        <f>SUM($E20:$E23)</f>
        <v>2502</v>
      </c>
      <c r="F19" s="80"/>
      <c r="G19" s="78">
        <f>B19-C19</f>
        <v>13</v>
      </c>
      <c r="H19" s="79">
        <f>D19-E19</f>
        <v>167</v>
      </c>
      <c r="I19" s="54">
        <f>IF(C19=0, "-", IF(G19/C19&lt;10, G19/C19, "&gt;999%"))</f>
        <v>4.9056603773584909E-2</v>
      </c>
      <c r="J19" s="55">
        <f>IF(E19=0, "-", IF(H19/E19&lt;10, H19/E19, "&gt;999%"))</f>
        <v>6.6746602717825745E-2</v>
      </c>
    </row>
    <row r="20" spans="1:10" x14ac:dyDescent="0.25">
      <c r="A20" s="158" t="s">
        <v>141</v>
      </c>
      <c r="B20" s="65">
        <v>76</v>
      </c>
      <c r="C20" s="66">
        <v>108</v>
      </c>
      <c r="D20" s="65">
        <v>795</v>
      </c>
      <c r="E20" s="66">
        <v>775</v>
      </c>
      <c r="F20" s="67"/>
      <c r="G20" s="65">
        <f>B20-C20</f>
        <v>-32</v>
      </c>
      <c r="H20" s="66">
        <f>D20-E20</f>
        <v>20</v>
      </c>
      <c r="I20" s="8">
        <f>IF(C20=0, "-", IF(G20/C20&lt;10, G20/C20, "&gt;999%"))</f>
        <v>-0.29629629629629628</v>
      </c>
      <c r="J20" s="9">
        <f>IF(E20=0, "-", IF(H20/E20&lt;10, H20/E20, "&gt;999%"))</f>
        <v>2.5806451612903226E-2</v>
      </c>
    </row>
    <row r="21" spans="1:10" x14ac:dyDescent="0.25">
      <c r="A21" s="158" t="s">
        <v>142</v>
      </c>
      <c r="B21" s="65">
        <v>122</v>
      </c>
      <c r="C21" s="66">
        <v>118</v>
      </c>
      <c r="D21" s="65">
        <v>1310</v>
      </c>
      <c r="E21" s="66">
        <v>1246</v>
      </c>
      <c r="F21" s="67"/>
      <c r="G21" s="65">
        <f>B21-C21</f>
        <v>4</v>
      </c>
      <c r="H21" s="66">
        <f>D21-E21</f>
        <v>64</v>
      </c>
      <c r="I21" s="8">
        <f>IF(C21=0, "-", IF(G21/C21&lt;10, G21/C21, "&gt;999%"))</f>
        <v>3.3898305084745763E-2</v>
      </c>
      <c r="J21" s="9">
        <f>IF(E21=0, "-", IF(H21/E21&lt;10, H21/E21, "&gt;999%"))</f>
        <v>5.1364365971107544E-2</v>
      </c>
    </row>
    <row r="22" spans="1:10" x14ac:dyDescent="0.25">
      <c r="A22" s="158" t="s">
        <v>143</v>
      </c>
      <c r="B22" s="65">
        <v>48</v>
      </c>
      <c r="C22" s="66">
        <v>34</v>
      </c>
      <c r="D22" s="65">
        <v>298</v>
      </c>
      <c r="E22" s="66">
        <v>322</v>
      </c>
      <c r="F22" s="67"/>
      <c r="G22" s="65">
        <f>B22-C22</f>
        <v>14</v>
      </c>
      <c r="H22" s="66">
        <f>D22-E22</f>
        <v>-24</v>
      </c>
      <c r="I22" s="8">
        <f>IF(C22=0, "-", IF(G22/C22&lt;10, G22/C22, "&gt;999%"))</f>
        <v>0.41176470588235292</v>
      </c>
      <c r="J22" s="9">
        <f>IF(E22=0, "-", IF(H22/E22&lt;10, H22/E22, "&gt;999%"))</f>
        <v>-7.4534161490683232E-2</v>
      </c>
    </row>
    <row r="23" spans="1:10" x14ac:dyDescent="0.25">
      <c r="A23" s="158" t="s">
        <v>144</v>
      </c>
      <c r="B23" s="65">
        <v>32</v>
      </c>
      <c r="C23" s="66">
        <v>5</v>
      </c>
      <c r="D23" s="65">
        <v>266</v>
      </c>
      <c r="E23" s="66">
        <v>159</v>
      </c>
      <c r="F23" s="67"/>
      <c r="G23" s="65">
        <f>B23-C23</f>
        <v>27</v>
      </c>
      <c r="H23" s="66">
        <f>D23-E23</f>
        <v>107</v>
      </c>
      <c r="I23" s="8">
        <f>IF(C23=0, "-", IF(G23/C23&lt;10, G23/C23, "&gt;999%"))</f>
        <v>5.4</v>
      </c>
      <c r="J23" s="9">
        <f>IF(E23=0, "-", IF(H23/E23&lt;10, H23/E23, "&gt;999%"))</f>
        <v>0.67295597484276726</v>
      </c>
    </row>
    <row r="24" spans="1:10" x14ac:dyDescent="0.25">
      <c r="A24" s="7"/>
      <c r="B24" s="65"/>
      <c r="C24" s="66"/>
      <c r="D24" s="65"/>
      <c r="E24" s="66"/>
      <c r="F24" s="67"/>
      <c r="G24" s="65"/>
      <c r="H24" s="66"/>
      <c r="I24" s="8"/>
      <c r="J24" s="9"/>
    </row>
    <row r="25" spans="1:10" s="43" customFormat="1" x14ac:dyDescent="0.25">
      <c r="A25" s="53" t="s">
        <v>29</v>
      </c>
      <c r="B25" s="78">
        <f>SUM($B26:$B29)</f>
        <v>798</v>
      </c>
      <c r="C25" s="79">
        <f>SUM($C26:$C29)</f>
        <v>899</v>
      </c>
      <c r="D25" s="78">
        <f>SUM($D26:$D29)</f>
        <v>7362</v>
      </c>
      <c r="E25" s="79">
        <f>SUM($E26:$E29)</f>
        <v>7601</v>
      </c>
      <c r="F25" s="80"/>
      <c r="G25" s="78">
        <f>B25-C25</f>
        <v>-101</v>
      </c>
      <c r="H25" s="79">
        <f>D25-E25</f>
        <v>-239</v>
      </c>
      <c r="I25" s="54">
        <f>IF(C25=0, "-", IF(G25/C25&lt;10, G25/C25, "&gt;999%"))</f>
        <v>-0.11234705228031146</v>
      </c>
      <c r="J25" s="55">
        <f>IF(E25=0, "-", IF(H25/E25&lt;10, H25/E25, "&gt;999%"))</f>
        <v>-3.1443231153795555E-2</v>
      </c>
    </row>
    <row r="26" spans="1:10" x14ac:dyDescent="0.25">
      <c r="A26" s="158" t="s">
        <v>141</v>
      </c>
      <c r="B26" s="65">
        <v>390</v>
      </c>
      <c r="C26" s="66">
        <v>464</v>
      </c>
      <c r="D26" s="65">
        <v>3254</v>
      </c>
      <c r="E26" s="66">
        <v>3374</v>
      </c>
      <c r="F26" s="67"/>
      <c r="G26" s="65">
        <f>B26-C26</f>
        <v>-74</v>
      </c>
      <c r="H26" s="66">
        <f>D26-E26</f>
        <v>-120</v>
      </c>
      <c r="I26" s="8">
        <f>IF(C26=0, "-", IF(G26/C26&lt;10, G26/C26, "&gt;999%"))</f>
        <v>-0.15948275862068967</v>
      </c>
      <c r="J26" s="9">
        <f>IF(E26=0, "-", IF(H26/E26&lt;10, H26/E26, "&gt;999%"))</f>
        <v>-3.5566093657379963E-2</v>
      </c>
    </row>
    <row r="27" spans="1:10" x14ac:dyDescent="0.25">
      <c r="A27" s="158" t="s">
        <v>142</v>
      </c>
      <c r="B27" s="65">
        <v>285</v>
      </c>
      <c r="C27" s="66">
        <v>270</v>
      </c>
      <c r="D27" s="65">
        <v>2394</v>
      </c>
      <c r="E27" s="66">
        <v>2460</v>
      </c>
      <c r="F27" s="67"/>
      <c r="G27" s="65">
        <f>B27-C27</f>
        <v>15</v>
      </c>
      <c r="H27" s="66">
        <f>D27-E27</f>
        <v>-66</v>
      </c>
      <c r="I27" s="8">
        <f>IF(C27=0, "-", IF(G27/C27&lt;10, G27/C27, "&gt;999%"))</f>
        <v>5.5555555555555552E-2</v>
      </c>
      <c r="J27" s="9">
        <f>IF(E27=0, "-", IF(H27/E27&lt;10, H27/E27, "&gt;999%"))</f>
        <v>-2.6829268292682926E-2</v>
      </c>
    </row>
    <row r="28" spans="1:10" x14ac:dyDescent="0.25">
      <c r="A28" s="158" t="s">
        <v>143</v>
      </c>
      <c r="B28" s="65">
        <v>75</v>
      </c>
      <c r="C28" s="66">
        <v>91</v>
      </c>
      <c r="D28" s="65">
        <v>579</v>
      </c>
      <c r="E28" s="66">
        <v>647</v>
      </c>
      <c r="F28" s="67"/>
      <c r="G28" s="65">
        <f>B28-C28</f>
        <v>-16</v>
      </c>
      <c r="H28" s="66">
        <f>D28-E28</f>
        <v>-68</v>
      </c>
      <c r="I28" s="8">
        <f>IF(C28=0, "-", IF(G28/C28&lt;10, G28/C28, "&gt;999%"))</f>
        <v>-0.17582417582417584</v>
      </c>
      <c r="J28" s="9">
        <f>IF(E28=0, "-", IF(H28/E28&lt;10, H28/E28, "&gt;999%"))</f>
        <v>-0.10510046367851623</v>
      </c>
    </row>
    <row r="29" spans="1:10" x14ac:dyDescent="0.25">
      <c r="A29" s="158" t="s">
        <v>144</v>
      </c>
      <c r="B29" s="65">
        <v>48</v>
      </c>
      <c r="C29" s="66">
        <v>74</v>
      </c>
      <c r="D29" s="65">
        <v>1135</v>
      </c>
      <c r="E29" s="66">
        <v>1120</v>
      </c>
      <c r="F29" s="67"/>
      <c r="G29" s="65">
        <f>B29-C29</f>
        <v>-26</v>
      </c>
      <c r="H29" s="66">
        <f>D29-E29</f>
        <v>15</v>
      </c>
      <c r="I29" s="8">
        <f>IF(C29=0, "-", IF(G29/C29&lt;10, G29/C29, "&gt;999%"))</f>
        <v>-0.35135135135135137</v>
      </c>
      <c r="J29" s="9">
        <f>IF(E29=0, "-", IF(H29/E29&lt;10, H29/E29, "&gt;999%"))</f>
        <v>1.3392857142857142E-2</v>
      </c>
    </row>
    <row r="30" spans="1:10" x14ac:dyDescent="0.25">
      <c r="A30" s="7"/>
      <c r="B30" s="65"/>
      <c r="C30" s="66"/>
      <c r="D30" s="65"/>
      <c r="E30" s="66"/>
      <c r="F30" s="67"/>
      <c r="G30" s="65"/>
      <c r="H30" s="66"/>
      <c r="I30" s="8"/>
      <c r="J30" s="9"/>
    </row>
    <row r="31" spans="1:10" s="43" customFormat="1" x14ac:dyDescent="0.25">
      <c r="A31" s="22" t="s">
        <v>109</v>
      </c>
      <c r="B31" s="78">
        <v>34</v>
      </c>
      <c r="C31" s="79">
        <v>23</v>
      </c>
      <c r="D31" s="78">
        <v>239</v>
      </c>
      <c r="E31" s="79">
        <v>207</v>
      </c>
      <c r="F31" s="80"/>
      <c r="G31" s="78">
        <f>B31-C31</f>
        <v>11</v>
      </c>
      <c r="H31" s="79">
        <f>D31-E31</f>
        <v>32</v>
      </c>
      <c r="I31" s="54">
        <f>IF(C31=0, "-", IF(G31/C31&lt;10, G31/C31, "&gt;999%"))</f>
        <v>0.47826086956521741</v>
      </c>
      <c r="J31" s="55">
        <f>IF(E31=0, "-", IF(H31/E31&lt;10, H31/E31, "&gt;999%"))</f>
        <v>0.15458937198067632</v>
      </c>
    </row>
    <row r="32" spans="1:10" x14ac:dyDescent="0.25">
      <c r="A32" s="1"/>
      <c r="B32" s="68"/>
      <c r="C32" s="69"/>
      <c r="D32" s="68"/>
      <c r="E32" s="69"/>
      <c r="F32" s="70"/>
      <c r="G32" s="68"/>
      <c r="H32" s="69"/>
      <c r="I32" s="5"/>
      <c r="J32" s="6"/>
    </row>
    <row r="33" spans="1:10" s="43" customFormat="1" x14ac:dyDescent="0.25">
      <c r="A33" s="27" t="s">
        <v>5</v>
      </c>
      <c r="B33" s="71">
        <f>SUM(B26:B32)</f>
        <v>832</v>
      </c>
      <c r="C33" s="77">
        <f>SUM(C26:C32)</f>
        <v>922</v>
      </c>
      <c r="D33" s="71">
        <f>SUM(D26:D32)</f>
        <v>7601</v>
      </c>
      <c r="E33" s="77">
        <f>SUM(E26:E32)</f>
        <v>7808</v>
      </c>
      <c r="F33" s="73"/>
      <c r="G33" s="71">
        <f>B33-C33</f>
        <v>-90</v>
      </c>
      <c r="H33" s="72">
        <f>D33-E33</f>
        <v>-207</v>
      </c>
      <c r="I33" s="37">
        <f>IF(C33=0, 0, G33/C33)</f>
        <v>-9.7613882863340565E-2</v>
      </c>
      <c r="J33" s="38">
        <f>IF(E33=0, 0, H33/E33)</f>
        <v>-2.6511270491803279E-2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93</v>
      </c>
      <c r="B7" s="65"/>
      <c r="C7" s="66"/>
      <c r="D7" s="65"/>
      <c r="E7" s="66"/>
      <c r="F7" s="67"/>
      <c r="G7" s="65"/>
      <c r="H7" s="66"/>
      <c r="I7" s="20"/>
      <c r="J7" s="21"/>
    </row>
    <row r="8" spans="1:10" x14ac:dyDescent="0.25">
      <c r="A8" s="158" t="s">
        <v>145</v>
      </c>
      <c r="B8" s="65">
        <v>10</v>
      </c>
      <c r="C8" s="66">
        <v>36</v>
      </c>
      <c r="D8" s="65">
        <v>78</v>
      </c>
      <c r="E8" s="66">
        <v>100</v>
      </c>
      <c r="F8" s="67"/>
      <c r="G8" s="65">
        <f>B8-C8</f>
        <v>-26</v>
      </c>
      <c r="H8" s="66">
        <f>D8-E8</f>
        <v>-22</v>
      </c>
      <c r="I8" s="20">
        <f>IF(C8=0, "-", IF(G8/C8&lt;10, G8/C8, "&gt;999%"))</f>
        <v>-0.72222222222222221</v>
      </c>
      <c r="J8" s="21">
        <f>IF(E8=0, "-", IF(H8/E8&lt;10, H8/E8, "&gt;999%"))</f>
        <v>-0.22</v>
      </c>
    </row>
    <row r="9" spans="1:10" x14ac:dyDescent="0.25">
      <c r="A9" s="158" t="s">
        <v>146</v>
      </c>
      <c r="B9" s="65">
        <v>6</v>
      </c>
      <c r="C9" s="66">
        <v>0</v>
      </c>
      <c r="D9" s="65">
        <v>21</v>
      </c>
      <c r="E9" s="66">
        <v>3</v>
      </c>
      <c r="F9" s="67"/>
      <c r="G9" s="65">
        <f>B9-C9</f>
        <v>6</v>
      </c>
      <c r="H9" s="66">
        <f>D9-E9</f>
        <v>18</v>
      </c>
      <c r="I9" s="20" t="str">
        <f>IF(C9=0, "-", IF(G9/C9&lt;10, G9/C9, "&gt;999%"))</f>
        <v>-</v>
      </c>
      <c r="J9" s="21">
        <f>IF(E9=0, "-", IF(H9/E9&lt;10, H9/E9, "&gt;999%"))</f>
        <v>6</v>
      </c>
    </row>
    <row r="10" spans="1:10" x14ac:dyDescent="0.25">
      <c r="A10" s="158" t="s">
        <v>147</v>
      </c>
      <c r="B10" s="65">
        <v>20</v>
      </c>
      <c r="C10" s="66">
        <v>60</v>
      </c>
      <c r="D10" s="65">
        <v>234</v>
      </c>
      <c r="E10" s="66">
        <v>258</v>
      </c>
      <c r="F10" s="67"/>
      <c r="G10" s="65">
        <f>B10-C10</f>
        <v>-40</v>
      </c>
      <c r="H10" s="66">
        <f>D10-E10</f>
        <v>-24</v>
      </c>
      <c r="I10" s="20">
        <f>IF(C10=0, "-", IF(G10/C10&lt;10, G10/C10, "&gt;999%"))</f>
        <v>-0.66666666666666663</v>
      </c>
      <c r="J10" s="21">
        <f>IF(E10=0, "-", IF(H10/E10&lt;10, H10/E10, "&gt;999%"))</f>
        <v>-9.3023255813953487E-2</v>
      </c>
    </row>
    <row r="11" spans="1:10" x14ac:dyDescent="0.25">
      <c r="A11" s="158" t="s">
        <v>148</v>
      </c>
      <c r="B11" s="65">
        <v>94</v>
      </c>
      <c r="C11" s="66">
        <v>154</v>
      </c>
      <c r="D11" s="65">
        <v>826</v>
      </c>
      <c r="E11" s="66">
        <v>1059</v>
      </c>
      <c r="F11" s="67"/>
      <c r="G11" s="65">
        <f>B11-C11</f>
        <v>-60</v>
      </c>
      <c r="H11" s="66">
        <f>D11-E11</f>
        <v>-233</v>
      </c>
      <c r="I11" s="20">
        <f>IF(C11=0, "-", IF(G11/C11&lt;10, G11/C11, "&gt;999%"))</f>
        <v>-0.38961038961038963</v>
      </c>
      <c r="J11" s="21">
        <f>IF(E11=0, "-", IF(H11/E11&lt;10, H11/E11, "&gt;999%"))</f>
        <v>-0.22001888574126535</v>
      </c>
    </row>
    <row r="12" spans="1:10" x14ac:dyDescent="0.25">
      <c r="A12" s="7"/>
      <c r="B12" s="65"/>
      <c r="C12" s="66"/>
      <c r="D12" s="65"/>
      <c r="E12" s="66"/>
      <c r="F12" s="67"/>
      <c r="G12" s="65"/>
      <c r="H12" s="66"/>
      <c r="I12" s="20"/>
      <c r="J12" s="21"/>
    </row>
    <row r="13" spans="1:10" s="139" customFormat="1" x14ac:dyDescent="0.25">
      <c r="A13" s="159" t="s">
        <v>102</v>
      </c>
      <c r="B13" s="65"/>
      <c r="C13" s="66"/>
      <c r="D13" s="65"/>
      <c r="E13" s="66"/>
      <c r="F13" s="67"/>
      <c r="G13" s="65"/>
      <c r="H13" s="66"/>
      <c r="I13" s="20"/>
      <c r="J13" s="21"/>
    </row>
    <row r="14" spans="1:10" x14ac:dyDescent="0.25">
      <c r="A14" s="158" t="s">
        <v>145</v>
      </c>
      <c r="B14" s="65">
        <v>123</v>
      </c>
      <c r="C14" s="66">
        <v>104</v>
      </c>
      <c r="D14" s="65">
        <v>1129</v>
      </c>
      <c r="E14" s="66">
        <v>1197</v>
      </c>
      <c r="F14" s="67"/>
      <c r="G14" s="65">
        <f>B14-C14</f>
        <v>19</v>
      </c>
      <c r="H14" s="66">
        <f>D14-E14</f>
        <v>-68</v>
      </c>
      <c r="I14" s="20">
        <f>IF(C14=0, "-", IF(G14/C14&lt;10, G14/C14, "&gt;999%"))</f>
        <v>0.18269230769230768</v>
      </c>
      <c r="J14" s="21">
        <f>IF(E14=0, "-", IF(H14/E14&lt;10, H14/E14, "&gt;999%"))</f>
        <v>-5.6808688387635753E-2</v>
      </c>
    </row>
    <row r="15" spans="1:10" x14ac:dyDescent="0.25">
      <c r="A15" s="158" t="s">
        <v>146</v>
      </c>
      <c r="B15" s="65">
        <v>6</v>
      </c>
      <c r="C15" s="66">
        <v>1</v>
      </c>
      <c r="D15" s="65">
        <v>23</v>
      </c>
      <c r="E15" s="66">
        <v>5</v>
      </c>
      <c r="F15" s="67"/>
      <c r="G15" s="65">
        <f>B15-C15</f>
        <v>5</v>
      </c>
      <c r="H15" s="66">
        <f>D15-E15</f>
        <v>18</v>
      </c>
      <c r="I15" s="20">
        <f>IF(C15=0, "-", IF(G15/C15&lt;10, G15/C15, "&gt;999%"))</f>
        <v>5</v>
      </c>
      <c r="J15" s="21">
        <f>IF(E15=0, "-", IF(H15/E15&lt;10, H15/E15, "&gt;999%"))</f>
        <v>3.6</v>
      </c>
    </row>
    <row r="16" spans="1:10" x14ac:dyDescent="0.25">
      <c r="A16" s="158" t="s">
        <v>147</v>
      </c>
      <c r="B16" s="65">
        <v>27</v>
      </c>
      <c r="C16" s="66">
        <v>49</v>
      </c>
      <c r="D16" s="65">
        <v>414</v>
      </c>
      <c r="E16" s="66">
        <v>465</v>
      </c>
      <c r="F16" s="67"/>
      <c r="G16" s="65">
        <f>B16-C16</f>
        <v>-22</v>
      </c>
      <c r="H16" s="66">
        <f>D16-E16</f>
        <v>-51</v>
      </c>
      <c r="I16" s="20">
        <f>IF(C16=0, "-", IF(G16/C16&lt;10, G16/C16, "&gt;999%"))</f>
        <v>-0.44897959183673469</v>
      </c>
      <c r="J16" s="21">
        <f>IF(E16=0, "-", IF(H16/E16&lt;10, H16/E16, "&gt;999%"))</f>
        <v>-0.10967741935483871</v>
      </c>
    </row>
    <row r="17" spans="1:10" x14ac:dyDescent="0.25">
      <c r="A17" s="158" t="s">
        <v>148</v>
      </c>
      <c r="B17" s="65">
        <v>231</v>
      </c>
      <c r="C17" s="66">
        <v>229</v>
      </c>
      <c r="D17" s="65">
        <v>1951</v>
      </c>
      <c r="E17" s="66">
        <v>2006</v>
      </c>
      <c r="F17" s="67"/>
      <c r="G17" s="65">
        <f>B17-C17</f>
        <v>2</v>
      </c>
      <c r="H17" s="66">
        <f>D17-E17</f>
        <v>-55</v>
      </c>
      <c r="I17" s="20">
        <f>IF(C17=0, "-", IF(G17/C17&lt;10, G17/C17, "&gt;999%"))</f>
        <v>8.7336244541484712E-3</v>
      </c>
      <c r="J17" s="21">
        <f>IF(E17=0, "-", IF(H17/E17&lt;10, H17/E17, "&gt;999%"))</f>
        <v>-2.7417746759720838E-2</v>
      </c>
    </row>
    <row r="18" spans="1:10" x14ac:dyDescent="0.25">
      <c r="A18" s="158" t="s">
        <v>149</v>
      </c>
      <c r="B18" s="65">
        <v>3</v>
      </c>
      <c r="C18" s="66">
        <v>1</v>
      </c>
      <c r="D18" s="65">
        <v>17</v>
      </c>
      <c r="E18" s="66">
        <v>6</v>
      </c>
      <c r="F18" s="67"/>
      <c r="G18" s="65">
        <f>B18-C18</f>
        <v>2</v>
      </c>
      <c r="H18" s="66">
        <f>D18-E18</f>
        <v>11</v>
      </c>
      <c r="I18" s="20">
        <f>IF(C18=0, "-", IF(G18/C18&lt;10, G18/C18, "&gt;999%"))</f>
        <v>2</v>
      </c>
      <c r="J18" s="21">
        <f>IF(E18=0, "-", IF(H18/E18&lt;10, H18/E18, "&gt;999%"))</f>
        <v>1.8333333333333333</v>
      </c>
    </row>
    <row r="19" spans="1:10" x14ac:dyDescent="0.25">
      <c r="A19" s="7"/>
      <c r="B19" s="65"/>
      <c r="C19" s="66"/>
      <c r="D19" s="65"/>
      <c r="E19" s="66"/>
      <c r="F19" s="67"/>
      <c r="G19" s="65"/>
      <c r="H19" s="66"/>
      <c r="I19" s="20"/>
      <c r="J19" s="21"/>
    </row>
    <row r="20" spans="1:10" s="139" customFormat="1" x14ac:dyDescent="0.25">
      <c r="A20" s="159" t="s">
        <v>108</v>
      </c>
      <c r="B20" s="65"/>
      <c r="C20" s="66"/>
      <c r="D20" s="65"/>
      <c r="E20" s="66"/>
      <c r="F20" s="67"/>
      <c r="G20" s="65"/>
      <c r="H20" s="66"/>
      <c r="I20" s="20"/>
      <c r="J20" s="21"/>
    </row>
    <row r="21" spans="1:10" x14ac:dyDescent="0.25">
      <c r="A21" s="158" t="s">
        <v>145</v>
      </c>
      <c r="B21" s="65">
        <v>236</v>
      </c>
      <c r="C21" s="66">
        <v>232</v>
      </c>
      <c r="D21" s="65">
        <v>2333</v>
      </c>
      <c r="E21" s="66">
        <v>2242</v>
      </c>
      <c r="F21" s="67"/>
      <c r="G21" s="65">
        <f>B21-C21</f>
        <v>4</v>
      </c>
      <c r="H21" s="66">
        <f>D21-E21</f>
        <v>91</v>
      </c>
      <c r="I21" s="20">
        <f>IF(C21=0, "-", IF(G21/C21&lt;10, G21/C21, "&gt;999%"))</f>
        <v>1.7241379310344827E-2</v>
      </c>
      <c r="J21" s="21">
        <f>IF(E21=0, "-", IF(H21/E21&lt;10, H21/E21, "&gt;999%"))</f>
        <v>4.0588760035682424E-2</v>
      </c>
    </row>
    <row r="22" spans="1:10" x14ac:dyDescent="0.25">
      <c r="A22" s="158" t="s">
        <v>146</v>
      </c>
      <c r="B22" s="65">
        <v>0</v>
      </c>
      <c r="C22" s="66">
        <v>0</v>
      </c>
      <c r="D22" s="65">
        <v>0</v>
      </c>
      <c r="E22" s="66">
        <v>1</v>
      </c>
      <c r="F22" s="67"/>
      <c r="G22" s="65">
        <f>B22-C22</f>
        <v>0</v>
      </c>
      <c r="H22" s="66">
        <f>D22-E22</f>
        <v>-1</v>
      </c>
      <c r="I22" s="20" t="str">
        <f>IF(C22=0, "-", IF(G22/C22&lt;10, G22/C22, "&gt;999%"))</f>
        <v>-</v>
      </c>
      <c r="J22" s="21">
        <f>IF(E22=0, "-", IF(H22/E22&lt;10, H22/E22, "&gt;999%"))</f>
        <v>-1</v>
      </c>
    </row>
    <row r="23" spans="1:10" x14ac:dyDescent="0.25">
      <c r="A23" s="158" t="s">
        <v>148</v>
      </c>
      <c r="B23" s="65">
        <v>42</v>
      </c>
      <c r="C23" s="66">
        <v>33</v>
      </c>
      <c r="D23" s="65">
        <v>336</v>
      </c>
      <c r="E23" s="66">
        <v>259</v>
      </c>
      <c r="F23" s="67"/>
      <c r="G23" s="65">
        <f>B23-C23</f>
        <v>9</v>
      </c>
      <c r="H23" s="66">
        <f>D23-E23</f>
        <v>77</v>
      </c>
      <c r="I23" s="20">
        <f>IF(C23=0, "-", IF(G23/C23&lt;10, G23/C23, "&gt;999%"))</f>
        <v>0.27272727272727271</v>
      </c>
      <c r="J23" s="21">
        <f>IF(E23=0, "-", IF(H23/E23&lt;10, H23/E23, "&gt;999%"))</f>
        <v>0.29729729729729731</v>
      </c>
    </row>
    <row r="24" spans="1:10" x14ac:dyDescent="0.25">
      <c r="A24" s="7"/>
      <c r="B24" s="65"/>
      <c r="C24" s="66"/>
      <c r="D24" s="65"/>
      <c r="E24" s="66"/>
      <c r="F24" s="67"/>
      <c r="G24" s="65"/>
      <c r="H24" s="66"/>
      <c r="I24" s="20"/>
      <c r="J24" s="21"/>
    </row>
    <row r="25" spans="1:10" x14ac:dyDescent="0.25">
      <c r="A25" s="7" t="s">
        <v>109</v>
      </c>
      <c r="B25" s="65">
        <v>34</v>
      </c>
      <c r="C25" s="66">
        <v>23</v>
      </c>
      <c r="D25" s="65">
        <v>239</v>
      </c>
      <c r="E25" s="66">
        <v>207</v>
      </c>
      <c r="F25" s="67"/>
      <c r="G25" s="65">
        <f>B25-C25</f>
        <v>11</v>
      </c>
      <c r="H25" s="66">
        <f>D25-E25</f>
        <v>32</v>
      </c>
      <c r="I25" s="20">
        <f>IF(C25=0, "-", IF(G25/C25&lt;10, G25/C25, "&gt;999%"))</f>
        <v>0.47826086956521741</v>
      </c>
      <c r="J25" s="21">
        <f>IF(E25=0, "-", IF(H25/E25&lt;10, H25/E25, "&gt;999%"))</f>
        <v>0.15458937198067632</v>
      </c>
    </row>
    <row r="26" spans="1:10" x14ac:dyDescent="0.25">
      <c r="A26" s="1"/>
      <c r="B26" s="68"/>
      <c r="C26" s="69"/>
      <c r="D26" s="68"/>
      <c r="E26" s="69"/>
      <c r="F26" s="70"/>
      <c r="G26" s="68"/>
      <c r="H26" s="69"/>
      <c r="I26" s="5"/>
      <c r="J26" s="6"/>
    </row>
    <row r="27" spans="1:10" s="43" customFormat="1" x14ac:dyDescent="0.25">
      <c r="A27" s="27" t="s">
        <v>5</v>
      </c>
      <c r="B27" s="71">
        <f>SUM(B6:B26)</f>
        <v>832</v>
      </c>
      <c r="C27" s="77">
        <f>SUM(C6:C26)</f>
        <v>922</v>
      </c>
      <c r="D27" s="71">
        <f>SUM(D6:D26)</f>
        <v>7601</v>
      </c>
      <c r="E27" s="77">
        <f>SUM(E6:E26)</f>
        <v>7808</v>
      </c>
      <c r="F27" s="73"/>
      <c r="G27" s="71">
        <f>B27-C27</f>
        <v>-90</v>
      </c>
      <c r="H27" s="72">
        <f>D27-E27</f>
        <v>-207</v>
      </c>
      <c r="I27" s="37">
        <f>IF(C27=0, 0, G27/C27)</f>
        <v>-9.7613882863340565E-2</v>
      </c>
      <c r="J27" s="38">
        <f>IF(E27=0, 0, H27/E27)</f>
        <v>-2.6511270491803279E-2</v>
      </c>
    </row>
    <row r="28" spans="1:10" s="43" customFormat="1" x14ac:dyDescent="0.25">
      <c r="A28" s="22"/>
      <c r="B28" s="78"/>
      <c r="C28" s="98"/>
      <c r="D28" s="78"/>
      <c r="E28" s="98"/>
      <c r="F28" s="80"/>
      <c r="G28" s="78"/>
      <c r="H28" s="79"/>
      <c r="I28" s="54"/>
      <c r="J28" s="55"/>
    </row>
    <row r="29" spans="1:10" s="139" customFormat="1" x14ac:dyDescent="0.25">
      <c r="A29" s="161" t="s">
        <v>150</v>
      </c>
      <c r="B29" s="74"/>
      <c r="C29" s="75"/>
      <c r="D29" s="74"/>
      <c r="E29" s="75"/>
      <c r="F29" s="76"/>
      <c r="G29" s="74"/>
      <c r="H29" s="75"/>
      <c r="I29" s="23"/>
      <c r="J29" s="24"/>
    </row>
    <row r="30" spans="1:10" x14ac:dyDescent="0.25">
      <c r="A30" s="7" t="s">
        <v>145</v>
      </c>
      <c r="B30" s="65">
        <v>369</v>
      </c>
      <c r="C30" s="66">
        <v>372</v>
      </c>
      <c r="D30" s="65">
        <v>3540</v>
      </c>
      <c r="E30" s="66">
        <v>3539</v>
      </c>
      <c r="F30" s="67"/>
      <c r="G30" s="65">
        <f>B30-C30</f>
        <v>-3</v>
      </c>
      <c r="H30" s="66">
        <f>D30-E30</f>
        <v>1</v>
      </c>
      <c r="I30" s="20">
        <f>IF(C30=0, "-", IF(G30/C30&lt;10, G30/C30, "&gt;999%"))</f>
        <v>-8.0645161290322578E-3</v>
      </c>
      <c r="J30" s="21">
        <f>IF(E30=0, "-", IF(H30/E30&lt;10, H30/E30, "&gt;999%"))</f>
        <v>2.8256569652444194E-4</v>
      </c>
    </row>
    <row r="31" spans="1:10" x14ac:dyDescent="0.25">
      <c r="A31" s="7" t="s">
        <v>146</v>
      </c>
      <c r="B31" s="65">
        <v>12</v>
      </c>
      <c r="C31" s="66">
        <v>1</v>
      </c>
      <c r="D31" s="65">
        <v>44</v>
      </c>
      <c r="E31" s="66">
        <v>9</v>
      </c>
      <c r="F31" s="67"/>
      <c r="G31" s="65">
        <f>B31-C31</f>
        <v>11</v>
      </c>
      <c r="H31" s="66">
        <f>D31-E31</f>
        <v>35</v>
      </c>
      <c r="I31" s="20" t="str">
        <f>IF(C31=0, "-", IF(G31/C31&lt;10, G31/C31, "&gt;999%"))</f>
        <v>&gt;999%</v>
      </c>
      <c r="J31" s="21">
        <f>IF(E31=0, "-", IF(H31/E31&lt;10, H31/E31, "&gt;999%"))</f>
        <v>3.8888888888888888</v>
      </c>
    </row>
    <row r="32" spans="1:10" x14ac:dyDescent="0.25">
      <c r="A32" s="7" t="s">
        <v>147</v>
      </c>
      <c r="B32" s="65">
        <v>47</v>
      </c>
      <c r="C32" s="66">
        <v>109</v>
      </c>
      <c r="D32" s="65">
        <v>648</v>
      </c>
      <c r="E32" s="66">
        <v>723</v>
      </c>
      <c r="F32" s="67"/>
      <c r="G32" s="65">
        <f>B32-C32</f>
        <v>-62</v>
      </c>
      <c r="H32" s="66">
        <f>D32-E32</f>
        <v>-75</v>
      </c>
      <c r="I32" s="20">
        <f>IF(C32=0, "-", IF(G32/C32&lt;10, G32/C32, "&gt;999%"))</f>
        <v>-0.56880733944954132</v>
      </c>
      <c r="J32" s="21">
        <f>IF(E32=0, "-", IF(H32/E32&lt;10, H32/E32, "&gt;999%"))</f>
        <v>-0.1037344398340249</v>
      </c>
    </row>
    <row r="33" spans="1:10" x14ac:dyDescent="0.25">
      <c r="A33" s="7" t="s">
        <v>148</v>
      </c>
      <c r="B33" s="65">
        <v>367</v>
      </c>
      <c r="C33" s="66">
        <v>416</v>
      </c>
      <c r="D33" s="65">
        <v>3113</v>
      </c>
      <c r="E33" s="66">
        <v>3324</v>
      </c>
      <c r="F33" s="67"/>
      <c r="G33" s="65">
        <f>B33-C33</f>
        <v>-49</v>
      </c>
      <c r="H33" s="66">
        <f>D33-E33</f>
        <v>-211</v>
      </c>
      <c r="I33" s="20">
        <f>IF(C33=0, "-", IF(G33/C33&lt;10, G33/C33, "&gt;999%"))</f>
        <v>-0.11778846153846154</v>
      </c>
      <c r="J33" s="21">
        <f>IF(E33=0, "-", IF(H33/E33&lt;10, H33/E33, "&gt;999%"))</f>
        <v>-6.3477737665463302E-2</v>
      </c>
    </row>
    <row r="34" spans="1:10" x14ac:dyDescent="0.25">
      <c r="A34" s="7" t="s">
        <v>149</v>
      </c>
      <c r="B34" s="65">
        <v>3</v>
      </c>
      <c r="C34" s="66">
        <v>1</v>
      </c>
      <c r="D34" s="65">
        <v>17</v>
      </c>
      <c r="E34" s="66">
        <v>6</v>
      </c>
      <c r="F34" s="67"/>
      <c r="G34" s="65">
        <f>B34-C34</f>
        <v>2</v>
      </c>
      <c r="H34" s="66">
        <f>D34-E34</f>
        <v>11</v>
      </c>
      <c r="I34" s="20">
        <f>IF(C34=0, "-", IF(G34/C34&lt;10, G34/C34, "&gt;999%"))</f>
        <v>2</v>
      </c>
      <c r="J34" s="21">
        <f>IF(E34=0, "-", IF(H34/E34&lt;10, H34/E34, "&gt;999%"))</f>
        <v>1.8333333333333333</v>
      </c>
    </row>
    <row r="35" spans="1:10" x14ac:dyDescent="0.25">
      <c r="A35" s="7"/>
      <c r="B35" s="65"/>
      <c r="C35" s="66"/>
      <c r="D35" s="65"/>
      <c r="E35" s="66"/>
      <c r="F35" s="67"/>
      <c r="G35" s="65"/>
      <c r="H35" s="66"/>
      <c r="I35" s="20"/>
      <c r="J35" s="21"/>
    </row>
    <row r="36" spans="1:10" x14ac:dyDescent="0.25">
      <c r="A36" s="7" t="s">
        <v>109</v>
      </c>
      <c r="B36" s="65">
        <v>34</v>
      </c>
      <c r="C36" s="66">
        <v>23</v>
      </c>
      <c r="D36" s="65">
        <v>239</v>
      </c>
      <c r="E36" s="66">
        <v>207</v>
      </c>
      <c r="F36" s="67"/>
      <c r="G36" s="65">
        <f>B36-C36</f>
        <v>11</v>
      </c>
      <c r="H36" s="66">
        <f>D36-E36</f>
        <v>32</v>
      </c>
      <c r="I36" s="20">
        <f>IF(C36=0, "-", IF(G36/C36&lt;10, G36/C36, "&gt;999%"))</f>
        <v>0.47826086956521741</v>
      </c>
      <c r="J36" s="21">
        <f>IF(E36=0, "-", IF(H36/E36&lt;10, H36/E36, "&gt;999%"))</f>
        <v>0.15458937198067632</v>
      </c>
    </row>
    <row r="37" spans="1:10" x14ac:dyDescent="0.25">
      <c r="A37" s="7"/>
      <c r="B37" s="65"/>
      <c r="C37" s="66"/>
      <c r="D37" s="65"/>
      <c r="E37" s="66"/>
      <c r="F37" s="67"/>
      <c r="G37" s="65"/>
      <c r="H37" s="66"/>
      <c r="I37" s="20"/>
      <c r="J37" s="21"/>
    </row>
    <row r="38" spans="1:10" s="43" customFormat="1" x14ac:dyDescent="0.25">
      <c r="A38" s="27" t="s">
        <v>5</v>
      </c>
      <c r="B38" s="71">
        <f>SUM(B28:B37)</f>
        <v>832</v>
      </c>
      <c r="C38" s="77">
        <f>SUM(C28:C37)</f>
        <v>922</v>
      </c>
      <c r="D38" s="71">
        <f>SUM(D28:D37)</f>
        <v>7601</v>
      </c>
      <c r="E38" s="77">
        <f>SUM(E28:E37)</f>
        <v>7808</v>
      </c>
      <c r="F38" s="73"/>
      <c r="G38" s="71">
        <f>B38-C38</f>
        <v>-90</v>
      </c>
      <c r="H38" s="72">
        <f>D38-E38</f>
        <v>-207</v>
      </c>
      <c r="I38" s="37">
        <f>IF(C38=0, 0, G38/C38)</f>
        <v>-9.7613882863340565E-2</v>
      </c>
      <c r="J38" s="38">
        <f>IF(E38=0, 0, H38/E38)</f>
        <v>-2.6511270491803279E-2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176</v>
      </c>
      <c r="B15" s="65">
        <v>1</v>
      </c>
      <c r="C15" s="66">
        <v>4</v>
      </c>
      <c r="D15" s="65">
        <v>11</v>
      </c>
      <c r="E15" s="66">
        <v>28</v>
      </c>
      <c r="F15" s="67"/>
      <c r="G15" s="65">
        <f t="shared" ref="G15:G40" si="0">B15-C15</f>
        <v>-3</v>
      </c>
      <c r="H15" s="66">
        <f t="shared" ref="H15:H40" si="1">D15-E15</f>
        <v>-17</v>
      </c>
      <c r="I15" s="20">
        <f t="shared" ref="I15:I40" si="2">IF(C15=0, "-", IF(G15/C15&lt;10, G15/C15, "&gt;999%"))</f>
        <v>-0.75</v>
      </c>
      <c r="J15" s="21">
        <f t="shared" ref="J15:J40" si="3">IF(E15=0, "-", IF(H15/E15&lt;10, H15/E15, "&gt;999%"))</f>
        <v>-0.6071428571428571</v>
      </c>
    </row>
    <row r="16" spans="1:10" x14ac:dyDescent="0.25">
      <c r="A16" s="7" t="s">
        <v>175</v>
      </c>
      <c r="B16" s="65">
        <v>0</v>
      </c>
      <c r="C16" s="66">
        <v>1</v>
      </c>
      <c r="D16" s="65">
        <v>5</v>
      </c>
      <c r="E16" s="66">
        <v>10</v>
      </c>
      <c r="F16" s="67"/>
      <c r="G16" s="65">
        <f t="shared" si="0"/>
        <v>-1</v>
      </c>
      <c r="H16" s="66">
        <f t="shared" si="1"/>
        <v>-5</v>
      </c>
      <c r="I16" s="20">
        <f t="shared" si="2"/>
        <v>-1</v>
      </c>
      <c r="J16" s="21">
        <f t="shared" si="3"/>
        <v>-0.5</v>
      </c>
    </row>
    <row r="17" spans="1:10" x14ac:dyDescent="0.25">
      <c r="A17" s="7" t="s">
        <v>174</v>
      </c>
      <c r="B17" s="65">
        <v>91</v>
      </c>
      <c r="C17" s="66">
        <v>80</v>
      </c>
      <c r="D17" s="65">
        <v>687</v>
      </c>
      <c r="E17" s="66">
        <v>387</v>
      </c>
      <c r="F17" s="67"/>
      <c r="G17" s="65">
        <f t="shared" si="0"/>
        <v>11</v>
      </c>
      <c r="H17" s="66">
        <f t="shared" si="1"/>
        <v>300</v>
      </c>
      <c r="I17" s="20">
        <f t="shared" si="2"/>
        <v>0.13750000000000001</v>
      </c>
      <c r="J17" s="21">
        <f t="shared" si="3"/>
        <v>0.77519379844961245</v>
      </c>
    </row>
    <row r="18" spans="1:10" x14ac:dyDescent="0.25">
      <c r="A18" s="7" t="s">
        <v>173</v>
      </c>
      <c r="B18" s="65">
        <v>0</v>
      </c>
      <c r="C18" s="66">
        <v>2</v>
      </c>
      <c r="D18" s="65">
        <v>9</v>
      </c>
      <c r="E18" s="66">
        <v>7</v>
      </c>
      <c r="F18" s="67"/>
      <c r="G18" s="65">
        <f t="shared" si="0"/>
        <v>-2</v>
      </c>
      <c r="H18" s="66">
        <f t="shared" si="1"/>
        <v>2</v>
      </c>
      <c r="I18" s="20">
        <f t="shared" si="2"/>
        <v>-1</v>
      </c>
      <c r="J18" s="21">
        <f t="shared" si="3"/>
        <v>0.2857142857142857</v>
      </c>
    </row>
    <row r="19" spans="1:10" x14ac:dyDescent="0.25">
      <c r="A19" s="7" t="s">
        <v>172</v>
      </c>
      <c r="B19" s="65">
        <v>2</v>
      </c>
      <c r="C19" s="66">
        <v>4</v>
      </c>
      <c r="D19" s="65">
        <v>24</v>
      </c>
      <c r="E19" s="66">
        <v>65</v>
      </c>
      <c r="F19" s="67"/>
      <c r="G19" s="65">
        <f t="shared" si="0"/>
        <v>-2</v>
      </c>
      <c r="H19" s="66">
        <f t="shared" si="1"/>
        <v>-41</v>
      </c>
      <c r="I19" s="20">
        <f t="shared" si="2"/>
        <v>-0.5</v>
      </c>
      <c r="J19" s="21">
        <f t="shared" si="3"/>
        <v>-0.63076923076923075</v>
      </c>
    </row>
    <row r="20" spans="1:10" x14ac:dyDescent="0.25">
      <c r="A20" s="7" t="s">
        <v>171</v>
      </c>
      <c r="B20" s="65">
        <v>0</v>
      </c>
      <c r="C20" s="66">
        <v>0</v>
      </c>
      <c r="D20" s="65">
        <v>0</v>
      </c>
      <c r="E20" s="66">
        <v>4</v>
      </c>
      <c r="F20" s="67"/>
      <c r="G20" s="65">
        <f t="shared" si="0"/>
        <v>0</v>
      </c>
      <c r="H20" s="66">
        <f t="shared" si="1"/>
        <v>-4</v>
      </c>
      <c r="I20" s="20" t="str">
        <f t="shared" si="2"/>
        <v>-</v>
      </c>
      <c r="J20" s="21">
        <f t="shared" si="3"/>
        <v>-1</v>
      </c>
    </row>
    <row r="21" spans="1:10" x14ac:dyDescent="0.25">
      <c r="A21" s="7" t="s">
        <v>170</v>
      </c>
      <c r="B21" s="65">
        <v>0</v>
      </c>
      <c r="C21" s="66">
        <v>5</v>
      </c>
      <c r="D21" s="65">
        <v>6</v>
      </c>
      <c r="E21" s="66">
        <v>11</v>
      </c>
      <c r="F21" s="67"/>
      <c r="G21" s="65">
        <f t="shared" si="0"/>
        <v>-5</v>
      </c>
      <c r="H21" s="66">
        <f t="shared" si="1"/>
        <v>-5</v>
      </c>
      <c r="I21" s="20">
        <f t="shared" si="2"/>
        <v>-1</v>
      </c>
      <c r="J21" s="21">
        <f t="shared" si="3"/>
        <v>-0.45454545454545453</v>
      </c>
    </row>
    <row r="22" spans="1:10" x14ac:dyDescent="0.25">
      <c r="A22" s="7" t="s">
        <v>169</v>
      </c>
      <c r="B22" s="65">
        <v>4</v>
      </c>
      <c r="C22" s="66">
        <v>11</v>
      </c>
      <c r="D22" s="65">
        <v>45</v>
      </c>
      <c r="E22" s="66">
        <v>68</v>
      </c>
      <c r="F22" s="67"/>
      <c r="G22" s="65">
        <f t="shared" si="0"/>
        <v>-7</v>
      </c>
      <c r="H22" s="66">
        <f t="shared" si="1"/>
        <v>-23</v>
      </c>
      <c r="I22" s="20">
        <f t="shared" si="2"/>
        <v>-0.63636363636363635</v>
      </c>
      <c r="J22" s="21">
        <f t="shared" si="3"/>
        <v>-0.33823529411764708</v>
      </c>
    </row>
    <row r="23" spans="1:10" x14ac:dyDescent="0.25">
      <c r="A23" s="7" t="s">
        <v>168</v>
      </c>
      <c r="B23" s="65">
        <v>9</v>
      </c>
      <c r="C23" s="66">
        <v>7</v>
      </c>
      <c r="D23" s="65">
        <v>26</v>
      </c>
      <c r="E23" s="66">
        <v>41</v>
      </c>
      <c r="F23" s="67"/>
      <c r="G23" s="65">
        <f t="shared" si="0"/>
        <v>2</v>
      </c>
      <c r="H23" s="66">
        <f t="shared" si="1"/>
        <v>-15</v>
      </c>
      <c r="I23" s="20">
        <f t="shared" si="2"/>
        <v>0.2857142857142857</v>
      </c>
      <c r="J23" s="21">
        <f t="shared" si="3"/>
        <v>-0.36585365853658536</v>
      </c>
    </row>
    <row r="24" spans="1:10" x14ac:dyDescent="0.25">
      <c r="A24" s="7" t="s">
        <v>167</v>
      </c>
      <c r="B24" s="65">
        <v>3</v>
      </c>
      <c r="C24" s="66">
        <v>4</v>
      </c>
      <c r="D24" s="65">
        <v>101</v>
      </c>
      <c r="E24" s="66">
        <v>57</v>
      </c>
      <c r="F24" s="67"/>
      <c r="G24" s="65">
        <f t="shared" si="0"/>
        <v>-1</v>
      </c>
      <c r="H24" s="66">
        <f t="shared" si="1"/>
        <v>44</v>
      </c>
      <c r="I24" s="20">
        <f t="shared" si="2"/>
        <v>-0.25</v>
      </c>
      <c r="J24" s="21">
        <f t="shared" si="3"/>
        <v>0.77192982456140347</v>
      </c>
    </row>
    <row r="25" spans="1:10" x14ac:dyDescent="0.25">
      <c r="A25" s="7" t="s">
        <v>166</v>
      </c>
      <c r="B25" s="65">
        <v>8</v>
      </c>
      <c r="C25" s="66">
        <v>0</v>
      </c>
      <c r="D25" s="65">
        <v>22</v>
      </c>
      <c r="E25" s="66">
        <v>0</v>
      </c>
      <c r="F25" s="67"/>
      <c r="G25" s="65">
        <f t="shared" si="0"/>
        <v>8</v>
      </c>
      <c r="H25" s="66">
        <f t="shared" si="1"/>
        <v>22</v>
      </c>
      <c r="I25" s="20" t="str">
        <f t="shared" si="2"/>
        <v>-</v>
      </c>
      <c r="J25" s="21" t="str">
        <f t="shared" si="3"/>
        <v>-</v>
      </c>
    </row>
    <row r="26" spans="1:10" x14ac:dyDescent="0.25">
      <c r="A26" s="7" t="s">
        <v>165</v>
      </c>
      <c r="B26" s="65">
        <v>0</v>
      </c>
      <c r="C26" s="66">
        <v>0</v>
      </c>
      <c r="D26" s="65">
        <v>2</v>
      </c>
      <c r="E26" s="66">
        <v>0</v>
      </c>
      <c r="F26" s="67"/>
      <c r="G26" s="65">
        <f t="shared" si="0"/>
        <v>0</v>
      </c>
      <c r="H26" s="66">
        <f t="shared" si="1"/>
        <v>2</v>
      </c>
      <c r="I26" s="20" t="str">
        <f t="shared" si="2"/>
        <v>-</v>
      </c>
      <c r="J26" s="21" t="str">
        <f t="shared" si="3"/>
        <v>-</v>
      </c>
    </row>
    <row r="27" spans="1:10" x14ac:dyDescent="0.25">
      <c r="A27" s="7" t="s">
        <v>164</v>
      </c>
      <c r="B27" s="65">
        <v>287</v>
      </c>
      <c r="C27" s="66">
        <v>419</v>
      </c>
      <c r="D27" s="65">
        <v>2859</v>
      </c>
      <c r="E27" s="66">
        <v>3560</v>
      </c>
      <c r="F27" s="67"/>
      <c r="G27" s="65">
        <f t="shared" si="0"/>
        <v>-132</v>
      </c>
      <c r="H27" s="66">
        <f t="shared" si="1"/>
        <v>-701</v>
      </c>
      <c r="I27" s="20">
        <f t="shared" si="2"/>
        <v>-0.31503579952267302</v>
      </c>
      <c r="J27" s="21">
        <f t="shared" si="3"/>
        <v>-0.19691011235955055</v>
      </c>
    </row>
    <row r="28" spans="1:10" x14ac:dyDescent="0.25">
      <c r="A28" s="7" t="s">
        <v>163</v>
      </c>
      <c r="B28" s="65">
        <v>114</v>
      </c>
      <c r="C28" s="66">
        <v>94</v>
      </c>
      <c r="D28" s="65">
        <v>780</v>
      </c>
      <c r="E28" s="66">
        <v>795</v>
      </c>
      <c r="F28" s="67"/>
      <c r="G28" s="65">
        <f t="shared" si="0"/>
        <v>20</v>
      </c>
      <c r="H28" s="66">
        <f t="shared" si="1"/>
        <v>-15</v>
      </c>
      <c r="I28" s="20">
        <f t="shared" si="2"/>
        <v>0.21276595744680851</v>
      </c>
      <c r="J28" s="21">
        <f t="shared" si="3"/>
        <v>-1.8867924528301886E-2</v>
      </c>
    </row>
    <row r="29" spans="1:10" x14ac:dyDescent="0.25">
      <c r="A29" s="7" t="s">
        <v>162</v>
      </c>
      <c r="B29" s="65">
        <v>1</v>
      </c>
      <c r="C29" s="66">
        <v>6</v>
      </c>
      <c r="D29" s="65">
        <v>29</v>
      </c>
      <c r="E29" s="66">
        <v>31</v>
      </c>
      <c r="F29" s="67"/>
      <c r="G29" s="65">
        <f t="shared" si="0"/>
        <v>-5</v>
      </c>
      <c r="H29" s="66">
        <f t="shared" si="1"/>
        <v>-2</v>
      </c>
      <c r="I29" s="20">
        <f t="shared" si="2"/>
        <v>-0.83333333333333337</v>
      </c>
      <c r="J29" s="21">
        <f t="shared" si="3"/>
        <v>-6.4516129032258063E-2</v>
      </c>
    </row>
    <row r="30" spans="1:10" x14ac:dyDescent="0.25">
      <c r="A30" s="7" t="s">
        <v>160</v>
      </c>
      <c r="B30" s="65">
        <v>0</v>
      </c>
      <c r="C30" s="66">
        <v>0</v>
      </c>
      <c r="D30" s="65">
        <v>4</v>
      </c>
      <c r="E30" s="66">
        <v>4</v>
      </c>
      <c r="F30" s="67"/>
      <c r="G30" s="65">
        <f t="shared" si="0"/>
        <v>0</v>
      </c>
      <c r="H30" s="66">
        <f t="shared" si="1"/>
        <v>0</v>
      </c>
      <c r="I30" s="20" t="str">
        <f t="shared" si="2"/>
        <v>-</v>
      </c>
      <c r="J30" s="21">
        <f t="shared" si="3"/>
        <v>0</v>
      </c>
    </row>
    <row r="31" spans="1:10" x14ac:dyDescent="0.25">
      <c r="A31" s="7" t="s">
        <v>159</v>
      </c>
      <c r="B31" s="65">
        <v>1</v>
      </c>
      <c r="C31" s="66">
        <v>1</v>
      </c>
      <c r="D31" s="65">
        <v>7</v>
      </c>
      <c r="E31" s="66">
        <v>14</v>
      </c>
      <c r="F31" s="67"/>
      <c r="G31" s="65">
        <f t="shared" si="0"/>
        <v>0</v>
      </c>
      <c r="H31" s="66">
        <f t="shared" si="1"/>
        <v>-7</v>
      </c>
      <c r="I31" s="20">
        <f t="shared" si="2"/>
        <v>0</v>
      </c>
      <c r="J31" s="21">
        <f t="shared" si="3"/>
        <v>-0.5</v>
      </c>
    </row>
    <row r="32" spans="1:10" x14ac:dyDescent="0.25">
      <c r="A32" s="7" t="s">
        <v>158</v>
      </c>
      <c r="B32" s="65">
        <v>0</v>
      </c>
      <c r="C32" s="66">
        <v>0</v>
      </c>
      <c r="D32" s="65">
        <v>5</v>
      </c>
      <c r="E32" s="66">
        <v>11</v>
      </c>
      <c r="F32" s="67"/>
      <c r="G32" s="65">
        <f t="shared" si="0"/>
        <v>0</v>
      </c>
      <c r="H32" s="66">
        <f t="shared" si="1"/>
        <v>-6</v>
      </c>
      <c r="I32" s="20" t="str">
        <f t="shared" si="2"/>
        <v>-</v>
      </c>
      <c r="J32" s="21">
        <f t="shared" si="3"/>
        <v>-0.54545454545454541</v>
      </c>
    </row>
    <row r="33" spans="1:10" x14ac:dyDescent="0.25">
      <c r="A33" s="7" t="s">
        <v>157</v>
      </c>
      <c r="B33" s="65">
        <v>0</v>
      </c>
      <c r="C33" s="66">
        <v>2</v>
      </c>
      <c r="D33" s="65">
        <v>7</v>
      </c>
      <c r="E33" s="66">
        <v>5</v>
      </c>
      <c r="F33" s="67"/>
      <c r="G33" s="65">
        <f t="shared" si="0"/>
        <v>-2</v>
      </c>
      <c r="H33" s="66">
        <f t="shared" si="1"/>
        <v>2</v>
      </c>
      <c r="I33" s="20">
        <f t="shared" si="2"/>
        <v>-1</v>
      </c>
      <c r="J33" s="21">
        <f t="shared" si="3"/>
        <v>0.4</v>
      </c>
    </row>
    <row r="34" spans="1:10" x14ac:dyDescent="0.25">
      <c r="A34" s="7" t="s">
        <v>156</v>
      </c>
      <c r="B34" s="65">
        <v>0</v>
      </c>
      <c r="C34" s="66">
        <v>6</v>
      </c>
      <c r="D34" s="65">
        <v>11</v>
      </c>
      <c r="E34" s="66">
        <v>19</v>
      </c>
      <c r="F34" s="67"/>
      <c r="G34" s="65">
        <f t="shared" si="0"/>
        <v>-6</v>
      </c>
      <c r="H34" s="66">
        <f t="shared" si="1"/>
        <v>-8</v>
      </c>
      <c r="I34" s="20">
        <f t="shared" si="2"/>
        <v>-1</v>
      </c>
      <c r="J34" s="21">
        <f t="shared" si="3"/>
        <v>-0.42105263157894735</v>
      </c>
    </row>
    <row r="35" spans="1:10" x14ac:dyDescent="0.25">
      <c r="A35" s="7" t="s">
        <v>155</v>
      </c>
      <c r="B35" s="65">
        <v>6</v>
      </c>
      <c r="C35" s="66">
        <v>0</v>
      </c>
      <c r="D35" s="65">
        <v>29</v>
      </c>
      <c r="E35" s="66">
        <v>27</v>
      </c>
      <c r="F35" s="67"/>
      <c r="G35" s="65">
        <f t="shared" si="0"/>
        <v>6</v>
      </c>
      <c r="H35" s="66">
        <f t="shared" si="1"/>
        <v>2</v>
      </c>
      <c r="I35" s="20" t="str">
        <f t="shared" si="2"/>
        <v>-</v>
      </c>
      <c r="J35" s="21">
        <f t="shared" si="3"/>
        <v>7.407407407407407E-2</v>
      </c>
    </row>
    <row r="36" spans="1:10" x14ac:dyDescent="0.25">
      <c r="A36" s="7" t="s">
        <v>154</v>
      </c>
      <c r="B36" s="65">
        <v>0</v>
      </c>
      <c r="C36" s="66">
        <v>0</v>
      </c>
      <c r="D36" s="65">
        <v>1</v>
      </c>
      <c r="E36" s="66">
        <v>0</v>
      </c>
      <c r="F36" s="67"/>
      <c r="G36" s="65">
        <f t="shared" si="0"/>
        <v>0</v>
      </c>
      <c r="H36" s="66">
        <f t="shared" si="1"/>
        <v>1</v>
      </c>
      <c r="I36" s="20" t="str">
        <f t="shared" si="2"/>
        <v>-</v>
      </c>
      <c r="J36" s="21" t="str">
        <f t="shared" si="3"/>
        <v>-</v>
      </c>
    </row>
    <row r="37" spans="1:10" x14ac:dyDescent="0.25">
      <c r="A37" s="7" t="s">
        <v>153</v>
      </c>
      <c r="B37" s="65">
        <v>252</v>
      </c>
      <c r="C37" s="66">
        <v>230</v>
      </c>
      <c r="D37" s="65">
        <v>2517</v>
      </c>
      <c r="E37" s="66">
        <v>2330</v>
      </c>
      <c r="F37" s="67"/>
      <c r="G37" s="65">
        <f t="shared" si="0"/>
        <v>22</v>
      </c>
      <c r="H37" s="66">
        <f t="shared" si="1"/>
        <v>187</v>
      </c>
      <c r="I37" s="20">
        <f t="shared" si="2"/>
        <v>9.5652173913043481E-2</v>
      </c>
      <c r="J37" s="21">
        <f t="shared" si="3"/>
        <v>8.0257510729613735E-2</v>
      </c>
    </row>
    <row r="38" spans="1:10" x14ac:dyDescent="0.25">
      <c r="A38" s="7" t="s">
        <v>152</v>
      </c>
      <c r="B38" s="65">
        <v>2</v>
      </c>
      <c r="C38" s="66">
        <v>0</v>
      </c>
      <c r="D38" s="65">
        <v>8</v>
      </c>
      <c r="E38" s="66">
        <v>23</v>
      </c>
      <c r="F38" s="67"/>
      <c r="G38" s="65">
        <f t="shared" si="0"/>
        <v>2</v>
      </c>
      <c r="H38" s="66">
        <f t="shared" si="1"/>
        <v>-15</v>
      </c>
      <c r="I38" s="20" t="str">
        <f t="shared" si="2"/>
        <v>-</v>
      </c>
      <c r="J38" s="21">
        <f t="shared" si="3"/>
        <v>-0.65217391304347827</v>
      </c>
    </row>
    <row r="39" spans="1:10" x14ac:dyDescent="0.25">
      <c r="A39" s="7" t="s">
        <v>151</v>
      </c>
      <c r="B39" s="65">
        <v>20</v>
      </c>
      <c r="C39" s="66">
        <v>25</v>
      </c>
      <c r="D39" s="65">
        <v>182</v>
      </c>
      <c r="E39" s="66">
        <v>125</v>
      </c>
      <c r="F39" s="67"/>
      <c r="G39" s="65">
        <f t="shared" si="0"/>
        <v>-5</v>
      </c>
      <c r="H39" s="66">
        <f t="shared" si="1"/>
        <v>57</v>
      </c>
      <c r="I39" s="20">
        <f t="shared" si="2"/>
        <v>-0.2</v>
      </c>
      <c r="J39" s="21">
        <f t="shared" si="3"/>
        <v>0.45600000000000002</v>
      </c>
    </row>
    <row r="40" spans="1:10" x14ac:dyDescent="0.25">
      <c r="A40" s="7" t="s">
        <v>161</v>
      </c>
      <c r="B40" s="65">
        <v>31</v>
      </c>
      <c r="C40" s="66">
        <v>21</v>
      </c>
      <c r="D40" s="65">
        <v>224</v>
      </c>
      <c r="E40" s="66">
        <v>186</v>
      </c>
      <c r="F40" s="67"/>
      <c r="G40" s="65">
        <f t="shared" si="0"/>
        <v>10</v>
      </c>
      <c r="H40" s="66">
        <f t="shared" si="1"/>
        <v>38</v>
      </c>
      <c r="I40" s="20">
        <f t="shared" si="2"/>
        <v>0.47619047619047616</v>
      </c>
      <c r="J40" s="21">
        <f t="shared" si="3"/>
        <v>0.20430107526881722</v>
      </c>
    </row>
    <row r="41" spans="1:10" x14ac:dyDescent="0.25">
      <c r="A41" s="7"/>
      <c r="B41" s="65"/>
      <c r="C41" s="66"/>
      <c r="D41" s="65"/>
      <c r="E41" s="66"/>
      <c r="F41" s="67"/>
      <c r="G41" s="65"/>
      <c r="H41" s="66"/>
      <c r="I41" s="20"/>
      <c r="J41" s="21"/>
    </row>
    <row r="42" spans="1:10" s="43" customFormat="1" x14ac:dyDescent="0.25">
      <c r="A42" s="27" t="s">
        <v>28</v>
      </c>
      <c r="B42" s="71">
        <f>SUM(B15:B41)</f>
        <v>832</v>
      </c>
      <c r="C42" s="72">
        <f>SUM(C15:C41)</f>
        <v>922</v>
      </c>
      <c r="D42" s="71">
        <f>SUM(D15:D41)</f>
        <v>7601</v>
      </c>
      <c r="E42" s="72">
        <f>SUM(E15:E41)</f>
        <v>7808</v>
      </c>
      <c r="F42" s="73"/>
      <c r="G42" s="71">
        <f>B42-C42</f>
        <v>-90</v>
      </c>
      <c r="H42" s="72">
        <f>D42-E42</f>
        <v>-207</v>
      </c>
      <c r="I42" s="37">
        <f>IF(C42=0, "-", G42/C42)</f>
        <v>-9.7613882863340565E-2</v>
      </c>
      <c r="J42" s="38">
        <f>IF(E42=0, "-", H42/E42)</f>
        <v>-2.6511270491803279E-2</v>
      </c>
    </row>
    <row r="43" spans="1:10" s="43" customFormat="1" x14ac:dyDescent="0.25">
      <c r="A43" s="27" t="s">
        <v>0</v>
      </c>
      <c r="B43" s="71">
        <f>B11+B42</f>
        <v>832</v>
      </c>
      <c r="C43" s="77">
        <f>C11+C42</f>
        <v>922</v>
      </c>
      <c r="D43" s="71">
        <f>D11+D42</f>
        <v>7601</v>
      </c>
      <c r="E43" s="77">
        <f>E11+E42</f>
        <v>7808</v>
      </c>
      <c r="F43" s="73"/>
      <c r="G43" s="71">
        <f>B43-C43</f>
        <v>-90</v>
      </c>
      <c r="H43" s="72">
        <f>D43-E43</f>
        <v>-207</v>
      </c>
      <c r="I43" s="37">
        <f>IF(C43=0, "-", G43/C43)</f>
        <v>-9.7613882863340565E-2</v>
      </c>
      <c r="J43" s="38">
        <f>IF(E43=0, "-", H43/E43)</f>
        <v>-2.6511270491803279E-2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70"/>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94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94</v>
      </c>
      <c r="B6" s="61" t="s">
        <v>12</v>
      </c>
      <c r="C6" s="62" t="s">
        <v>13</v>
      </c>
      <c r="D6" s="61" t="s">
        <v>12</v>
      </c>
      <c r="E6" s="63" t="s">
        <v>13</v>
      </c>
      <c r="F6" s="62" t="s">
        <v>12</v>
      </c>
      <c r="G6" s="62" t="s">
        <v>13</v>
      </c>
      <c r="H6" s="61" t="s">
        <v>12</v>
      </c>
      <c r="I6" s="63" t="s">
        <v>13</v>
      </c>
      <c r="J6" s="61"/>
      <c r="K6" s="63"/>
    </row>
    <row r="7" spans="1:11" x14ac:dyDescent="0.25">
      <c r="A7" s="7" t="s">
        <v>177</v>
      </c>
      <c r="B7" s="65">
        <v>6</v>
      </c>
      <c r="C7" s="34">
        <f>IF(B10=0, "-", B7/B10)</f>
        <v>1</v>
      </c>
      <c r="D7" s="65">
        <v>4</v>
      </c>
      <c r="E7" s="9">
        <f>IF(D10=0, "-", D7/D10)</f>
        <v>1</v>
      </c>
      <c r="F7" s="81">
        <v>39</v>
      </c>
      <c r="G7" s="34">
        <f>IF(F10=0, "-", F7/F10)</f>
        <v>0.95121951219512191</v>
      </c>
      <c r="H7" s="65">
        <v>45</v>
      </c>
      <c r="I7" s="9">
        <f>IF(H10=0, "-", H7/H10)</f>
        <v>0.81818181818181823</v>
      </c>
      <c r="J7" s="8">
        <f>IF(D7=0, "-", IF((B7-D7)/D7&lt;10, (B7-D7)/D7, "&gt;999%"))</f>
        <v>0.5</v>
      </c>
      <c r="K7" s="9">
        <f>IF(H7=0, "-", IF((F7-H7)/H7&lt;10, (F7-H7)/H7, "&gt;999%"))</f>
        <v>-0.13333333333333333</v>
      </c>
    </row>
    <row r="8" spans="1:11" x14ac:dyDescent="0.25">
      <c r="A8" s="7" t="s">
        <v>178</v>
      </c>
      <c r="B8" s="65">
        <v>0</v>
      </c>
      <c r="C8" s="34">
        <f>IF(B10=0, "-", B8/B10)</f>
        <v>0</v>
      </c>
      <c r="D8" s="65">
        <v>0</v>
      </c>
      <c r="E8" s="9">
        <f>IF(D10=0, "-", D8/D10)</f>
        <v>0</v>
      </c>
      <c r="F8" s="81">
        <v>2</v>
      </c>
      <c r="G8" s="34">
        <f>IF(F10=0, "-", F8/F10)</f>
        <v>4.878048780487805E-2</v>
      </c>
      <c r="H8" s="65">
        <v>10</v>
      </c>
      <c r="I8" s="9">
        <f>IF(H10=0, "-", H8/H10)</f>
        <v>0.18181818181818182</v>
      </c>
      <c r="J8" s="8" t="str">
        <f>IF(D8=0, "-", IF((B8-D8)/D8&lt;10, (B8-D8)/D8, "&gt;999%"))</f>
        <v>-</v>
      </c>
      <c r="K8" s="9">
        <f>IF(H8=0, "-", IF((F8-H8)/H8&lt;10, (F8-H8)/H8, "&gt;999%"))</f>
        <v>-0.8</v>
      </c>
    </row>
    <row r="9" spans="1:11" x14ac:dyDescent="0.25">
      <c r="A9" s="2"/>
      <c r="B9" s="68"/>
      <c r="C9" s="33"/>
      <c r="D9" s="68"/>
      <c r="E9" s="6"/>
      <c r="F9" s="82"/>
      <c r="G9" s="33"/>
      <c r="H9" s="68"/>
      <c r="I9" s="6"/>
      <c r="J9" s="5"/>
      <c r="K9" s="6"/>
    </row>
    <row r="10" spans="1:11" s="43" customFormat="1" x14ac:dyDescent="0.25">
      <c r="A10" s="162" t="s">
        <v>441</v>
      </c>
      <c r="B10" s="71">
        <f>SUM(B7:B9)</f>
        <v>6</v>
      </c>
      <c r="C10" s="40">
        <f>B10/832</f>
        <v>7.2115384615384619E-3</v>
      </c>
      <c r="D10" s="71">
        <f>SUM(D7:D9)</f>
        <v>4</v>
      </c>
      <c r="E10" s="41">
        <f>D10/922</f>
        <v>4.3383947939262474E-3</v>
      </c>
      <c r="F10" s="77">
        <f>SUM(F7:F9)</f>
        <v>41</v>
      </c>
      <c r="G10" s="42">
        <f>F10/7601</f>
        <v>5.3940271016971455E-3</v>
      </c>
      <c r="H10" s="71">
        <f>SUM(H7:H9)</f>
        <v>55</v>
      </c>
      <c r="I10" s="41">
        <f>H10/7808</f>
        <v>7.0440573770491803E-3</v>
      </c>
      <c r="J10" s="37">
        <f>IF(D10=0, "-", IF((B10-D10)/D10&lt;10, (B10-D10)/D10, "&gt;999%"))</f>
        <v>0.5</v>
      </c>
      <c r="K10" s="38">
        <f>IF(H10=0, "-", IF((F10-H10)/H10&lt;10, (F10-H10)/H10, "&gt;999%"))</f>
        <v>-0.25454545454545452</v>
      </c>
    </row>
    <row r="11" spans="1:11" x14ac:dyDescent="0.25">
      <c r="B11" s="83"/>
      <c r="D11" s="83"/>
      <c r="F11" s="83"/>
      <c r="H11" s="83"/>
    </row>
    <row r="12" spans="1:11" s="43" customFormat="1" x14ac:dyDescent="0.25">
      <c r="A12" s="162" t="s">
        <v>441</v>
      </c>
      <c r="B12" s="71">
        <v>6</v>
      </c>
      <c r="C12" s="40">
        <f>B12/832</f>
        <v>7.2115384615384619E-3</v>
      </c>
      <c r="D12" s="71">
        <v>4</v>
      </c>
      <c r="E12" s="41">
        <f>D12/922</f>
        <v>4.3383947939262474E-3</v>
      </c>
      <c r="F12" s="77">
        <v>41</v>
      </c>
      <c r="G12" s="42">
        <f>F12/7601</f>
        <v>5.3940271016971455E-3</v>
      </c>
      <c r="H12" s="71">
        <v>55</v>
      </c>
      <c r="I12" s="41">
        <f>H12/7808</f>
        <v>7.0440573770491803E-3</v>
      </c>
      <c r="J12" s="37">
        <f>IF(D12=0, "-", IF((B12-D12)/D12&lt;10, (B12-D12)/D12, "&gt;999%"))</f>
        <v>0.5</v>
      </c>
      <c r="K12" s="38">
        <f>IF(H12=0, "-", IF((F12-H12)/H12&lt;10, (F12-H12)/H12, "&gt;999%"))</f>
        <v>-0.25454545454545452</v>
      </c>
    </row>
    <row r="13" spans="1:11" x14ac:dyDescent="0.25">
      <c r="B13" s="83"/>
      <c r="D13" s="83"/>
      <c r="F13" s="83"/>
      <c r="H13" s="83"/>
    </row>
    <row r="14" spans="1:11" ht="15.6" x14ac:dyDescent="0.3">
      <c r="A14" s="164" t="s">
        <v>95</v>
      </c>
      <c r="B14" s="196" t="s">
        <v>1</v>
      </c>
      <c r="C14" s="200"/>
      <c r="D14" s="200"/>
      <c r="E14" s="197"/>
      <c r="F14" s="196" t="s">
        <v>14</v>
      </c>
      <c r="G14" s="200"/>
      <c r="H14" s="200"/>
      <c r="I14" s="197"/>
      <c r="J14" s="196" t="s">
        <v>15</v>
      </c>
      <c r="K14" s="197"/>
    </row>
    <row r="15" spans="1:11" x14ac:dyDescent="0.25">
      <c r="A15" s="22"/>
      <c r="B15" s="196">
        <f>VALUE(RIGHT($B$2, 4))</f>
        <v>2022</v>
      </c>
      <c r="C15" s="197"/>
      <c r="D15" s="196">
        <f>B15-1</f>
        <v>2021</v>
      </c>
      <c r="E15" s="204"/>
      <c r="F15" s="196">
        <f>B15</f>
        <v>2022</v>
      </c>
      <c r="G15" s="204"/>
      <c r="H15" s="196">
        <f>D15</f>
        <v>2021</v>
      </c>
      <c r="I15" s="204"/>
      <c r="J15" s="140" t="s">
        <v>4</v>
      </c>
      <c r="K15" s="141" t="s">
        <v>2</v>
      </c>
    </row>
    <row r="16" spans="1:11" x14ac:dyDescent="0.25">
      <c r="A16" s="163" t="s">
        <v>119</v>
      </c>
      <c r="B16" s="61" t="s">
        <v>12</v>
      </c>
      <c r="C16" s="62" t="s">
        <v>13</v>
      </c>
      <c r="D16" s="61" t="s">
        <v>12</v>
      </c>
      <c r="E16" s="63" t="s">
        <v>13</v>
      </c>
      <c r="F16" s="62" t="s">
        <v>12</v>
      </c>
      <c r="G16" s="62" t="s">
        <v>13</v>
      </c>
      <c r="H16" s="61" t="s">
        <v>12</v>
      </c>
      <c r="I16" s="63" t="s">
        <v>13</v>
      </c>
      <c r="J16" s="61"/>
      <c r="K16" s="63"/>
    </row>
    <row r="17" spans="1:11" x14ac:dyDescent="0.25">
      <c r="A17" s="7" t="s">
        <v>179</v>
      </c>
      <c r="B17" s="65">
        <v>0</v>
      </c>
      <c r="C17" s="34">
        <f>IF(B28=0, "-", B17/B28)</f>
        <v>0</v>
      </c>
      <c r="D17" s="65">
        <v>0</v>
      </c>
      <c r="E17" s="9">
        <f>IF(D28=0, "-", D17/D28)</f>
        <v>0</v>
      </c>
      <c r="F17" s="81">
        <v>1</v>
      </c>
      <c r="G17" s="34">
        <f>IF(F28=0, "-", F17/F28)</f>
        <v>2.4449877750611247E-3</v>
      </c>
      <c r="H17" s="65">
        <v>1</v>
      </c>
      <c r="I17" s="9">
        <f>IF(H28=0, "-", H17/H28)</f>
        <v>2.8490028490028491E-3</v>
      </c>
      <c r="J17" s="8" t="str">
        <f t="shared" ref="J17:J26" si="0">IF(D17=0, "-", IF((B17-D17)/D17&lt;10, (B17-D17)/D17, "&gt;999%"))</f>
        <v>-</v>
      </c>
      <c r="K17" s="9">
        <f t="shared" ref="K17:K26" si="1">IF(H17=0, "-", IF((F17-H17)/H17&lt;10, (F17-H17)/H17, "&gt;999%"))</f>
        <v>0</v>
      </c>
    </row>
    <row r="18" spans="1:11" x14ac:dyDescent="0.25">
      <c r="A18" s="7" t="s">
        <v>180</v>
      </c>
      <c r="B18" s="65">
        <v>0</v>
      </c>
      <c r="C18" s="34">
        <f>IF(B28=0, "-", B18/B28)</f>
        <v>0</v>
      </c>
      <c r="D18" s="65">
        <v>0</v>
      </c>
      <c r="E18" s="9">
        <f>IF(D28=0, "-", D18/D28)</f>
        <v>0</v>
      </c>
      <c r="F18" s="81">
        <v>0</v>
      </c>
      <c r="G18" s="34">
        <f>IF(F28=0, "-", F18/F28)</f>
        <v>0</v>
      </c>
      <c r="H18" s="65">
        <v>2</v>
      </c>
      <c r="I18" s="9">
        <f>IF(H28=0, "-", H18/H28)</f>
        <v>5.6980056980056983E-3</v>
      </c>
      <c r="J18" s="8" t="str">
        <f t="shared" si="0"/>
        <v>-</v>
      </c>
      <c r="K18" s="9">
        <f t="shared" si="1"/>
        <v>-1</v>
      </c>
    </row>
    <row r="19" spans="1:11" x14ac:dyDescent="0.25">
      <c r="A19" s="7" t="s">
        <v>181</v>
      </c>
      <c r="B19" s="65">
        <v>1</v>
      </c>
      <c r="C19" s="34">
        <f>IF(B28=0, "-", B19/B28)</f>
        <v>3.0303030303030304E-2</v>
      </c>
      <c r="D19" s="65">
        <v>0</v>
      </c>
      <c r="E19" s="9">
        <f>IF(D28=0, "-", D19/D28)</f>
        <v>0</v>
      </c>
      <c r="F19" s="81">
        <v>5</v>
      </c>
      <c r="G19" s="34">
        <f>IF(F28=0, "-", F19/F28)</f>
        <v>1.2224938875305624E-2</v>
      </c>
      <c r="H19" s="65">
        <v>0</v>
      </c>
      <c r="I19" s="9">
        <f>IF(H28=0, "-", H19/H28)</f>
        <v>0</v>
      </c>
      <c r="J19" s="8" t="str">
        <f t="shared" si="0"/>
        <v>-</v>
      </c>
      <c r="K19" s="9" t="str">
        <f t="shared" si="1"/>
        <v>-</v>
      </c>
    </row>
    <row r="20" spans="1:11" x14ac:dyDescent="0.25">
      <c r="A20" s="7" t="s">
        <v>182</v>
      </c>
      <c r="B20" s="65">
        <v>5</v>
      </c>
      <c r="C20" s="34">
        <f>IF(B28=0, "-", B20/B28)</f>
        <v>0.15151515151515152</v>
      </c>
      <c r="D20" s="65">
        <v>2</v>
      </c>
      <c r="E20" s="9">
        <f>IF(D28=0, "-", D20/D28)</f>
        <v>3.7735849056603772E-2</v>
      </c>
      <c r="F20" s="81">
        <v>39</v>
      </c>
      <c r="G20" s="34">
        <f>IF(F28=0, "-", F20/F28)</f>
        <v>9.5354523227383858E-2</v>
      </c>
      <c r="H20" s="65">
        <v>48</v>
      </c>
      <c r="I20" s="9">
        <f>IF(H28=0, "-", H20/H28)</f>
        <v>0.13675213675213677</v>
      </c>
      <c r="J20" s="8">
        <f t="shared" si="0"/>
        <v>1.5</v>
      </c>
      <c r="K20" s="9">
        <f t="shared" si="1"/>
        <v>-0.1875</v>
      </c>
    </row>
    <row r="21" spans="1:11" x14ac:dyDescent="0.25">
      <c r="A21" s="7" t="s">
        <v>183</v>
      </c>
      <c r="B21" s="65">
        <v>2</v>
      </c>
      <c r="C21" s="34">
        <f>IF(B28=0, "-", B21/B28)</f>
        <v>6.0606060606060608E-2</v>
      </c>
      <c r="D21" s="65">
        <v>6</v>
      </c>
      <c r="E21" s="9">
        <f>IF(D28=0, "-", D21/D28)</f>
        <v>0.11320754716981132</v>
      </c>
      <c r="F21" s="81">
        <v>32</v>
      </c>
      <c r="G21" s="34">
        <f>IF(F28=0, "-", F21/F28)</f>
        <v>7.823960880195599E-2</v>
      </c>
      <c r="H21" s="65">
        <v>45</v>
      </c>
      <c r="I21" s="9">
        <f>IF(H28=0, "-", H21/H28)</f>
        <v>0.12820512820512819</v>
      </c>
      <c r="J21" s="8">
        <f t="shared" si="0"/>
        <v>-0.66666666666666663</v>
      </c>
      <c r="K21" s="9">
        <f t="shared" si="1"/>
        <v>-0.28888888888888886</v>
      </c>
    </row>
    <row r="22" spans="1:11" x14ac:dyDescent="0.25">
      <c r="A22" s="7" t="s">
        <v>184</v>
      </c>
      <c r="B22" s="65">
        <v>17</v>
      </c>
      <c r="C22" s="34">
        <f>IF(B28=0, "-", B22/B28)</f>
        <v>0.51515151515151514</v>
      </c>
      <c r="D22" s="65">
        <v>25</v>
      </c>
      <c r="E22" s="9">
        <f>IF(D28=0, "-", D22/D28)</f>
        <v>0.47169811320754718</v>
      </c>
      <c r="F22" s="81">
        <v>172</v>
      </c>
      <c r="G22" s="34">
        <f>IF(F28=0, "-", F22/F28)</f>
        <v>0.42053789731051344</v>
      </c>
      <c r="H22" s="65">
        <v>104</v>
      </c>
      <c r="I22" s="9">
        <f>IF(H28=0, "-", H22/H28)</f>
        <v>0.29629629629629628</v>
      </c>
      <c r="J22" s="8">
        <f t="shared" si="0"/>
        <v>-0.32</v>
      </c>
      <c r="K22" s="9">
        <f t="shared" si="1"/>
        <v>0.65384615384615385</v>
      </c>
    </row>
    <row r="23" spans="1:11" x14ac:dyDescent="0.25">
      <c r="A23" s="7" t="s">
        <v>185</v>
      </c>
      <c r="B23" s="65">
        <v>3</v>
      </c>
      <c r="C23" s="34">
        <f>IF(B28=0, "-", B23/B28)</f>
        <v>9.0909090909090912E-2</v>
      </c>
      <c r="D23" s="65">
        <v>4</v>
      </c>
      <c r="E23" s="9">
        <f>IF(D28=0, "-", D23/D28)</f>
        <v>7.5471698113207544E-2</v>
      </c>
      <c r="F23" s="81">
        <v>101</v>
      </c>
      <c r="G23" s="34">
        <f>IF(F28=0, "-", F23/F28)</f>
        <v>0.24694376528117359</v>
      </c>
      <c r="H23" s="65">
        <v>53</v>
      </c>
      <c r="I23" s="9">
        <f>IF(H28=0, "-", H23/H28)</f>
        <v>0.150997150997151</v>
      </c>
      <c r="J23" s="8">
        <f t="shared" si="0"/>
        <v>-0.25</v>
      </c>
      <c r="K23" s="9">
        <f t="shared" si="1"/>
        <v>0.90566037735849059</v>
      </c>
    </row>
    <row r="24" spans="1:11" x14ac:dyDescent="0.25">
      <c r="A24" s="7" t="s">
        <v>186</v>
      </c>
      <c r="B24" s="65">
        <v>3</v>
      </c>
      <c r="C24" s="34">
        <f>IF(B28=0, "-", B24/B28)</f>
        <v>9.0909090909090912E-2</v>
      </c>
      <c r="D24" s="65">
        <v>4</v>
      </c>
      <c r="E24" s="9">
        <f>IF(D28=0, "-", D24/D28)</f>
        <v>7.5471698113207544E-2</v>
      </c>
      <c r="F24" s="81">
        <v>30</v>
      </c>
      <c r="G24" s="34">
        <f>IF(F28=0, "-", F24/F28)</f>
        <v>7.3349633251833746E-2</v>
      </c>
      <c r="H24" s="65">
        <v>35</v>
      </c>
      <c r="I24" s="9">
        <f>IF(H28=0, "-", H24/H28)</f>
        <v>9.9715099715099717E-2</v>
      </c>
      <c r="J24" s="8">
        <f t="shared" si="0"/>
        <v>-0.25</v>
      </c>
      <c r="K24" s="9">
        <f t="shared" si="1"/>
        <v>-0.14285714285714285</v>
      </c>
    </row>
    <row r="25" spans="1:11" x14ac:dyDescent="0.25">
      <c r="A25" s="7" t="s">
        <v>187</v>
      </c>
      <c r="B25" s="65">
        <v>2</v>
      </c>
      <c r="C25" s="34">
        <f>IF(B28=0, "-", B25/B28)</f>
        <v>6.0606060606060608E-2</v>
      </c>
      <c r="D25" s="65">
        <v>8</v>
      </c>
      <c r="E25" s="9">
        <f>IF(D28=0, "-", D25/D28)</f>
        <v>0.15094339622641509</v>
      </c>
      <c r="F25" s="81">
        <v>26</v>
      </c>
      <c r="G25" s="34">
        <f>IF(F28=0, "-", F25/F28)</f>
        <v>6.3569682151589244E-2</v>
      </c>
      <c r="H25" s="65">
        <v>52</v>
      </c>
      <c r="I25" s="9">
        <f>IF(H28=0, "-", H25/H28)</f>
        <v>0.14814814814814814</v>
      </c>
      <c r="J25" s="8">
        <f t="shared" si="0"/>
        <v>-0.75</v>
      </c>
      <c r="K25" s="9">
        <f t="shared" si="1"/>
        <v>-0.5</v>
      </c>
    </row>
    <row r="26" spans="1:11" x14ac:dyDescent="0.25">
      <c r="A26" s="7" t="s">
        <v>188</v>
      </c>
      <c r="B26" s="65">
        <v>0</v>
      </c>
      <c r="C26" s="34">
        <f>IF(B28=0, "-", B26/B28)</f>
        <v>0</v>
      </c>
      <c r="D26" s="65">
        <v>4</v>
      </c>
      <c r="E26" s="9">
        <f>IF(D28=0, "-", D26/D28)</f>
        <v>7.5471698113207544E-2</v>
      </c>
      <c r="F26" s="81">
        <v>3</v>
      </c>
      <c r="G26" s="34">
        <f>IF(F28=0, "-", F26/F28)</f>
        <v>7.3349633251833741E-3</v>
      </c>
      <c r="H26" s="65">
        <v>11</v>
      </c>
      <c r="I26" s="9">
        <f>IF(H28=0, "-", H26/H28)</f>
        <v>3.1339031339031341E-2</v>
      </c>
      <c r="J26" s="8">
        <f t="shared" si="0"/>
        <v>-1</v>
      </c>
      <c r="K26" s="9">
        <f t="shared" si="1"/>
        <v>-0.72727272727272729</v>
      </c>
    </row>
    <row r="27" spans="1:11" x14ac:dyDescent="0.25">
      <c r="A27" s="2"/>
      <c r="B27" s="68"/>
      <c r="C27" s="33"/>
      <c r="D27" s="68"/>
      <c r="E27" s="6"/>
      <c r="F27" s="82"/>
      <c r="G27" s="33"/>
      <c r="H27" s="68"/>
      <c r="I27" s="6"/>
      <c r="J27" s="5"/>
      <c r="K27" s="6"/>
    </row>
    <row r="28" spans="1:11" s="43" customFormat="1" x14ac:dyDescent="0.25">
      <c r="A28" s="162" t="s">
        <v>440</v>
      </c>
      <c r="B28" s="71">
        <f>SUM(B17:B27)</f>
        <v>33</v>
      </c>
      <c r="C28" s="40">
        <f>B28/832</f>
        <v>3.9663461538461536E-2</v>
      </c>
      <c r="D28" s="71">
        <f>SUM(D17:D27)</f>
        <v>53</v>
      </c>
      <c r="E28" s="41">
        <f>D28/922</f>
        <v>5.7483731019522775E-2</v>
      </c>
      <c r="F28" s="77">
        <f>SUM(F17:F27)</f>
        <v>409</v>
      </c>
      <c r="G28" s="42">
        <f>F28/7601</f>
        <v>5.3808709380344689E-2</v>
      </c>
      <c r="H28" s="71">
        <f>SUM(H17:H27)</f>
        <v>351</v>
      </c>
      <c r="I28" s="41">
        <f>H28/7808</f>
        <v>4.4953893442622954E-2</v>
      </c>
      <c r="J28" s="37">
        <f>IF(D28=0, "-", IF((B28-D28)/D28&lt;10, (B28-D28)/D28, "&gt;999%"))</f>
        <v>-0.37735849056603776</v>
      </c>
      <c r="K28" s="38">
        <f>IF(H28=0, "-", IF((F28-H28)/H28&lt;10, (F28-H28)/H28, "&gt;999%"))</f>
        <v>0.16524216524216523</v>
      </c>
    </row>
    <row r="29" spans="1:11" x14ac:dyDescent="0.25">
      <c r="B29" s="83"/>
      <c r="D29" s="83"/>
      <c r="F29" s="83"/>
      <c r="H29" s="83"/>
    </row>
    <row r="30" spans="1:11" x14ac:dyDescent="0.25">
      <c r="A30" s="163" t="s">
        <v>120</v>
      </c>
      <c r="B30" s="61" t="s">
        <v>12</v>
      </c>
      <c r="C30" s="62" t="s">
        <v>13</v>
      </c>
      <c r="D30" s="61" t="s">
        <v>12</v>
      </c>
      <c r="E30" s="63" t="s">
        <v>13</v>
      </c>
      <c r="F30" s="62" t="s">
        <v>12</v>
      </c>
      <c r="G30" s="62" t="s">
        <v>13</v>
      </c>
      <c r="H30" s="61" t="s">
        <v>12</v>
      </c>
      <c r="I30" s="63" t="s">
        <v>13</v>
      </c>
      <c r="J30" s="61"/>
      <c r="K30" s="63"/>
    </row>
    <row r="31" spans="1:11" x14ac:dyDescent="0.25">
      <c r="A31" s="7" t="s">
        <v>189</v>
      </c>
      <c r="B31" s="65">
        <v>0</v>
      </c>
      <c r="C31" s="34">
        <f>IF(B34=0, "-", B31/B34)</f>
        <v>0</v>
      </c>
      <c r="D31" s="65">
        <v>0</v>
      </c>
      <c r="E31" s="9" t="str">
        <f>IF(D34=0, "-", D31/D34)</f>
        <v>-</v>
      </c>
      <c r="F31" s="81">
        <v>0</v>
      </c>
      <c r="G31" s="34">
        <f>IF(F34=0, "-", F31/F34)</f>
        <v>0</v>
      </c>
      <c r="H31" s="65">
        <v>1</v>
      </c>
      <c r="I31" s="9">
        <f>IF(H34=0, "-", H31/H34)</f>
        <v>0.5</v>
      </c>
      <c r="J31" s="8" t="str">
        <f>IF(D31=0, "-", IF((B31-D31)/D31&lt;10, (B31-D31)/D31, "&gt;999%"))</f>
        <v>-</v>
      </c>
      <c r="K31" s="9">
        <f>IF(H31=0, "-", IF((F31-H31)/H31&lt;10, (F31-H31)/H31, "&gt;999%"))</f>
        <v>-1</v>
      </c>
    </row>
    <row r="32" spans="1:11" x14ac:dyDescent="0.25">
      <c r="A32" s="7" t="s">
        <v>190</v>
      </c>
      <c r="B32" s="65">
        <v>2</v>
      </c>
      <c r="C32" s="34">
        <f>IF(B34=0, "-", B32/B34)</f>
        <v>1</v>
      </c>
      <c r="D32" s="65">
        <v>0</v>
      </c>
      <c r="E32" s="9" t="str">
        <f>IF(D34=0, "-", D32/D34)</f>
        <v>-</v>
      </c>
      <c r="F32" s="81">
        <v>4</v>
      </c>
      <c r="G32" s="34">
        <f>IF(F34=0, "-", F32/F34)</f>
        <v>1</v>
      </c>
      <c r="H32" s="65">
        <v>1</v>
      </c>
      <c r="I32" s="9">
        <f>IF(H34=0, "-", H32/H34)</f>
        <v>0.5</v>
      </c>
      <c r="J32" s="8" t="str">
        <f>IF(D32=0, "-", IF((B32-D32)/D32&lt;10, (B32-D32)/D32, "&gt;999%"))</f>
        <v>-</v>
      </c>
      <c r="K32" s="9">
        <f>IF(H32=0, "-", IF((F32-H32)/H32&lt;10, (F32-H32)/H32, "&gt;999%"))</f>
        <v>3</v>
      </c>
    </row>
    <row r="33" spans="1:11" x14ac:dyDescent="0.25">
      <c r="A33" s="2"/>
      <c r="B33" s="68"/>
      <c r="C33" s="33"/>
      <c r="D33" s="68"/>
      <c r="E33" s="6"/>
      <c r="F33" s="82"/>
      <c r="G33" s="33"/>
      <c r="H33" s="68"/>
      <c r="I33" s="6"/>
      <c r="J33" s="5"/>
      <c r="K33" s="6"/>
    </row>
    <row r="34" spans="1:11" s="43" customFormat="1" x14ac:dyDescent="0.25">
      <c r="A34" s="162" t="s">
        <v>439</v>
      </c>
      <c r="B34" s="71">
        <f>SUM(B31:B33)</f>
        <v>2</v>
      </c>
      <c r="C34" s="40">
        <f>B34/832</f>
        <v>2.403846153846154E-3</v>
      </c>
      <c r="D34" s="71">
        <f>SUM(D31:D33)</f>
        <v>0</v>
      </c>
      <c r="E34" s="41">
        <f>D34/922</f>
        <v>0</v>
      </c>
      <c r="F34" s="77">
        <f>SUM(F31:F33)</f>
        <v>4</v>
      </c>
      <c r="G34" s="42">
        <f>F34/7601</f>
        <v>5.2624654650703859E-4</v>
      </c>
      <c r="H34" s="71">
        <f>SUM(H31:H33)</f>
        <v>2</v>
      </c>
      <c r="I34" s="41">
        <f>H34/7808</f>
        <v>2.5614754098360657E-4</v>
      </c>
      <c r="J34" s="37" t="str">
        <f>IF(D34=0, "-", IF((B34-D34)/D34&lt;10, (B34-D34)/D34, "&gt;999%"))</f>
        <v>-</v>
      </c>
      <c r="K34" s="38">
        <f>IF(H34=0, "-", IF((F34-H34)/H34&lt;10, (F34-H34)/H34, "&gt;999%"))</f>
        <v>1</v>
      </c>
    </row>
    <row r="35" spans="1:11" x14ac:dyDescent="0.25">
      <c r="B35" s="83"/>
      <c r="D35" s="83"/>
      <c r="F35" s="83"/>
      <c r="H35" s="83"/>
    </row>
    <row r="36" spans="1:11" s="43" customFormat="1" x14ac:dyDescent="0.25">
      <c r="A36" s="162" t="s">
        <v>438</v>
      </c>
      <c r="B36" s="71">
        <v>35</v>
      </c>
      <c r="C36" s="40">
        <f>B36/832</f>
        <v>4.2067307692307696E-2</v>
      </c>
      <c r="D36" s="71">
        <v>53</v>
      </c>
      <c r="E36" s="41">
        <f>D36/922</f>
        <v>5.7483731019522775E-2</v>
      </c>
      <c r="F36" s="77">
        <v>413</v>
      </c>
      <c r="G36" s="42">
        <f>F36/7601</f>
        <v>5.4334955926851732E-2</v>
      </c>
      <c r="H36" s="71">
        <v>353</v>
      </c>
      <c r="I36" s="41">
        <f>H36/7808</f>
        <v>4.5210040983606557E-2</v>
      </c>
      <c r="J36" s="37">
        <f>IF(D36=0, "-", IF((B36-D36)/D36&lt;10, (B36-D36)/D36, "&gt;999%"))</f>
        <v>-0.33962264150943394</v>
      </c>
      <c r="K36" s="38">
        <f>IF(H36=0, "-", IF((F36-H36)/H36&lt;10, (F36-H36)/H36, "&gt;999%"))</f>
        <v>0.16997167138810199</v>
      </c>
    </row>
    <row r="37" spans="1:11" x14ac:dyDescent="0.25">
      <c r="B37" s="83"/>
      <c r="D37" s="83"/>
      <c r="F37" s="83"/>
      <c r="H37" s="83"/>
    </row>
    <row r="38" spans="1:11" ht="15.6" x14ac:dyDescent="0.3">
      <c r="A38" s="164" t="s">
        <v>96</v>
      </c>
      <c r="B38" s="196" t="s">
        <v>1</v>
      </c>
      <c r="C38" s="200"/>
      <c r="D38" s="200"/>
      <c r="E38" s="197"/>
      <c r="F38" s="196" t="s">
        <v>14</v>
      </c>
      <c r="G38" s="200"/>
      <c r="H38" s="200"/>
      <c r="I38" s="197"/>
      <c r="J38" s="196" t="s">
        <v>15</v>
      </c>
      <c r="K38" s="197"/>
    </row>
    <row r="39" spans="1:11" x14ac:dyDescent="0.25">
      <c r="A39" s="22"/>
      <c r="B39" s="196">
        <f>VALUE(RIGHT($B$2, 4))</f>
        <v>2022</v>
      </c>
      <c r="C39" s="197"/>
      <c r="D39" s="196">
        <f>B39-1</f>
        <v>2021</v>
      </c>
      <c r="E39" s="204"/>
      <c r="F39" s="196">
        <f>B39</f>
        <v>2022</v>
      </c>
      <c r="G39" s="204"/>
      <c r="H39" s="196">
        <f>D39</f>
        <v>2021</v>
      </c>
      <c r="I39" s="204"/>
      <c r="J39" s="140" t="s">
        <v>4</v>
      </c>
      <c r="K39" s="141" t="s">
        <v>2</v>
      </c>
    </row>
    <row r="40" spans="1:11" x14ac:dyDescent="0.25">
      <c r="A40" s="163" t="s">
        <v>121</v>
      </c>
      <c r="B40" s="61" t="s">
        <v>12</v>
      </c>
      <c r="C40" s="62" t="s">
        <v>13</v>
      </c>
      <c r="D40" s="61" t="s">
        <v>12</v>
      </c>
      <c r="E40" s="63" t="s">
        <v>13</v>
      </c>
      <c r="F40" s="62" t="s">
        <v>12</v>
      </c>
      <c r="G40" s="62" t="s">
        <v>13</v>
      </c>
      <c r="H40" s="61" t="s">
        <v>12</v>
      </c>
      <c r="I40" s="63" t="s">
        <v>13</v>
      </c>
      <c r="J40" s="61"/>
      <c r="K40" s="63"/>
    </row>
    <row r="41" spans="1:11" x14ac:dyDescent="0.25">
      <c r="A41" s="7" t="s">
        <v>191</v>
      </c>
      <c r="B41" s="65">
        <v>0</v>
      </c>
      <c r="C41" s="34">
        <f>IF(B53=0, "-", B41/B53)</f>
        <v>0</v>
      </c>
      <c r="D41" s="65">
        <v>0</v>
      </c>
      <c r="E41" s="9">
        <f>IF(D53=0, "-", D41/D53)</f>
        <v>0</v>
      </c>
      <c r="F41" s="81">
        <v>0</v>
      </c>
      <c r="G41" s="34">
        <f>IF(F53=0, "-", F41/F53)</f>
        <v>0</v>
      </c>
      <c r="H41" s="65">
        <v>1</v>
      </c>
      <c r="I41" s="9">
        <f>IF(H53=0, "-", H41/H53)</f>
        <v>1.4749262536873156E-3</v>
      </c>
      <c r="J41" s="8" t="str">
        <f t="shared" ref="J41:J51" si="2">IF(D41=0, "-", IF((B41-D41)/D41&lt;10, (B41-D41)/D41, "&gt;999%"))</f>
        <v>-</v>
      </c>
      <c r="K41" s="9">
        <f t="shared" ref="K41:K51" si="3">IF(H41=0, "-", IF((F41-H41)/H41&lt;10, (F41-H41)/H41, "&gt;999%"))</f>
        <v>-1</v>
      </c>
    </row>
    <row r="42" spans="1:11" x14ac:dyDescent="0.25">
      <c r="A42" s="7" t="s">
        <v>192</v>
      </c>
      <c r="B42" s="65">
        <v>1</v>
      </c>
      <c r="C42" s="34">
        <f>IF(B53=0, "-", B42/B53)</f>
        <v>1.5873015873015872E-2</v>
      </c>
      <c r="D42" s="65">
        <v>3</v>
      </c>
      <c r="E42" s="9">
        <f>IF(D53=0, "-", D42/D53)</f>
        <v>2.7777777777777776E-2</v>
      </c>
      <c r="F42" s="81">
        <v>2</v>
      </c>
      <c r="G42" s="34">
        <f>IF(F53=0, "-", F42/F53)</f>
        <v>4.3572984749455342E-3</v>
      </c>
      <c r="H42" s="65">
        <v>19</v>
      </c>
      <c r="I42" s="9">
        <f>IF(H53=0, "-", H42/H53)</f>
        <v>2.8023598820058997E-2</v>
      </c>
      <c r="J42" s="8">
        <f t="shared" si="2"/>
        <v>-0.66666666666666663</v>
      </c>
      <c r="K42" s="9">
        <f t="shared" si="3"/>
        <v>-0.89473684210526316</v>
      </c>
    </row>
    <row r="43" spans="1:11" x14ac:dyDescent="0.25">
      <c r="A43" s="7" t="s">
        <v>193</v>
      </c>
      <c r="B43" s="65">
        <v>15</v>
      </c>
      <c r="C43" s="34">
        <f>IF(B53=0, "-", B43/B53)</f>
        <v>0.23809523809523808</v>
      </c>
      <c r="D43" s="65">
        <v>20</v>
      </c>
      <c r="E43" s="9">
        <f>IF(D53=0, "-", D43/D53)</f>
        <v>0.18518518518518517</v>
      </c>
      <c r="F43" s="81">
        <v>79</v>
      </c>
      <c r="G43" s="34">
        <f>IF(F53=0, "-", F43/F53)</f>
        <v>0.17211328976034859</v>
      </c>
      <c r="H43" s="65">
        <v>109</v>
      </c>
      <c r="I43" s="9">
        <f>IF(H53=0, "-", H43/H53)</f>
        <v>0.16076696165191739</v>
      </c>
      <c r="J43" s="8">
        <f t="shared" si="2"/>
        <v>-0.25</v>
      </c>
      <c r="K43" s="9">
        <f t="shared" si="3"/>
        <v>-0.27522935779816515</v>
      </c>
    </row>
    <row r="44" spans="1:11" x14ac:dyDescent="0.25">
      <c r="A44" s="7" t="s">
        <v>194</v>
      </c>
      <c r="B44" s="65">
        <v>0</v>
      </c>
      <c r="C44" s="34">
        <f>IF(B53=0, "-", B44/B53)</f>
        <v>0</v>
      </c>
      <c r="D44" s="65">
        <v>0</v>
      </c>
      <c r="E44" s="9">
        <f>IF(D53=0, "-", D44/D53)</f>
        <v>0</v>
      </c>
      <c r="F44" s="81">
        <v>5</v>
      </c>
      <c r="G44" s="34">
        <f>IF(F53=0, "-", F44/F53)</f>
        <v>1.0893246187363835E-2</v>
      </c>
      <c r="H44" s="65">
        <v>0</v>
      </c>
      <c r="I44" s="9">
        <f>IF(H53=0, "-", H44/H53)</f>
        <v>0</v>
      </c>
      <c r="J44" s="8" t="str">
        <f t="shared" si="2"/>
        <v>-</v>
      </c>
      <c r="K44" s="9" t="str">
        <f t="shared" si="3"/>
        <v>-</v>
      </c>
    </row>
    <row r="45" spans="1:11" x14ac:dyDescent="0.25">
      <c r="A45" s="7" t="s">
        <v>195</v>
      </c>
      <c r="B45" s="65">
        <v>11</v>
      </c>
      <c r="C45" s="34">
        <f>IF(B53=0, "-", B45/B53)</f>
        <v>0.17460317460317459</v>
      </c>
      <c r="D45" s="65">
        <v>4</v>
      </c>
      <c r="E45" s="9">
        <f>IF(D53=0, "-", D45/D53)</f>
        <v>3.7037037037037035E-2</v>
      </c>
      <c r="F45" s="81">
        <v>70</v>
      </c>
      <c r="G45" s="34">
        <f>IF(F53=0, "-", F45/F53)</f>
        <v>0.15250544662309368</v>
      </c>
      <c r="H45" s="65">
        <v>84</v>
      </c>
      <c r="I45" s="9">
        <f>IF(H53=0, "-", H45/H53)</f>
        <v>0.12389380530973451</v>
      </c>
      <c r="J45" s="8">
        <f t="shared" si="2"/>
        <v>1.75</v>
      </c>
      <c r="K45" s="9">
        <f t="shared" si="3"/>
        <v>-0.16666666666666666</v>
      </c>
    </row>
    <row r="46" spans="1:11" x14ac:dyDescent="0.25">
      <c r="A46" s="7" t="s">
        <v>196</v>
      </c>
      <c r="B46" s="65">
        <v>3</v>
      </c>
      <c r="C46" s="34">
        <f>IF(B53=0, "-", B46/B53)</f>
        <v>4.7619047619047616E-2</v>
      </c>
      <c r="D46" s="65">
        <v>10</v>
      </c>
      <c r="E46" s="9">
        <f>IF(D53=0, "-", D46/D53)</f>
        <v>9.2592592592592587E-2</v>
      </c>
      <c r="F46" s="81">
        <v>32</v>
      </c>
      <c r="G46" s="34">
        <f>IF(F53=0, "-", F46/F53)</f>
        <v>6.9716775599128547E-2</v>
      </c>
      <c r="H46" s="65">
        <v>79</v>
      </c>
      <c r="I46" s="9">
        <f>IF(H53=0, "-", H46/H53)</f>
        <v>0.11651917404129794</v>
      </c>
      <c r="J46" s="8">
        <f t="shared" si="2"/>
        <v>-0.7</v>
      </c>
      <c r="K46" s="9">
        <f t="shared" si="3"/>
        <v>-0.59493670886075944</v>
      </c>
    </row>
    <row r="47" spans="1:11" x14ac:dyDescent="0.25">
      <c r="A47" s="7" t="s">
        <v>197</v>
      </c>
      <c r="B47" s="65">
        <v>0</v>
      </c>
      <c r="C47" s="34">
        <f>IF(B53=0, "-", B47/B53)</f>
        <v>0</v>
      </c>
      <c r="D47" s="65">
        <v>1</v>
      </c>
      <c r="E47" s="9">
        <f>IF(D53=0, "-", D47/D53)</f>
        <v>9.2592592592592587E-3</v>
      </c>
      <c r="F47" s="81">
        <v>6</v>
      </c>
      <c r="G47" s="34">
        <f>IF(F53=0, "-", F47/F53)</f>
        <v>1.3071895424836602E-2</v>
      </c>
      <c r="H47" s="65">
        <v>12</v>
      </c>
      <c r="I47" s="9">
        <f>IF(H53=0, "-", H47/H53)</f>
        <v>1.7699115044247787E-2</v>
      </c>
      <c r="J47" s="8">
        <f t="shared" si="2"/>
        <v>-1</v>
      </c>
      <c r="K47" s="9">
        <f t="shared" si="3"/>
        <v>-0.5</v>
      </c>
    </row>
    <row r="48" spans="1:11" x14ac:dyDescent="0.25">
      <c r="A48" s="7" t="s">
        <v>198</v>
      </c>
      <c r="B48" s="65">
        <v>3</v>
      </c>
      <c r="C48" s="34">
        <f>IF(B53=0, "-", B48/B53)</f>
        <v>4.7619047619047616E-2</v>
      </c>
      <c r="D48" s="65">
        <v>2</v>
      </c>
      <c r="E48" s="9">
        <f>IF(D53=0, "-", D48/D53)</f>
        <v>1.8518518518518517E-2</v>
      </c>
      <c r="F48" s="81">
        <v>7</v>
      </c>
      <c r="G48" s="34">
        <f>IF(F53=0, "-", F48/F53)</f>
        <v>1.5250544662309368E-2</v>
      </c>
      <c r="H48" s="65">
        <v>6</v>
      </c>
      <c r="I48" s="9">
        <f>IF(H53=0, "-", H48/H53)</f>
        <v>8.8495575221238937E-3</v>
      </c>
      <c r="J48" s="8">
        <f t="shared" si="2"/>
        <v>0.5</v>
      </c>
      <c r="K48" s="9">
        <f t="shared" si="3"/>
        <v>0.16666666666666666</v>
      </c>
    </row>
    <row r="49" spans="1:11" x14ac:dyDescent="0.25">
      <c r="A49" s="7" t="s">
        <v>199</v>
      </c>
      <c r="B49" s="65">
        <v>29</v>
      </c>
      <c r="C49" s="34">
        <f>IF(B53=0, "-", B49/B53)</f>
        <v>0.46031746031746029</v>
      </c>
      <c r="D49" s="65">
        <v>68</v>
      </c>
      <c r="E49" s="9">
        <f>IF(D53=0, "-", D49/D53)</f>
        <v>0.62962962962962965</v>
      </c>
      <c r="F49" s="81">
        <v>256</v>
      </c>
      <c r="G49" s="34">
        <f>IF(F53=0, "-", F49/F53)</f>
        <v>0.55773420479302838</v>
      </c>
      <c r="H49" s="65">
        <v>363</v>
      </c>
      <c r="I49" s="9">
        <f>IF(H53=0, "-", H49/H53)</f>
        <v>0.53539823008849563</v>
      </c>
      <c r="J49" s="8">
        <f t="shared" si="2"/>
        <v>-0.57352941176470584</v>
      </c>
      <c r="K49" s="9">
        <f t="shared" si="3"/>
        <v>-0.29476584022038566</v>
      </c>
    </row>
    <row r="50" spans="1:11" x14ac:dyDescent="0.25">
      <c r="A50" s="7" t="s">
        <v>200</v>
      </c>
      <c r="B50" s="65">
        <v>0</v>
      </c>
      <c r="C50" s="34">
        <f>IF(B53=0, "-", B50/B53)</f>
        <v>0</v>
      </c>
      <c r="D50" s="65">
        <v>0</v>
      </c>
      <c r="E50" s="9">
        <f>IF(D53=0, "-", D50/D53)</f>
        <v>0</v>
      </c>
      <c r="F50" s="81">
        <v>0</v>
      </c>
      <c r="G50" s="34">
        <f>IF(F53=0, "-", F50/F53)</f>
        <v>0</v>
      </c>
      <c r="H50" s="65">
        <v>2</v>
      </c>
      <c r="I50" s="9">
        <f>IF(H53=0, "-", H50/H53)</f>
        <v>2.9498525073746312E-3</v>
      </c>
      <c r="J50" s="8" t="str">
        <f t="shared" si="2"/>
        <v>-</v>
      </c>
      <c r="K50" s="9">
        <f t="shared" si="3"/>
        <v>-1</v>
      </c>
    </row>
    <row r="51" spans="1:11" x14ac:dyDescent="0.25">
      <c r="A51" s="7" t="s">
        <v>201</v>
      </c>
      <c r="B51" s="65">
        <v>1</v>
      </c>
      <c r="C51" s="34">
        <f>IF(B53=0, "-", B51/B53)</f>
        <v>1.5873015873015872E-2</v>
      </c>
      <c r="D51" s="65">
        <v>0</v>
      </c>
      <c r="E51" s="9">
        <f>IF(D53=0, "-", D51/D53)</f>
        <v>0</v>
      </c>
      <c r="F51" s="81">
        <v>2</v>
      </c>
      <c r="G51" s="34">
        <f>IF(F53=0, "-", F51/F53)</f>
        <v>4.3572984749455342E-3</v>
      </c>
      <c r="H51" s="65">
        <v>3</v>
      </c>
      <c r="I51" s="9">
        <f>IF(H53=0, "-", H51/H53)</f>
        <v>4.4247787610619468E-3</v>
      </c>
      <c r="J51" s="8" t="str">
        <f t="shared" si="2"/>
        <v>-</v>
      </c>
      <c r="K51" s="9">
        <f t="shared" si="3"/>
        <v>-0.33333333333333331</v>
      </c>
    </row>
    <row r="52" spans="1:11" x14ac:dyDescent="0.25">
      <c r="A52" s="2"/>
      <c r="B52" s="68"/>
      <c r="C52" s="33"/>
      <c r="D52" s="68"/>
      <c r="E52" s="6"/>
      <c r="F52" s="82"/>
      <c r="G52" s="33"/>
      <c r="H52" s="68"/>
      <c r="I52" s="6"/>
      <c r="J52" s="5"/>
      <c r="K52" s="6"/>
    </row>
    <row r="53" spans="1:11" s="43" customFormat="1" x14ac:dyDescent="0.25">
      <c r="A53" s="162" t="s">
        <v>437</v>
      </c>
      <c r="B53" s="71">
        <f>SUM(B41:B52)</f>
        <v>63</v>
      </c>
      <c r="C53" s="40">
        <f>B53/832</f>
        <v>7.5721153846153841E-2</v>
      </c>
      <c r="D53" s="71">
        <f>SUM(D41:D52)</f>
        <v>108</v>
      </c>
      <c r="E53" s="41">
        <f>D53/922</f>
        <v>0.11713665943600868</v>
      </c>
      <c r="F53" s="77">
        <f>SUM(F41:F52)</f>
        <v>459</v>
      </c>
      <c r="G53" s="42">
        <f>F53/7601</f>
        <v>6.0386791211682674E-2</v>
      </c>
      <c r="H53" s="71">
        <f>SUM(H41:H52)</f>
        <v>678</v>
      </c>
      <c r="I53" s="41">
        <f>H53/7808</f>
        <v>8.6834016393442626E-2</v>
      </c>
      <c r="J53" s="37">
        <f>IF(D53=0, "-", IF((B53-D53)/D53&lt;10, (B53-D53)/D53, "&gt;999%"))</f>
        <v>-0.41666666666666669</v>
      </c>
      <c r="K53" s="38">
        <f>IF(H53=0, "-", IF((F53-H53)/H53&lt;10, (F53-H53)/H53, "&gt;999%"))</f>
        <v>-0.32300884955752213</v>
      </c>
    </row>
    <row r="54" spans="1:11" x14ac:dyDescent="0.25">
      <c r="B54" s="83"/>
      <c r="D54" s="83"/>
      <c r="F54" s="83"/>
      <c r="H54" s="83"/>
    </row>
    <row r="55" spans="1:11" x14ac:dyDescent="0.25">
      <c r="A55" s="163" t="s">
        <v>122</v>
      </c>
      <c r="B55" s="61" t="s">
        <v>12</v>
      </c>
      <c r="C55" s="62" t="s">
        <v>13</v>
      </c>
      <c r="D55" s="61" t="s">
        <v>12</v>
      </c>
      <c r="E55" s="63" t="s">
        <v>13</v>
      </c>
      <c r="F55" s="62" t="s">
        <v>12</v>
      </c>
      <c r="G55" s="62" t="s">
        <v>13</v>
      </c>
      <c r="H55" s="61" t="s">
        <v>12</v>
      </c>
      <c r="I55" s="63" t="s">
        <v>13</v>
      </c>
      <c r="J55" s="61"/>
      <c r="K55" s="63"/>
    </row>
    <row r="56" spans="1:11" x14ac:dyDescent="0.25">
      <c r="A56" s="7" t="s">
        <v>202</v>
      </c>
      <c r="B56" s="65">
        <v>1</v>
      </c>
      <c r="C56" s="34">
        <f>IF(B61=0, "-", B56/B61)</f>
        <v>1</v>
      </c>
      <c r="D56" s="65">
        <v>0</v>
      </c>
      <c r="E56" s="9">
        <f>IF(D61=0, "-", D56/D61)</f>
        <v>0</v>
      </c>
      <c r="F56" s="81">
        <v>4</v>
      </c>
      <c r="G56" s="34">
        <f>IF(F61=0, "-", F56/F61)</f>
        <v>0.30769230769230771</v>
      </c>
      <c r="H56" s="65">
        <v>1</v>
      </c>
      <c r="I56" s="9">
        <f>IF(H61=0, "-", H56/H61)</f>
        <v>6.25E-2</v>
      </c>
      <c r="J56" s="8" t="str">
        <f>IF(D56=0, "-", IF((B56-D56)/D56&lt;10, (B56-D56)/D56, "&gt;999%"))</f>
        <v>-</v>
      </c>
      <c r="K56" s="9">
        <f>IF(H56=0, "-", IF((F56-H56)/H56&lt;10, (F56-H56)/H56, "&gt;999%"))</f>
        <v>3</v>
      </c>
    </row>
    <row r="57" spans="1:11" x14ac:dyDescent="0.25">
      <c r="A57" s="7" t="s">
        <v>203</v>
      </c>
      <c r="B57" s="65">
        <v>0</v>
      </c>
      <c r="C57" s="34">
        <f>IF(B61=0, "-", B57/B61)</f>
        <v>0</v>
      </c>
      <c r="D57" s="65">
        <v>0</v>
      </c>
      <c r="E57" s="9">
        <f>IF(D61=0, "-", D57/D61)</f>
        <v>0</v>
      </c>
      <c r="F57" s="81">
        <v>2</v>
      </c>
      <c r="G57" s="34">
        <f>IF(F61=0, "-", F57/F61)</f>
        <v>0.15384615384615385</v>
      </c>
      <c r="H57" s="65">
        <v>6</v>
      </c>
      <c r="I57" s="9">
        <f>IF(H61=0, "-", H57/H61)</f>
        <v>0.375</v>
      </c>
      <c r="J57" s="8" t="str">
        <f>IF(D57=0, "-", IF((B57-D57)/D57&lt;10, (B57-D57)/D57, "&gt;999%"))</f>
        <v>-</v>
      </c>
      <c r="K57" s="9">
        <f>IF(H57=0, "-", IF((F57-H57)/H57&lt;10, (F57-H57)/H57, "&gt;999%"))</f>
        <v>-0.66666666666666663</v>
      </c>
    </row>
    <row r="58" spans="1:11" x14ac:dyDescent="0.25">
      <c r="A58" s="7" t="s">
        <v>204</v>
      </c>
      <c r="B58" s="65">
        <v>0</v>
      </c>
      <c r="C58" s="34">
        <f>IF(B61=0, "-", B58/B61)</f>
        <v>0</v>
      </c>
      <c r="D58" s="65">
        <v>1</v>
      </c>
      <c r="E58" s="9">
        <f>IF(D61=0, "-", D58/D61)</f>
        <v>1</v>
      </c>
      <c r="F58" s="81">
        <v>3</v>
      </c>
      <c r="G58" s="34">
        <f>IF(F61=0, "-", F58/F61)</f>
        <v>0.23076923076923078</v>
      </c>
      <c r="H58" s="65">
        <v>6</v>
      </c>
      <c r="I58" s="9">
        <f>IF(H61=0, "-", H58/H61)</f>
        <v>0.375</v>
      </c>
      <c r="J58" s="8">
        <f>IF(D58=0, "-", IF((B58-D58)/D58&lt;10, (B58-D58)/D58, "&gt;999%"))</f>
        <v>-1</v>
      </c>
      <c r="K58" s="9">
        <f>IF(H58=0, "-", IF((F58-H58)/H58&lt;10, (F58-H58)/H58, "&gt;999%"))</f>
        <v>-0.5</v>
      </c>
    </row>
    <row r="59" spans="1:11" x14ac:dyDescent="0.25">
      <c r="A59" s="7" t="s">
        <v>205</v>
      </c>
      <c r="B59" s="65">
        <v>0</v>
      </c>
      <c r="C59" s="34">
        <f>IF(B61=0, "-", B59/B61)</f>
        <v>0</v>
      </c>
      <c r="D59" s="65">
        <v>0</v>
      </c>
      <c r="E59" s="9">
        <f>IF(D61=0, "-", D59/D61)</f>
        <v>0</v>
      </c>
      <c r="F59" s="81">
        <v>4</v>
      </c>
      <c r="G59" s="34">
        <f>IF(F61=0, "-", F59/F61)</f>
        <v>0.30769230769230771</v>
      </c>
      <c r="H59" s="65">
        <v>3</v>
      </c>
      <c r="I59" s="9">
        <f>IF(H61=0, "-", H59/H61)</f>
        <v>0.1875</v>
      </c>
      <c r="J59" s="8" t="str">
        <f>IF(D59=0, "-", IF((B59-D59)/D59&lt;10, (B59-D59)/D59, "&gt;999%"))</f>
        <v>-</v>
      </c>
      <c r="K59" s="9">
        <f>IF(H59=0, "-", IF((F59-H59)/H59&lt;10, (F59-H59)/H59, "&gt;999%"))</f>
        <v>0.33333333333333331</v>
      </c>
    </row>
    <row r="60" spans="1:11" x14ac:dyDescent="0.25">
      <c r="A60" s="2"/>
      <c r="B60" s="68"/>
      <c r="C60" s="33"/>
      <c r="D60" s="68"/>
      <c r="E60" s="6"/>
      <c r="F60" s="82"/>
      <c r="G60" s="33"/>
      <c r="H60" s="68"/>
      <c r="I60" s="6"/>
      <c r="J60" s="5"/>
      <c r="K60" s="6"/>
    </row>
    <row r="61" spans="1:11" s="43" customFormat="1" x14ac:dyDescent="0.25">
      <c r="A61" s="162" t="s">
        <v>436</v>
      </c>
      <c r="B61" s="71">
        <f>SUM(B56:B60)</f>
        <v>1</v>
      </c>
      <c r="C61" s="40">
        <f>B61/832</f>
        <v>1.201923076923077E-3</v>
      </c>
      <c r="D61" s="71">
        <f>SUM(D56:D60)</f>
        <v>1</v>
      </c>
      <c r="E61" s="41">
        <f>D61/922</f>
        <v>1.0845986984815619E-3</v>
      </c>
      <c r="F61" s="77">
        <f>SUM(F56:F60)</f>
        <v>13</v>
      </c>
      <c r="G61" s="42">
        <f>F61/7601</f>
        <v>1.7103012761478752E-3</v>
      </c>
      <c r="H61" s="71">
        <f>SUM(H56:H60)</f>
        <v>16</v>
      </c>
      <c r="I61" s="41">
        <f>H61/7808</f>
        <v>2.0491803278688526E-3</v>
      </c>
      <c r="J61" s="37">
        <f>IF(D61=0, "-", IF((B61-D61)/D61&lt;10, (B61-D61)/D61, "&gt;999%"))</f>
        <v>0</v>
      </c>
      <c r="K61" s="38">
        <f>IF(H61=0, "-", IF((F61-H61)/H61&lt;10, (F61-H61)/H61, "&gt;999%"))</f>
        <v>-0.1875</v>
      </c>
    </row>
    <row r="62" spans="1:11" x14ac:dyDescent="0.25">
      <c r="B62" s="83"/>
      <c r="D62" s="83"/>
      <c r="F62" s="83"/>
      <c r="H62" s="83"/>
    </row>
    <row r="63" spans="1:11" s="43" customFormat="1" x14ac:dyDescent="0.25">
      <c r="A63" s="162" t="s">
        <v>435</v>
      </c>
      <c r="B63" s="71">
        <v>64</v>
      </c>
      <c r="C63" s="40">
        <f>B63/832</f>
        <v>7.6923076923076927E-2</v>
      </c>
      <c r="D63" s="71">
        <v>109</v>
      </c>
      <c r="E63" s="41">
        <f>D63/922</f>
        <v>0.11822125813449023</v>
      </c>
      <c r="F63" s="77">
        <v>472</v>
      </c>
      <c r="G63" s="42">
        <f>F63/7601</f>
        <v>6.2097092487830546E-2</v>
      </c>
      <c r="H63" s="71">
        <v>694</v>
      </c>
      <c r="I63" s="41">
        <f>H63/7808</f>
        <v>8.888319672131148E-2</v>
      </c>
      <c r="J63" s="37">
        <f>IF(D63=0, "-", IF((B63-D63)/D63&lt;10, (B63-D63)/D63, "&gt;999%"))</f>
        <v>-0.41284403669724773</v>
      </c>
      <c r="K63" s="38">
        <f>IF(H63=0, "-", IF((F63-H63)/H63&lt;10, (F63-H63)/H63, "&gt;999%"))</f>
        <v>-0.31988472622478387</v>
      </c>
    </row>
    <row r="64" spans="1:11" x14ac:dyDescent="0.25">
      <c r="B64" s="83"/>
      <c r="D64" s="83"/>
      <c r="F64" s="83"/>
      <c r="H64" s="83"/>
    </row>
    <row r="65" spans="1:11" ht="15.6" x14ac:dyDescent="0.3">
      <c r="A65" s="164" t="s">
        <v>97</v>
      </c>
      <c r="B65" s="196" t="s">
        <v>1</v>
      </c>
      <c r="C65" s="200"/>
      <c r="D65" s="200"/>
      <c r="E65" s="197"/>
      <c r="F65" s="196" t="s">
        <v>14</v>
      </c>
      <c r="G65" s="200"/>
      <c r="H65" s="200"/>
      <c r="I65" s="197"/>
      <c r="J65" s="196" t="s">
        <v>15</v>
      </c>
      <c r="K65" s="197"/>
    </row>
    <row r="66" spans="1:11" x14ac:dyDescent="0.25">
      <c r="A66" s="22"/>
      <c r="B66" s="196">
        <f>VALUE(RIGHT($B$2, 4))</f>
        <v>2022</v>
      </c>
      <c r="C66" s="197"/>
      <c r="D66" s="196">
        <f>B66-1</f>
        <v>2021</v>
      </c>
      <c r="E66" s="204"/>
      <c r="F66" s="196">
        <f>B66</f>
        <v>2022</v>
      </c>
      <c r="G66" s="204"/>
      <c r="H66" s="196">
        <f>D66</f>
        <v>2021</v>
      </c>
      <c r="I66" s="204"/>
      <c r="J66" s="140" t="s">
        <v>4</v>
      </c>
      <c r="K66" s="141" t="s">
        <v>2</v>
      </c>
    </row>
    <row r="67" spans="1:11" x14ac:dyDescent="0.25">
      <c r="A67" s="163" t="s">
        <v>123</v>
      </c>
      <c r="B67" s="61" t="s">
        <v>12</v>
      </c>
      <c r="C67" s="62" t="s">
        <v>13</v>
      </c>
      <c r="D67" s="61" t="s">
        <v>12</v>
      </c>
      <c r="E67" s="63" t="s">
        <v>13</v>
      </c>
      <c r="F67" s="62" t="s">
        <v>12</v>
      </c>
      <c r="G67" s="62" t="s">
        <v>13</v>
      </c>
      <c r="H67" s="61" t="s">
        <v>12</v>
      </c>
      <c r="I67" s="63" t="s">
        <v>13</v>
      </c>
      <c r="J67" s="61"/>
      <c r="K67" s="63"/>
    </row>
    <row r="68" spans="1:11" x14ac:dyDescent="0.25">
      <c r="A68" s="7" t="s">
        <v>206</v>
      </c>
      <c r="B68" s="65">
        <v>0</v>
      </c>
      <c r="C68" s="34">
        <f>IF(B73=0, "-", B68/B73)</f>
        <v>0</v>
      </c>
      <c r="D68" s="65">
        <v>2</v>
      </c>
      <c r="E68" s="9">
        <f>IF(D73=0, "-", D68/D73)</f>
        <v>5.128205128205128E-2</v>
      </c>
      <c r="F68" s="81">
        <v>1</v>
      </c>
      <c r="G68" s="34">
        <f>IF(F73=0, "-", F68/F73)</f>
        <v>1.2195121951219513E-2</v>
      </c>
      <c r="H68" s="65">
        <v>4</v>
      </c>
      <c r="I68" s="9">
        <f>IF(H73=0, "-", H68/H73)</f>
        <v>2.8368794326241134E-2</v>
      </c>
      <c r="J68" s="8">
        <f>IF(D68=0, "-", IF((B68-D68)/D68&lt;10, (B68-D68)/D68, "&gt;999%"))</f>
        <v>-1</v>
      </c>
      <c r="K68" s="9">
        <f>IF(H68=0, "-", IF((F68-H68)/H68&lt;10, (F68-H68)/H68, "&gt;999%"))</f>
        <v>-0.75</v>
      </c>
    </row>
    <row r="69" spans="1:11" x14ac:dyDescent="0.25">
      <c r="A69" s="7" t="s">
        <v>207</v>
      </c>
      <c r="B69" s="65">
        <v>0</v>
      </c>
      <c r="C69" s="34">
        <f>IF(B73=0, "-", B69/B73)</f>
        <v>0</v>
      </c>
      <c r="D69" s="65">
        <v>2</v>
      </c>
      <c r="E69" s="9">
        <f>IF(D73=0, "-", D69/D73)</f>
        <v>5.128205128205128E-2</v>
      </c>
      <c r="F69" s="81">
        <v>13</v>
      </c>
      <c r="G69" s="34">
        <f>IF(F73=0, "-", F69/F73)</f>
        <v>0.15853658536585366</v>
      </c>
      <c r="H69" s="65">
        <v>11</v>
      </c>
      <c r="I69" s="9">
        <f>IF(H73=0, "-", H69/H73)</f>
        <v>7.8014184397163122E-2</v>
      </c>
      <c r="J69" s="8">
        <f>IF(D69=0, "-", IF((B69-D69)/D69&lt;10, (B69-D69)/D69, "&gt;999%"))</f>
        <v>-1</v>
      </c>
      <c r="K69" s="9">
        <f>IF(H69=0, "-", IF((F69-H69)/H69&lt;10, (F69-H69)/H69, "&gt;999%"))</f>
        <v>0.18181818181818182</v>
      </c>
    </row>
    <row r="70" spans="1:11" x14ac:dyDescent="0.25">
      <c r="A70" s="7" t="s">
        <v>208</v>
      </c>
      <c r="B70" s="65">
        <v>0</v>
      </c>
      <c r="C70" s="34">
        <f>IF(B73=0, "-", B70/B73)</f>
        <v>0</v>
      </c>
      <c r="D70" s="65">
        <v>0</v>
      </c>
      <c r="E70" s="9">
        <f>IF(D73=0, "-", D70/D73)</f>
        <v>0</v>
      </c>
      <c r="F70" s="81">
        <v>1</v>
      </c>
      <c r="G70" s="34">
        <f>IF(F73=0, "-", F70/F73)</f>
        <v>1.2195121951219513E-2</v>
      </c>
      <c r="H70" s="65">
        <v>1</v>
      </c>
      <c r="I70" s="9">
        <f>IF(H73=0, "-", H70/H73)</f>
        <v>7.0921985815602835E-3</v>
      </c>
      <c r="J70" s="8" t="str">
        <f>IF(D70=0, "-", IF((B70-D70)/D70&lt;10, (B70-D70)/D70, "&gt;999%"))</f>
        <v>-</v>
      </c>
      <c r="K70" s="9">
        <f>IF(H70=0, "-", IF((F70-H70)/H70&lt;10, (F70-H70)/H70, "&gt;999%"))</f>
        <v>0</v>
      </c>
    </row>
    <row r="71" spans="1:11" x14ac:dyDescent="0.25">
      <c r="A71" s="7" t="s">
        <v>209</v>
      </c>
      <c r="B71" s="65">
        <v>5</v>
      </c>
      <c r="C71" s="34">
        <f>IF(B73=0, "-", B71/B73)</f>
        <v>1</v>
      </c>
      <c r="D71" s="65">
        <v>35</v>
      </c>
      <c r="E71" s="9">
        <f>IF(D73=0, "-", D71/D73)</f>
        <v>0.89743589743589747</v>
      </c>
      <c r="F71" s="81">
        <v>67</v>
      </c>
      <c r="G71" s="34">
        <f>IF(F73=0, "-", F71/F73)</f>
        <v>0.81707317073170727</v>
      </c>
      <c r="H71" s="65">
        <v>125</v>
      </c>
      <c r="I71" s="9">
        <f>IF(H73=0, "-", H71/H73)</f>
        <v>0.88652482269503541</v>
      </c>
      <c r="J71" s="8">
        <f>IF(D71=0, "-", IF((B71-D71)/D71&lt;10, (B71-D71)/D71, "&gt;999%"))</f>
        <v>-0.8571428571428571</v>
      </c>
      <c r="K71" s="9">
        <f>IF(H71=0, "-", IF((F71-H71)/H71&lt;10, (F71-H71)/H71, "&gt;999%"))</f>
        <v>-0.46400000000000002</v>
      </c>
    </row>
    <row r="72" spans="1:11" x14ac:dyDescent="0.25">
      <c r="A72" s="2"/>
      <c r="B72" s="68"/>
      <c r="C72" s="33"/>
      <c r="D72" s="68"/>
      <c r="E72" s="6"/>
      <c r="F72" s="82"/>
      <c r="G72" s="33"/>
      <c r="H72" s="68"/>
      <c r="I72" s="6"/>
      <c r="J72" s="5"/>
      <c r="K72" s="6"/>
    </row>
    <row r="73" spans="1:11" s="43" customFormat="1" x14ac:dyDescent="0.25">
      <c r="A73" s="162" t="s">
        <v>434</v>
      </c>
      <c r="B73" s="71">
        <f>SUM(B68:B72)</f>
        <v>5</v>
      </c>
      <c r="C73" s="40">
        <f>B73/832</f>
        <v>6.0096153846153849E-3</v>
      </c>
      <c r="D73" s="71">
        <f>SUM(D68:D72)</f>
        <v>39</v>
      </c>
      <c r="E73" s="41">
        <f>D73/922</f>
        <v>4.2299349240780909E-2</v>
      </c>
      <c r="F73" s="77">
        <f>SUM(F68:F72)</f>
        <v>82</v>
      </c>
      <c r="G73" s="42">
        <f>F73/7601</f>
        <v>1.0788054203394291E-2</v>
      </c>
      <c r="H73" s="71">
        <f>SUM(H68:H72)</f>
        <v>141</v>
      </c>
      <c r="I73" s="41">
        <f>H73/7808</f>
        <v>1.8058401639344263E-2</v>
      </c>
      <c r="J73" s="37">
        <f>IF(D73=0, "-", IF((B73-D73)/D73&lt;10, (B73-D73)/D73, "&gt;999%"))</f>
        <v>-0.87179487179487181</v>
      </c>
      <c r="K73" s="38">
        <f>IF(H73=0, "-", IF((F73-H73)/H73&lt;10, (F73-H73)/H73, "&gt;999%"))</f>
        <v>-0.41843971631205673</v>
      </c>
    </row>
    <row r="74" spans="1:11" x14ac:dyDescent="0.25">
      <c r="B74" s="83"/>
      <c r="D74" s="83"/>
      <c r="F74" s="83"/>
      <c r="H74" s="83"/>
    </row>
    <row r="75" spans="1:11" x14ac:dyDescent="0.25">
      <c r="A75" s="163" t="s">
        <v>124</v>
      </c>
      <c r="B75" s="61" t="s">
        <v>12</v>
      </c>
      <c r="C75" s="62" t="s">
        <v>13</v>
      </c>
      <c r="D75" s="61" t="s">
        <v>12</v>
      </c>
      <c r="E75" s="63" t="s">
        <v>13</v>
      </c>
      <c r="F75" s="62" t="s">
        <v>12</v>
      </c>
      <c r="G75" s="62" t="s">
        <v>13</v>
      </c>
      <c r="H75" s="61" t="s">
        <v>12</v>
      </c>
      <c r="I75" s="63" t="s">
        <v>13</v>
      </c>
      <c r="J75" s="61"/>
      <c r="K75" s="63"/>
    </row>
    <row r="76" spans="1:11" x14ac:dyDescent="0.25">
      <c r="A76" s="7" t="s">
        <v>210</v>
      </c>
      <c r="B76" s="65">
        <v>0</v>
      </c>
      <c r="C76" s="34">
        <f>IF(B86=0, "-", B76/B86)</f>
        <v>0</v>
      </c>
      <c r="D76" s="65">
        <v>0</v>
      </c>
      <c r="E76" s="9">
        <f>IF(D86=0, "-", D76/D86)</f>
        <v>0</v>
      </c>
      <c r="F76" s="81">
        <v>1</v>
      </c>
      <c r="G76" s="34">
        <f>IF(F86=0, "-", F76/F86)</f>
        <v>3.8461538461538464E-2</v>
      </c>
      <c r="H76" s="65">
        <v>0</v>
      </c>
      <c r="I76" s="9">
        <f>IF(H86=0, "-", H76/H86)</f>
        <v>0</v>
      </c>
      <c r="J76" s="8" t="str">
        <f t="shared" ref="J76:J84" si="4">IF(D76=0, "-", IF((B76-D76)/D76&lt;10, (B76-D76)/D76, "&gt;999%"))</f>
        <v>-</v>
      </c>
      <c r="K76" s="9" t="str">
        <f t="shared" ref="K76:K84" si="5">IF(H76=0, "-", IF((F76-H76)/H76&lt;10, (F76-H76)/H76, "&gt;999%"))</f>
        <v>-</v>
      </c>
    </row>
    <row r="77" spans="1:11" x14ac:dyDescent="0.25">
      <c r="A77" s="7" t="s">
        <v>211</v>
      </c>
      <c r="B77" s="65">
        <v>0</v>
      </c>
      <c r="C77" s="34">
        <f>IF(B86=0, "-", B77/B86)</f>
        <v>0</v>
      </c>
      <c r="D77" s="65">
        <v>0</v>
      </c>
      <c r="E77" s="9">
        <f>IF(D86=0, "-", D77/D86)</f>
        <v>0</v>
      </c>
      <c r="F77" s="81">
        <v>2</v>
      </c>
      <c r="G77" s="34">
        <f>IF(F86=0, "-", F77/F86)</f>
        <v>7.6923076923076927E-2</v>
      </c>
      <c r="H77" s="65">
        <v>4</v>
      </c>
      <c r="I77" s="9">
        <f>IF(H86=0, "-", H77/H86)</f>
        <v>0.2857142857142857</v>
      </c>
      <c r="J77" s="8" t="str">
        <f t="shared" si="4"/>
        <v>-</v>
      </c>
      <c r="K77" s="9">
        <f t="shared" si="5"/>
        <v>-0.5</v>
      </c>
    </row>
    <row r="78" spans="1:11" x14ac:dyDescent="0.25">
      <c r="A78" s="7" t="s">
        <v>212</v>
      </c>
      <c r="B78" s="65">
        <v>0</v>
      </c>
      <c r="C78" s="34">
        <f>IF(B86=0, "-", B78/B86)</f>
        <v>0</v>
      </c>
      <c r="D78" s="65">
        <v>0</v>
      </c>
      <c r="E78" s="9">
        <f>IF(D86=0, "-", D78/D86)</f>
        <v>0</v>
      </c>
      <c r="F78" s="81">
        <v>2</v>
      </c>
      <c r="G78" s="34">
        <f>IF(F86=0, "-", F78/F86)</f>
        <v>7.6923076923076927E-2</v>
      </c>
      <c r="H78" s="65">
        <v>0</v>
      </c>
      <c r="I78" s="9">
        <f>IF(H86=0, "-", H78/H86)</f>
        <v>0</v>
      </c>
      <c r="J78" s="8" t="str">
        <f t="shared" si="4"/>
        <v>-</v>
      </c>
      <c r="K78" s="9" t="str">
        <f t="shared" si="5"/>
        <v>-</v>
      </c>
    </row>
    <row r="79" spans="1:11" x14ac:dyDescent="0.25">
      <c r="A79" s="7" t="s">
        <v>213</v>
      </c>
      <c r="B79" s="65">
        <v>0</v>
      </c>
      <c r="C79" s="34">
        <f>IF(B86=0, "-", B79/B86)</f>
        <v>0</v>
      </c>
      <c r="D79" s="65">
        <v>0</v>
      </c>
      <c r="E79" s="9">
        <f>IF(D86=0, "-", D79/D86)</f>
        <v>0</v>
      </c>
      <c r="F79" s="81">
        <v>1</v>
      </c>
      <c r="G79" s="34">
        <f>IF(F86=0, "-", F79/F86)</f>
        <v>3.8461538461538464E-2</v>
      </c>
      <c r="H79" s="65">
        <v>0</v>
      </c>
      <c r="I79" s="9">
        <f>IF(H86=0, "-", H79/H86)</f>
        <v>0</v>
      </c>
      <c r="J79" s="8" t="str">
        <f t="shared" si="4"/>
        <v>-</v>
      </c>
      <c r="K79" s="9" t="str">
        <f t="shared" si="5"/>
        <v>-</v>
      </c>
    </row>
    <row r="80" spans="1:11" x14ac:dyDescent="0.25">
      <c r="A80" s="7" t="s">
        <v>214</v>
      </c>
      <c r="B80" s="65">
        <v>0</v>
      </c>
      <c r="C80" s="34">
        <f>IF(B86=0, "-", B80/B86)</f>
        <v>0</v>
      </c>
      <c r="D80" s="65">
        <v>0</v>
      </c>
      <c r="E80" s="9">
        <f>IF(D86=0, "-", D80/D86)</f>
        <v>0</v>
      </c>
      <c r="F80" s="81">
        <v>3</v>
      </c>
      <c r="G80" s="34">
        <f>IF(F86=0, "-", F80/F86)</f>
        <v>0.11538461538461539</v>
      </c>
      <c r="H80" s="65">
        <v>1</v>
      </c>
      <c r="I80" s="9">
        <f>IF(H86=0, "-", H80/H86)</f>
        <v>7.1428571428571425E-2</v>
      </c>
      <c r="J80" s="8" t="str">
        <f t="shared" si="4"/>
        <v>-</v>
      </c>
      <c r="K80" s="9">
        <f t="shared" si="5"/>
        <v>2</v>
      </c>
    </row>
    <row r="81" spans="1:11" x14ac:dyDescent="0.25">
      <c r="A81" s="7" t="s">
        <v>215</v>
      </c>
      <c r="B81" s="65">
        <v>0</v>
      </c>
      <c r="C81" s="34">
        <f>IF(B86=0, "-", B81/B86)</f>
        <v>0</v>
      </c>
      <c r="D81" s="65">
        <v>2</v>
      </c>
      <c r="E81" s="9">
        <f>IF(D86=0, "-", D81/D86)</f>
        <v>0.5</v>
      </c>
      <c r="F81" s="81">
        <v>0</v>
      </c>
      <c r="G81" s="34">
        <f>IF(F86=0, "-", F81/F86)</f>
        <v>0</v>
      </c>
      <c r="H81" s="65">
        <v>5</v>
      </c>
      <c r="I81" s="9">
        <f>IF(H86=0, "-", H81/H86)</f>
        <v>0.35714285714285715</v>
      </c>
      <c r="J81" s="8">
        <f t="shared" si="4"/>
        <v>-1</v>
      </c>
      <c r="K81" s="9">
        <f t="shared" si="5"/>
        <v>-1</v>
      </c>
    </row>
    <row r="82" spans="1:11" x14ac:dyDescent="0.25">
      <c r="A82" s="7" t="s">
        <v>216</v>
      </c>
      <c r="B82" s="65">
        <v>0</v>
      </c>
      <c r="C82" s="34">
        <f>IF(B86=0, "-", B82/B86)</f>
        <v>0</v>
      </c>
      <c r="D82" s="65">
        <v>0</v>
      </c>
      <c r="E82" s="9">
        <f>IF(D86=0, "-", D82/D86)</f>
        <v>0</v>
      </c>
      <c r="F82" s="81">
        <v>5</v>
      </c>
      <c r="G82" s="34">
        <f>IF(F86=0, "-", F82/F86)</f>
        <v>0.19230769230769232</v>
      </c>
      <c r="H82" s="65">
        <v>2</v>
      </c>
      <c r="I82" s="9">
        <f>IF(H86=0, "-", H82/H86)</f>
        <v>0.14285714285714285</v>
      </c>
      <c r="J82" s="8" t="str">
        <f t="shared" si="4"/>
        <v>-</v>
      </c>
      <c r="K82" s="9">
        <f t="shared" si="5"/>
        <v>1.5</v>
      </c>
    </row>
    <row r="83" spans="1:11" x14ac:dyDescent="0.25">
      <c r="A83" s="7" t="s">
        <v>217</v>
      </c>
      <c r="B83" s="65">
        <v>0</v>
      </c>
      <c r="C83" s="34">
        <f>IF(B86=0, "-", B83/B86)</f>
        <v>0</v>
      </c>
      <c r="D83" s="65">
        <v>2</v>
      </c>
      <c r="E83" s="9">
        <f>IF(D86=0, "-", D83/D86)</f>
        <v>0.5</v>
      </c>
      <c r="F83" s="81">
        <v>1</v>
      </c>
      <c r="G83" s="34">
        <f>IF(F86=0, "-", F83/F86)</f>
        <v>3.8461538461538464E-2</v>
      </c>
      <c r="H83" s="65">
        <v>2</v>
      </c>
      <c r="I83" s="9">
        <f>IF(H86=0, "-", H83/H86)</f>
        <v>0.14285714285714285</v>
      </c>
      <c r="J83" s="8">
        <f t="shared" si="4"/>
        <v>-1</v>
      </c>
      <c r="K83" s="9">
        <f t="shared" si="5"/>
        <v>-0.5</v>
      </c>
    </row>
    <row r="84" spans="1:11" x14ac:dyDescent="0.25">
      <c r="A84" s="7" t="s">
        <v>218</v>
      </c>
      <c r="B84" s="65">
        <v>5</v>
      </c>
      <c r="C84" s="34">
        <f>IF(B86=0, "-", B84/B86)</f>
        <v>1</v>
      </c>
      <c r="D84" s="65">
        <v>0</v>
      </c>
      <c r="E84" s="9">
        <f>IF(D86=0, "-", D84/D86)</f>
        <v>0</v>
      </c>
      <c r="F84" s="81">
        <v>11</v>
      </c>
      <c r="G84" s="34">
        <f>IF(F86=0, "-", F84/F86)</f>
        <v>0.42307692307692307</v>
      </c>
      <c r="H84" s="65">
        <v>0</v>
      </c>
      <c r="I84" s="9">
        <f>IF(H86=0, "-", H84/H86)</f>
        <v>0</v>
      </c>
      <c r="J84" s="8" t="str">
        <f t="shared" si="4"/>
        <v>-</v>
      </c>
      <c r="K84" s="9" t="str">
        <f t="shared" si="5"/>
        <v>-</v>
      </c>
    </row>
    <row r="85" spans="1:11" x14ac:dyDescent="0.25">
      <c r="A85" s="2"/>
      <c r="B85" s="68"/>
      <c r="C85" s="33"/>
      <c r="D85" s="68"/>
      <c r="E85" s="6"/>
      <c r="F85" s="82"/>
      <c r="G85" s="33"/>
      <c r="H85" s="68"/>
      <c r="I85" s="6"/>
      <c r="J85" s="5"/>
      <c r="K85" s="6"/>
    </row>
    <row r="86" spans="1:11" s="43" customFormat="1" x14ac:dyDescent="0.25">
      <c r="A86" s="162" t="s">
        <v>433</v>
      </c>
      <c r="B86" s="71">
        <f>SUM(B76:B85)</f>
        <v>5</v>
      </c>
      <c r="C86" s="40">
        <f>B86/832</f>
        <v>6.0096153846153849E-3</v>
      </c>
      <c r="D86" s="71">
        <f>SUM(D76:D85)</f>
        <v>4</v>
      </c>
      <c r="E86" s="41">
        <f>D86/922</f>
        <v>4.3383947939262474E-3</v>
      </c>
      <c r="F86" s="77">
        <f>SUM(F76:F85)</f>
        <v>26</v>
      </c>
      <c r="G86" s="42">
        <f>F86/7601</f>
        <v>3.4206025522957504E-3</v>
      </c>
      <c r="H86" s="71">
        <f>SUM(H76:H85)</f>
        <v>14</v>
      </c>
      <c r="I86" s="41">
        <f>H86/7808</f>
        <v>1.7930327868852459E-3</v>
      </c>
      <c r="J86" s="37">
        <f>IF(D86=0, "-", IF((B86-D86)/D86&lt;10, (B86-D86)/D86, "&gt;999%"))</f>
        <v>0.25</v>
      </c>
      <c r="K86" s="38">
        <f>IF(H86=0, "-", IF((F86-H86)/H86&lt;10, (F86-H86)/H86, "&gt;999%"))</f>
        <v>0.8571428571428571</v>
      </c>
    </row>
    <row r="87" spans="1:11" x14ac:dyDescent="0.25">
      <c r="B87" s="83"/>
      <c r="D87" s="83"/>
      <c r="F87" s="83"/>
      <c r="H87" s="83"/>
    </row>
    <row r="88" spans="1:11" s="43" customFormat="1" x14ac:dyDescent="0.25">
      <c r="A88" s="162" t="s">
        <v>432</v>
      </c>
      <c r="B88" s="71">
        <v>10</v>
      </c>
      <c r="C88" s="40">
        <f>B88/832</f>
        <v>1.201923076923077E-2</v>
      </c>
      <c r="D88" s="71">
        <v>43</v>
      </c>
      <c r="E88" s="41">
        <f>D88/922</f>
        <v>4.6637744034707156E-2</v>
      </c>
      <c r="F88" s="77">
        <v>108</v>
      </c>
      <c r="G88" s="42">
        <f>F88/7601</f>
        <v>1.420865675569004E-2</v>
      </c>
      <c r="H88" s="71">
        <v>155</v>
      </c>
      <c r="I88" s="41">
        <f>H88/7808</f>
        <v>1.9851434426229508E-2</v>
      </c>
      <c r="J88" s="37">
        <f>IF(D88=0, "-", IF((B88-D88)/D88&lt;10, (B88-D88)/D88, "&gt;999%"))</f>
        <v>-0.76744186046511631</v>
      </c>
      <c r="K88" s="38">
        <f>IF(H88=0, "-", IF((F88-H88)/H88&lt;10, (F88-H88)/H88, "&gt;999%"))</f>
        <v>-0.3032258064516129</v>
      </c>
    </row>
    <row r="89" spans="1:11" x14ac:dyDescent="0.25">
      <c r="B89" s="83"/>
      <c r="D89" s="83"/>
      <c r="F89" s="83"/>
      <c r="H89" s="83"/>
    </row>
    <row r="90" spans="1:11" ht="15.6" x14ac:dyDescent="0.3">
      <c r="A90" s="164" t="s">
        <v>98</v>
      </c>
      <c r="B90" s="196" t="s">
        <v>1</v>
      </c>
      <c r="C90" s="200"/>
      <c r="D90" s="200"/>
      <c r="E90" s="197"/>
      <c r="F90" s="196" t="s">
        <v>14</v>
      </c>
      <c r="G90" s="200"/>
      <c r="H90" s="200"/>
      <c r="I90" s="197"/>
      <c r="J90" s="196" t="s">
        <v>15</v>
      </c>
      <c r="K90" s="197"/>
    </row>
    <row r="91" spans="1:11" x14ac:dyDescent="0.25">
      <c r="A91" s="22"/>
      <c r="B91" s="196">
        <f>VALUE(RIGHT($B$2, 4))</f>
        <v>2022</v>
      </c>
      <c r="C91" s="197"/>
      <c r="D91" s="196">
        <f>B91-1</f>
        <v>2021</v>
      </c>
      <c r="E91" s="204"/>
      <c r="F91" s="196">
        <f>B91</f>
        <v>2022</v>
      </c>
      <c r="G91" s="204"/>
      <c r="H91" s="196">
        <f>D91</f>
        <v>2021</v>
      </c>
      <c r="I91" s="204"/>
      <c r="J91" s="140" t="s">
        <v>4</v>
      </c>
      <c r="K91" s="141" t="s">
        <v>2</v>
      </c>
    </row>
    <row r="92" spans="1:11" x14ac:dyDescent="0.25">
      <c r="A92" s="163" t="s">
        <v>125</v>
      </c>
      <c r="B92" s="61" t="s">
        <v>12</v>
      </c>
      <c r="C92" s="62" t="s">
        <v>13</v>
      </c>
      <c r="D92" s="61" t="s">
        <v>12</v>
      </c>
      <c r="E92" s="63" t="s">
        <v>13</v>
      </c>
      <c r="F92" s="62" t="s">
        <v>12</v>
      </c>
      <c r="G92" s="62" t="s">
        <v>13</v>
      </c>
      <c r="H92" s="61" t="s">
        <v>12</v>
      </c>
      <c r="I92" s="63" t="s">
        <v>13</v>
      </c>
      <c r="J92" s="61"/>
      <c r="K92" s="63"/>
    </row>
    <row r="93" spans="1:11" x14ac:dyDescent="0.25">
      <c r="A93" s="7" t="s">
        <v>219</v>
      </c>
      <c r="B93" s="65">
        <v>0</v>
      </c>
      <c r="C93" s="34" t="str">
        <f>IF(B95=0, "-", B93/B95)</f>
        <v>-</v>
      </c>
      <c r="D93" s="65">
        <v>1</v>
      </c>
      <c r="E93" s="9">
        <f>IF(D95=0, "-", D93/D95)</f>
        <v>1</v>
      </c>
      <c r="F93" s="81">
        <v>17</v>
      </c>
      <c r="G93" s="34">
        <f>IF(F95=0, "-", F93/F95)</f>
        <v>1</v>
      </c>
      <c r="H93" s="65">
        <v>8</v>
      </c>
      <c r="I93" s="9">
        <f>IF(H95=0, "-", H93/H95)</f>
        <v>1</v>
      </c>
      <c r="J93" s="8">
        <f>IF(D93=0, "-", IF((B93-D93)/D93&lt;10, (B93-D93)/D93, "&gt;999%"))</f>
        <v>-1</v>
      </c>
      <c r="K93" s="9">
        <f>IF(H93=0, "-", IF((F93-H93)/H93&lt;10, (F93-H93)/H93, "&gt;999%"))</f>
        <v>1.125</v>
      </c>
    </row>
    <row r="94" spans="1:11" x14ac:dyDescent="0.25">
      <c r="A94" s="2"/>
      <c r="B94" s="68"/>
      <c r="C94" s="33"/>
      <c r="D94" s="68"/>
      <c r="E94" s="6"/>
      <c r="F94" s="82"/>
      <c r="G94" s="33"/>
      <c r="H94" s="68"/>
      <c r="I94" s="6"/>
      <c r="J94" s="5"/>
      <c r="K94" s="6"/>
    </row>
    <row r="95" spans="1:11" s="43" customFormat="1" x14ac:dyDescent="0.25">
      <c r="A95" s="162" t="s">
        <v>431</v>
      </c>
      <c r="B95" s="71">
        <f>SUM(B93:B94)</f>
        <v>0</v>
      </c>
      <c r="C95" s="40">
        <f>B95/832</f>
        <v>0</v>
      </c>
      <c r="D95" s="71">
        <f>SUM(D93:D94)</f>
        <v>1</v>
      </c>
      <c r="E95" s="41">
        <f>D95/922</f>
        <v>1.0845986984815619E-3</v>
      </c>
      <c r="F95" s="77">
        <f>SUM(F93:F94)</f>
        <v>17</v>
      </c>
      <c r="G95" s="42">
        <f>F95/7601</f>
        <v>2.236547822654914E-3</v>
      </c>
      <c r="H95" s="71">
        <f>SUM(H93:H94)</f>
        <v>8</v>
      </c>
      <c r="I95" s="41">
        <f>H95/7808</f>
        <v>1.0245901639344263E-3</v>
      </c>
      <c r="J95" s="37">
        <f>IF(D95=0, "-", IF((B95-D95)/D95&lt;10, (B95-D95)/D95, "&gt;999%"))</f>
        <v>-1</v>
      </c>
      <c r="K95" s="38">
        <f>IF(H95=0, "-", IF((F95-H95)/H95&lt;10, (F95-H95)/H95, "&gt;999%"))</f>
        <v>1.125</v>
      </c>
    </row>
    <row r="96" spans="1:11" x14ac:dyDescent="0.25">
      <c r="B96" s="83"/>
      <c r="D96" s="83"/>
      <c r="F96" s="83"/>
      <c r="H96" s="83"/>
    </row>
    <row r="97" spans="1:11" x14ac:dyDescent="0.25">
      <c r="A97" s="163" t="s">
        <v>126</v>
      </c>
      <c r="B97" s="61" t="s">
        <v>12</v>
      </c>
      <c r="C97" s="62" t="s">
        <v>13</v>
      </c>
      <c r="D97" s="61" t="s">
        <v>12</v>
      </c>
      <c r="E97" s="63" t="s">
        <v>13</v>
      </c>
      <c r="F97" s="62" t="s">
        <v>12</v>
      </c>
      <c r="G97" s="62" t="s">
        <v>13</v>
      </c>
      <c r="H97" s="61" t="s">
        <v>12</v>
      </c>
      <c r="I97" s="63" t="s">
        <v>13</v>
      </c>
      <c r="J97" s="61"/>
      <c r="K97" s="63"/>
    </row>
    <row r="98" spans="1:11" x14ac:dyDescent="0.25">
      <c r="A98" s="7" t="s">
        <v>220</v>
      </c>
      <c r="B98" s="65">
        <v>0</v>
      </c>
      <c r="C98" s="34" t="str">
        <f>IF(B102=0, "-", B98/B102)</f>
        <v>-</v>
      </c>
      <c r="D98" s="65">
        <v>0</v>
      </c>
      <c r="E98" s="9" t="str">
        <f>IF(D102=0, "-", D98/D102)</f>
        <v>-</v>
      </c>
      <c r="F98" s="81">
        <v>0</v>
      </c>
      <c r="G98" s="34">
        <f>IF(F102=0, "-", F98/F102)</f>
        <v>0</v>
      </c>
      <c r="H98" s="65">
        <v>1</v>
      </c>
      <c r="I98" s="9">
        <f>IF(H102=0, "-", H98/H102)</f>
        <v>0.5</v>
      </c>
      <c r="J98" s="8" t="str">
        <f>IF(D98=0, "-", IF((B98-D98)/D98&lt;10, (B98-D98)/D98, "&gt;999%"))</f>
        <v>-</v>
      </c>
      <c r="K98" s="9">
        <f>IF(H98=0, "-", IF((F98-H98)/H98&lt;10, (F98-H98)/H98, "&gt;999%"))</f>
        <v>-1</v>
      </c>
    </row>
    <row r="99" spans="1:11" x14ac:dyDescent="0.25">
      <c r="A99" s="7" t="s">
        <v>221</v>
      </c>
      <c r="B99" s="65">
        <v>0</v>
      </c>
      <c r="C99" s="34" t="str">
        <f>IF(B102=0, "-", B99/B102)</f>
        <v>-</v>
      </c>
      <c r="D99" s="65">
        <v>0</v>
      </c>
      <c r="E99" s="9" t="str">
        <f>IF(D102=0, "-", D99/D102)</f>
        <v>-</v>
      </c>
      <c r="F99" s="81">
        <v>1</v>
      </c>
      <c r="G99" s="34">
        <f>IF(F102=0, "-", F99/F102)</f>
        <v>1</v>
      </c>
      <c r="H99" s="65">
        <v>0</v>
      </c>
      <c r="I99" s="9">
        <f>IF(H102=0, "-", H99/H102)</f>
        <v>0</v>
      </c>
      <c r="J99" s="8" t="str">
        <f>IF(D99=0, "-", IF((B99-D99)/D99&lt;10, (B99-D99)/D99, "&gt;999%"))</f>
        <v>-</v>
      </c>
      <c r="K99" s="9" t="str">
        <f>IF(H99=0, "-", IF((F99-H99)/H99&lt;10, (F99-H99)/H99, "&gt;999%"))</f>
        <v>-</v>
      </c>
    </row>
    <row r="100" spans="1:11" x14ac:dyDescent="0.25">
      <c r="A100" s="7" t="s">
        <v>222</v>
      </c>
      <c r="B100" s="65">
        <v>0</v>
      </c>
      <c r="C100" s="34" t="str">
        <f>IF(B102=0, "-", B100/B102)</f>
        <v>-</v>
      </c>
      <c r="D100" s="65">
        <v>0</v>
      </c>
      <c r="E100" s="9" t="str">
        <f>IF(D102=0, "-", D100/D102)</f>
        <v>-</v>
      </c>
      <c r="F100" s="81">
        <v>0</v>
      </c>
      <c r="G100" s="34">
        <f>IF(F102=0, "-", F100/F102)</f>
        <v>0</v>
      </c>
      <c r="H100" s="65">
        <v>1</v>
      </c>
      <c r="I100" s="9">
        <f>IF(H102=0, "-", H100/H102)</f>
        <v>0.5</v>
      </c>
      <c r="J100" s="8" t="str">
        <f>IF(D100=0, "-", IF((B100-D100)/D100&lt;10, (B100-D100)/D100, "&gt;999%"))</f>
        <v>-</v>
      </c>
      <c r="K100" s="9">
        <f>IF(H100=0, "-", IF((F100-H100)/H100&lt;10, (F100-H100)/H100, "&gt;999%"))</f>
        <v>-1</v>
      </c>
    </row>
    <row r="101" spans="1:11" x14ac:dyDescent="0.25">
      <c r="A101" s="2"/>
      <c r="B101" s="68"/>
      <c r="C101" s="33"/>
      <c r="D101" s="68"/>
      <c r="E101" s="6"/>
      <c r="F101" s="82"/>
      <c r="G101" s="33"/>
      <c r="H101" s="68"/>
      <c r="I101" s="6"/>
      <c r="J101" s="5"/>
      <c r="K101" s="6"/>
    </row>
    <row r="102" spans="1:11" s="43" customFormat="1" x14ac:dyDescent="0.25">
      <c r="A102" s="162" t="s">
        <v>430</v>
      </c>
      <c r="B102" s="71">
        <f>SUM(B98:B101)</f>
        <v>0</v>
      </c>
      <c r="C102" s="40">
        <f>B102/832</f>
        <v>0</v>
      </c>
      <c r="D102" s="71">
        <f>SUM(D98:D101)</f>
        <v>0</v>
      </c>
      <c r="E102" s="41">
        <f>D102/922</f>
        <v>0</v>
      </c>
      <c r="F102" s="77">
        <f>SUM(F98:F101)</f>
        <v>1</v>
      </c>
      <c r="G102" s="42">
        <f>F102/7601</f>
        <v>1.3156163662675965E-4</v>
      </c>
      <c r="H102" s="71">
        <f>SUM(H98:H101)</f>
        <v>2</v>
      </c>
      <c r="I102" s="41">
        <f>H102/7808</f>
        <v>2.5614754098360657E-4</v>
      </c>
      <c r="J102" s="37" t="str">
        <f>IF(D102=0, "-", IF((B102-D102)/D102&lt;10, (B102-D102)/D102, "&gt;999%"))</f>
        <v>-</v>
      </c>
      <c r="K102" s="38">
        <f>IF(H102=0, "-", IF((F102-H102)/H102&lt;10, (F102-H102)/H102, "&gt;999%"))</f>
        <v>-0.5</v>
      </c>
    </row>
    <row r="103" spans="1:11" x14ac:dyDescent="0.25">
      <c r="B103" s="83"/>
      <c r="D103" s="83"/>
      <c r="F103" s="83"/>
      <c r="H103" s="83"/>
    </row>
    <row r="104" spans="1:11" s="43" customFormat="1" x14ac:dyDescent="0.25">
      <c r="A104" s="162" t="s">
        <v>429</v>
      </c>
      <c r="B104" s="71">
        <v>0</v>
      </c>
      <c r="C104" s="40">
        <f>B104/832</f>
        <v>0</v>
      </c>
      <c r="D104" s="71">
        <v>1</v>
      </c>
      <c r="E104" s="41">
        <f>D104/922</f>
        <v>1.0845986984815619E-3</v>
      </c>
      <c r="F104" s="77">
        <v>18</v>
      </c>
      <c r="G104" s="42">
        <f>F104/7601</f>
        <v>2.3681094592816736E-3</v>
      </c>
      <c r="H104" s="71">
        <v>10</v>
      </c>
      <c r="I104" s="41">
        <f>H104/7808</f>
        <v>1.2807377049180327E-3</v>
      </c>
      <c r="J104" s="37">
        <f>IF(D104=0, "-", IF((B104-D104)/D104&lt;10, (B104-D104)/D104, "&gt;999%"))</f>
        <v>-1</v>
      </c>
      <c r="K104" s="38">
        <f>IF(H104=0, "-", IF((F104-H104)/H104&lt;10, (F104-H104)/H104, "&gt;999%"))</f>
        <v>0.8</v>
      </c>
    </row>
    <row r="105" spans="1:11" x14ac:dyDescent="0.25">
      <c r="B105" s="83"/>
      <c r="D105" s="83"/>
      <c r="F105" s="83"/>
      <c r="H105" s="83"/>
    </row>
    <row r="106" spans="1:11" ht="15.6" x14ac:dyDescent="0.3">
      <c r="A106" s="164" t="s">
        <v>99</v>
      </c>
      <c r="B106" s="196" t="s">
        <v>1</v>
      </c>
      <c r="C106" s="200"/>
      <c r="D106" s="200"/>
      <c r="E106" s="197"/>
      <c r="F106" s="196" t="s">
        <v>14</v>
      </c>
      <c r="G106" s="200"/>
      <c r="H106" s="200"/>
      <c r="I106" s="197"/>
      <c r="J106" s="196" t="s">
        <v>15</v>
      </c>
      <c r="K106" s="197"/>
    </row>
    <row r="107" spans="1:11" x14ac:dyDescent="0.25">
      <c r="A107" s="22"/>
      <c r="B107" s="196">
        <f>VALUE(RIGHT($B$2, 4))</f>
        <v>2022</v>
      </c>
      <c r="C107" s="197"/>
      <c r="D107" s="196">
        <f>B107-1</f>
        <v>2021</v>
      </c>
      <c r="E107" s="204"/>
      <c r="F107" s="196">
        <f>B107</f>
        <v>2022</v>
      </c>
      <c r="G107" s="204"/>
      <c r="H107" s="196">
        <f>D107</f>
        <v>2021</v>
      </c>
      <c r="I107" s="204"/>
      <c r="J107" s="140" t="s">
        <v>4</v>
      </c>
      <c r="K107" s="141" t="s">
        <v>2</v>
      </c>
    </row>
    <row r="108" spans="1:11" x14ac:dyDescent="0.25">
      <c r="A108" s="163" t="s">
        <v>127</v>
      </c>
      <c r="B108" s="61" t="s">
        <v>12</v>
      </c>
      <c r="C108" s="62" t="s">
        <v>13</v>
      </c>
      <c r="D108" s="61" t="s">
        <v>12</v>
      </c>
      <c r="E108" s="63" t="s">
        <v>13</v>
      </c>
      <c r="F108" s="62" t="s">
        <v>12</v>
      </c>
      <c r="G108" s="62" t="s">
        <v>13</v>
      </c>
      <c r="H108" s="61" t="s">
        <v>12</v>
      </c>
      <c r="I108" s="63" t="s">
        <v>13</v>
      </c>
      <c r="J108" s="61"/>
      <c r="K108" s="63"/>
    </row>
    <row r="109" spans="1:11" x14ac:dyDescent="0.25">
      <c r="A109" s="7" t="s">
        <v>223</v>
      </c>
      <c r="B109" s="65">
        <v>0</v>
      </c>
      <c r="C109" s="34" t="str">
        <f>IF(B112=0, "-", B109/B112)</f>
        <v>-</v>
      </c>
      <c r="D109" s="65">
        <v>0</v>
      </c>
      <c r="E109" s="9" t="str">
        <f>IF(D112=0, "-", D109/D112)</f>
        <v>-</v>
      </c>
      <c r="F109" s="81">
        <v>0</v>
      </c>
      <c r="G109" s="34">
        <f>IF(F112=0, "-", F109/F112)</f>
        <v>0</v>
      </c>
      <c r="H109" s="65">
        <v>2</v>
      </c>
      <c r="I109" s="9">
        <f>IF(H112=0, "-", H109/H112)</f>
        <v>1</v>
      </c>
      <c r="J109" s="8" t="str">
        <f>IF(D109=0, "-", IF((B109-D109)/D109&lt;10, (B109-D109)/D109, "&gt;999%"))</f>
        <v>-</v>
      </c>
      <c r="K109" s="9">
        <f>IF(H109=0, "-", IF((F109-H109)/H109&lt;10, (F109-H109)/H109, "&gt;999%"))</f>
        <v>-1</v>
      </c>
    </row>
    <row r="110" spans="1:11" x14ac:dyDescent="0.25">
      <c r="A110" s="7" t="s">
        <v>224</v>
      </c>
      <c r="B110" s="65">
        <v>0</v>
      </c>
      <c r="C110" s="34" t="str">
        <f>IF(B112=0, "-", B110/B112)</f>
        <v>-</v>
      </c>
      <c r="D110" s="65">
        <v>0</v>
      </c>
      <c r="E110" s="9" t="str">
        <f>IF(D112=0, "-", D110/D112)</f>
        <v>-</v>
      </c>
      <c r="F110" s="81">
        <v>1</v>
      </c>
      <c r="G110" s="34">
        <f>IF(F112=0, "-", F110/F112)</f>
        <v>1</v>
      </c>
      <c r="H110" s="65">
        <v>0</v>
      </c>
      <c r="I110" s="9">
        <f>IF(H112=0, "-", H110/H112)</f>
        <v>0</v>
      </c>
      <c r="J110" s="8" t="str">
        <f>IF(D110=0, "-", IF((B110-D110)/D110&lt;10, (B110-D110)/D110, "&gt;999%"))</f>
        <v>-</v>
      </c>
      <c r="K110" s="9" t="str">
        <f>IF(H110=0, "-", IF((F110-H110)/H110&lt;10, (F110-H110)/H110, "&gt;999%"))</f>
        <v>-</v>
      </c>
    </row>
    <row r="111" spans="1:11" x14ac:dyDescent="0.25">
      <c r="A111" s="2"/>
      <c r="B111" s="68"/>
      <c r="C111" s="33"/>
      <c r="D111" s="68"/>
      <c r="E111" s="6"/>
      <c r="F111" s="82"/>
      <c r="G111" s="33"/>
      <c r="H111" s="68"/>
      <c r="I111" s="6"/>
      <c r="J111" s="5"/>
      <c r="K111" s="6"/>
    </row>
    <row r="112" spans="1:11" s="43" customFormat="1" x14ac:dyDescent="0.25">
      <c r="A112" s="162" t="s">
        <v>428</v>
      </c>
      <c r="B112" s="71">
        <f>SUM(B109:B111)</f>
        <v>0</v>
      </c>
      <c r="C112" s="40">
        <f>B112/832</f>
        <v>0</v>
      </c>
      <c r="D112" s="71">
        <f>SUM(D109:D111)</f>
        <v>0</v>
      </c>
      <c r="E112" s="41">
        <f>D112/922</f>
        <v>0</v>
      </c>
      <c r="F112" s="77">
        <f>SUM(F109:F111)</f>
        <v>1</v>
      </c>
      <c r="G112" s="42">
        <f>F112/7601</f>
        <v>1.3156163662675965E-4</v>
      </c>
      <c r="H112" s="71">
        <f>SUM(H109:H111)</f>
        <v>2</v>
      </c>
      <c r="I112" s="41">
        <f>H112/7808</f>
        <v>2.5614754098360657E-4</v>
      </c>
      <c r="J112" s="37" t="str">
        <f>IF(D112=0, "-", IF((B112-D112)/D112&lt;10, (B112-D112)/D112, "&gt;999%"))</f>
        <v>-</v>
      </c>
      <c r="K112" s="38">
        <f>IF(H112=0, "-", IF((F112-H112)/H112&lt;10, (F112-H112)/H112, "&gt;999%"))</f>
        <v>-0.5</v>
      </c>
    </row>
    <row r="113" spans="1:11" x14ac:dyDescent="0.25">
      <c r="B113" s="83"/>
      <c r="D113" s="83"/>
      <c r="F113" s="83"/>
      <c r="H113" s="83"/>
    </row>
    <row r="114" spans="1:11" s="43" customFormat="1" x14ac:dyDescent="0.25">
      <c r="A114" s="162" t="s">
        <v>427</v>
      </c>
      <c r="B114" s="71">
        <v>0</v>
      </c>
      <c r="C114" s="40">
        <f>B114/832</f>
        <v>0</v>
      </c>
      <c r="D114" s="71">
        <v>0</v>
      </c>
      <c r="E114" s="41">
        <f>D114/922</f>
        <v>0</v>
      </c>
      <c r="F114" s="77">
        <v>1</v>
      </c>
      <c r="G114" s="42">
        <f>F114/7601</f>
        <v>1.3156163662675965E-4</v>
      </c>
      <c r="H114" s="71">
        <v>2</v>
      </c>
      <c r="I114" s="41">
        <f>H114/7808</f>
        <v>2.5614754098360657E-4</v>
      </c>
      <c r="J114" s="37" t="str">
        <f>IF(D114=0, "-", IF((B114-D114)/D114&lt;10, (B114-D114)/D114, "&gt;999%"))</f>
        <v>-</v>
      </c>
      <c r="K114" s="38">
        <f>IF(H114=0, "-", IF((F114-H114)/H114&lt;10, (F114-H114)/H114, "&gt;999%"))</f>
        <v>-0.5</v>
      </c>
    </row>
    <row r="115" spans="1:11" x14ac:dyDescent="0.25">
      <c r="B115" s="83"/>
      <c r="D115" s="83"/>
      <c r="F115" s="83"/>
      <c r="H115" s="83"/>
    </row>
    <row r="116" spans="1:11" ht="15.6" x14ac:dyDescent="0.3">
      <c r="A116" s="164" t="s">
        <v>100</v>
      </c>
      <c r="B116" s="196" t="s">
        <v>1</v>
      </c>
      <c r="C116" s="200"/>
      <c r="D116" s="200"/>
      <c r="E116" s="197"/>
      <c r="F116" s="196" t="s">
        <v>14</v>
      </c>
      <c r="G116" s="200"/>
      <c r="H116" s="200"/>
      <c r="I116" s="197"/>
      <c r="J116" s="196" t="s">
        <v>15</v>
      </c>
      <c r="K116" s="197"/>
    </row>
    <row r="117" spans="1:11" x14ac:dyDescent="0.25">
      <c r="A117" s="22"/>
      <c r="B117" s="196">
        <f>VALUE(RIGHT($B$2, 4))</f>
        <v>2022</v>
      </c>
      <c r="C117" s="197"/>
      <c r="D117" s="196">
        <f>B117-1</f>
        <v>2021</v>
      </c>
      <c r="E117" s="204"/>
      <c r="F117" s="196">
        <f>B117</f>
        <v>2022</v>
      </c>
      <c r="G117" s="204"/>
      <c r="H117" s="196">
        <f>D117</f>
        <v>2021</v>
      </c>
      <c r="I117" s="204"/>
      <c r="J117" s="140" t="s">
        <v>4</v>
      </c>
      <c r="K117" s="141" t="s">
        <v>2</v>
      </c>
    </row>
    <row r="118" spans="1:11" x14ac:dyDescent="0.25">
      <c r="A118" s="163" t="s">
        <v>128</v>
      </c>
      <c r="B118" s="61" t="s">
        <v>12</v>
      </c>
      <c r="C118" s="62" t="s">
        <v>13</v>
      </c>
      <c r="D118" s="61" t="s">
        <v>12</v>
      </c>
      <c r="E118" s="63" t="s">
        <v>13</v>
      </c>
      <c r="F118" s="62" t="s">
        <v>12</v>
      </c>
      <c r="G118" s="62" t="s">
        <v>13</v>
      </c>
      <c r="H118" s="61" t="s">
        <v>12</v>
      </c>
      <c r="I118" s="63" t="s">
        <v>13</v>
      </c>
      <c r="J118" s="61"/>
      <c r="K118" s="63"/>
    </row>
    <row r="119" spans="1:11" x14ac:dyDescent="0.25">
      <c r="A119" s="7" t="s">
        <v>225</v>
      </c>
      <c r="B119" s="65">
        <v>0</v>
      </c>
      <c r="C119" s="34">
        <f>IF(B127=0, "-", B119/B127)</f>
        <v>0</v>
      </c>
      <c r="D119" s="65">
        <v>0</v>
      </c>
      <c r="E119" s="9">
        <f>IF(D127=0, "-", D119/D127)</f>
        <v>0</v>
      </c>
      <c r="F119" s="81">
        <v>2</v>
      </c>
      <c r="G119" s="34">
        <f>IF(F127=0, "-", F119/F127)</f>
        <v>2.564102564102564E-2</v>
      </c>
      <c r="H119" s="65">
        <v>2</v>
      </c>
      <c r="I119" s="9">
        <f>IF(H127=0, "-", H119/H127)</f>
        <v>1.8018018018018018E-2</v>
      </c>
      <c r="J119" s="8" t="str">
        <f t="shared" ref="J119:J125" si="6">IF(D119=0, "-", IF((B119-D119)/D119&lt;10, (B119-D119)/D119, "&gt;999%"))</f>
        <v>-</v>
      </c>
      <c r="K119" s="9">
        <f t="shared" ref="K119:K125" si="7">IF(H119=0, "-", IF((F119-H119)/H119&lt;10, (F119-H119)/H119, "&gt;999%"))</f>
        <v>0</v>
      </c>
    </row>
    <row r="120" spans="1:11" x14ac:dyDescent="0.25">
      <c r="A120" s="7" t="s">
        <v>226</v>
      </c>
      <c r="B120" s="65">
        <v>0</v>
      </c>
      <c r="C120" s="34">
        <f>IF(B127=0, "-", B120/B127)</f>
        <v>0</v>
      </c>
      <c r="D120" s="65">
        <v>0</v>
      </c>
      <c r="E120" s="9">
        <f>IF(D127=0, "-", D120/D127)</f>
        <v>0</v>
      </c>
      <c r="F120" s="81">
        <v>0</v>
      </c>
      <c r="G120" s="34">
        <f>IF(F127=0, "-", F120/F127)</f>
        <v>0</v>
      </c>
      <c r="H120" s="65">
        <v>7</v>
      </c>
      <c r="I120" s="9">
        <f>IF(H127=0, "-", H120/H127)</f>
        <v>6.3063063063063057E-2</v>
      </c>
      <c r="J120" s="8" t="str">
        <f t="shared" si="6"/>
        <v>-</v>
      </c>
      <c r="K120" s="9">
        <f t="shared" si="7"/>
        <v>-1</v>
      </c>
    </row>
    <row r="121" spans="1:11" x14ac:dyDescent="0.25">
      <c r="A121" s="7" t="s">
        <v>227</v>
      </c>
      <c r="B121" s="65">
        <v>0</v>
      </c>
      <c r="C121" s="34">
        <f>IF(B127=0, "-", B121/B127)</f>
        <v>0</v>
      </c>
      <c r="D121" s="65">
        <v>0</v>
      </c>
      <c r="E121" s="9">
        <f>IF(D127=0, "-", D121/D127)</f>
        <v>0</v>
      </c>
      <c r="F121" s="81">
        <v>5</v>
      </c>
      <c r="G121" s="34">
        <f>IF(F127=0, "-", F121/F127)</f>
        <v>6.4102564102564097E-2</v>
      </c>
      <c r="H121" s="65">
        <v>1</v>
      </c>
      <c r="I121" s="9">
        <f>IF(H127=0, "-", H121/H127)</f>
        <v>9.0090090090090089E-3</v>
      </c>
      <c r="J121" s="8" t="str">
        <f t="shared" si="6"/>
        <v>-</v>
      </c>
      <c r="K121" s="9">
        <f t="shared" si="7"/>
        <v>4</v>
      </c>
    </row>
    <row r="122" spans="1:11" x14ac:dyDescent="0.25">
      <c r="A122" s="7" t="s">
        <v>228</v>
      </c>
      <c r="B122" s="65">
        <v>8</v>
      </c>
      <c r="C122" s="34">
        <f>IF(B127=0, "-", B122/B127)</f>
        <v>1</v>
      </c>
      <c r="D122" s="65">
        <v>33</v>
      </c>
      <c r="E122" s="9">
        <f>IF(D127=0, "-", D122/D127)</f>
        <v>0.86842105263157898</v>
      </c>
      <c r="F122" s="81">
        <v>69</v>
      </c>
      <c r="G122" s="34">
        <f>IF(F127=0, "-", F122/F127)</f>
        <v>0.88461538461538458</v>
      </c>
      <c r="H122" s="65">
        <v>90</v>
      </c>
      <c r="I122" s="9">
        <f>IF(H127=0, "-", H122/H127)</f>
        <v>0.81081081081081086</v>
      </c>
      <c r="J122" s="8">
        <f t="shared" si="6"/>
        <v>-0.75757575757575757</v>
      </c>
      <c r="K122" s="9">
        <f t="shared" si="7"/>
        <v>-0.23333333333333334</v>
      </c>
    </row>
    <row r="123" spans="1:11" x14ac:dyDescent="0.25">
      <c r="A123" s="7" t="s">
        <v>229</v>
      </c>
      <c r="B123" s="65">
        <v>0</v>
      </c>
      <c r="C123" s="34">
        <f>IF(B127=0, "-", B123/B127)</f>
        <v>0</v>
      </c>
      <c r="D123" s="65">
        <v>3</v>
      </c>
      <c r="E123" s="9">
        <f>IF(D127=0, "-", D123/D127)</f>
        <v>7.8947368421052627E-2</v>
      </c>
      <c r="F123" s="81">
        <v>0</v>
      </c>
      <c r="G123" s="34">
        <f>IF(F127=0, "-", F123/F127)</f>
        <v>0</v>
      </c>
      <c r="H123" s="65">
        <v>8</v>
      </c>
      <c r="I123" s="9">
        <f>IF(H127=0, "-", H123/H127)</f>
        <v>7.2072072072072071E-2</v>
      </c>
      <c r="J123" s="8">
        <f t="shared" si="6"/>
        <v>-1</v>
      </c>
      <c r="K123" s="9">
        <f t="shared" si="7"/>
        <v>-1</v>
      </c>
    </row>
    <row r="124" spans="1:11" x14ac:dyDescent="0.25">
      <c r="A124" s="7" t="s">
        <v>230</v>
      </c>
      <c r="B124" s="65">
        <v>0</v>
      </c>
      <c r="C124" s="34">
        <f>IF(B127=0, "-", B124/B127)</f>
        <v>0</v>
      </c>
      <c r="D124" s="65">
        <v>0</v>
      </c>
      <c r="E124" s="9">
        <f>IF(D127=0, "-", D124/D127)</f>
        <v>0</v>
      </c>
      <c r="F124" s="81">
        <v>2</v>
      </c>
      <c r="G124" s="34">
        <f>IF(F127=0, "-", F124/F127)</f>
        <v>2.564102564102564E-2</v>
      </c>
      <c r="H124" s="65">
        <v>0</v>
      </c>
      <c r="I124" s="9">
        <f>IF(H127=0, "-", H124/H127)</f>
        <v>0</v>
      </c>
      <c r="J124" s="8" t="str">
        <f t="shared" si="6"/>
        <v>-</v>
      </c>
      <c r="K124" s="9" t="str">
        <f t="shared" si="7"/>
        <v>-</v>
      </c>
    </row>
    <row r="125" spans="1:11" x14ac:dyDescent="0.25">
      <c r="A125" s="7" t="s">
        <v>231</v>
      </c>
      <c r="B125" s="65">
        <v>0</v>
      </c>
      <c r="C125" s="34">
        <f>IF(B127=0, "-", B125/B127)</f>
        <v>0</v>
      </c>
      <c r="D125" s="65">
        <v>2</v>
      </c>
      <c r="E125" s="9">
        <f>IF(D127=0, "-", D125/D127)</f>
        <v>5.2631578947368418E-2</v>
      </c>
      <c r="F125" s="81">
        <v>0</v>
      </c>
      <c r="G125" s="34">
        <f>IF(F127=0, "-", F125/F127)</f>
        <v>0</v>
      </c>
      <c r="H125" s="65">
        <v>3</v>
      </c>
      <c r="I125" s="9">
        <f>IF(H127=0, "-", H125/H127)</f>
        <v>2.7027027027027029E-2</v>
      </c>
      <c r="J125" s="8">
        <f t="shared" si="6"/>
        <v>-1</v>
      </c>
      <c r="K125" s="9">
        <f t="shared" si="7"/>
        <v>-1</v>
      </c>
    </row>
    <row r="126" spans="1:11" x14ac:dyDescent="0.25">
      <c r="A126" s="2"/>
      <c r="B126" s="68"/>
      <c r="C126" s="33"/>
      <c r="D126" s="68"/>
      <c r="E126" s="6"/>
      <c r="F126" s="82"/>
      <c r="G126" s="33"/>
      <c r="H126" s="68"/>
      <c r="I126" s="6"/>
      <c r="J126" s="5"/>
      <c r="K126" s="6"/>
    </row>
    <row r="127" spans="1:11" s="43" customFormat="1" x14ac:dyDescent="0.25">
      <c r="A127" s="162" t="s">
        <v>426</v>
      </c>
      <c r="B127" s="71">
        <f>SUM(B119:B126)</f>
        <v>8</v>
      </c>
      <c r="C127" s="40">
        <f>B127/832</f>
        <v>9.6153846153846159E-3</v>
      </c>
      <c r="D127" s="71">
        <f>SUM(D119:D126)</f>
        <v>38</v>
      </c>
      <c r="E127" s="41">
        <f>D127/922</f>
        <v>4.1214750542299353E-2</v>
      </c>
      <c r="F127" s="77">
        <f>SUM(F119:F126)</f>
        <v>78</v>
      </c>
      <c r="G127" s="42">
        <f>F127/7601</f>
        <v>1.0261807656887252E-2</v>
      </c>
      <c r="H127" s="71">
        <f>SUM(H119:H126)</f>
        <v>111</v>
      </c>
      <c r="I127" s="41">
        <f>H127/7808</f>
        <v>1.4216188524590164E-2</v>
      </c>
      <c r="J127" s="37">
        <f>IF(D127=0, "-", IF((B127-D127)/D127&lt;10, (B127-D127)/D127, "&gt;999%"))</f>
        <v>-0.78947368421052633</v>
      </c>
      <c r="K127" s="38">
        <f>IF(H127=0, "-", IF((F127-H127)/H127&lt;10, (F127-H127)/H127, "&gt;999%"))</f>
        <v>-0.29729729729729731</v>
      </c>
    </row>
    <row r="128" spans="1:11" x14ac:dyDescent="0.25">
      <c r="B128" s="83"/>
      <c r="D128" s="83"/>
      <c r="F128" s="83"/>
      <c r="H128" s="83"/>
    </row>
    <row r="129" spans="1:11" x14ac:dyDescent="0.25">
      <c r="A129" s="163" t="s">
        <v>129</v>
      </c>
      <c r="B129" s="61" t="s">
        <v>12</v>
      </c>
      <c r="C129" s="62" t="s">
        <v>13</v>
      </c>
      <c r="D129" s="61" t="s">
        <v>12</v>
      </c>
      <c r="E129" s="63" t="s">
        <v>13</v>
      </c>
      <c r="F129" s="62" t="s">
        <v>12</v>
      </c>
      <c r="G129" s="62" t="s">
        <v>13</v>
      </c>
      <c r="H129" s="61" t="s">
        <v>12</v>
      </c>
      <c r="I129" s="63" t="s">
        <v>13</v>
      </c>
      <c r="J129" s="61"/>
      <c r="K129" s="63"/>
    </row>
    <row r="130" spans="1:11" x14ac:dyDescent="0.25">
      <c r="A130" s="7" t="s">
        <v>232</v>
      </c>
      <c r="B130" s="65">
        <v>1</v>
      </c>
      <c r="C130" s="34">
        <f>IF(B133=0, "-", B130/B133)</f>
        <v>0.5</v>
      </c>
      <c r="D130" s="65">
        <v>0</v>
      </c>
      <c r="E130" s="9" t="str">
        <f>IF(D133=0, "-", D130/D133)</f>
        <v>-</v>
      </c>
      <c r="F130" s="81">
        <v>2</v>
      </c>
      <c r="G130" s="34">
        <f>IF(F133=0, "-", F130/F133)</f>
        <v>0.5</v>
      </c>
      <c r="H130" s="65">
        <v>0</v>
      </c>
      <c r="I130" s="9">
        <f>IF(H133=0, "-", H130/H133)</f>
        <v>0</v>
      </c>
      <c r="J130" s="8" t="str">
        <f>IF(D130=0, "-", IF((B130-D130)/D130&lt;10, (B130-D130)/D130, "&gt;999%"))</f>
        <v>-</v>
      </c>
      <c r="K130" s="9" t="str">
        <f>IF(H130=0, "-", IF((F130-H130)/H130&lt;10, (F130-H130)/H130, "&gt;999%"))</f>
        <v>-</v>
      </c>
    </row>
    <row r="131" spans="1:11" x14ac:dyDescent="0.25">
      <c r="A131" s="7" t="s">
        <v>233</v>
      </c>
      <c r="B131" s="65">
        <v>1</v>
      </c>
      <c r="C131" s="34">
        <f>IF(B133=0, "-", B131/B133)</f>
        <v>0.5</v>
      </c>
      <c r="D131" s="65">
        <v>0</v>
      </c>
      <c r="E131" s="9" t="str">
        <f>IF(D133=0, "-", D131/D133)</f>
        <v>-</v>
      </c>
      <c r="F131" s="81">
        <v>2</v>
      </c>
      <c r="G131" s="34">
        <f>IF(F133=0, "-", F131/F133)</f>
        <v>0.5</v>
      </c>
      <c r="H131" s="65">
        <v>2</v>
      </c>
      <c r="I131" s="9">
        <f>IF(H133=0, "-", H131/H133)</f>
        <v>1</v>
      </c>
      <c r="J131" s="8" t="str">
        <f>IF(D131=0, "-", IF((B131-D131)/D131&lt;10, (B131-D131)/D131, "&gt;999%"))</f>
        <v>-</v>
      </c>
      <c r="K131" s="9">
        <f>IF(H131=0, "-", IF((F131-H131)/H131&lt;10, (F131-H131)/H131, "&gt;999%"))</f>
        <v>0</v>
      </c>
    </row>
    <row r="132" spans="1:11" x14ac:dyDescent="0.25">
      <c r="A132" s="2"/>
      <c r="B132" s="68"/>
      <c r="C132" s="33"/>
      <c r="D132" s="68"/>
      <c r="E132" s="6"/>
      <c r="F132" s="82"/>
      <c r="G132" s="33"/>
      <c r="H132" s="68"/>
      <c r="I132" s="6"/>
      <c r="J132" s="5"/>
      <c r="K132" s="6"/>
    </row>
    <row r="133" spans="1:11" s="43" customFormat="1" x14ac:dyDescent="0.25">
      <c r="A133" s="162" t="s">
        <v>425</v>
      </c>
      <c r="B133" s="71">
        <f>SUM(B130:B132)</f>
        <v>2</v>
      </c>
      <c r="C133" s="40">
        <f>B133/832</f>
        <v>2.403846153846154E-3</v>
      </c>
      <c r="D133" s="71">
        <f>SUM(D130:D132)</f>
        <v>0</v>
      </c>
      <c r="E133" s="41">
        <f>D133/922</f>
        <v>0</v>
      </c>
      <c r="F133" s="77">
        <f>SUM(F130:F132)</f>
        <v>4</v>
      </c>
      <c r="G133" s="42">
        <f>F133/7601</f>
        <v>5.2624654650703859E-4</v>
      </c>
      <c r="H133" s="71">
        <f>SUM(H130:H132)</f>
        <v>2</v>
      </c>
      <c r="I133" s="41">
        <f>H133/7808</f>
        <v>2.5614754098360657E-4</v>
      </c>
      <c r="J133" s="37" t="str">
        <f>IF(D133=0, "-", IF((B133-D133)/D133&lt;10, (B133-D133)/D133, "&gt;999%"))</f>
        <v>-</v>
      </c>
      <c r="K133" s="38">
        <f>IF(H133=0, "-", IF((F133-H133)/H133&lt;10, (F133-H133)/H133, "&gt;999%"))</f>
        <v>1</v>
      </c>
    </row>
    <row r="134" spans="1:11" x14ac:dyDescent="0.25">
      <c r="B134" s="83"/>
      <c r="D134" s="83"/>
      <c r="F134" s="83"/>
      <c r="H134" s="83"/>
    </row>
    <row r="135" spans="1:11" s="43" customFormat="1" x14ac:dyDescent="0.25">
      <c r="A135" s="162" t="s">
        <v>424</v>
      </c>
      <c r="B135" s="71">
        <v>10</v>
      </c>
      <c r="C135" s="40">
        <f>B135/832</f>
        <v>1.201923076923077E-2</v>
      </c>
      <c r="D135" s="71">
        <v>38</v>
      </c>
      <c r="E135" s="41">
        <f>D135/922</f>
        <v>4.1214750542299353E-2</v>
      </c>
      <c r="F135" s="77">
        <v>82</v>
      </c>
      <c r="G135" s="42">
        <f>F135/7601</f>
        <v>1.0788054203394291E-2</v>
      </c>
      <c r="H135" s="71">
        <v>113</v>
      </c>
      <c r="I135" s="41">
        <f>H135/7808</f>
        <v>1.4472336065573771E-2</v>
      </c>
      <c r="J135" s="37">
        <f>IF(D135=0, "-", IF((B135-D135)/D135&lt;10, (B135-D135)/D135, "&gt;999%"))</f>
        <v>-0.73684210526315785</v>
      </c>
      <c r="K135" s="38">
        <f>IF(H135=0, "-", IF((F135-H135)/H135&lt;10, (F135-H135)/H135, "&gt;999%"))</f>
        <v>-0.27433628318584069</v>
      </c>
    </row>
    <row r="136" spans="1:11" x14ac:dyDescent="0.25">
      <c r="B136" s="83"/>
      <c r="D136" s="83"/>
      <c r="F136" s="83"/>
      <c r="H136" s="83"/>
    </row>
    <row r="137" spans="1:11" ht="15.6" x14ac:dyDescent="0.3">
      <c r="A137" s="164" t="s">
        <v>101</v>
      </c>
      <c r="B137" s="196" t="s">
        <v>1</v>
      </c>
      <c r="C137" s="200"/>
      <c r="D137" s="200"/>
      <c r="E137" s="197"/>
      <c r="F137" s="196" t="s">
        <v>14</v>
      </c>
      <c r="G137" s="200"/>
      <c r="H137" s="200"/>
      <c r="I137" s="197"/>
      <c r="J137" s="196" t="s">
        <v>15</v>
      </c>
      <c r="K137" s="197"/>
    </row>
    <row r="138" spans="1:11" x14ac:dyDescent="0.25">
      <c r="A138" s="22"/>
      <c r="B138" s="196">
        <f>VALUE(RIGHT($B$2, 4))</f>
        <v>2022</v>
      </c>
      <c r="C138" s="197"/>
      <c r="D138" s="196">
        <f>B138-1</f>
        <v>2021</v>
      </c>
      <c r="E138" s="204"/>
      <c r="F138" s="196">
        <f>B138</f>
        <v>2022</v>
      </c>
      <c r="G138" s="204"/>
      <c r="H138" s="196">
        <f>D138</f>
        <v>2021</v>
      </c>
      <c r="I138" s="204"/>
      <c r="J138" s="140" t="s">
        <v>4</v>
      </c>
      <c r="K138" s="141" t="s">
        <v>2</v>
      </c>
    </row>
    <row r="139" spans="1:11" x14ac:dyDescent="0.25">
      <c r="A139" s="163" t="s">
        <v>130</v>
      </c>
      <c r="B139" s="61" t="s">
        <v>12</v>
      </c>
      <c r="C139" s="62" t="s">
        <v>13</v>
      </c>
      <c r="D139" s="61" t="s">
        <v>12</v>
      </c>
      <c r="E139" s="63" t="s">
        <v>13</v>
      </c>
      <c r="F139" s="62" t="s">
        <v>12</v>
      </c>
      <c r="G139" s="62" t="s">
        <v>13</v>
      </c>
      <c r="H139" s="61" t="s">
        <v>12</v>
      </c>
      <c r="I139" s="63" t="s">
        <v>13</v>
      </c>
      <c r="J139" s="61"/>
      <c r="K139" s="63"/>
    </row>
    <row r="140" spans="1:11" x14ac:dyDescent="0.25">
      <c r="A140" s="7" t="s">
        <v>234</v>
      </c>
      <c r="B140" s="65">
        <v>0</v>
      </c>
      <c r="C140" s="34">
        <f>IF(B147=0, "-", B140/B147)</f>
        <v>0</v>
      </c>
      <c r="D140" s="65">
        <v>0</v>
      </c>
      <c r="E140" s="9">
        <f>IF(D147=0, "-", D140/D147)</f>
        <v>0</v>
      </c>
      <c r="F140" s="81">
        <v>1</v>
      </c>
      <c r="G140" s="34">
        <f>IF(F147=0, "-", F140/F147)</f>
        <v>5.2631578947368418E-2</v>
      </c>
      <c r="H140" s="65">
        <v>0</v>
      </c>
      <c r="I140" s="9">
        <f>IF(H147=0, "-", H140/H147)</f>
        <v>0</v>
      </c>
      <c r="J140" s="8" t="str">
        <f t="shared" ref="J140:J145" si="8">IF(D140=0, "-", IF((B140-D140)/D140&lt;10, (B140-D140)/D140, "&gt;999%"))</f>
        <v>-</v>
      </c>
      <c r="K140" s="9" t="str">
        <f t="shared" ref="K140:K145" si="9">IF(H140=0, "-", IF((F140-H140)/H140&lt;10, (F140-H140)/H140, "&gt;999%"))</f>
        <v>-</v>
      </c>
    </row>
    <row r="141" spans="1:11" x14ac:dyDescent="0.25">
      <c r="A141" s="7" t="s">
        <v>235</v>
      </c>
      <c r="B141" s="65">
        <v>2</v>
      </c>
      <c r="C141" s="34">
        <f>IF(B147=0, "-", B141/B147)</f>
        <v>0.5</v>
      </c>
      <c r="D141" s="65">
        <v>1</v>
      </c>
      <c r="E141" s="9">
        <f>IF(D147=0, "-", D141/D147)</f>
        <v>1</v>
      </c>
      <c r="F141" s="81">
        <v>6</v>
      </c>
      <c r="G141" s="34">
        <f>IF(F147=0, "-", F141/F147)</f>
        <v>0.31578947368421051</v>
      </c>
      <c r="H141" s="65">
        <v>13</v>
      </c>
      <c r="I141" s="9">
        <f>IF(H147=0, "-", H141/H147)</f>
        <v>0.4642857142857143</v>
      </c>
      <c r="J141" s="8">
        <f t="shared" si="8"/>
        <v>1</v>
      </c>
      <c r="K141" s="9">
        <f t="shared" si="9"/>
        <v>-0.53846153846153844</v>
      </c>
    </row>
    <row r="142" spans="1:11" x14ac:dyDescent="0.25">
      <c r="A142" s="7" t="s">
        <v>236</v>
      </c>
      <c r="B142" s="65">
        <v>0</v>
      </c>
      <c r="C142" s="34">
        <f>IF(B147=0, "-", B142/B147)</f>
        <v>0</v>
      </c>
      <c r="D142" s="65">
        <v>0</v>
      </c>
      <c r="E142" s="9">
        <f>IF(D147=0, "-", D142/D147)</f>
        <v>0</v>
      </c>
      <c r="F142" s="81">
        <v>0</v>
      </c>
      <c r="G142" s="34">
        <f>IF(F147=0, "-", F142/F147)</f>
        <v>0</v>
      </c>
      <c r="H142" s="65">
        <v>1</v>
      </c>
      <c r="I142" s="9">
        <f>IF(H147=0, "-", H142/H147)</f>
        <v>3.5714285714285712E-2</v>
      </c>
      <c r="J142" s="8" t="str">
        <f t="shared" si="8"/>
        <v>-</v>
      </c>
      <c r="K142" s="9">
        <f t="shared" si="9"/>
        <v>-1</v>
      </c>
    </row>
    <row r="143" spans="1:11" x14ac:dyDescent="0.25">
      <c r="A143" s="7" t="s">
        <v>237</v>
      </c>
      <c r="B143" s="65">
        <v>0</v>
      </c>
      <c r="C143" s="34">
        <f>IF(B147=0, "-", B143/B147)</f>
        <v>0</v>
      </c>
      <c r="D143" s="65">
        <v>0</v>
      </c>
      <c r="E143" s="9">
        <f>IF(D147=0, "-", D143/D147)</f>
        <v>0</v>
      </c>
      <c r="F143" s="81">
        <v>3</v>
      </c>
      <c r="G143" s="34">
        <f>IF(F147=0, "-", F143/F147)</f>
        <v>0.15789473684210525</v>
      </c>
      <c r="H143" s="65">
        <v>8</v>
      </c>
      <c r="I143" s="9">
        <f>IF(H147=0, "-", H143/H147)</f>
        <v>0.2857142857142857</v>
      </c>
      <c r="J143" s="8" t="str">
        <f t="shared" si="8"/>
        <v>-</v>
      </c>
      <c r="K143" s="9">
        <f t="shared" si="9"/>
        <v>-0.625</v>
      </c>
    </row>
    <row r="144" spans="1:11" x14ac:dyDescent="0.25">
      <c r="A144" s="7" t="s">
        <v>238</v>
      </c>
      <c r="B144" s="65">
        <v>0</v>
      </c>
      <c r="C144" s="34">
        <f>IF(B147=0, "-", B144/B147)</f>
        <v>0</v>
      </c>
      <c r="D144" s="65">
        <v>0</v>
      </c>
      <c r="E144" s="9">
        <f>IF(D147=0, "-", D144/D147)</f>
        <v>0</v>
      </c>
      <c r="F144" s="81">
        <v>7</v>
      </c>
      <c r="G144" s="34">
        <f>IF(F147=0, "-", F144/F147)</f>
        <v>0.36842105263157893</v>
      </c>
      <c r="H144" s="65">
        <v>0</v>
      </c>
      <c r="I144" s="9">
        <f>IF(H147=0, "-", H144/H147)</f>
        <v>0</v>
      </c>
      <c r="J144" s="8" t="str">
        <f t="shared" si="8"/>
        <v>-</v>
      </c>
      <c r="K144" s="9" t="str">
        <f t="shared" si="9"/>
        <v>-</v>
      </c>
    </row>
    <row r="145" spans="1:11" x14ac:dyDescent="0.25">
      <c r="A145" s="7" t="s">
        <v>239</v>
      </c>
      <c r="B145" s="65">
        <v>2</v>
      </c>
      <c r="C145" s="34">
        <f>IF(B147=0, "-", B145/B147)</f>
        <v>0.5</v>
      </c>
      <c r="D145" s="65">
        <v>0</v>
      </c>
      <c r="E145" s="9">
        <f>IF(D147=0, "-", D145/D147)</f>
        <v>0</v>
      </c>
      <c r="F145" s="81">
        <v>2</v>
      </c>
      <c r="G145" s="34">
        <f>IF(F147=0, "-", F145/F147)</f>
        <v>0.10526315789473684</v>
      </c>
      <c r="H145" s="65">
        <v>6</v>
      </c>
      <c r="I145" s="9">
        <f>IF(H147=0, "-", H145/H147)</f>
        <v>0.21428571428571427</v>
      </c>
      <c r="J145" s="8" t="str">
        <f t="shared" si="8"/>
        <v>-</v>
      </c>
      <c r="K145" s="9">
        <f t="shared" si="9"/>
        <v>-0.66666666666666663</v>
      </c>
    </row>
    <row r="146" spans="1:11" x14ac:dyDescent="0.25">
      <c r="A146" s="2"/>
      <c r="B146" s="68"/>
      <c r="C146" s="33"/>
      <c r="D146" s="68"/>
      <c r="E146" s="6"/>
      <c r="F146" s="82"/>
      <c r="G146" s="33"/>
      <c r="H146" s="68"/>
      <c r="I146" s="6"/>
      <c r="J146" s="5"/>
      <c r="K146" s="6"/>
    </row>
    <row r="147" spans="1:11" s="43" customFormat="1" x14ac:dyDescent="0.25">
      <c r="A147" s="162" t="s">
        <v>423</v>
      </c>
      <c r="B147" s="71">
        <f>SUM(B140:B146)</f>
        <v>4</v>
      </c>
      <c r="C147" s="40">
        <f>B147/832</f>
        <v>4.807692307692308E-3</v>
      </c>
      <c r="D147" s="71">
        <f>SUM(D140:D146)</f>
        <v>1</v>
      </c>
      <c r="E147" s="41">
        <f>D147/922</f>
        <v>1.0845986984815619E-3</v>
      </c>
      <c r="F147" s="77">
        <f>SUM(F140:F146)</f>
        <v>19</v>
      </c>
      <c r="G147" s="42">
        <f>F147/7601</f>
        <v>2.4996710959084333E-3</v>
      </c>
      <c r="H147" s="71">
        <f>SUM(H140:H146)</f>
        <v>28</v>
      </c>
      <c r="I147" s="41">
        <f>H147/7808</f>
        <v>3.5860655737704919E-3</v>
      </c>
      <c r="J147" s="37">
        <f>IF(D147=0, "-", IF((B147-D147)/D147&lt;10, (B147-D147)/D147, "&gt;999%"))</f>
        <v>3</v>
      </c>
      <c r="K147" s="38">
        <f>IF(H147=0, "-", IF((F147-H147)/H147&lt;10, (F147-H147)/H147, "&gt;999%"))</f>
        <v>-0.32142857142857145</v>
      </c>
    </row>
    <row r="148" spans="1:11" x14ac:dyDescent="0.25">
      <c r="B148" s="83"/>
      <c r="D148" s="83"/>
      <c r="F148" s="83"/>
      <c r="H148" s="83"/>
    </row>
    <row r="149" spans="1:11" x14ac:dyDescent="0.25">
      <c r="A149" s="163" t="s">
        <v>131</v>
      </c>
      <c r="B149" s="61" t="s">
        <v>12</v>
      </c>
      <c r="C149" s="62" t="s">
        <v>13</v>
      </c>
      <c r="D149" s="61" t="s">
        <v>12</v>
      </c>
      <c r="E149" s="63" t="s">
        <v>13</v>
      </c>
      <c r="F149" s="62" t="s">
        <v>12</v>
      </c>
      <c r="G149" s="62" t="s">
        <v>13</v>
      </c>
      <c r="H149" s="61" t="s">
        <v>12</v>
      </c>
      <c r="I149" s="63" t="s">
        <v>13</v>
      </c>
      <c r="J149" s="61"/>
      <c r="K149" s="63"/>
    </row>
    <row r="150" spans="1:11" x14ac:dyDescent="0.25">
      <c r="A150" s="7" t="s">
        <v>240</v>
      </c>
      <c r="B150" s="65">
        <v>0</v>
      </c>
      <c r="C150" s="34">
        <f>IF(B157=0, "-", B150/B157)</f>
        <v>0</v>
      </c>
      <c r="D150" s="65">
        <v>0</v>
      </c>
      <c r="E150" s="9">
        <f>IF(D157=0, "-", D150/D157)</f>
        <v>0</v>
      </c>
      <c r="F150" s="81">
        <v>0</v>
      </c>
      <c r="G150" s="34">
        <f>IF(F157=0, "-", F150/F157)</f>
        <v>0</v>
      </c>
      <c r="H150" s="65">
        <v>3</v>
      </c>
      <c r="I150" s="9">
        <f>IF(H157=0, "-", H150/H157)</f>
        <v>0.33333333333333331</v>
      </c>
      <c r="J150" s="8" t="str">
        <f t="shared" ref="J150:J155" si="10">IF(D150=0, "-", IF((B150-D150)/D150&lt;10, (B150-D150)/D150, "&gt;999%"))</f>
        <v>-</v>
      </c>
      <c r="K150" s="9">
        <f t="shared" ref="K150:K155" si="11">IF(H150=0, "-", IF((F150-H150)/H150&lt;10, (F150-H150)/H150, "&gt;999%"))</f>
        <v>-1</v>
      </c>
    </row>
    <row r="151" spans="1:11" x14ac:dyDescent="0.25">
      <c r="A151" s="7" t="s">
        <v>241</v>
      </c>
      <c r="B151" s="65">
        <v>0</v>
      </c>
      <c r="C151" s="34">
        <f>IF(B157=0, "-", B151/B157)</f>
        <v>0</v>
      </c>
      <c r="D151" s="65">
        <v>0</v>
      </c>
      <c r="E151" s="9">
        <f>IF(D157=0, "-", D151/D157)</f>
        <v>0</v>
      </c>
      <c r="F151" s="81">
        <v>1</v>
      </c>
      <c r="G151" s="34">
        <f>IF(F157=0, "-", F151/F157)</f>
        <v>0.2</v>
      </c>
      <c r="H151" s="65">
        <v>0</v>
      </c>
      <c r="I151" s="9">
        <f>IF(H157=0, "-", H151/H157)</f>
        <v>0</v>
      </c>
      <c r="J151" s="8" t="str">
        <f t="shared" si="10"/>
        <v>-</v>
      </c>
      <c r="K151" s="9" t="str">
        <f t="shared" si="11"/>
        <v>-</v>
      </c>
    </row>
    <row r="152" spans="1:11" x14ac:dyDescent="0.25">
      <c r="A152" s="7" t="s">
        <v>242</v>
      </c>
      <c r="B152" s="65">
        <v>1</v>
      </c>
      <c r="C152" s="34">
        <f>IF(B157=0, "-", B152/B157)</f>
        <v>1</v>
      </c>
      <c r="D152" s="65">
        <v>0</v>
      </c>
      <c r="E152" s="9">
        <f>IF(D157=0, "-", D152/D157)</f>
        <v>0</v>
      </c>
      <c r="F152" s="81">
        <v>3</v>
      </c>
      <c r="G152" s="34">
        <f>IF(F157=0, "-", F152/F157)</f>
        <v>0.6</v>
      </c>
      <c r="H152" s="65">
        <v>0</v>
      </c>
      <c r="I152" s="9">
        <f>IF(H157=0, "-", H152/H157)</f>
        <v>0</v>
      </c>
      <c r="J152" s="8" t="str">
        <f t="shared" si="10"/>
        <v>-</v>
      </c>
      <c r="K152" s="9" t="str">
        <f t="shared" si="11"/>
        <v>-</v>
      </c>
    </row>
    <row r="153" spans="1:11" x14ac:dyDescent="0.25">
      <c r="A153" s="7" t="s">
        <v>243</v>
      </c>
      <c r="B153" s="65">
        <v>0</v>
      </c>
      <c r="C153" s="34">
        <f>IF(B157=0, "-", B153/B157)</f>
        <v>0</v>
      </c>
      <c r="D153" s="65">
        <v>0</v>
      </c>
      <c r="E153" s="9">
        <f>IF(D157=0, "-", D153/D157)</f>
        <v>0</v>
      </c>
      <c r="F153" s="81">
        <v>0</v>
      </c>
      <c r="G153" s="34">
        <f>IF(F157=0, "-", F153/F157)</f>
        <v>0</v>
      </c>
      <c r="H153" s="65">
        <v>1</v>
      </c>
      <c r="I153" s="9">
        <f>IF(H157=0, "-", H153/H157)</f>
        <v>0.1111111111111111</v>
      </c>
      <c r="J153" s="8" t="str">
        <f t="shared" si="10"/>
        <v>-</v>
      </c>
      <c r="K153" s="9">
        <f t="shared" si="11"/>
        <v>-1</v>
      </c>
    </row>
    <row r="154" spans="1:11" x14ac:dyDescent="0.25">
      <c r="A154" s="7" t="s">
        <v>244</v>
      </c>
      <c r="B154" s="65">
        <v>0</v>
      </c>
      <c r="C154" s="34">
        <f>IF(B157=0, "-", B154/B157)</f>
        <v>0</v>
      </c>
      <c r="D154" s="65">
        <v>0</v>
      </c>
      <c r="E154" s="9">
        <f>IF(D157=0, "-", D154/D157)</f>
        <v>0</v>
      </c>
      <c r="F154" s="81">
        <v>0</v>
      </c>
      <c r="G154" s="34">
        <f>IF(F157=0, "-", F154/F157)</f>
        <v>0</v>
      </c>
      <c r="H154" s="65">
        <v>1</v>
      </c>
      <c r="I154" s="9">
        <f>IF(H157=0, "-", H154/H157)</f>
        <v>0.1111111111111111</v>
      </c>
      <c r="J154" s="8" t="str">
        <f t="shared" si="10"/>
        <v>-</v>
      </c>
      <c r="K154" s="9">
        <f t="shared" si="11"/>
        <v>-1</v>
      </c>
    </row>
    <row r="155" spans="1:11" x14ac:dyDescent="0.25">
      <c r="A155" s="7" t="s">
        <v>245</v>
      </c>
      <c r="B155" s="65">
        <v>0</v>
      </c>
      <c r="C155" s="34">
        <f>IF(B157=0, "-", B155/B157)</f>
        <v>0</v>
      </c>
      <c r="D155" s="65">
        <v>1</v>
      </c>
      <c r="E155" s="9">
        <f>IF(D157=0, "-", D155/D157)</f>
        <v>1</v>
      </c>
      <c r="F155" s="81">
        <v>1</v>
      </c>
      <c r="G155" s="34">
        <f>IF(F157=0, "-", F155/F157)</f>
        <v>0.2</v>
      </c>
      <c r="H155" s="65">
        <v>4</v>
      </c>
      <c r="I155" s="9">
        <f>IF(H157=0, "-", H155/H157)</f>
        <v>0.44444444444444442</v>
      </c>
      <c r="J155" s="8">
        <f t="shared" si="10"/>
        <v>-1</v>
      </c>
      <c r="K155" s="9">
        <f t="shared" si="11"/>
        <v>-0.75</v>
      </c>
    </row>
    <row r="156" spans="1:11" x14ac:dyDescent="0.25">
      <c r="A156" s="2"/>
      <c r="B156" s="68"/>
      <c r="C156" s="33"/>
      <c r="D156" s="68"/>
      <c r="E156" s="6"/>
      <c r="F156" s="82"/>
      <c r="G156" s="33"/>
      <c r="H156" s="68"/>
      <c r="I156" s="6"/>
      <c r="J156" s="5"/>
      <c r="K156" s="6"/>
    </row>
    <row r="157" spans="1:11" s="43" customFormat="1" x14ac:dyDescent="0.25">
      <c r="A157" s="162" t="s">
        <v>422</v>
      </c>
      <c r="B157" s="71">
        <f>SUM(B150:B156)</f>
        <v>1</v>
      </c>
      <c r="C157" s="40">
        <f>B157/832</f>
        <v>1.201923076923077E-3</v>
      </c>
      <c r="D157" s="71">
        <f>SUM(D150:D156)</f>
        <v>1</v>
      </c>
      <c r="E157" s="41">
        <f>D157/922</f>
        <v>1.0845986984815619E-3</v>
      </c>
      <c r="F157" s="77">
        <f>SUM(F150:F156)</f>
        <v>5</v>
      </c>
      <c r="G157" s="42">
        <f>F157/7601</f>
        <v>6.5780818313379823E-4</v>
      </c>
      <c r="H157" s="71">
        <f>SUM(H150:H156)</f>
        <v>9</v>
      </c>
      <c r="I157" s="41">
        <f>H157/7808</f>
        <v>1.1526639344262295E-3</v>
      </c>
      <c r="J157" s="37">
        <f>IF(D157=0, "-", IF((B157-D157)/D157&lt;10, (B157-D157)/D157, "&gt;999%"))</f>
        <v>0</v>
      </c>
      <c r="K157" s="38">
        <f>IF(H157=0, "-", IF((F157-H157)/H157&lt;10, (F157-H157)/H157, "&gt;999%"))</f>
        <v>-0.44444444444444442</v>
      </c>
    </row>
    <row r="158" spans="1:11" x14ac:dyDescent="0.25">
      <c r="B158" s="83"/>
      <c r="D158" s="83"/>
      <c r="F158" s="83"/>
      <c r="H158" s="83"/>
    </row>
    <row r="159" spans="1:11" x14ac:dyDescent="0.25">
      <c r="A159" s="163" t="s">
        <v>132</v>
      </c>
      <c r="B159" s="61" t="s">
        <v>12</v>
      </c>
      <c r="C159" s="62" t="s">
        <v>13</v>
      </c>
      <c r="D159" s="61" t="s">
        <v>12</v>
      </c>
      <c r="E159" s="63" t="s">
        <v>13</v>
      </c>
      <c r="F159" s="62" t="s">
        <v>12</v>
      </c>
      <c r="G159" s="62" t="s">
        <v>13</v>
      </c>
      <c r="H159" s="61" t="s">
        <v>12</v>
      </c>
      <c r="I159" s="63" t="s">
        <v>13</v>
      </c>
      <c r="J159" s="61"/>
      <c r="K159" s="63"/>
    </row>
    <row r="160" spans="1:11" x14ac:dyDescent="0.25">
      <c r="A160" s="7" t="s">
        <v>246</v>
      </c>
      <c r="B160" s="65">
        <v>0</v>
      </c>
      <c r="C160" s="34" t="str">
        <f>IF(B162=0, "-", B160/B162)</f>
        <v>-</v>
      </c>
      <c r="D160" s="65">
        <v>0</v>
      </c>
      <c r="E160" s="9" t="str">
        <f>IF(D162=0, "-", D160/D162)</f>
        <v>-</v>
      </c>
      <c r="F160" s="81">
        <v>0</v>
      </c>
      <c r="G160" s="34" t="str">
        <f>IF(F162=0, "-", F160/F162)</f>
        <v>-</v>
      </c>
      <c r="H160" s="65">
        <v>1</v>
      </c>
      <c r="I160" s="9">
        <f>IF(H162=0, "-", H160/H162)</f>
        <v>1</v>
      </c>
      <c r="J160" s="8" t="str">
        <f>IF(D160=0, "-", IF((B160-D160)/D160&lt;10, (B160-D160)/D160, "&gt;999%"))</f>
        <v>-</v>
      </c>
      <c r="K160" s="9">
        <f>IF(H160=0, "-", IF((F160-H160)/H160&lt;10, (F160-H160)/H160, "&gt;999%"))</f>
        <v>-1</v>
      </c>
    </row>
    <row r="161" spans="1:11" x14ac:dyDescent="0.25">
      <c r="A161" s="2"/>
      <c r="B161" s="68"/>
      <c r="C161" s="33"/>
      <c r="D161" s="68"/>
      <c r="E161" s="6"/>
      <c r="F161" s="82"/>
      <c r="G161" s="33"/>
      <c r="H161" s="68"/>
      <c r="I161" s="6"/>
      <c r="J161" s="5"/>
      <c r="K161" s="6"/>
    </row>
    <row r="162" spans="1:11" s="43" customFormat="1" x14ac:dyDescent="0.25">
      <c r="A162" s="162" t="s">
        <v>421</v>
      </c>
      <c r="B162" s="71">
        <f>SUM(B160:B161)</f>
        <v>0</v>
      </c>
      <c r="C162" s="40">
        <f>B162/832</f>
        <v>0</v>
      </c>
      <c r="D162" s="71">
        <f>SUM(D160:D161)</f>
        <v>0</v>
      </c>
      <c r="E162" s="41">
        <f>D162/922</f>
        <v>0</v>
      </c>
      <c r="F162" s="77">
        <f>SUM(F160:F161)</f>
        <v>0</v>
      </c>
      <c r="G162" s="42">
        <f>F162/7601</f>
        <v>0</v>
      </c>
      <c r="H162" s="71">
        <f>SUM(H160:H161)</f>
        <v>1</v>
      </c>
      <c r="I162" s="41">
        <f>H162/7808</f>
        <v>1.2807377049180329E-4</v>
      </c>
      <c r="J162" s="37" t="str">
        <f>IF(D162=0, "-", IF((B162-D162)/D162&lt;10, (B162-D162)/D162, "&gt;999%"))</f>
        <v>-</v>
      </c>
      <c r="K162" s="38">
        <f>IF(H162=0, "-", IF((F162-H162)/H162&lt;10, (F162-H162)/H162, "&gt;999%"))</f>
        <v>-1</v>
      </c>
    </row>
    <row r="163" spans="1:11" x14ac:dyDescent="0.25">
      <c r="B163" s="83"/>
      <c r="D163" s="83"/>
      <c r="F163" s="83"/>
      <c r="H163" s="83"/>
    </row>
    <row r="164" spans="1:11" s="43" customFormat="1" x14ac:dyDescent="0.25">
      <c r="A164" s="162" t="s">
        <v>420</v>
      </c>
      <c r="B164" s="71">
        <v>5</v>
      </c>
      <c r="C164" s="40">
        <f>B164/832</f>
        <v>6.0096153846153849E-3</v>
      </c>
      <c r="D164" s="71">
        <v>2</v>
      </c>
      <c r="E164" s="41">
        <f>D164/922</f>
        <v>2.1691973969631237E-3</v>
      </c>
      <c r="F164" s="77">
        <v>24</v>
      </c>
      <c r="G164" s="42">
        <f>F164/7601</f>
        <v>3.1574792790422311E-3</v>
      </c>
      <c r="H164" s="71">
        <v>38</v>
      </c>
      <c r="I164" s="41">
        <f>H164/7808</f>
        <v>4.8668032786885248E-3</v>
      </c>
      <c r="J164" s="37">
        <f>IF(D164=0, "-", IF((B164-D164)/D164&lt;10, (B164-D164)/D164, "&gt;999%"))</f>
        <v>1.5</v>
      </c>
      <c r="K164" s="38">
        <f>IF(H164=0, "-", IF((F164-H164)/H164&lt;10, (F164-H164)/H164, "&gt;999%"))</f>
        <v>-0.36842105263157893</v>
      </c>
    </row>
    <row r="165" spans="1:11" x14ac:dyDescent="0.25">
      <c r="B165" s="83"/>
      <c r="D165" s="83"/>
      <c r="F165" s="83"/>
      <c r="H165" s="83"/>
    </row>
    <row r="166" spans="1:11" x14ac:dyDescent="0.25">
      <c r="A166" s="27" t="s">
        <v>418</v>
      </c>
      <c r="B166" s="71">
        <f>B170-B168</f>
        <v>119</v>
      </c>
      <c r="C166" s="40">
        <f>B166/832</f>
        <v>0.14302884615384615</v>
      </c>
      <c r="D166" s="71">
        <f>D170-D168</f>
        <v>244</v>
      </c>
      <c r="E166" s="41">
        <f>D166/922</f>
        <v>0.2646420824295011</v>
      </c>
      <c r="F166" s="77">
        <f>F170-F168</f>
        <v>1105</v>
      </c>
      <c r="G166" s="42">
        <f>F166/7601</f>
        <v>0.14537560847256939</v>
      </c>
      <c r="H166" s="71">
        <f>H170-H168</f>
        <v>1372</v>
      </c>
      <c r="I166" s="41">
        <f>H166/7808</f>
        <v>0.17571721311475411</v>
      </c>
      <c r="J166" s="37">
        <f>IF(D166=0, "-", IF((B166-D166)/D166&lt;10, (B166-D166)/D166, "&gt;999%"))</f>
        <v>-0.51229508196721307</v>
      </c>
      <c r="K166" s="38">
        <f>IF(H166=0, "-", IF((F166-H166)/H166&lt;10, (F166-H166)/H166, "&gt;999%"))</f>
        <v>-0.19460641399416909</v>
      </c>
    </row>
    <row r="167" spans="1:11" x14ac:dyDescent="0.25">
      <c r="A167" s="27"/>
      <c r="B167" s="71"/>
      <c r="C167" s="40"/>
      <c r="D167" s="71"/>
      <c r="E167" s="41"/>
      <c r="F167" s="77"/>
      <c r="G167" s="42"/>
      <c r="H167" s="71"/>
      <c r="I167" s="41"/>
      <c r="J167" s="37"/>
      <c r="K167" s="38"/>
    </row>
    <row r="168" spans="1:11" x14ac:dyDescent="0.25">
      <c r="A168" s="27" t="s">
        <v>419</v>
      </c>
      <c r="B168" s="71">
        <v>11</v>
      </c>
      <c r="C168" s="40">
        <f>B168/832</f>
        <v>1.3221153846153846E-2</v>
      </c>
      <c r="D168" s="71">
        <v>6</v>
      </c>
      <c r="E168" s="41">
        <f>D168/922</f>
        <v>6.5075921908893707E-3</v>
      </c>
      <c r="F168" s="77">
        <v>54</v>
      </c>
      <c r="G168" s="42">
        <f>F168/7601</f>
        <v>7.1043283778450201E-3</v>
      </c>
      <c r="H168" s="71">
        <v>48</v>
      </c>
      <c r="I168" s="41">
        <f>H168/7808</f>
        <v>6.1475409836065573E-3</v>
      </c>
      <c r="J168" s="37">
        <f>IF(D168=0, "-", IF((B168-D168)/D168&lt;10, (B168-D168)/D168, "&gt;999%"))</f>
        <v>0.83333333333333337</v>
      </c>
      <c r="K168" s="38">
        <f>IF(H168=0, "-", IF((F168-H168)/H168&lt;10, (F168-H168)/H168, "&gt;999%"))</f>
        <v>0.125</v>
      </c>
    </row>
    <row r="169" spans="1:11" x14ac:dyDescent="0.25">
      <c r="A169" s="27"/>
      <c r="B169" s="71"/>
      <c r="C169" s="40"/>
      <c r="D169" s="71"/>
      <c r="E169" s="41"/>
      <c r="F169" s="77"/>
      <c r="G169" s="42"/>
      <c r="H169" s="71"/>
      <c r="I169" s="41"/>
      <c r="J169" s="37"/>
      <c r="K169" s="38"/>
    </row>
    <row r="170" spans="1:11" x14ac:dyDescent="0.25">
      <c r="A170" s="27" t="s">
        <v>417</v>
      </c>
      <c r="B170" s="71">
        <v>130</v>
      </c>
      <c r="C170" s="40">
        <f>B170/832</f>
        <v>0.15625</v>
      </c>
      <c r="D170" s="71">
        <v>250</v>
      </c>
      <c r="E170" s="41">
        <f>D170/922</f>
        <v>0.27114967462039047</v>
      </c>
      <c r="F170" s="77">
        <v>1159</v>
      </c>
      <c r="G170" s="42">
        <f>F170/7601</f>
        <v>0.15247993685041442</v>
      </c>
      <c r="H170" s="71">
        <v>1420</v>
      </c>
      <c r="I170" s="41">
        <f>H170/7808</f>
        <v>0.18186475409836064</v>
      </c>
      <c r="J170" s="37">
        <f>IF(D170=0, "-", IF((B170-D170)/D170&lt;10, (B170-D170)/D170, "&gt;999%"))</f>
        <v>-0.48</v>
      </c>
      <c r="K170" s="38">
        <f>IF(H170=0, "-", IF((F170-H170)/H170&lt;10, (F170-H170)/H170, "&gt;999%"))</f>
        <v>-0.18380281690140846</v>
      </c>
    </row>
  </sheetData>
  <mergeCells count="58">
    <mergeCell ref="B1:K1"/>
    <mergeCell ref="B2:K2"/>
    <mergeCell ref="B137:E137"/>
    <mergeCell ref="F137:I137"/>
    <mergeCell ref="J137:K137"/>
    <mergeCell ref="B138:C138"/>
    <mergeCell ref="D138:E138"/>
    <mergeCell ref="F138:G138"/>
    <mergeCell ref="H138:I138"/>
    <mergeCell ref="B116:E116"/>
    <mergeCell ref="F116:I116"/>
    <mergeCell ref="J116:K116"/>
    <mergeCell ref="B117:C117"/>
    <mergeCell ref="D117:E117"/>
    <mergeCell ref="F117:G117"/>
    <mergeCell ref="H117:I117"/>
    <mergeCell ref="B106:E106"/>
    <mergeCell ref="F106:I106"/>
    <mergeCell ref="J106:K106"/>
    <mergeCell ref="B107:C107"/>
    <mergeCell ref="D107:E107"/>
    <mergeCell ref="F107:G107"/>
    <mergeCell ref="H107:I107"/>
    <mergeCell ref="B90:E90"/>
    <mergeCell ref="F90:I90"/>
    <mergeCell ref="J90:K90"/>
    <mergeCell ref="B91:C91"/>
    <mergeCell ref="D91:E91"/>
    <mergeCell ref="F91:G91"/>
    <mergeCell ref="H91:I91"/>
    <mergeCell ref="B65:E65"/>
    <mergeCell ref="F65:I65"/>
    <mergeCell ref="J65:K65"/>
    <mergeCell ref="B66:C66"/>
    <mergeCell ref="D66:E66"/>
    <mergeCell ref="F66:G66"/>
    <mergeCell ref="H66:I66"/>
    <mergeCell ref="B38:E38"/>
    <mergeCell ref="F38:I38"/>
    <mergeCell ref="J38:K38"/>
    <mergeCell ref="B39:C39"/>
    <mergeCell ref="D39:E39"/>
    <mergeCell ref="F39:G39"/>
    <mergeCell ref="H39:I39"/>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3" max="16383" man="1"/>
    <brk id="115" max="16383" man="1"/>
    <brk id="17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2"/>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469</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IF(B32=0, "-", B7/B32)</f>
        <v>0</v>
      </c>
      <c r="D7" s="65">
        <v>0</v>
      </c>
      <c r="E7" s="21">
        <f>IF(D32=0, "-", D7/D32)</f>
        <v>0</v>
      </c>
      <c r="F7" s="81">
        <v>1</v>
      </c>
      <c r="G7" s="39">
        <f>IF(F32=0, "-", F7/F32)</f>
        <v>8.6281276962899055E-4</v>
      </c>
      <c r="H7" s="65">
        <v>2</v>
      </c>
      <c r="I7" s="21">
        <f>IF(H32=0, "-", H7/H32)</f>
        <v>1.4084507042253522E-3</v>
      </c>
      <c r="J7" s="20" t="str">
        <f t="shared" ref="J7:J30" si="0">IF(D7=0, "-", IF((B7-D7)/D7&lt;10, (B7-D7)/D7, "&gt;999%"))</f>
        <v>-</v>
      </c>
      <c r="K7" s="21">
        <f t="shared" ref="K7:K30" si="1">IF(H7=0, "-", IF((F7-H7)/H7&lt;10, (F7-H7)/H7, "&gt;999%"))</f>
        <v>-0.5</v>
      </c>
    </row>
    <row r="8" spans="1:11" x14ac:dyDescent="0.25">
      <c r="A8" s="7" t="s">
        <v>32</v>
      </c>
      <c r="B8" s="65">
        <v>1</v>
      </c>
      <c r="C8" s="39">
        <f>IF(B32=0, "-", B8/B32)</f>
        <v>7.6923076923076927E-3</v>
      </c>
      <c r="D8" s="65">
        <v>0</v>
      </c>
      <c r="E8" s="21">
        <f>IF(D32=0, "-", D8/D32)</f>
        <v>0</v>
      </c>
      <c r="F8" s="81">
        <v>13</v>
      </c>
      <c r="G8" s="39">
        <f>IF(F32=0, "-", F8/F32)</f>
        <v>1.1216566005176877E-2</v>
      </c>
      <c r="H8" s="65">
        <v>16</v>
      </c>
      <c r="I8" s="21">
        <f>IF(H32=0, "-", H8/H32)</f>
        <v>1.1267605633802818E-2</v>
      </c>
      <c r="J8" s="20" t="str">
        <f t="shared" si="0"/>
        <v>-</v>
      </c>
      <c r="K8" s="21">
        <f t="shared" si="1"/>
        <v>-0.1875</v>
      </c>
    </row>
    <row r="9" spans="1:11" x14ac:dyDescent="0.25">
      <c r="A9" s="7" t="s">
        <v>33</v>
      </c>
      <c r="B9" s="65">
        <v>1</v>
      </c>
      <c r="C9" s="39">
        <f>IF(B32=0, "-", B9/B32)</f>
        <v>7.6923076923076927E-3</v>
      </c>
      <c r="D9" s="65">
        <v>0</v>
      </c>
      <c r="E9" s="21">
        <f>IF(D32=0, "-", D9/D32)</f>
        <v>0</v>
      </c>
      <c r="F9" s="81">
        <v>3</v>
      </c>
      <c r="G9" s="39">
        <f>IF(F32=0, "-", F9/F32)</f>
        <v>2.5884383088869713E-3</v>
      </c>
      <c r="H9" s="65">
        <v>0</v>
      </c>
      <c r="I9" s="21">
        <f>IF(H32=0, "-", H9/H32)</f>
        <v>0</v>
      </c>
      <c r="J9" s="20" t="str">
        <f t="shared" si="0"/>
        <v>-</v>
      </c>
      <c r="K9" s="21" t="str">
        <f t="shared" si="1"/>
        <v>-</v>
      </c>
    </row>
    <row r="10" spans="1:11" x14ac:dyDescent="0.25">
      <c r="A10" s="7" t="s">
        <v>35</v>
      </c>
      <c r="B10" s="65">
        <v>2</v>
      </c>
      <c r="C10" s="39">
        <f>IF(B32=0, "-", B10/B32)</f>
        <v>1.5384615384615385E-2</v>
      </c>
      <c r="D10" s="65">
        <v>1</v>
      </c>
      <c r="E10" s="21">
        <f>IF(D32=0, "-", D10/D32)</f>
        <v>4.0000000000000001E-3</v>
      </c>
      <c r="F10" s="81">
        <v>7</v>
      </c>
      <c r="G10" s="39">
        <f>IF(F32=0, "-", F10/F32)</f>
        <v>6.0396893874029335E-3</v>
      </c>
      <c r="H10" s="65">
        <v>15</v>
      </c>
      <c r="I10" s="21">
        <f>IF(H32=0, "-", H10/H32)</f>
        <v>1.0563380281690141E-2</v>
      </c>
      <c r="J10" s="20">
        <f t="shared" si="0"/>
        <v>1</v>
      </c>
      <c r="K10" s="21">
        <f t="shared" si="1"/>
        <v>-0.53333333333333333</v>
      </c>
    </row>
    <row r="11" spans="1:11" x14ac:dyDescent="0.25">
      <c r="A11" s="7" t="s">
        <v>41</v>
      </c>
      <c r="B11" s="65">
        <v>1</v>
      </c>
      <c r="C11" s="39">
        <f>IF(B32=0, "-", B11/B32)</f>
        <v>7.6923076923076927E-3</v>
      </c>
      <c r="D11" s="65">
        <v>3</v>
      </c>
      <c r="E11" s="21">
        <f>IF(D32=0, "-", D11/D32)</f>
        <v>1.2E-2</v>
      </c>
      <c r="F11" s="81">
        <v>4</v>
      </c>
      <c r="G11" s="39">
        <f>IF(F32=0, "-", F11/F32)</f>
        <v>3.4512510785159622E-3</v>
      </c>
      <c r="H11" s="65">
        <v>23</v>
      </c>
      <c r="I11" s="21">
        <f>IF(H32=0, "-", H11/H32)</f>
        <v>1.6197183098591549E-2</v>
      </c>
      <c r="J11" s="20">
        <f t="shared" si="0"/>
        <v>-0.66666666666666663</v>
      </c>
      <c r="K11" s="21">
        <f t="shared" si="1"/>
        <v>-0.82608695652173914</v>
      </c>
    </row>
    <row r="12" spans="1:11" x14ac:dyDescent="0.25">
      <c r="A12" s="7" t="s">
        <v>42</v>
      </c>
      <c r="B12" s="65">
        <v>16</v>
      </c>
      <c r="C12" s="39">
        <f>IF(B32=0, "-", B12/B32)</f>
        <v>0.12307692307692308</v>
      </c>
      <c r="D12" s="65">
        <v>22</v>
      </c>
      <c r="E12" s="21">
        <f>IF(D32=0, "-", D12/D32)</f>
        <v>8.7999999999999995E-2</v>
      </c>
      <c r="F12" s="81">
        <v>95</v>
      </c>
      <c r="G12" s="39">
        <f>IF(F32=0, "-", F12/F32)</f>
        <v>8.1967213114754092E-2</v>
      </c>
      <c r="H12" s="65">
        <v>122</v>
      </c>
      <c r="I12" s="21">
        <f>IF(H32=0, "-", H12/H32)</f>
        <v>8.5915492957746475E-2</v>
      </c>
      <c r="J12" s="20">
        <f t="shared" si="0"/>
        <v>-0.27272727272727271</v>
      </c>
      <c r="K12" s="21">
        <f t="shared" si="1"/>
        <v>-0.22131147540983606</v>
      </c>
    </row>
    <row r="13" spans="1:11" x14ac:dyDescent="0.25">
      <c r="A13" s="7" t="s">
        <v>47</v>
      </c>
      <c r="B13" s="65">
        <v>0</v>
      </c>
      <c r="C13" s="39">
        <f>IF(B32=0, "-", B13/B32)</f>
        <v>0</v>
      </c>
      <c r="D13" s="65">
        <v>0</v>
      </c>
      <c r="E13" s="21">
        <f>IF(D32=0, "-", D13/D32)</f>
        <v>0</v>
      </c>
      <c r="F13" s="81">
        <v>1</v>
      </c>
      <c r="G13" s="39">
        <f>IF(F32=0, "-", F13/F32)</f>
        <v>8.6281276962899055E-4</v>
      </c>
      <c r="H13" s="65">
        <v>0</v>
      </c>
      <c r="I13" s="21">
        <f>IF(H32=0, "-", H13/H32)</f>
        <v>0</v>
      </c>
      <c r="J13" s="20" t="str">
        <f t="shared" si="0"/>
        <v>-</v>
      </c>
      <c r="K13" s="21" t="str">
        <f t="shared" si="1"/>
        <v>-</v>
      </c>
    </row>
    <row r="14" spans="1:11" x14ac:dyDescent="0.25">
      <c r="A14" s="7" t="s">
        <v>50</v>
      </c>
      <c r="B14" s="65">
        <v>30</v>
      </c>
      <c r="C14" s="39">
        <f>IF(B32=0, "-", B14/B32)</f>
        <v>0.23076923076923078</v>
      </c>
      <c r="D14" s="65">
        <v>44</v>
      </c>
      <c r="E14" s="21">
        <f>IF(D32=0, "-", D14/D32)</f>
        <v>0.17599999999999999</v>
      </c>
      <c r="F14" s="81">
        <v>234</v>
      </c>
      <c r="G14" s="39">
        <f>IF(F32=0, "-", F14/F32)</f>
        <v>0.20189818809318377</v>
      </c>
      <c r="H14" s="65">
        <v>275</v>
      </c>
      <c r="I14" s="21">
        <f>IF(H32=0, "-", H14/H32)</f>
        <v>0.19366197183098591</v>
      </c>
      <c r="J14" s="20">
        <f t="shared" si="0"/>
        <v>-0.31818181818181818</v>
      </c>
      <c r="K14" s="21">
        <f t="shared" si="1"/>
        <v>-0.14909090909090908</v>
      </c>
    </row>
    <row r="15" spans="1:11" x14ac:dyDescent="0.25">
      <c r="A15" s="7" t="s">
        <v>52</v>
      </c>
      <c r="B15" s="65">
        <v>0</v>
      </c>
      <c r="C15" s="39">
        <f>IF(B32=0, "-", B15/B32)</f>
        <v>0</v>
      </c>
      <c r="D15" s="65">
        <v>3</v>
      </c>
      <c r="E15" s="21">
        <f>IF(D32=0, "-", D15/D32)</f>
        <v>1.2E-2</v>
      </c>
      <c r="F15" s="81">
        <v>0</v>
      </c>
      <c r="G15" s="39">
        <f>IF(F32=0, "-", F15/F32)</f>
        <v>0</v>
      </c>
      <c r="H15" s="65">
        <v>8</v>
      </c>
      <c r="I15" s="21">
        <f>IF(H32=0, "-", H15/H32)</f>
        <v>5.6338028169014088E-3</v>
      </c>
      <c r="J15" s="20">
        <f t="shared" si="0"/>
        <v>-1</v>
      </c>
      <c r="K15" s="21">
        <f t="shared" si="1"/>
        <v>-1</v>
      </c>
    </row>
    <row r="16" spans="1:11" x14ac:dyDescent="0.25">
      <c r="A16" s="7" t="s">
        <v>53</v>
      </c>
      <c r="B16" s="65">
        <v>0</v>
      </c>
      <c r="C16" s="39">
        <f>IF(B32=0, "-", B16/B32)</f>
        <v>0</v>
      </c>
      <c r="D16" s="65">
        <v>2</v>
      </c>
      <c r="E16" s="21">
        <f>IF(D32=0, "-", D16/D32)</f>
        <v>8.0000000000000002E-3</v>
      </c>
      <c r="F16" s="81">
        <v>4</v>
      </c>
      <c r="G16" s="39">
        <f>IF(F32=0, "-", F16/F32)</f>
        <v>3.4512510785159622E-3</v>
      </c>
      <c r="H16" s="65">
        <v>7</v>
      </c>
      <c r="I16" s="21">
        <f>IF(H32=0, "-", H16/H32)</f>
        <v>4.9295774647887328E-3</v>
      </c>
      <c r="J16" s="20">
        <f t="shared" si="0"/>
        <v>-1</v>
      </c>
      <c r="K16" s="21">
        <f t="shared" si="1"/>
        <v>-0.42857142857142855</v>
      </c>
    </row>
    <row r="17" spans="1:11" x14ac:dyDescent="0.25">
      <c r="A17" s="7" t="s">
        <v>57</v>
      </c>
      <c r="B17" s="65">
        <v>5</v>
      </c>
      <c r="C17" s="39">
        <f>IF(B32=0, "-", B17/B32)</f>
        <v>3.8461538461538464E-2</v>
      </c>
      <c r="D17" s="65">
        <v>18</v>
      </c>
      <c r="E17" s="21">
        <f>IF(D32=0, "-", D17/D32)</f>
        <v>7.1999999999999995E-2</v>
      </c>
      <c r="F17" s="81">
        <v>80</v>
      </c>
      <c r="G17" s="39">
        <f>IF(F32=0, "-", F17/F32)</f>
        <v>6.9025021570319242E-2</v>
      </c>
      <c r="H17" s="65">
        <v>143</v>
      </c>
      <c r="I17" s="21">
        <f>IF(H32=0, "-", H17/H32)</f>
        <v>0.10070422535211268</v>
      </c>
      <c r="J17" s="20">
        <f t="shared" si="0"/>
        <v>-0.72222222222222221</v>
      </c>
      <c r="K17" s="21">
        <f t="shared" si="1"/>
        <v>-0.44055944055944057</v>
      </c>
    </row>
    <row r="18" spans="1:11" x14ac:dyDescent="0.25">
      <c r="A18" s="7" t="s">
        <v>58</v>
      </c>
      <c r="B18" s="65">
        <v>0</v>
      </c>
      <c r="C18" s="39">
        <f>IF(B32=0, "-", B18/B32)</f>
        <v>0</v>
      </c>
      <c r="D18" s="65">
        <v>3</v>
      </c>
      <c r="E18" s="21">
        <f>IF(D32=0, "-", D18/D32)</f>
        <v>1.2E-2</v>
      </c>
      <c r="F18" s="81">
        <v>9</v>
      </c>
      <c r="G18" s="39">
        <f>IF(F32=0, "-", F18/F32)</f>
        <v>7.7653149266609144E-3</v>
      </c>
      <c r="H18" s="65">
        <v>12</v>
      </c>
      <c r="I18" s="21">
        <f>IF(H32=0, "-", H18/H32)</f>
        <v>8.4507042253521118E-3</v>
      </c>
      <c r="J18" s="20">
        <f t="shared" si="0"/>
        <v>-1</v>
      </c>
      <c r="K18" s="21">
        <f t="shared" si="1"/>
        <v>-0.25</v>
      </c>
    </row>
    <row r="19" spans="1:11" x14ac:dyDescent="0.25">
      <c r="A19" s="7" t="s">
        <v>60</v>
      </c>
      <c r="B19" s="65">
        <v>1</v>
      </c>
      <c r="C19" s="39">
        <f>IF(B32=0, "-", B19/B32)</f>
        <v>7.6923076923076927E-3</v>
      </c>
      <c r="D19" s="65">
        <v>0</v>
      </c>
      <c r="E19" s="21">
        <f>IF(D32=0, "-", D19/D32)</f>
        <v>0</v>
      </c>
      <c r="F19" s="81">
        <v>2</v>
      </c>
      <c r="G19" s="39">
        <f>IF(F32=0, "-", F19/F32)</f>
        <v>1.7256255392579811E-3</v>
      </c>
      <c r="H19" s="65">
        <v>0</v>
      </c>
      <c r="I19" s="21">
        <f>IF(H32=0, "-", H19/H32)</f>
        <v>0</v>
      </c>
      <c r="J19" s="20" t="str">
        <f t="shared" si="0"/>
        <v>-</v>
      </c>
      <c r="K19" s="21" t="str">
        <f t="shared" si="1"/>
        <v>-</v>
      </c>
    </row>
    <row r="20" spans="1:11" x14ac:dyDescent="0.25">
      <c r="A20" s="7" t="s">
        <v>61</v>
      </c>
      <c r="B20" s="65">
        <v>17</v>
      </c>
      <c r="C20" s="39">
        <f>IF(B32=0, "-", B20/B32)</f>
        <v>0.13076923076923078</v>
      </c>
      <c r="D20" s="65">
        <v>25</v>
      </c>
      <c r="E20" s="21">
        <f>IF(D32=0, "-", D20/D32)</f>
        <v>0.1</v>
      </c>
      <c r="F20" s="81">
        <v>172</v>
      </c>
      <c r="G20" s="39">
        <f>IF(F32=0, "-", F20/F32)</f>
        <v>0.14840379637618636</v>
      </c>
      <c r="H20" s="65">
        <v>104</v>
      </c>
      <c r="I20" s="21">
        <f>IF(H32=0, "-", H20/H32)</f>
        <v>7.3239436619718309E-2</v>
      </c>
      <c r="J20" s="20">
        <f t="shared" si="0"/>
        <v>-0.32</v>
      </c>
      <c r="K20" s="21">
        <f t="shared" si="1"/>
        <v>0.65384615384615385</v>
      </c>
    </row>
    <row r="21" spans="1:11" x14ac:dyDescent="0.25">
      <c r="A21" s="7" t="s">
        <v>62</v>
      </c>
      <c r="B21" s="65">
        <v>2</v>
      </c>
      <c r="C21" s="39">
        <f>IF(B32=0, "-", B21/B32)</f>
        <v>1.5384615384615385E-2</v>
      </c>
      <c r="D21" s="65">
        <v>0</v>
      </c>
      <c r="E21" s="21">
        <f>IF(D32=0, "-", D21/D32)</f>
        <v>0</v>
      </c>
      <c r="F21" s="81">
        <v>4</v>
      </c>
      <c r="G21" s="39">
        <f>IF(F32=0, "-", F21/F32)</f>
        <v>3.4512510785159622E-3</v>
      </c>
      <c r="H21" s="65">
        <v>1</v>
      </c>
      <c r="I21" s="21">
        <f>IF(H32=0, "-", H21/H32)</f>
        <v>7.0422535211267609E-4</v>
      </c>
      <c r="J21" s="20" t="str">
        <f t="shared" si="0"/>
        <v>-</v>
      </c>
      <c r="K21" s="21">
        <f t="shared" si="1"/>
        <v>3</v>
      </c>
    </row>
    <row r="22" spans="1:11" x14ac:dyDescent="0.25">
      <c r="A22" s="7" t="s">
        <v>63</v>
      </c>
      <c r="B22" s="65">
        <v>0</v>
      </c>
      <c r="C22" s="39">
        <f>IF(B32=0, "-", B22/B32)</f>
        <v>0</v>
      </c>
      <c r="D22" s="65">
        <v>0</v>
      </c>
      <c r="E22" s="21">
        <f>IF(D32=0, "-", D22/D32)</f>
        <v>0</v>
      </c>
      <c r="F22" s="81">
        <v>2</v>
      </c>
      <c r="G22" s="39">
        <f>IF(F32=0, "-", F22/F32)</f>
        <v>1.7256255392579811E-3</v>
      </c>
      <c r="H22" s="65">
        <v>10</v>
      </c>
      <c r="I22" s="21">
        <f>IF(H32=0, "-", H22/H32)</f>
        <v>7.0422535211267607E-3</v>
      </c>
      <c r="J22" s="20" t="str">
        <f t="shared" si="0"/>
        <v>-</v>
      </c>
      <c r="K22" s="21">
        <f t="shared" si="1"/>
        <v>-0.8</v>
      </c>
    </row>
    <row r="23" spans="1:11" x14ac:dyDescent="0.25">
      <c r="A23" s="7" t="s">
        <v>64</v>
      </c>
      <c r="B23" s="65">
        <v>0</v>
      </c>
      <c r="C23" s="39">
        <f>IF(B32=0, "-", B23/B32)</f>
        <v>0</v>
      </c>
      <c r="D23" s="65">
        <v>0</v>
      </c>
      <c r="E23" s="21">
        <f>IF(D32=0, "-", D23/D32)</f>
        <v>0</v>
      </c>
      <c r="F23" s="81">
        <v>4</v>
      </c>
      <c r="G23" s="39">
        <f>IF(F32=0, "-", F23/F32)</f>
        <v>3.4512510785159622E-3</v>
      </c>
      <c r="H23" s="65">
        <v>3</v>
      </c>
      <c r="I23" s="21">
        <f>IF(H32=0, "-", H23/H32)</f>
        <v>2.112676056338028E-3</v>
      </c>
      <c r="J23" s="20" t="str">
        <f t="shared" si="0"/>
        <v>-</v>
      </c>
      <c r="K23" s="21">
        <f t="shared" si="1"/>
        <v>0.33333333333333331</v>
      </c>
    </row>
    <row r="24" spans="1:11" x14ac:dyDescent="0.25">
      <c r="A24" s="7" t="s">
        <v>69</v>
      </c>
      <c r="B24" s="65">
        <v>0</v>
      </c>
      <c r="C24" s="39">
        <f>IF(B32=0, "-", B24/B32)</f>
        <v>0</v>
      </c>
      <c r="D24" s="65">
        <v>0</v>
      </c>
      <c r="E24" s="21">
        <f>IF(D32=0, "-", D24/D32)</f>
        <v>0</v>
      </c>
      <c r="F24" s="81">
        <v>0</v>
      </c>
      <c r="G24" s="39">
        <f>IF(F32=0, "-", F24/F32)</f>
        <v>0</v>
      </c>
      <c r="H24" s="65">
        <v>1</v>
      </c>
      <c r="I24" s="21">
        <f>IF(H32=0, "-", H24/H32)</f>
        <v>7.0422535211267609E-4</v>
      </c>
      <c r="J24" s="20" t="str">
        <f t="shared" si="0"/>
        <v>-</v>
      </c>
      <c r="K24" s="21">
        <f t="shared" si="1"/>
        <v>-1</v>
      </c>
    </row>
    <row r="25" spans="1:11" x14ac:dyDescent="0.25">
      <c r="A25" s="7" t="s">
        <v>71</v>
      </c>
      <c r="B25" s="65">
        <v>0</v>
      </c>
      <c r="C25" s="39">
        <f>IF(B32=0, "-", B25/B32)</f>
        <v>0</v>
      </c>
      <c r="D25" s="65">
        <v>0</v>
      </c>
      <c r="E25" s="21">
        <f>IF(D32=0, "-", D25/D32)</f>
        <v>0</v>
      </c>
      <c r="F25" s="81">
        <v>1</v>
      </c>
      <c r="G25" s="39">
        <f>IF(F32=0, "-", F25/F32)</f>
        <v>8.6281276962899055E-4</v>
      </c>
      <c r="H25" s="65">
        <v>1</v>
      </c>
      <c r="I25" s="21">
        <f>IF(H32=0, "-", H25/H32)</f>
        <v>7.0422535211267609E-4</v>
      </c>
      <c r="J25" s="20" t="str">
        <f t="shared" si="0"/>
        <v>-</v>
      </c>
      <c r="K25" s="21">
        <f t="shared" si="1"/>
        <v>0</v>
      </c>
    </row>
    <row r="26" spans="1:11" x14ac:dyDescent="0.25">
      <c r="A26" s="7" t="s">
        <v>73</v>
      </c>
      <c r="B26" s="65">
        <v>3</v>
      </c>
      <c r="C26" s="39">
        <f>IF(B32=0, "-", B26/B32)</f>
        <v>2.3076923076923078E-2</v>
      </c>
      <c r="D26" s="65">
        <v>3</v>
      </c>
      <c r="E26" s="21">
        <f>IF(D32=0, "-", D26/D32)</f>
        <v>1.2E-2</v>
      </c>
      <c r="F26" s="81">
        <v>20</v>
      </c>
      <c r="G26" s="39">
        <f>IF(F32=0, "-", F26/F32)</f>
        <v>1.7256255392579811E-2</v>
      </c>
      <c r="H26" s="65">
        <v>18</v>
      </c>
      <c r="I26" s="21">
        <f>IF(H32=0, "-", H26/H32)</f>
        <v>1.2676056338028169E-2</v>
      </c>
      <c r="J26" s="20">
        <f t="shared" si="0"/>
        <v>0</v>
      </c>
      <c r="K26" s="21">
        <f t="shared" si="1"/>
        <v>0.1111111111111111</v>
      </c>
    </row>
    <row r="27" spans="1:11" x14ac:dyDescent="0.25">
      <c r="A27" s="7" t="s">
        <v>74</v>
      </c>
      <c r="B27" s="65">
        <v>6</v>
      </c>
      <c r="C27" s="39">
        <f>IF(B32=0, "-", B27/B32)</f>
        <v>4.6153846153846156E-2</v>
      </c>
      <c r="D27" s="65">
        <v>8</v>
      </c>
      <c r="E27" s="21">
        <f>IF(D32=0, "-", D27/D32)</f>
        <v>3.2000000000000001E-2</v>
      </c>
      <c r="F27" s="81">
        <v>131</v>
      </c>
      <c r="G27" s="39">
        <f>IF(F32=0, "-", F27/F32)</f>
        <v>0.11302847282139776</v>
      </c>
      <c r="H27" s="65">
        <v>88</v>
      </c>
      <c r="I27" s="21">
        <f>IF(H32=0, "-", H27/H32)</f>
        <v>6.1971830985915494E-2</v>
      </c>
      <c r="J27" s="20">
        <f t="shared" si="0"/>
        <v>-0.25</v>
      </c>
      <c r="K27" s="21">
        <f t="shared" si="1"/>
        <v>0.48863636363636365</v>
      </c>
    </row>
    <row r="28" spans="1:11" x14ac:dyDescent="0.25">
      <c r="A28" s="7" t="s">
        <v>75</v>
      </c>
      <c r="B28" s="65">
        <v>5</v>
      </c>
      <c r="C28" s="39">
        <f>IF(B32=0, "-", B28/B32)</f>
        <v>3.8461538461538464E-2</v>
      </c>
      <c r="D28" s="65">
        <v>0</v>
      </c>
      <c r="E28" s="21">
        <f>IF(D32=0, "-", D28/D32)</f>
        <v>0</v>
      </c>
      <c r="F28" s="81">
        <v>11</v>
      </c>
      <c r="G28" s="39">
        <f>IF(F32=0, "-", F28/F32)</f>
        <v>9.4909404659188953E-3</v>
      </c>
      <c r="H28" s="65">
        <v>0</v>
      </c>
      <c r="I28" s="21">
        <f>IF(H32=0, "-", H28/H32)</f>
        <v>0</v>
      </c>
      <c r="J28" s="20" t="str">
        <f t="shared" si="0"/>
        <v>-</v>
      </c>
      <c r="K28" s="21" t="str">
        <f t="shared" si="1"/>
        <v>-</v>
      </c>
    </row>
    <row r="29" spans="1:11" x14ac:dyDescent="0.25">
      <c r="A29" s="7" t="s">
        <v>76</v>
      </c>
      <c r="B29" s="65">
        <v>39</v>
      </c>
      <c r="C29" s="39">
        <f>IF(B32=0, "-", B29/B32)</f>
        <v>0.3</v>
      </c>
      <c r="D29" s="65">
        <v>112</v>
      </c>
      <c r="E29" s="21">
        <f>IF(D32=0, "-", D29/D32)</f>
        <v>0.44800000000000001</v>
      </c>
      <c r="F29" s="81">
        <v>354</v>
      </c>
      <c r="G29" s="39">
        <f>IF(F32=0, "-", F29/F32)</f>
        <v>0.30543572044866263</v>
      </c>
      <c r="H29" s="65">
        <v>554</v>
      </c>
      <c r="I29" s="21">
        <f>IF(H32=0, "-", H29/H32)</f>
        <v>0.39014084507042252</v>
      </c>
      <c r="J29" s="20">
        <f t="shared" si="0"/>
        <v>-0.6517857142857143</v>
      </c>
      <c r="K29" s="21">
        <f t="shared" si="1"/>
        <v>-0.36101083032490977</v>
      </c>
    </row>
    <row r="30" spans="1:11" x14ac:dyDescent="0.25">
      <c r="A30" s="7" t="s">
        <v>78</v>
      </c>
      <c r="B30" s="65">
        <v>1</v>
      </c>
      <c r="C30" s="39">
        <f>IF(B32=0, "-", B30/B32)</f>
        <v>7.6923076923076927E-3</v>
      </c>
      <c r="D30" s="65">
        <v>6</v>
      </c>
      <c r="E30" s="21">
        <f>IF(D32=0, "-", D30/D32)</f>
        <v>2.4E-2</v>
      </c>
      <c r="F30" s="81">
        <v>7</v>
      </c>
      <c r="G30" s="39">
        <f>IF(F32=0, "-", F30/F32)</f>
        <v>6.0396893874029335E-3</v>
      </c>
      <c r="H30" s="65">
        <v>17</v>
      </c>
      <c r="I30" s="21">
        <f>IF(H32=0, "-", H30/H32)</f>
        <v>1.1971830985915493E-2</v>
      </c>
      <c r="J30" s="20">
        <f t="shared" si="0"/>
        <v>-0.83333333333333337</v>
      </c>
      <c r="K30" s="21">
        <f t="shared" si="1"/>
        <v>-0.58823529411764708</v>
      </c>
    </row>
    <row r="31" spans="1:11" x14ac:dyDescent="0.25">
      <c r="A31" s="2"/>
      <c r="B31" s="68"/>
      <c r="C31" s="33"/>
      <c r="D31" s="68"/>
      <c r="E31" s="6"/>
      <c r="F31" s="82"/>
      <c r="G31" s="33"/>
      <c r="H31" s="68"/>
      <c r="I31" s="6"/>
      <c r="J31" s="5"/>
      <c r="K31" s="6"/>
    </row>
    <row r="32" spans="1:11" s="43" customFormat="1" x14ac:dyDescent="0.25">
      <c r="A32" s="162" t="s">
        <v>417</v>
      </c>
      <c r="B32" s="71">
        <f>SUM(B7:B31)</f>
        <v>130</v>
      </c>
      <c r="C32" s="40">
        <v>1</v>
      </c>
      <c r="D32" s="71">
        <f>SUM(D7:D31)</f>
        <v>250</v>
      </c>
      <c r="E32" s="41">
        <v>1</v>
      </c>
      <c r="F32" s="77">
        <f>SUM(F7:F31)</f>
        <v>1159</v>
      </c>
      <c r="G32" s="42">
        <v>1</v>
      </c>
      <c r="H32" s="71">
        <f>SUM(H7:H31)</f>
        <v>1420</v>
      </c>
      <c r="I32" s="41">
        <v>1</v>
      </c>
      <c r="J32" s="37">
        <f>IF(D32=0, "-", (B32-D32)/D32)</f>
        <v>-0.48</v>
      </c>
      <c r="K32" s="38">
        <f>IF(H32=0, "-", (F32-H32)/H32)</f>
        <v>-0.18380281690140846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2022-10-04T19:35:09Z</dcterms:modified>
</cp:coreProperties>
</file>