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24226"/>
  <mc:AlternateContent xmlns:mc="http://schemas.openxmlformats.org/markup-compatibility/2006">
    <mc:Choice Requires="x15">
      <x15ac:absPath xmlns:x15ac="http://schemas.microsoft.com/office/spreadsheetml/2010/11/ac" url="C:\VFACTS\Output\Dec20\"/>
    </mc:Choice>
  </mc:AlternateContent>
  <xr:revisionPtr revIDLastSave="0" documentId="13_ncr:1_{78F3D9FC-11A3-45DE-A8FA-C22B03909746}" xr6:coauthVersionLast="45" xr6:coauthVersionMax="45" xr10:uidLastSave="{00000000-0000-0000-0000-000000000000}"/>
  <bookViews>
    <workbookView xWindow="780" yWindow="780" windowWidth="23730" windowHeight="14460"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8" i="49" l="1"/>
  <c r="H8" i="49"/>
  <c r="J8" i="49" s="1"/>
  <c r="G8" i="49"/>
  <c r="H9" i="49"/>
  <c r="J9" i="49" s="1"/>
  <c r="G9" i="49"/>
  <c r="I9" i="49" s="1"/>
  <c r="I10" i="49"/>
  <c r="H10" i="49"/>
  <c r="J10" i="49" s="1"/>
  <c r="G10" i="49"/>
  <c r="I11" i="49"/>
  <c r="H11" i="49"/>
  <c r="J11" i="49" s="1"/>
  <c r="G11" i="49"/>
  <c r="H12" i="49"/>
  <c r="J12" i="49" s="1"/>
  <c r="G12" i="49"/>
  <c r="I12" i="49" s="1"/>
  <c r="I15" i="49"/>
  <c r="H15" i="49"/>
  <c r="J15" i="49" s="1"/>
  <c r="G15" i="49"/>
  <c r="I16" i="49"/>
  <c r="H16" i="49"/>
  <c r="J16" i="49" s="1"/>
  <c r="G16" i="49"/>
  <c r="H19" i="49"/>
  <c r="J19" i="49" s="1"/>
  <c r="G19" i="49"/>
  <c r="I19" i="49" s="1"/>
  <c r="J20" i="49"/>
  <c r="I20" i="49"/>
  <c r="H20" i="49"/>
  <c r="G20" i="49"/>
  <c r="H21" i="49"/>
  <c r="J21" i="49" s="1"/>
  <c r="G21" i="49"/>
  <c r="I21" i="49" s="1"/>
  <c r="H24" i="49"/>
  <c r="J24" i="49" s="1"/>
  <c r="G24" i="49"/>
  <c r="I24" i="49" s="1"/>
  <c r="H25" i="49"/>
  <c r="J25" i="49" s="1"/>
  <c r="G25" i="49"/>
  <c r="I25" i="49" s="1"/>
  <c r="I26" i="49"/>
  <c r="H26" i="49"/>
  <c r="J26" i="49" s="1"/>
  <c r="G26" i="49"/>
  <c r="H27" i="49"/>
  <c r="J27" i="49" s="1"/>
  <c r="G27" i="49"/>
  <c r="I27" i="49" s="1"/>
  <c r="H28" i="49"/>
  <c r="J28" i="49" s="1"/>
  <c r="G28" i="49"/>
  <c r="I28" i="49" s="1"/>
  <c r="H29" i="49"/>
  <c r="J29" i="49" s="1"/>
  <c r="G29" i="49"/>
  <c r="I29" i="49" s="1"/>
  <c r="H30" i="49"/>
  <c r="J30" i="49" s="1"/>
  <c r="G30" i="49"/>
  <c r="I30" i="49" s="1"/>
  <c r="H31" i="49"/>
  <c r="J31" i="49" s="1"/>
  <c r="G31" i="49"/>
  <c r="I31" i="49" s="1"/>
  <c r="I32" i="49"/>
  <c r="H32" i="49"/>
  <c r="J32" i="49" s="1"/>
  <c r="G32" i="49"/>
  <c r="J33" i="49"/>
  <c r="I33" i="49"/>
  <c r="H33" i="49"/>
  <c r="G33" i="49"/>
  <c r="H34" i="49"/>
  <c r="J34" i="49" s="1"/>
  <c r="G34" i="49"/>
  <c r="I34" i="49" s="1"/>
  <c r="H35" i="49"/>
  <c r="J35" i="49" s="1"/>
  <c r="G35" i="49"/>
  <c r="I35" i="49" s="1"/>
  <c r="H36" i="49"/>
  <c r="J36" i="49" s="1"/>
  <c r="G36" i="49"/>
  <c r="I36" i="49" s="1"/>
  <c r="H37" i="49"/>
  <c r="J37" i="49" s="1"/>
  <c r="G37" i="49"/>
  <c r="I37" i="49" s="1"/>
  <c r="H38" i="49"/>
  <c r="J38" i="49" s="1"/>
  <c r="G38" i="49"/>
  <c r="I38" i="49" s="1"/>
  <c r="I39" i="49"/>
  <c r="H39" i="49"/>
  <c r="J39" i="49" s="1"/>
  <c r="G39" i="49"/>
  <c r="H40" i="49"/>
  <c r="J40" i="49" s="1"/>
  <c r="G40" i="49"/>
  <c r="I40" i="49" s="1"/>
  <c r="H41" i="49"/>
  <c r="J41" i="49" s="1"/>
  <c r="G41" i="49"/>
  <c r="I41" i="49" s="1"/>
  <c r="H44" i="49"/>
  <c r="J44" i="49" s="1"/>
  <c r="G44" i="49"/>
  <c r="I44" i="49" s="1"/>
  <c r="H45" i="49"/>
  <c r="J45" i="49" s="1"/>
  <c r="G45" i="49"/>
  <c r="I45" i="49" s="1"/>
  <c r="J46" i="49"/>
  <c r="I46" i="49"/>
  <c r="H46" i="49"/>
  <c r="G46" i="49"/>
  <c r="H47" i="49"/>
  <c r="J47" i="49" s="1"/>
  <c r="G47" i="49"/>
  <c r="I47" i="49" s="1"/>
  <c r="H50" i="49"/>
  <c r="J50" i="49" s="1"/>
  <c r="G50" i="49"/>
  <c r="I50" i="49" s="1"/>
  <c r="I51" i="49"/>
  <c r="H51" i="49"/>
  <c r="J51" i="49" s="1"/>
  <c r="G51" i="49"/>
  <c r="H52" i="49"/>
  <c r="J52" i="49" s="1"/>
  <c r="G52" i="49"/>
  <c r="I52" i="49" s="1"/>
  <c r="J53" i="49"/>
  <c r="I53" i="49"/>
  <c r="H53" i="49"/>
  <c r="G53" i="49"/>
  <c r="H54" i="49"/>
  <c r="J54" i="49" s="1"/>
  <c r="G54" i="49"/>
  <c r="I54" i="49" s="1"/>
  <c r="I55" i="49"/>
  <c r="H55" i="49"/>
  <c r="J55" i="49" s="1"/>
  <c r="G55" i="49"/>
  <c r="I56" i="49"/>
  <c r="H56" i="49"/>
  <c r="J56" i="49" s="1"/>
  <c r="G56" i="49"/>
  <c r="H57" i="49"/>
  <c r="J57" i="49" s="1"/>
  <c r="G57" i="49"/>
  <c r="I57" i="49" s="1"/>
  <c r="I58" i="49"/>
  <c r="H58" i="49"/>
  <c r="J58" i="49" s="1"/>
  <c r="G58" i="49"/>
  <c r="I59" i="49"/>
  <c r="H59" i="49"/>
  <c r="J59" i="49" s="1"/>
  <c r="G59" i="49"/>
  <c r="I60" i="49"/>
  <c r="H60" i="49"/>
  <c r="J60" i="49" s="1"/>
  <c r="G60" i="49"/>
  <c r="I61" i="49"/>
  <c r="H61" i="49"/>
  <c r="J61" i="49" s="1"/>
  <c r="G61" i="49"/>
  <c r="H62" i="49"/>
  <c r="J62" i="49" s="1"/>
  <c r="G62" i="49"/>
  <c r="I62" i="49" s="1"/>
  <c r="I63" i="49"/>
  <c r="H63" i="49"/>
  <c r="J63" i="49" s="1"/>
  <c r="G63" i="49"/>
  <c r="I64" i="49"/>
  <c r="H64" i="49"/>
  <c r="J64" i="49" s="1"/>
  <c r="G64" i="49"/>
  <c r="H65" i="49"/>
  <c r="J65" i="49" s="1"/>
  <c r="G65" i="49"/>
  <c r="I65" i="49" s="1"/>
  <c r="H66" i="49"/>
  <c r="J66" i="49" s="1"/>
  <c r="G66" i="49"/>
  <c r="I66" i="49" s="1"/>
  <c r="H67" i="49"/>
  <c r="J67" i="49" s="1"/>
  <c r="G67" i="49"/>
  <c r="I67" i="49" s="1"/>
  <c r="H68" i="49"/>
  <c r="J68" i="49" s="1"/>
  <c r="G68" i="49"/>
  <c r="I68" i="49" s="1"/>
  <c r="H69" i="49"/>
  <c r="J69" i="49" s="1"/>
  <c r="G69" i="49"/>
  <c r="I69" i="49" s="1"/>
  <c r="H70" i="49"/>
  <c r="J70" i="49" s="1"/>
  <c r="G70" i="49"/>
  <c r="I70" i="49" s="1"/>
  <c r="H71" i="49"/>
  <c r="J71" i="49" s="1"/>
  <c r="G71" i="49"/>
  <c r="I71" i="49" s="1"/>
  <c r="H72" i="49"/>
  <c r="J72" i="49" s="1"/>
  <c r="G72" i="49"/>
  <c r="I72" i="49" s="1"/>
  <c r="H73" i="49"/>
  <c r="J73" i="49" s="1"/>
  <c r="G73" i="49"/>
  <c r="I73" i="49" s="1"/>
  <c r="J76" i="49"/>
  <c r="I76" i="49"/>
  <c r="H76" i="49"/>
  <c r="G76" i="49"/>
  <c r="J77" i="49"/>
  <c r="I77" i="49"/>
  <c r="H77" i="49"/>
  <c r="G77" i="49"/>
  <c r="H80" i="49"/>
  <c r="J80" i="49" s="1"/>
  <c r="G80" i="49"/>
  <c r="I80" i="49" s="1"/>
  <c r="H81" i="49"/>
  <c r="J81" i="49" s="1"/>
  <c r="G81" i="49"/>
  <c r="I81" i="49" s="1"/>
  <c r="I84" i="49"/>
  <c r="H84" i="49"/>
  <c r="J84" i="49" s="1"/>
  <c r="G84" i="49"/>
  <c r="I85" i="49"/>
  <c r="H85" i="49"/>
  <c r="J85" i="49" s="1"/>
  <c r="G85" i="49"/>
  <c r="I86" i="49"/>
  <c r="H86" i="49"/>
  <c r="J86" i="49" s="1"/>
  <c r="G86" i="49"/>
  <c r="I87" i="49"/>
  <c r="H87" i="49"/>
  <c r="J87" i="49" s="1"/>
  <c r="G87" i="49"/>
  <c r="H88" i="49"/>
  <c r="J88" i="49" s="1"/>
  <c r="G88" i="49"/>
  <c r="I88" i="49" s="1"/>
  <c r="H89" i="49"/>
  <c r="J89" i="49" s="1"/>
  <c r="G89" i="49"/>
  <c r="I89" i="49" s="1"/>
  <c r="H92" i="49"/>
  <c r="J92" i="49" s="1"/>
  <c r="G92" i="49"/>
  <c r="I92" i="49" s="1"/>
  <c r="I93" i="49"/>
  <c r="H93" i="49"/>
  <c r="J93" i="49" s="1"/>
  <c r="G93" i="49"/>
  <c r="H94" i="49"/>
  <c r="J94" i="49" s="1"/>
  <c r="G94" i="49"/>
  <c r="I94" i="49" s="1"/>
  <c r="I97" i="49"/>
  <c r="H97" i="49"/>
  <c r="J97" i="49" s="1"/>
  <c r="G97" i="49"/>
  <c r="I98" i="49"/>
  <c r="H98" i="49"/>
  <c r="J98" i="49" s="1"/>
  <c r="G98" i="49"/>
  <c r="H101" i="49"/>
  <c r="J101" i="49" s="1"/>
  <c r="G101" i="49"/>
  <c r="I101" i="49" s="1"/>
  <c r="H102" i="49"/>
  <c r="J102" i="49" s="1"/>
  <c r="G102" i="49"/>
  <c r="I102" i="49" s="1"/>
  <c r="H105" i="49"/>
  <c r="J105" i="49" s="1"/>
  <c r="G105" i="49"/>
  <c r="I105" i="49" s="1"/>
  <c r="H106" i="49"/>
  <c r="J106" i="49" s="1"/>
  <c r="G106" i="49"/>
  <c r="I106" i="49" s="1"/>
  <c r="I107" i="49"/>
  <c r="H107" i="49"/>
  <c r="J107" i="49" s="1"/>
  <c r="G107" i="49"/>
  <c r="H108" i="49"/>
  <c r="J108" i="49" s="1"/>
  <c r="G108" i="49"/>
  <c r="I108" i="49" s="1"/>
  <c r="I111" i="49"/>
  <c r="H111" i="49"/>
  <c r="J111" i="49" s="1"/>
  <c r="G111" i="49"/>
  <c r="H112" i="49"/>
  <c r="J112" i="49" s="1"/>
  <c r="G112" i="49"/>
  <c r="I112" i="49" s="1"/>
  <c r="H113" i="49"/>
  <c r="J113" i="49" s="1"/>
  <c r="G113" i="49"/>
  <c r="I113" i="49" s="1"/>
  <c r="H116" i="49"/>
  <c r="J116" i="49" s="1"/>
  <c r="G116" i="49"/>
  <c r="I116" i="49" s="1"/>
  <c r="H117" i="49"/>
  <c r="J117" i="49" s="1"/>
  <c r="G117" i="49"/>
  <c r="I117" i="49" s="1"/>
  <c r="H118" i="49"/>
  <c r="J118" i="49" s="1"/>
  <c r="G118" i="49"/>
  <c r="I118" i="49" s="1"/>
  <c r="H119" i="49"/>
  <c r="J119" i="49" s="1"/>
  <c r="G119" i="49"/>
  <c r="I119" i="49" s="1"/>
  <c r="J120" i="49"/>
  <c r="I120" i="49"/>
  <c r="H120" i="49"/>
  <c r="G120" i="49"/>
  <c r="H121" i="49"/>
  <c r="J121" i="49" s="1"/>
  <c r="G121" i="49"/>
  <c r="I121" i="49" s="1"/>
  <c r="H122" i="49"/>
  <c r="J122" i="49" s="1"/>
  <c r="G122" i="49"/>
  <c r="I122" i="49" s="1"/>
  <c r="H123" i="49"/>
  <c r="J123" i="49" s="1"/>
  <c r="G123" i="49"/>
  <c r="I123" i="49" s="1"/>
  <c r="J124" i="49"/>
  <c r="I124" i="49"/>
  <c r="H124" i="49"/>
  <c r="G124" i="49"/>
  <c r="H125" i="49"/>
  <c r="J125" i="49" s="1"/>
  <c r="G125" i="49"/>
  <c r="I125" i="49" s="1"/>
  <c r="H126" i="49"/>
  <c r="J126" i="49" s="1"/>
  <c r="G126" i="49"/>
  <c r="I126" i="49" s="1"/>
  <c r="H127" i="49"/>
  <c r="J127" i="49" s="1"/>
  <c r="G127" i="49"/>
  <c r="I127" i="49" s="1"/>
  <c r="H128" i="49"/>
  <c r="J128" i="49" s="1"/>
  <c r="G128" i="49"/>
  <c r="I128" i="49" s="1"/>
  <c r="H129" i="49"/>
  <c r="J129" i="49" s="1"/>
  <c r="G129" i="49"/>
  <c r="I129" i="49" s="1"/>
  <c r="H132" i="49"/>
  <c r="J132" i="49" s="1"/>
  <c r="G132" i="49"/>
  <c r="I132" i="49" s="1"/>
  <c r="H133" i="49"/>
  <c r="J133" i="49" s="1"/>
  <c r="G133" i="49"/>
  <c r="I133" i="49" s="1"/>
  <c r="H136" i="49"/>
  <c r="J136" i="49" s="1"/>
  <c r="G136" i="49"/>
  <c r="I136" i="49" s="1"/>
  <c r="H137" i="49"/>
  <c r="J137" i="49" s="1"/>
  <c r="G137" i="49"/>
  <c r="I137" i="49" s="1"/>
  <c r="H138" i="49"/>
  <c r="J138" i="49" s="1"/>
  <c r="G138" i="49"/>
  <c r="I138" i="49" s="1"/>
  <c r="H139" i="49"/>
  <c r="J139" i="49" s="1"/>
  <c r="G139" i="49"/>
  <c r="I139" i="49" s="1"/>
  <c r="H142" i="49"/>
  <c r="J142" i="49" s="1"/>
  <c r="G142" i="49"/>
  <c r="I142" i="49" s="1"/>
  <c r="I143" i="49"/>
  <c r="H143" i="49"/>
  <c r="J143" i="49" s="1"/>
  <c r="G143" i="49"/>
  <c r="J144" i="49"/>
  <c r="I144" i="49"/>
  <c r="H144" i="49"/>
  <c r="G144" i="49"/>
  <c r="H145" i="49"/>
  <c r="J145" i="49" s="1"/>
  <c r="G145" i="49"/>
  <c r="I145" i="49" s="1"/>
  <c r="J148" i="49"/>
  <c r="I148" i="49"/>
  <c r="H148" i="49"/>
  <c r="G148" i="49"/>
  <c r="H149" i="49"/>
  <c r="J149" i="49" s="1"/>
  <c r="G149" i="49"/>
  <c r="I149" i="49" s="1"/>
  <c r="H150" i="49"/>
  <c r="J150" i="49" s="1"/>
  <c r="G150" i="49"/>
  <c r="I150" i="49" s="1"/>
  <c r="H151" i="49"/>
  <c r="J151" i="49" s="1"/>
  <c r="G151" i="49"/>
  <c r="I151" i="49" s="1"/>
  <c r="H154" i="49"/>
  <c r="J154" i="49" s="1"/>
  <c r="G154" i="49"/>
  <c r="I154" i="49" s="1"/>
  <c r="H155" i="49"/>
  <c r="J155" i="49" s="1"/>
  <c r="G155" i="49"/>
  <c r="I155" i="49" s="1"/>
  <c r="H156" i="49"/>
  <c r="J156" i="49" s="1"/>
  <c r="G156" i="49"/>
  <c r="I156" i="49" s="1"/>
  <c r="H157" i="49"/>
  <c r="J157" i="49" s="1"/>
  <c r="G157" i="49"/>
  <c r="I157" i="49" s="1"/>
  <c r="H160" i="49"/>
  <c r="J160" i="49" s="1"/>
  <c r="G160" i="49"/>
  <c r="I160" i="49" s="1"/>
  <c r="H161" i="49"/>
  <c r="J161" i="49" s="1"/>
  <c r="G161" i="49"/>
  <c r="I161" i="49" s="1"/>
  <c r="H162" i="49"/>
  <c r="J162" i="49" s="1"/>
  <c r="G162" i="49"/>
  <c r="I162" i="49" s="1"/>
  <c r="H163" i="49"/>
  <c r="J163" i="49" s="1"/>
  <c r="G163" i="49"/>
  <c r="I163" i="49" s="1"/>
  <c r="H166" i="49"/>
  <c r="J166" i="49" s="1"/>
  <c r="G166" i="49"/>
  <c r="I166" i="49" s="1"/>
  <c r="H167" i="49"/>
  <c r="J167" i="49" s="1"/>
  <c r="G167" i="49"/>
  <c r="I167" i="49" s="1"/>
  <c r="I168" i="49"/>
  <c r="H168" i="49"/>
  <c r="J168" i="49" s="1"/>
  <c r="G168" i="49"/>
  <c r="I169" i="49"/>
  <c r="H169" i="49"/>
  <c r="J169" i="49" s="1"/>
  <c r="G169" i="49"/>
  <c r="H170" i="49"/>
  <c r="J170" i="49" s="1"/>
  <c r="G170" i="49"/>
  <c r="I170" i="49" s="1"/>
  <c r="H171" i="49"/>
  <c r="J171" i="49" s="1"/>
  <c r="G171" i="49"/>
  <c r="I171" i="49" s="1"/>
  <c r="H172" i="49"/>
  <c r="J172" i="49" s="1"/>
  <c r="G172" i="49"/>
  <c r="I172" i="49" s="1"/>
  <c r="H173" i="49"/>
  <c r="J173" i="49" s="1"/>
  <c r="G173" i="49"/>
  <c r="I173" i="49" s="1"/>
  <c r="I174" i="49"/>
  <c r="H174" i="49"/>
  <c r="J174" i="49" s="1"/>
  <c r="G174" i="49"/>
  <c r="H175" i="49"/>
  <c r="J175" i="49" s="1"/>
  <c r="G175" i="49"/>
  <c r="I175" i="49" s="1"/>
  <c r="H176" i="49"/>
  <c r="J176" i="49" s="1"/>
  <c r="G176" i="49"/>
  <c r="I176" i="49" s="1"/>
  <c r="H177" i="49"/>
  <c r="J177" i="49" s="1"/>
  <c r="G177" i="49"/>
  <c r="I177" i="49" s="1"/>
  <c r="H180" i="49"/>
  <c r="J180" i="49" s="1"/>
  <c r="G180" i="49"/>
  <c r="I180" i="49" s="1"/>
  <c r="H181" i="49"/>
  <c r="J181" i="49" s="1"/>
  <c r="G181" i="49"/>
  <c r="I181" i="49" s="1"/>
  <c r="H182" i="49"/>
  <c r="J182" i="49" s="1"/>
  <c r="G182" i="49"/>
  <c r="I182" i="49" s="1"/>
  <c r="H183" i="49"/>
  <c r="J183" i="49" s="1"/>
  <c r="G183" i="49"/>
  <c r="I183" i="49" s="1"/>
  <c r="H184" i="49"/>
  <c r="J184" i="49" s="1"/>
  <c r="G184" i="49"/>
  <c r="I184" i="49" s="1"/>
  <c r="H185" i="49"/>
  <c r="J185" i="49" s="1"/>
  <c r="G185" i="49"/>
  <c r="I185" i="49" s="1"/>
  <c r="H186" i="49"/>
  <c r="J186" i="49" s="1"/>
  <c r="G186" i="49"/>
  <c r="I186" i="49" s="1"/>
  <c r="H187" i="49"/>
  <c r="J187" i="49" s="1"/>
  <c r="G187" i="49"/>
  <c r="I187" i="49" s="1"/>
  <c r="H190" i="49"/>
  <c r="J190" i="49" s="1"/>
  <c r="G190" i="49"/>
  <c r="I190" i="49" s="1"/>
  <c r="H191" i="49"/>
  <c r="J191" i="49" s="1"/>
  <c r="G191" i="49"/>
  <c r="I191" i="49" s="1"/>
  <c r="H192" i="49"/>
  <c r="J192" i="49" s="1"/>
  <c r="G192" i="49"/>
  <c r="I192" i="49" s="1"/>
  <c r="I193" i="49"/>
  <c r="H193" i="49"/>
  <c r="J193" i="49" s="1"/>
  <c r="G193" i="49"/>
  <c r="H194" i="49"/>
  <c r="J194" i="49" s="1"/>
  <c r="G194" i="49"/>
  <c r="I194" i="49" s="1"/>
  <c r="H195" i="49"/>
  <c r="J195" i="49" s="1"/>
  <c r="G195" i="49"/>
  <c r="I195" i="49" s="1"/>
  <c r="H196" i="49"/>
  <c r="J196" i="49" s="1"/>
  <c r="G196" i="49"/>
  <c r="I196" i="49" s="1"/>
  <c r="H197" i="49"/>
  <c r="J197" i="49" s="1"/>
  <c r="G197" i="49"/>
  <c r="I197" i="49" s="1"/>
  <c r="J198" i="49"/>
  <c r="I198" i="49"/>
  <c r="H198" i="49"/>
  <c r="G198" i="49"/>
  <c r="H199" i="49"/>
  <c r="J199" i="49" s="1"/>
  <c r="G199" i="49"/>
  <c r="I199" i="49" s="1"/>
  <c r="I200" i="49"/>
  <c r="H200" i="49"/>
  <c r="J200" i="49" s="1"/>
  <c r="G200" i="49"/>
  <c r="H201" i="49"/>
  <c r="J201" i="49" s="1"/>
  <c r="G201" i="49"/>
  <c r="I201" i="49" s="1"/>
  <c r="H202" i="49"/>
  <c r="J202" i="49" s="1"/>
  <c r="G202" i="49"/>
  <c r="I202" i="49" s="1"/>
  <c r="H203" i="49"/>
  <c r="J203" i="49" s="1"/>
  <c r="G203" i="49"/>
  <c r="I203" i="49" s="1"/>
  <c r="H204" i="49"/>
  <c r="J204" i="49" s="1"/>
  <c r="G204" i="49"/>
  <c r="I204" i="49" s="1"/>
  <c r="H207" i="49"/>
  <c r="J207" i="49" s="1"/>
  <c r="G207" i="49"/>
  <c r="I207" i="49" s="1"/>
  <c r="H208" i="49"/>
  <c r="J208" i="49" s="1"/>
  <c r="G208" i="49"/>
  <c r="I208" i="49" s="1"/>
  <c r="J209" i="49"/>
  <c r="I209" i="49"/>
  <c r="H209" i="49"/>
  <c r="G209" i="49"/>
  <c r="I210" i="49"/>
  <c r="H210" i="49"/>
  <c r="J210" i="49" s="1"/>
  <c r="G210" i="49"/>
  <c r="H211" i="49"/>
  <c r="J211" i="49" s="1"/>
  <c r="G211" i="49"/>
  <c r="I211" i="49" s="1"/>
  <c r="I214" i="49"/>
  <c r="H214" i="49"/>
  <c r="J214" i="49" s="1"/>
  <c r="G214" i="49"/>
  <c r="I215" i="49"/>
  <c r="H215" i="49"/>
  <c r="J215" i="49" s="1"/>
  <c r="G215" i="49"/>
  <c r="I216" i="49"/>
  <c r="H216" i="49"/>
  <c r="J216" i="49" s="1"/>
  <c r="G216" i="49"/>
  <c r="I217" i="49"/>
  <c r="H217" i="49"/>
  <c r="J217" i="49" s="1"/>
  <c r="G217" i="49"/>
  <c r="I218" i="49"/>
  <c r="H218" i="49"/>
  <c r="J218" i="49" s="1"/>
  <c r="G218" i="49"/>
  <c r="I219" i="49"/>
  <c r="H219" i="49"/>
  <c r="J219" i="49" s="1"/>
  <c r="G219" i="49"/>
  <c r="H222" i="49"/>
  <c r="J222" i="49" s="1"/>
  <c r="G222" i="49"/>
  <c r="I222" i="49" s="1"/>
  <c r="H223" i="49"/>
  <c r="J223" i="49" s="1"/>
  <c r="G223" i="49"/>
  <c r="I223" i="49" s="1"/>
  <c r="H226" i="49"/>
  <c r="J226" i="49" s="1"/>
  <c r="G226" i="49"/>
  <c r="I226" i="49" s="1"/>
  <c r="H227" i="49"/>
  <c r="J227" i="49" s="1"/>
  <c r="G227" i="49"/>
  <c r="I227" i="49" s="1"/>
  <c r="H228" i="49"/>
  <c r="J228" i="49" s="1"/>
  <c r="G228" i="49"/>
  <c r="I228" i="49" s="1"/>
  <c r="H229" i="49"/>
  <c r="J229" i="49" s="1"/>
  <c r="G229" i="49"/>
  <c r="I229" i="49" s="1"/>
  <c r="H232" i="49"/>
  <c r="J232" i="49" s="1"/>
  <c r="G232" i="49"/>
  <c r="I232" i="49" s="1"/>
  <c r="H233" i="49"/>
  <c r="J233" i="49" s="1"/>
  <c r="G233" i="49"/>
  <c r="I233" i="49" s="1"/>
  <c r="H234" i="49"/>
  <c r="J234" i="49" s="1"/>
  <c r="G234" i="49"/>
  <c r="I234" i="49" s="1"/>
  <c r="H235" i="49"/>
  <c r="J235" i="49" s="1"/>
  <c r="G235" i="49"/>
  <c r="I235" i="49" s="1"/>
  <c r="J238" i="49"/>
  <c r="I238" i="49"/>
  <c r="H238" i="49"/>
  <c r="G238" i="49"/>
  <c r="J239" i="49"/>
  <c r="I239" i="49"/>
  <c r="H239" i="49"/>
  <c r="G239" i="49"/>
  <c r="H242" i="49"/>
  <c r="J242" i="49" s="1"/>
  <c r="G242" i="49"/>
  <c r="I242" i="49" s="1"/>
  <c r="H243" i="49"/>
  <c r="J243" i="49" s="1"/>
  <c r="G243" i="49"/>
  <c r="I243" i="49" s="1"/>
  <c r="H244" i="49"/>
  <c r="J244" i="49" s="1"/>
  <c r="G244" i="49"/>
  <c r="I244" i="49" s="1"/>
  <c r="H245" i="49"/>
  <c r="J245" i="49" s="1"/>
  <c r="G245" i="49"/>
  <c r="I245" i="49" s="1"/>
  <c r="H246" i="49"/>
  <c r="J246" i="49" s="1"/>
  <c r="G246" i="49"/>
  <c r="I246" i="49" s="1"/>
  <c r="H249" i="49"/>
  <c r="J249" i="49" s="1"/>
  <c r="G249" i="49"/>
  <c r="I249" i="49" s="1"/>
  <c r="H250" i="49"/>
  <c r="J250" i="49" s="1"/>
  <c r="G250" i="49"/>
  <c r="I250" i="49" s="1"/>
  <c r="I251" i="49"/>
  <c r="H251" i="49"/>
  <c r="J251" i="49" s="1"/>
  <c r="G251" i="49"/>
  <c r="H252" i="49"/>
  <c r="J252" i="49" s="1"/>
  <c r="G252" i="49"/>
  <c r="I252" i="49" s="1"/>
  <c r="H253" i="49"/>
  <c r="J253" i="49" s="1"/>
  <c r="G253" i="49"/>
  <c r="I253" i="49" s="1"/>
  <c r="H254" i="49"/>
  <c r="J254" i="49" s="1"/>
  <c r="G254" i="49"/>
  <c r="I254" i="49" s="1"/>
  <c r="H255" i="49"/>
  <c r="J255" i="49" s="1"/>
  <c r="G255" i="49"/>
  <c r="I255" i="49" s="1"/>
  <c r="H256" i="49"/>
  <c r="J256" i="49" s="1"/>
  <c r="G256" i="49"/>
  <c r="I256" i="49" s="1"/>
  <c r="H259" i="49"/>
  <c r="J259" i="49" s="1"/>
  <c r="G259" i="49"/>
  <c r="I259" i="49" s="1"/>
  <c r="H260" i="49"/>
  <c r="J260" i="49" s="1"/>
  <c r="G260" i="49"/>
  <c r="I260" i="49" s="1"/>
  <c r="J261" i="49"/>
  <c r="I261" i="49"/>
  <c r="H261" i="49"/>
  <c r="G261" i="49"/>
  <c r="H262" i="49"/>
  <c r="J262" i="49" s="1"/>
  <c r="G262" i="49"/>
  <c r="I262" i="49" s="1"/>
  <c r="I263" i="49"/>
  <c r="H263" i="49"/>
  <c r="J263" i="49" s="1"/>
  <c r="G263" i="49"/>
  <c r="H264" i="49"/>
  <c r="J264" i="49" s="1"/>
  <c r="G264" i="49"/>
  <c r="I264" i="49" s="1"/>
  <c r="H265" i="49"/>
  <c r="J265" i="49" s="1"/>
  <c r="G265" i="49"/>
  <c r="I265" i="49" s="1"/>
  <c r="H268" i="49"/>
  <c r="J268" i="49" s="1"/>
  <c r="G268" i="49"/>
  <c r="I268" i="49" s="1"/>
  <c r="H269" i="49"/>
  <c r="J269" i="49" s="1"/>
  <c r="G269" i="49"/>
  <c r="I269" i="49" s="1"/>
  <c r="H272" i="49"/>
  <c r="J272" i="49" s="1"/>
  <c r="G272" i="49"/>
  <c r="I272" i="49" s="1"/>
  <c r="H273" i="49"/>
  <c r="J273" i="49" s="1"/>
  <c r="G273" i="49"/>
  <c r="I273" i="49" s="1"/>
  <c r="H274" i="49"/>
  <c r="J274" i="49" s="1"/>
  <c r="G274" i="49"/>
  <c r="I274" i="49" s="1"/>
  <c r="H275" i="49"/>
  <c r="J275" i="49" s="1"/>
  <c r="G275" i="49"/>
  <c r="I275" i="49" s="1"/>
  <c r="H276" i="49"/>
  <c r="J276" i="49" s="1"/>
  <c r="G276" i="49"/>
  <c r="I276" i="49" s="1"/>
  <c r="I277" i="49"/>
  <c r="H277" i="49"/>
  <c r="J277" i="49" s="1"/>
  <c r="G277" i="49"/>
  <c r="H278" i="49"/>
  <c r="J278" i="49" s="1"/>
  <c r="G278" i="49"/>
  <c r="I278" i="49" s="1"/>
  <c r="H279" i="49"/>
  <c r="J279" i="49" s="1"/>
  <c r="G279" i="49"/>
  <c r="I279" i="49" s="1"/>
  <c r="I280" i="49"/>
  <c r="H280" i="49"/>
  <c r="J280" i="49" s="1"/>
  <c r="G280" i="49"/>
  <c r="H281" i="49"/>
  <c r="J281" i="49" s="1"/>
  <c r="G281" i="49"/>
  <c r="I281" i="49" s="1"/>
  <c r="H282" i="49"/>
  <c r="J282" i="49" s="1"/>
  <c r="G282" i="49"/>
  <c r="I282" i="49" s="1"/>
  <c r="H283" i="49"/>
  <c r="J283" i="49" s="1"/>
  <c r="G283" i="49"/>
  <c r="I283" i="49" s="1"/>
  <c r="H286" i="49"/>
  <c r="J286" i="49" s="1"/>
  <c r="G286" i="49"/>
  <c r="I286" i="49" s="1"/>
  <c r="I287" i="49"/>
  <c r="H287" i="49"/>
  <c r="J287" i="49" s="1"/>
  <c r="G287" i="49"/>
  <c r="H288" i="49"/>
  <c r="J288" i="49" s="1"/>
  <c r="G288" i="49"/>
  <c r="I288" i="49" s="1"/>
  <c r="J291" i="49"/>
  <c r="I291" i="49"/>
  <c r="H291" i="49"/>
  <c r="G291" i="49"/>
  <c r="H292" i="49"/>
  <c r="J292" i="49" s="1"/>
  <c r="G292" i="49"/>
  <c r="I292" i="49" s="1"/>
  <c r="H293" i="49"/>
  <c r="J293" i="49" s="1"/>
  <c r="G293" i="49"/>
  <c r="I293" i="49" s="1"/>
  <c r="H294" i="49"/>
  <c r="J294" i="49" s="1"/>
  <c r="G294" i="49"/>
  <c r="I294" i="49" s="1"/>
  <c r="H295" i="49"/>
  <c r="J295" i="49" s="1"/>
  <c r="G295" i="49"/>
  <c r="I295" i="49" s="1"/>
  <c r="H296" i="49"/>
  <c r="J296" i="49" s="1"/>
  <c r="G296" i="49"/>
  <c r="I296" i="49" s="1"/>
  <c r="H297" i="49"/>
  <c r="J297" i="49" s="1"/>
  <c r="G297" i="49"/>
  <c r="I297" i="49" s="1"/>
  <c r="H298" i="49"/>
  <c r="J298" i="49" s="1"/>
  <c r="G298" i="49"/>
  <c r="I298" i="49" s="1"/>
  <c r="H301" i="49"/>
  <c r="J301" i="49" s="1"/>
  <c r="G301" i="49"/>
  <c r="I301" i="49" s="1"/>
  <c r="J302" i="49"/>
  <c r="I302" i="49"/>
  <c r="H302" i="49"/>
  <c r="G302" i="49"/>
  <c r="H303" i="49"/>
  <c r="J303" i="49" s="1"/>
  <c r="G303" i="49"/>
  <c r="I303" i="49" s="1"/>
  <c r="H304" i="49"/>
  <c r="J304" i="49" s="1"/>
  <c r="G304" i="49"/>
  <c r="I304" i="49" s="1"/>
  <c r="H305" i="49"/>
  <c r="J305" i="49" s="1"/>
  <c r="G305" i="49"/>
  <c r="I305" i="49" s="1"/>
  <c r="H306" i="49"/>
  <c r="J306" i="49" s="1"/>
  <c r="G306" i="49"/>
  <c r="I306" i="49" s="1"/>
  <c r="H307" i="49"/>
  <c r="J307" i="49" s="1"/>
  <c r="G307" i="49"/>
  <c r="I307" i="49" s="1"/>
  <c r="H310" i="49"/>
  <c r="J310" i="49" s="1"/>
  <c r="G310" i="49"/>
  <c r="I310" i="49" s="1"/>
  <c r="H311" i="49"/>
  <c r="J311" i="49" s="1"/>
  <c r="G311" i="49"/>
  <c r="I311" i="49" s="1"/>
  <c r="I312" i="49"/>
  <c r="H312" i="49"/>
  <c r="J312" i="49" s="1"/>
  <c r="G312" i="49"/>
  <c r="H313" i="49"/>
  <c r="J313" i="49" s="1"/>
  <c r="G313" i="49"/>
  <c r="I313" i="49" s="1"/>
  <c r="I314" i="49"/>
  <c r="H314" i="49"/>
  <c r="J314" i="49" s="1"/>
  <c r="G314" i="49"/>
  <c r="I315" i="49"/>
  <c r="H315" i="49"/>
  <c r="J315" i="49" s="1"/>
  <c r="G315" i="49"/>
  <c r="H316" i="49"/>
  <c r="J316" i="49" s="1"/>
  <c r="G316" i="49"/>
  <c r="I316" i="49" s="1"/>
  <c r="H317" i="49"/>
  <c r="J317" i="49" s="1"/>
  <c r="G317" i="49"/>
  <c r="I317" i="49" s="1"/>
  <c r="H318" i="49"/>
  <c r="J318" i="49" s="1"/>
  <c r="G318" i="49"/>
  <c r="I318" i="49" s="1"/>
  <c r="H319" i="49"/>
  <c r="J319" i="49" s="1"/>
  <c r="G319" i="49"/>
  <c r="I319" i="49" s="1"/>
  <c r="H320" i="49"/>
  <c r="J320" i="49" s="1"/>
  <c r="G320" i="49"/>
  <c r="I320" i="49" s="1"/>
  <c r="H321" i="49"/>
  <c r="J321" i="49" s="1"/>
  <c r="G321" i="49"/>
  <c r="I321" i="49" s="1"/>
  <c r="I324" i="49"/>
  <c r="H324" i="49"/>
  <c r="J324" i="49" s="1"/>
  <c r="G324" i="49"/>
  <c r="I325" i="49"/>
  <c r="H325" i="49"/>
  <c r="J325" i="49" s="1"/>
  <c r="G325" i="49"/>
  <c r="H326" i="49"/>
  <c r="J326" i="49" s="1"/>
  <c r="G326" i="49"/>
  <c r="I326" i="49" s="1"/>
  <c r="H327" i="49"/>
  <c r="J327" i="49" s="1"/>
  <c r="G327" i="49"/>
  <c r="I327" i="49" s="1"/>
  <c r="H330" i="49"/>
  <c r="J330" i="49" s="1"/>
  <c r="G330" i="49"/>
  <c r="I330" i="49" s="1"/>
  <c r="H331" i="49"/>
  <c r="J331" i="49" s="1"/>
  <c r="G331" i="49"/>
  <c r="I331" i="49" s="1"/>
  <c r="H334" i="49"/>
  <c r="J334" i="49" s="1"/>
  <c r="G334" i="49"/>
  <c r="I334" i="49" s="1"/>
  <c r="H335" i="49"/>
  <c r="J335" i="49" s="1"/>
  <c r="G335" i="49"/>
  <c r="I335" i="49" s="1"/>
  <c r="H336" i="49"/>
  <c r="J336" i="49" s="1"/>
  <c r="G336" i="49"/>
  <c r="I336" i="49" s="1"/>
  <c r="I339" i="49"/>
  <c r="H339" i="49"/>
  <c r="J339" i="49" s="1"/>
  <c r="G339" i="49"/>
  <c r="H340" i="49"/>
  <c r="J340" i="49" s="1"/>
  <c r="G340" i="49"/>
  <c r="I340" i="49" s="1"/>
  <c r="H341" i="49"/>
  <c r="J341" i="49" s="1"/>
  <c r="G341" i="49"/>
  <c r="I341" i="49" s="1"/>
  <c r="I342" i="49"/>
  <c r="H342" i="49"/>
  <c r="J342" i="49" s="1"/>
  <c r="G342" i="49"/>
  <c r="H343" i="49"/>
  <c r="J343" i="49" s="1"/>
  <c r="G343" i="49"/>
  <c r="I343" i="49" s="1"/>
  <c r="H346" i="49"/>
  <c r="J346" i="49" s="1"/>
  <c r="G346" i="49"/>
  <c r="I346" i="49" s="1"/>
  <c r="H347" i="49"/>
  <c r="J347" i="49" s="1"/>
  <c r="G347" i="49"/>
  <c r="I347" i="49" s="1"/>
  <c r="H348" i="49"/>
  <c r="J348" i="49" s="1"/>
  <c r="G348" i="49"/>
  <c r="I348" i="49" s="1"/>
  <c r="J349" i="49"/>
  <c r="I349" i="49"/>
  <c r="H349" i="49"/>
  <c r="G349" i="49"/>
  <c r="H350" i="49"/>
  <c r="J350" i="49" s="1"/>
  <c r="G350" i="49"/>
  <c r="I350" i="49" s="1"/>
  <c r="H351" i="49"/>
  <c r="J351" i="49" s="1"/>
  <c r="G351" i="49"/>
  <c r="I351" i="49" s="1"/>
  <c r="H352" i="49"/>
  <c r="J352" i="49" s="1"/>
  <c r="G352" i="49"/>
  <c r="I352" i="49" s="1"/>
  <c r="H353" i="49"/>
  <c r="J353" i="49" s="1"/>
  <c r="G353" i="49"/>
  <c r="I353" i="49" s="1"/>
  <c r="H354" i="49"/>
  <c r="J354" i="49" s="1"/>
  <c r="G354" i="49"/>
  <c r="I354" i="49" s="1"/>
  <c r="H355" i="49"/>
  <c r="J355" i="49" s="1"/>
  <c r="G355" i="49"/>
  <c r="I355" i="49" s="1"/>
  <c r="H356" i="49"/>
  <c r="J356" i="49" s="1"/>
  <c r="G356" i="49"/>
  <c r="I356" i="49" s="1"/>
  <c r="H357" i="49"/>
  <c r="J357" i="49" s="1"/>
  <c r="G357" i="49"/>
  <c r="I357" i="49" s="1"/>
  <c r="I360" i="49"/>
  <c r="H360" i="49"/>
  <c r="J360" i="49" s="1"/>
  <c r="G360" i="49"/>
  <c r="I361" i="49"/>
  <c r="H361" i="49"/>
  <c r="J361" i="49" s="1"/>
  <c r="G361" i="49"/>
  <c r="I364" i="49"/>
  <c r="H364" i="49"/>
  <c r="J364" i="49" s="1"/>
  <c r="G364" i="49"/>
  <c r="I365" i="49"/>
  <c r="H365" i="49"/>
  <c r="J365" i="49" s="1"/>
  <c r="G365" i="49"/>
  <c r="H366" i="49"/>
  <c r="J366" i="49" s="1"/>
  <c r="G366" i="49"/>
  <c r="I366" i="49" s="1"/>
  <c r="H367" i="49"/>
  <c r="J367" i="49" s="1"/>
  <c r="G367" i="49"/>
  <c r="I367" i="49" s="1"/>
  <c r="H368" i="49"/>
  <c r="J368" i="49" s="1"/>
  <c r="G368" i="49"/>
  <c r="I368" i="49" s="1"/>
  <c r="H369" i="49"/>
  <c r="J369" i="49" s="1"/>
  <c r="G369" i="49"/>
  <c r="I369" i="49" s="1"/>
  <c r="H370" i="49"/>
  <c r="J370" i="49" s="1"/>
  <c r="G370" i="49"/>
  <c r="I370" i="49" s="1"/>
  <c r="H371" i="49"/>
  <c r="J371" i="49" s="1"/>
  <c r="G371" i="49"/>
  <c r="I371" i="49" s="1"/>
  <c r="H372" i="49"/>
  <c r="J372" i="49" s="1"/>
  <c r="G372" i="49"/>
  <c r="I372" i="49" s="1"/>
  <c r="H373" i="49"/>
  <c r="J373" i="49" s="1"/>
  <c r="G373" i="49"/>
  <c r="I373" i="49" s="1"/>
  <c r="J374" i="49"/>
  <c r="I374" i="49"/>
  <c r="H374" i="49"/>
  <c r="G374" i="49"/>
  <c r="H375" i="49"/>
  <c r="J375" i="49" s="1"/>
  <c r="G375" i="49"/>
  <c r="I375" i="49" s="1"/>
  <c r="H376" i="49"/>
  <c r="J376" i="49" s="1"/>
  <c r="G376" i="49"/>
  <c r="I376" i="49" s="1"/>
  <c r="J377" i="49"/>
  <c r="I377" i="49"/>
  <c r="H377" i="49"/>
  <c r="G377" i="49"/>
  <c r="H378" i="49"/>
  <c r="J378" i="49" s="1"/>
  <c r="G378" i="49"/>
  <c r="I378" i="49" s="1"/>
  <c r="H379" i="49"/>
  <c r="J379" i="49" s="1"/>
  <c r="G379" i="49"/>
  <c r="I379" i="49" s="1"/>
  <c r="H380" i="49"/>
  <c r="J380" i="49" s="1"/>
  <c r="G380" i="49"/>
  <c r="I380" i="49" s="1"/>
  <c r="H381" i="49"/>
  <c r="J381" i="49" s="1"/>
  <c r="G381" i="49"/>
  <c r="I381" i="49" s="1"/>
  <c r="H382" i="49"/>
  <c r="J382" i="49" s="1"/>
  <c r="G382" i="49"/>
  <c r="I382" i="49" s="1"/>
  <c r="I383" i="49"/>
  <c r="H383" i="49"/>
  <c r="J383" i="49" s="1"/>
  <c r="G383" i="49"/>
  <c r="J384" i="49"/>
  <c r="I384" i="49"/>
  <c r="H384" i="49"/>
  <c r="G384" i="49"/>
  <c r="H385" i="49"/>
  <c r="J385" i="49" s="1"/>
  <c r="G385" i="49"/>
  <c r="I385" i="49" s="1"/>
  <c r="H386" i="49"/>
  <c r="J386" i="49" s="1"/>
  <c r="G386" i="49"/>
  <c r="I386" i="49" s="1"/>
  <c r="H387" i="49"/>
  <c r="J387" i="49" s="1"/>
  <c r="G387" i="49"/>
  <c r="I387" i="49" s="1"/>
  <c r="I388" i="49"/>
  <c r="H388" i="49"/>
  <c r="J388" i="49" s="1"/>
  <c r="G388" i="49"/>
  <c r="H389" i="49"/>
  <c r="J389" i="49" s="1"/>
  <c r="G389" i="49"/>
  <c r="I389" i="49" s="1"/>
  <c r="H392" i="49"/>
  <c r="J392" i="49" s="1"/>
  <c r="G392" i="49"/>
  <c r="I392" i="49" s="1"/>
  <c r="I393" i="49"/>
  <c r="H393" i="49"/>
  <c r="J393" i="49" s="1"/>
  <c r="G393" i="49"/>
  <c r="H394" i="49"/>
  <c r="J394" i="49" s="1"/>
  <c r="G394" i="49"/>
  <c r="I394" i="49" s="1"/>
  <c r="I397" i="49"/>
  <c r="H397" i="49"/>
  <c r="J397" i="49" s="1"/>
  <c r="G397" i="49"/>
  <c r="H398" i="49"/>
  <c r="J398" i="49" s="1"/>
  <c r="G398" i="49"/>
  <c r="I398" i="49" s="1"/>
  <c r="H399" i="49"/>
  <c r="J399" i="49" s="1"/>
  <c r="G399" i="49"/>
  <c r="I399" i="49" s="1"/>
  <c r="H400" i="49"/>
  <c r="J400" i="49" s="1"/>
  <c r="G400" i="49"/>
  <c r="I400" i="49" s="1"/>
  <c r="H401" i="49"/>
  <c r="J401" i="49" s="1"/>
  <c r="G401" i="49"/>
  <c r="I401" i="49" s="1"/>
  <c r="H402" i="49"/>
  <c r="J402" i="49" s="1"/>
  <c r="G402" i="49"/>
  <c r="I402" i="49" s="1"/>
  <c r="H403" i="49"/>
  <c r="J403" i="49" s="1"/>
  <c r="G403" i="49"/>
  <c r="I403" i="49" s="1"/>
  <c r="H404" i="49"/>
  <c r="J404" i="49" s="1"/>
  <c r="G404" i="49"/>
  <c r="I404" i="49" s="1"/>
  <c r="H405" i="49"/>
  <c r="J405" i="49" s="1"/>
  <c r="G405" i="49"/>
  <c r="I405" i="49" s="1"/>
  <c r="H408" i="49"/>
  <c r="J408" i="49" s="1"/>
  <c r="G408" i="49"/>
  <c r="I408" i="49" s="1"/>
  <c r="H409" i="49"/>
  <c r="J409" i="49" s="1"/>
  <c r="G409" i="49"/>
  <c r="I409" i="49" s="1"/>
  <c r="H410" i="49"/>
  <c r="J410" i="49" s="1"/>
  <c r="G410" i="49"/>
  <c r="I410" i="49" s="1"/>
  <c r="I411" i="49"/>
  <c r="H411" i="49"/>
  <c r="J411" i="49" s="1"/>
  <c r="G411" i="49"/>
  <c r="H412" i="49"/>
  <c r="J412" i="49" s="1"/>
  <c r="G412" i="49"/>
  <c r="I412" i="49" s="1"/>
  <c r="H413" i="49"/>
  <c r="J413" i="49" s="1"/>
  <c r="G413" i="49"/>
  <c r="I413" i="49" s="1"/>
  <c r="H416" i="49"/>
  <c r="J416" i="49" s="1"/>
  <c r="G416" i="49"/>
  <c r="I416" i="49" s="1"/>
  <c r="H417" i="49"/>
  <c r="J417" i="49" s="1"/>
  <c r="G417" i="49"/>
  <c r="I417" i="49" s="1"/>
  <c r="H418" i="49"/>
  <c r="J418" i="49" s="1"/>
  <c r="G418" i="49"/>
  <c r="I418" i="49" s="1"/>
  <c r="H419" i="49"/>
  <c r="J419" i="49" s="1"/>
  <c r="G419" i="49"/>
  <c r="I419" i="49" s="1"/>
  <c r="H420" i="49"/>
  <c r="J420" i="49" s="1"/>
  <c r="G420" i="49"/>
  <c r="I420" i="49" s="1"/>
  <c r="H423" i="49"/>
  <c r="J423" i="49" s="1"/>
  <c r="G423" i="49"/>
  <c r="I423" i="49" s="1"/>
  <c r="H424" i="49"/>
  <c r="J424" i="49" s="1"/>
  <c r="G424" i="49"/>
  <c r="I424" i="49" s="1"/>
  <c r="J425" i="49"/>
  <c r="I425" i="49"/>
  <c r="H425" i="49"/>
  <c r="G425" i="49"/>
  <c r="I426" i="49"/>
  <c r="H426" i="49"/>
  <c r="J426" i="49" s="1"/>
  <c r="G426" i="49"/>
  <c r="H427" i="49"/>
  <c r="J427" i="49" s="1"/>
  <c r="G427" i="49"/>
  <c r="I427" i="49" s="1"/>
  <c r="H428" i="49"/>
  <c r="J428" i="49" s="1"/>
  <c r="G428" i="49"/>
  <c r="I428" i="49" s="1"/>
  <c r="H429" i="49"/>
  <c r="J429" i="49" s="1"/>
  <c r="G429" i="49"/>
  <c r="I429" i="49" s="1"/>
  <c r="H430" i="49"/>
  <c r="J430" i="49" s="1"/>
  <c r="G430" i="49"/>
  <c r="I430" i="49" s="1"/>
  <c r="H431" i="49"/>
  <c r="J431" i="49" s="1"/>
  <c r="G431" i="49"/>
  <c r="I431" i="49" s="1"/>
  <c r="H432" i="49"/>
  <c r="J432" i="49" s="1"/>
  <c r="G432" i="49"/>
  <c r="I432" i="49" s="1"/>
  <c r="H433" i="49"/>
  <c r="J433" i="49" s="1"/>
  <c r="G433" i="49"/>
  <c r="I433" i="49" s="1"/>
  <c r="I436" i="49"/>
  <c r="H436" i="49"/>
  <c r="J436" i="49" s="1"/>
  <c r="G436" i="49"/>
  <c r="I437" i="49"/>
  <c r="H437" i="49"/>
  <c r="J437" i="49" s="1"/>
  <c r="G437" i="49"/>
  <c r="H440" i="49"/>
  <c r="J440" i="49" s="1"/>
  <c r="G440" i="49"/>
  <c r="I440" i="49" s="1"/>
  <c r="I441" i="49"/>
  <c r="H441" i="49"/>
  <c r="J441" i="49" s="1"/>
  <c r="G441" i="49"/>
  <c r="H442" i="49"/>
  <c r="J442" i="49" s="1"/>
  <c r="G442" i="49"/>
  <c r="I442" i="49" s="1"/>
  <c r="H443" i="49"/>
  <c r="J443" i="49" s="1"/>
  <c r="G443" i="49"/>
  <c r="I443" i="49" s="1"/>
  <c r="H444" i="49"/>
  <c r="J444" i="49" s="1"/>
  <c r="G444" i="49"/>
  <c r="I444" i="49" s="1"/>
  <c r="H445" i="49"/>
  <c r="J445" i="49" s="1"/>
  <c r="G445" i="49"/>
  <c r="I445" i="49" s="1"/>
  <c r="H446" i="49"/>
  <c r="J446" i="49" s="1"/>
  <c r="G446" i="49"/>
  <c r="I446" i="49" s="1"/>
  <c r="H447" i="49"/>
  <c r="J447" i="49" s="1"/>
  <c r="G447" i="49"/>
  <c r="I447" i="49" s="1"/>
  <c r="H448" i="49"/>
  <c r="J448" i="49" s="1"/>
  <c r="G448" i="49"/>
  <c r="I448" i="49" s="1"/>
  <c r="H449" i="49"/>
  <c r="J449" i="49" s="1"/>
  <c r="G449" i="49"/>
  <c r="I449" i="49" s="1"/>
  <c r="H450" i="49"/>
  <c r="J450" i="49" s="1"/>
  <c r="G450" i="49"/>
  <c r="I450" i="49" s="1"/>
  <c r="I453" i="49"/>
  <c r="H453" i="49"/>
  <c r="J453" i="49" s="1"/>
  <c r="G453" i="49"/>
  <c r="I454" i="49"/>
  <c r="H454" i="49"/>
  <c r="J454" i="49" s="1"/>
  <c r="G454" i="49"/>
  <c r="H455" i="49"/>
  <c r="J455" i="49" s="1"/>
  <c r="G455" i="49"/>
  <c r="I455" i="49" s="1"/>
  <c r="H456" i="49"/>
  <c r="J456" i="49" s="1"/>
  <c r="G456" i="49"/>
  <c r="I456" i="49" s="1"/>
  <c r="H457" i="49"/>
  <c r="J457" i="49" s="1"/>
  <c r="G457" i="49"/>
  <c r="I457" i="49" s="1"/>
  <c r="H458" i="49"/>
  <c r="J458" i="49" s="1"/>
  <c r="G458" i="49"/>
  <c r="I458" i="49" s="1"/>
  <c r="I459" i="49"/>
  <c r="H459" i="49"/>
  <c r="J459" i="49" s="1"/>
  <c r="G459" i="49"/>
  <c r="I460" i="49"/>
  <c r="H460" i="49"/>
  <c r="J460" i="49" s="1"/>
  <c r="G460" i="49"/>
  <c r="I461" i="49"/>
  <c r="H461" i="49"/>
  <c r="J461" i="49" s="1"/>
  <c r="G461" i="49"/>
  <c r="H462" i="49"/>
  <c r="J462" i="49" s="1"/>
  <c r="G462" i="49"/>
  <c r="I462" i="49" s="1"/>
  <c r="H465" i="49"/>
  <c r="J465" i="49" s="1"/>
  <c r="G465" i="49"/>
  <c r="I465" i="49" s="1"/>
  <c r="H466" i="49"/>
  <c r="J466" i="49" s="1"/>
  <c r="G466" i="49"/>
  <c r="I466" i="49" s="1"/>
  <c r="H467" i="49"/>
  <c r="J467" i="49" s="1"/>
  <c r="G467" i="49"/>
  <c r="I467" i="49" s="1"/>
  <c r="H468" i="49"/>
  <c r="J468" i="49" s="1"/>
  <c r="G468" i="49"/>
  <c r="I468" i="49" s="1"/>
  <c r="H469" i="49"/>
  <c r="J469" i="49" s="1"/>
  <c r="G469" i="49"/>
  <c r="I469" i="49" s="1"/>
  <c r="H470" i="49"/>
  <c r="J470" i="49" s="1"/>
  <c r="G470" i="49"/>
  <c r="I470" i="49" s="1"/>
  <c r="H471" i="49"/>
  <c r="J471" i="49" s="1"/>
  <c r="G471" i="49"/>
  <c r="I471" i="49" s="1"/>
  <c r="H472" i="49"/>
  <c r="J472" i="49" s="1"/>
  <c r="G472" i="49"/>
  <c r="I472" i="49" s="1"/>
  <c r="H475" i="49"/>
  <c r="J475" i="49" s="1"/>
  <c r="G475" i="49"/>
  <c r="I475" i="49" s="1"/>
  <c r="H476" i="49"/>
  <c r="J476" i="49" s="1"/>
  <c r="G476" i="49"/>
  <c r="I476" i="49" s="1"/>
  <c r="J477" i="49"/>
  <c r="I477" i="49"/>
  <c r="H477" i="49"/>
  <c r="G477" i="49"/>
  <c r="H478" i="49"/>
  <c r="J478" i="49" s="1"/>
  <c r="G478" i="49"/>
  <c r="I478" i="49" s="1"/>
  <c r="H479" i="49"/>
  <c r="J479" i="49" s="1"/>
  <c r="G479" i="49"/>
  <c r="I479" i="49" s="1"/>
  <c r="H482" i="49"/>
  <c r="J482" i="49" s="1"/>
  <c r="G482" i="49"/>
  <c r="I482" i="49" s="1"/>
  <c r="H483" i="49"/>
  <c r="J483" i="49" s="1"/>
  <c r="G483" i="49"/>
  <c r="I483" i="49" s="1"/>
  <c r="H484" i="49"/>
  <c r="J484" i="49" s="1"/>
  <c r="G484" i="49"/>
  <c r="I484" i="49" s="1"/>
  <c r="H485" i="49"/>
  <c r="J485" i="49" s="1"/>
  <c r="G485" i="49"/>
  <c r="I485" i="49" s="1"/>
  <c r="H486" i="49"/>
  <c r="J486" i="49" s="1"/>
  <c r="G486" i="49"/>
  <c r="I486" i="49" s="1"/>
  <c r="H487" i="49"/>
  <c r="J487" i="49" s="1"/>
  <c r="G487" i="49"/>
  <c r="I487" i="49" s="1"/>
  <c r="H488" i="49"/>
  <c r="J488" i="49" s="1"/>
  <c r="G488" i="49"/>
  <c r="I488" i="49" s="1"/>
  <c r="H489" i="49"/>
  <c r="J489" i="49" s="1"/>
  <c r="G489" i="49"/>
  <c r="I489" i="49" s="1"/>
  <c r="H490" i="49"/>
  <c r="J490" i="49" s="1"/>
  <c r="G490" i="49"/>
  <c r="I490" i="49" s="1"/>
  <c r="I491" i="49"/>
  <c r="H491" i="49"/>
  <c r="J491" i="49" s="1"/>
  <c r="G491" i="49"/>
  <c r="H492" i="49"/>
  <c r="J492" i="49" s="1"/>
  <c r="G492" i="49"/>
  <c r="I492" i="49" s="1"/>
  <c r="I495" i="49"/>
  <c r="H495" i="49"/>
  <c r="J495" i="49" s="1"/>
  <c r="G495" i="49"/>
  <c r="H496" i="49"/>
  <c r="J496" i="49" s="1"/>
  <c r="G496" i="49"/>
  <c r="I496" i="49" s="1"/>
  <c r="I497" i="49"/>
  <c r="H497" i="49"/>
  <c r="J497" i="49" s="1"/>
  <c r="G497" i="49"/>
  <c r="H498" i="49"/>
  <c r="J498" i="49" s="1"/>
  <c r="G498" i="49"/>
  <c r="I498" i="49" s="1"/>
  <c r="H501" i="49"/>
  <c r="J501" i="49" s="1"/>
  <c r="G501" i="49"/>
  <c r="I501" i="49" s="1"/>
  <c r="I502" i="49"/>
  <c r="H502" i="49"/>
  <c r="J502" i="49" s="1"/>
  <c r="G502" i="49"/>
  <c r="H503" i="49"/>
  <c r="J503" i="49" s="1"/>
  <c r="G503" i="49"/>
  <c r="I503" i="49" s="1"/>
  <c r="H506" i="49"/>
  <c r="J506" i="49" s="1"/>
  <c r="G506" i="49"/>
  <c r="I506" i="49" s="1"/>
  <c r="J507" i="49"/>
  <c r="I507" i="49"/>
  <c r="H507" i="49"/>
  <c r="G507" i="49"/>
  <c r="H508" i="49"/>
  <c r="J508" i="49" s="1"/>
  <c r="G508" i="49"/>
  <c r="I508" i="49" s="1"/>
  <c r="H509" i="49"/>
  <c r="J509" i="49" s="1"/>
  <c r="G509" i="49"/>
  <c r="I509" i="49" s="1"/>
  <c r="H510" i="49"/>
  <c r="J510" i="49" s="1"/>
  <c r="G510" i="49"/>
  <c r="I510" i="49" s="1"/>
  <c r="H511" i="49"/>
  <c r="J511" i="49" s="1"/>
  <c r="G511" i="49"/>
  <c r="I511" i="49" s="1"/>
  <c r="J512" i="49"/>
  <c r="I512" i="49"/>
  <c r="H512" i="49"/>
  <c r="G512" i="49"/>
  <c r="I513" i="49"/>
  <c r="H513" i="49"/>
  <c r="J513" i="49" s="1"/>
  <c r="G513" i="49"/>
  <c r="H514" i="49"/>
  <c r="J514" i="49" s="1"/>
  <c r="G514" i="49"/>
  <c r="I514" i="49" s="1"/>
  <c r="H517" i="49"/>
  <c r="J517" i="49" s="1"/>
  <c r="G517" i="49"/>
  <c r="I517" i="49" s="1"/>
  <c r="H518" i="49"/>
  <c r="J518" i="49" s="1"/>
  <c r="G518" i="49"/>
  <c r="I518" i="49" s="1"/>
  <c r="H519" i="49"/>
  <c r="J519" i="49" s="1"/>
  <c r="G519" i="49"/>
  <c r="I519" i="49" s="1"/>
  <c r="H520" i="49"/>
  <c r="J520" i="49" s="1"/>
  <c r="G520" i="49"/>
  <c r="I520" i="49" s="1"/>
  <c r="I521" i="49"/>
  <c r="H521" i="49"/>
  <c r="J521" i="49" s="1"/>
  <c r="G521" i="49"/>
  <c r="H522" i="49"/>
  <c r="J522" i="49" s="1"/>
  <c r="G522" i="49"/>
  <c r="I522" i="49" s="1"/>
  <c r="H525" i="49"/>
  <c r="J525" i="49" s="1"/>
  <c r="G525" i="49"/>
  <c r="I525" i="49" s="1"/>
  <c r="H526" i="49"/>
  <c r="J526" i="49" s="1"/>
  <c r="G526" i="49"/>
  <c r="I526" i="49" s="1"/>
  <c r="H527" i="49"/>
  <c r="J527" i="49" s="1"/>
  <c r="G527" i="49"/>
  <c r="I527" i="49" s="1"/>
  <c r="H528" i="49"/>
  <c r="J528" i="49" s="1"/>
  <c r="G528" i="49"/>
  <c r="I528" i="49" s="1"/>
  <c r="H529" i="49"/>
  <c r="J529" i="49" s="1"/>
  <c r="G529" i="49"/>
  <c r="I529" i="49" s="1"/>
  <c r="H530" i="49"/>
  <c r="J530" i="49" s="1"/>
  <c r="G530" i="49"/>
  <c r="I530" i="49" s="1"/>
  <c r="H531" i="49"/>
  <c r="J531" i="49" s="1"/>
  <c r="G531" i="49"/>
  <c r="I531" i="49" s="1"/>
  <c r="H532" i="49"/>
  <c r="J532" i="49" s="1"/>
  <c r="G532" i="49"/>
  <c r="I532" i="49" s="1"/>
  <c r="H533" i="49"/>
  <c r="J533" i="49" s="1"/>
  <c r="G533" i="49"/>
  <c r="I533" i="49" s="1"/>
  <c r="H536" i="49"/>
  <c r="J536" i="49" s="1"/>
  <c r="G536" i="49"/>
  <c r="I536" i="49" s="1"/>
  <c r="I537" i="49"/>
  <c r="H537" i="49"/>
  <c r="J537" i="49" s="1"/>
  <c r="G537" i="49"/>
  <c r="H538" i="49"/>
  <c r="J538" i="49" s="1"/>
  <c r="G538" i="49"/>
  <c r="I538" i="49" s="1"/>
  <c r="H539" i="49"/>
  <c r="J539" i="49" s="1"/>
  <c r="G539" i="49"/>
  <c r="I539" i="49" s="1"/>
  <c r="I540" i="49"/>
  <c r="H540" i="49"/>
  <c r="J540" i="49" s="1"/>
  <c r="G540" i="49"/>
  <c r="H541" i="49"/>
  <c r="J541" i="49" s="1"/>
  <c r="G541" i="49"/>
  <c r="I541" i="49" s="1"/>
  <c r="H542" i="49"/>
  <c r="J542" i="49" s="1"/>
  <c r="G542" i="49"/>
  <c r="I542" i="49" s="1"/>
  <c r="H543" i="49"/>
  <c r="J543" i="49" s="1"/>
  <c r="G543" i="49"/>
  <c r="I543" i="49" s="1"/>
  <c r="H546" i="49"/>
  <c r="J546" i="49" s="1"/>
  <c r="G546" i="49"/>
  <c r="I546" i="49" s="1"/>
  <c r="H547" i="49"/>
  <c r="J547" i="49" s="1"/>
  <c r="G547" i="49"/>
  <c r="I547" i="49" s="1"/>
  <c r="H548" i="49"/>
  <c r="J548" i="49" s="1"/>
  <c r="G548" i="49"/>
  <c r="I548" i="49" s="1"/>
  <c r="H549" i="49"/>
  <c r="J549" i="49" s="1"/>
  <c r="G549" i="49"/>
  <c r="I549" i="49" s="1"/>
  <c r="H550" i="49"/>
  <c r="J550" i="49" s="1"/>
  <c r="G550" i="49"/>
  <c r="I550" i="49" s="1"/>
  <c r="H551" i="49"/>
  <c r="J551" i="49" s="1"/>
  <c r="G551" i="49"/>
  <c r="I551" i="49" s="1"/>
  <c r="H552" i="49"/>
  <c r="J552" i="49" s="1"/>
  <c r="G552" i="49"/>
  <c r="I552" i="49" s="1"/>
  <c r="H553" i="49"/>
  <c r="J553" i="49" s="1"/>
  <c r="G553" i="49"/>
  <c r="I553" i="49" s="1"/>
  <c r="H554" i="49"/>
  <c r="J554" i="49" s="1"/>
  <c r="G554" i="49"/>
  <c r="I554" i="49" s="1"/>
  <c r="H555" i="49"/>
  <c r="J555" i="49" s="1"/>
  <c r="G555" i="49"/>
  <c r="I555" i="49" s="1"/>
  <c r="H556" i="49"/>
  <c r="J556" i="49" s="1"/>
  <c r="G556" i="49"/>
  <c r="I556" i="49" s="1"/>
  <c r="H557" i="49"/>
  <c r="J557" i="49" s="1"/>
  <c r="G557" i="49"/>
  <c r="I557" i="49" s="1"/>
  <c r="H558" i="49"/>
  <c r="J558" i="49" s="1"/>
  <c r="G558" i="49"/>
  <c r="I558" i="49" s="1"/>
  <c r="H559" i="49"/>
  <c r="J559" i="49" s="1"/>
  <c r="G559" i="49"/>
  <c r="I559" i="49" s="1"/>
  <c r="H560" i="49"/>
  <c r="J560" i="49" s="1"/>
  <c r="G560" i="49"/>
  <c r="I560" i="49" s="1"/>
  <c r="H561" i="49"/>
  <c r="J561" i="49" s="1"/>
  <c r="G561" i="49"/>
  <c r="I561" i="49" s="1"/>
  <c r="H562" i="49"/>
  <c r="J562" i="49" s="1"/>
  <c r="G562" i="49"/>
  <c r="I562" i="49" s="1"/>
  <c r="H563" i="49"/>
  <c r="J563" i="49" s="1"/>
  <c r="G563" i="49"/>
  <c r="I563" i="49" s="1"/>
  <c r="H564" i="49"/>
  <c r="J564" i="49" s="1"/>
  <c r="G564" i="49"/>
  <c r="I564" i="49" s="1"/>
  <c r="H565" i="49"/>
  <c r="J565" i="49" s="1"/>
  <c r="G565" i="49"/>
  <c r="I565" i="49" s="1"/>
  <c r="H566" i="49"/>
  <c r="J566" i="49" s="1"/>
  <c r="G566" i="49"/>
  <c r="I566" i="49" s="1"/>
  <c r="H567" i="49"/>
  <c r="J567" i="49" s="1"/>
  <c r="G567" i="49"/>
  <c r="I567" i="49" s="1"/>
  <c r="J568" i="49"/>
  <c r="I568" i="49"/>
  <c r="H568" i="49"/>
  <c r="G568" i="49"/>
  <c r="H569" i="49"/>
  <c r="J569" i="49" s="1"/>
  <c r="G569" i="49"/>
  <c r="I569" i="49" s="1"/>
  <c r="H572" i="49"/>
  <c r="J572" i="49" s="1"/>
  <c r="G572" i="49"/>
  <c r="I572" i="49" s="1"/>
  <c r="H573" i="49"/>
  <c r="J573" i="49" s="1"/>
  <c r="G573" i="49"/>
  <c r="I573" i="49" s="1"/>
  <c r="H574" i="49"/>
  <c r="J574" i="49" s="1"/>
  <c r="G574" i="49"/>
  <c r="I574" i="49" s="1"/>
  <c r="I577" i="49"/>
  <c r="H577" i="49"/>
  <c r="J577" i="49" s="1"/>
  <c r="G577" i="49"/>
  <c r="H578" i="49"/>
  <c r="J578" i="49" s="1"/>
  <c r="G578" i="49"/>
  <c r="I578" i="49" s="1"/>
  <c r="H579" i="49"/>
  <c r="J579" i="49" s="1"/>
  <c r="G579" i="49"/>
  <c r="I579" i="49" s="1"/>
  <c r="H580" i="49"/>
  <c r="J580" i="49" s="1"/>
  <c r="G580" i="49"/>
  <c r="I580" i="49" s="1"/>
  <c r="H581" i="49"/>
  <c r="J581" i="49" s="1"/>
  <c r="G581" i="49"/>
  <c r="I581" i="49" s="1"/>
  <c r="I582" i="49"/>
  <c r="H582" i="49"/>
  <c r="J582" i="49" s="1"/>
  <c r="G582" i="49"/>
  <c r="H583" i="49"/>
  <c r="J583" i="49" s="1"/>
  <c r="G583" i="49"/>
  <c r="I583" i="49" s="1"/>
  <c r="H584" i="49"/>
  <c r="J584" i="49" s="1"/>
  <c r="G584" i="49"/>
  <c r="I584" i="49" s="1"/>
  <c r="H585" i="49"/>
  <c r="J585" i="49" s="1"/>
  <c r="G585" i="49"/>
  <c r="I585" i="49" s="1"/>
  <c r="H586" i="49"/>
  <c r="J586" i="49" s="1"/>
  <c r="G586" i="49"/>
  <c r="I586" i="49" s="1"/>
  <c r="H587" i="49"/>
  <c r="J587" i="49" s="1"/>
  <c r="G587" i="49"/>
  <c r="I587" i="49" s="1"/>
  <c r="I588" i="49"/>
  <c r="H588" i="49"/>
  <c r="J588" i="49" s="1"/>
  <c r="G588" i="49"/>
  <c r="H589" i="49"/>
  <c r="J589" i="49" s="1"/>
  <c r="G589" i="49"/>
  <c r="I589" i="49" s="1"/>
  <c r="J590" i="49"/>
  <c r="I590" i="49"/>
  <c r="H590" i="49"/>
  <c r="G590" i="49"/>
  <c r="H591" i="49"/>
  <c r="J591" i="49" s="1"/>
  <c r="G591" i="49"/>
  <c r="I591" i="49" s="1"/>
  <c r="H592" i="49"/>
  <c r="J592" i="49" s="1"/>
  <c r="G592" i="49"/>
  <c r="I592" i="49" s="1"/>
  <c r="H593" i="49"/>
  <c r="J593" i="49" s="1"/>
  <c r="G593" i="49"/>
  <c r="I593" i="49" s="1"/>
  <c r="H594" i="49"/>
  <c r="J594" i="49" s="1"/>
  <c r="G594" i="49"/>
  <c r="I594" i="49" s="1"/>
  <c r="J595" i="49"/>
  <c r="I595" i="49"/>
  <c r="H595" i="49"/>
  <c r="G595" i="49"/>
  <c r="H596" i="49"/>
  <c r="J596" i="49" s="1"/>
  <c r="G596" i="49"/>
  <c r="I596" i="49" s="1"/>
  <c r="H599" i="49"/>
  <c r="J599" i="49" s="1"/>
  <c r="G599" i="49"/>
  <c r="I599" i="49" s="1"/>
  <c r="H600" i="49"/>
  <c r="J600" i="49" s="1"/>
  <c r="G600" i="49"/>
  <c r="I600" i="49" s="1"/>
  <c r="H601" i="49"/>
  <c r="J601" i="49" s="1"/>
  <c r="G601" i="49"/>
  <c r="I601" i="49" s="1"/>
  <c r="H602" i="49"/>
  <c r="J602" i="49" s="1"/>
  <c r="G602" i="49"/>
  <c r="I602" i="49" s="1"/>
  <c r="H603" i="49"/>
  <c r="J603" i="49" s="1"/>
  <c r="G603" i="49"/>
  <c r="I603" i="49" s="1"/>
  <c r="H604" i="49"/>
  <c r="J604" i="49" s="1"/>
  <c r="G604" i="49"/>
  <c r="I604" i="49" s="1"/>
  <c r="H605" i="49"/>
  <c r="J605" i="49" s="1"/>
  <c r="G605" i="49"/>
  <c r="I605" i="49" s="1"/>
  <c r="H608" i="49"/>
  <c r="J608" i="49" s="1"/>
  <c r="G608" i="49"/>
  <c r="I608" i="49" s="1"/>
  <c r="H609" i="49"/>
  <c r="J609" i="49" s="1"/>
  <c r="G609" i="49"/>
  <c r="I609" i="49" s="1"/>
  <c r="H610" i="49"/>
  <c r="J610" i="49" s="1"/>
  <c r="G610" i="49"/>
  <c r="I610" i="49" s="1"/>
  <c r="H613" i="49"/>
  <c r="J613" i="49" s="1"/>
  <c r="G613" i="49"/>
  <c r="I613" i="49" s="1"/>
  <c r="H614" i="49"/>
  <c r="J614" i="49" s="1"/>
  <c r="G614" i="49"/>
  <c r="I614" i="49" s="1"/>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K29" i="56"/>
  <c r="J29" i="56"/>
  <c r="K30" i="56"/>
  <c r="J30" i="56"/>
  <c r="H32" i="56"/>
  <c r="I29" i="56" s="1"/>
  <c r="F32" i="56"/>
  <c r="G30" i="56" s="1"/>
  <c r="D32" i="56"/>
  <c r="E29" i="56" s="1"/>
  <c r="B32" i="56"/>
  <c r="C30" i="56" s="1"/>
  <c r="K7" i="56"/>
  <c r="J7" i="56"/>
  <c r="B5" i="56"/>
  <c r="F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K24" i="57"/>
  <c r="J24" i="57"/>
  <c r="K25" i="57"/>
  <c r="J25" i="57"/>
  <c r="K26" i="57"/>
  <c r="J26" i="57"/>
  <c r="K27" i="57"/>
  <c r="J27" i="57"/>
  <c r="K28" i="57"/>
  <c r="J28" i="57"/>
  <c r="H30" i="57"/>
  <c r="I27" i="57" s="1"/>
  <c r="F30" i="57"/>
  <c r="G28" i="57" s="1"/>
  <c r="D30" i="57"/>
  <c r="E27" i="57" s="1"/>
  <c r="B30" i="57"/>
  <c r="C28" i="57" s="1"/>
  <c r="K7" i="57"/>
  <c r="J7" i="57"/>
  <c r="B5" i="57"/>
  <c r="F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K44" i="58"/>
  <c r="J44" i="58"/>
  <c r="K45" i="58"/>
  <c r="J45" i="58"/>
  <c r="H47" i="58"/>
  <c r="I44" i="58" s="1"/>
  <c r="F47" i="58"/>
  <c r="G45" i="58" s="1"/>
  <c r="D47" i="58"/>
  <c r="E44" i="58" s="1"/>
  <c r="B47" i="58"/>
  <c r="C45" i="58" s="1"/>
  <c r="K7" i="58"/>
  <c r="J7" i="58"/>
  <c r="B5" i="58"/>
  <c r="F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K45" i="50"/>
  <c r="J45" i="50"/>
  <c r="K46" i="50"/>
  <c r="J46" i="50"/>
  <c r="K47" i="50"/>
  <c r="J47" i="50"/>
  <c r="K48" i="50"/>
  <c r="J48" i="50"/>
  <c r="H50" i="50"/>
  <c r="I48" i="50" s="1"/>
  <c r="F50" i="50"/>
  <c r="G48" i="50" s="1"/>
  <c r="D50" i="50"/>
  <c r="E48" i="50" s="1"/>
  <c r="B50" i="50"/>
  <c r="C46" i="50" s="1"/>
  <c r="K7" i="50"/>
  <c r="J7" i="50"/>
  <c r="B5" i="50"/>
  <c r="D5" i="50" s="1"/>
  <c r="H5" i="50" s="1"/>
  <c r="B5" i="53"/>
  <c r="F5" i="53" s="1"/>
  <c r="K8" i="53"/>
  <c r="J8" i="53"/>
  <c r="K9" i="53"/>
  <c r="J9" i="53"/>
  <c r="K10" i="53"/>
  <c r="J10" i="53"/>
  <c r="K11" i="53"/>
  <c r="J11" i="53"/>
  <c r="K12" i="53"/>
  <c r="J12" i="53"/>
  <c r="K13" i="53"/>
  <c r="J13" i="53"/>
  <c r="K14" i="53"/>
  <c r="J14" i="53"/>
  <c r="K15" i="53"/>
  <c r="J15" i="53"/>
  <c r="K16" i="53"/>
  <c r="J16" i="53"/>
  <c r="K17" i="53"/>
  <c r="J17" i="53"/>
  <c r="K18" i="53"/>
  <c r="J18" i="53"/>
  <c r="K19" i="53"/>
  <c r="J19" i="53"/>
  <c r="K20" i="53"/>
  <c r="J20" i="53"/>
  <c r="H22" i="53"/>
  <c r="I19" i="53" s="1"/>
  <c r="F22" i="53"/>
  <c r="G20" i="53" s="1"/>
  <c r="D22" i="53"/>
  <c r="E19" i="53" s="1"/>
  <c r="B22" i="53"/>
  <c r="C20" i="53" s="1"/>
  <c r="K7" i="53"/>
  <c r="J7" i="53"/>
  <c r="K26" i="53"/>
  <c r="J26" i="53"/>
  <c r="K27" i="53"/>
  <c r="J27" i="53"/>
  <c r="K28" i="53"/>
  <c r="J28" i="53"/>
  <c r="K29" i="53"/>
  <c r="J29" i="53"/>
  <c r="K30" i="53"/>
  <c r="J30" i="53"/>
  <c r="K31" i="53"/>
  <c r="J31" i="53"/>
  <c r="K32" i="53"/>
  <c r="J32" i="53"/>
  <c r="K33" i="53"/>
  <c r="J33" i="53"/>
  <c r="K34" i="53"/>
  <c r="J34" i="53"/>
  <c r="K35" i="53"/>
  <c r="J35" i="53"/>
  <c r="H37" i="53"/>
  <c r="I34" i="53" s="1"/>
  <c r="F37" i="53"/>
  <c r="G35" i="53" s="1"/>
  <c r="D37" i="53"/>
  <c r="E34" i="53" s="1"/>
  <c r="B37" i="53"/>
  <c r="C35" i="53" s="1"/>
  <c r="K25" i="53"/>
  <c r="J25" i="53"/>
  <c r="K41" i="53"/>
  <c r="J41" i="53"/>
  <c r="K42" i="53"/>
  <c r="J42" i="53"/>
  <c r="K43" i="53"/>
  <c r="J43" i="53"/>
  <c r="K44" i="53"/>
  <c r="J44" i="53"/>
  <c r="K45" i="53"/>
  <c r="J45" i="53"/>
  <c r="K46" i="53"/>
  <c r="J46" i="53"/>
  <c r="K47" i="53"/>
  <c r="J47" i="53"/>
  <c r="K48" i="53"/>
  <c r="J48" i="53"/>
  <c r="K49" i="53"/>
  <c r="J49" i="53"/>
  <c r="K50" i="53"/>
  <c r="J50" i="53"/>
  <c r="K51" i="53"/>
  <c r="J51" i="53"/>
  <c r="K52" i="53"/>
  <c r="J52" i="53"/>
  <c r="K53" i="53"/>
  <c r="J53" i="53"/>
  <c r="K54" i="53"/>
  <c r="J54" i="53"/>
  <c r="K55" i="53"/>
  <c r="J55" i="53"/>
  <c r="K56" i="53"/>
  <c r="J56" i="53"/>
  <c r="H58" i="53"/>
  <c r="I55" i="53" s="1"/>
  <c r="F58" i="53"/>
  <c r="G56" i="53" s="1"/>
  <c r="D58" i="53"/>
  <c r="E55" i="53" s="1"/>
  <c r="B58" i="53"/>
  <c r="C56" i="53" s="1"/>
  <c r="K40" i="53"/>
  <c r="J40" i="53"/>
  <c r="I60" i="53"/>
  <c r="G60" i="53"/>
  <c r="E60" i="53"/>
  <c r="C60" i="53"/>
  <c r="B5" i="54"/>
  <c r="F5" i="54" s="1"/>
  <c r="K8" i="54"/>
  <c r="J8" i="54"/>
  <c r="K9" i="54"/>
  <c r="J9" i="54"/>
  <c r="K10" i="54"/>
  <c r="J10" i="54"/>
  <c r="H12" i="54"/>
  <c r="I9" i="54" s="1"/>
  <c r="F12" i="54"/>
  <c r="G10" i="54" s="1"/>
  <c r="D12" i="54"/>
  <c r="E9" i="54" s="1"/>
  <c r="B12" i="54"/>
  <c r="C10" i="54" s="1"/>
  <c r="K7" i="54"/>
  <c r="J7" i="54"/>
  <c r="H17" i="54"/>
  <c r="F17" i="54"/>
  <c r="G17" i="54" s="1"/>
  <c r="D17" i="54"/>
  <c r="B17" i="54"/>
  <c r="C17" i="54" s="1"/>
  <c r="K15" i="54"/>
  <c r="J15" i="54"/>
  <c r="K21" i="54"/>
  <c r="J21" i="54"/>
  <c r="K22" i="54"/>
  <c r="J22" i="54"/>
  <c r="K23" i="54"/>
  <c r="J23" i="54"/>
  <c r="K24" i="54"/>
  <c r="J24" i="54"/>
  <c r="H26" i="54"/>
  <c r="I23" i="54" s="1"/>
  <c r="F26" i="54"/>
  <c r="G24" i="54" s="1"/>
  <c r="D26" i="54"/>
  <c r="E23" i="54" s="1"/>
  <c r="B26" i="54"/>
  <c r="C24" i="54" s="1"/>
  <c r="K20" i="54"/>
  <c r="J20" i="54"/>
  <c r="K30" i="54"/>
  <c r="J30" i="54"/>
  <c r="K31" i="54"/>
  <c r="J31" i="54"/>
  <c r="K32" i="54"/>
  <c r="J32" i="54"/>
  <c r="K33" i="54"/>
  <c r="J33" i="54"/>
  <c r="K34" i="54"/>
  <c r="J34" i="54"/>
  <c r="K35" i="54"/>
  <c r="J35" i="54"/>
  <c r="K36" i="54"/>
  <c r="J36" i="54"/>
  <c r="K37" i="54"/>
  <c r="J37" i="54"/>
  <c r="K38" i="54"/>
  <c r="J38" i="54"/>
  <c r="H40" i="54"/>
  <c r="I37" i="54" s="1"/>
  <c r="F40" i="54"/>
  <c r="G38" i="54" s="1"/>
  <c r="D40" i="54"/>
  <c r="E37" i="54" s="1"/>
  <c r="B40" i="54"/>
  <c r="C38" i="54" s="1"/>
  <c r="K29" i="54"/>
  <c r="J29" i="54"/>
  <c r="K44" i="54"/>
  <c r="J44" i="54"/>
  <c r="K45" i="54"/>
  <c r="J45" i="54"/>
  <c r="K46" i="54"/>
  <c r="J46" i="54"/>
  <c r="K47" i="54"/>
  <c r="J47" i="54"/>
  <c r="K48" i="54"/>
  <c r="J48" i="54"/>
  <c r="K49" i="54"/>
  <c r="J49" i="54"/>
  <c r="K50" i="54"/>
  <c r="J50" i="54"/>
  <c r="K51" i="54"/>
  <c r="J51" i="54"/>
  <c r="K52" i="54"/>
  <c r="J52" i="54"/>
  <c r="H54" i="54"/>
  <c r="I50" i="54" s="1"/>
  <c r="F54" i="54"/>
  <c r="G52" i="54" s="1"/>
  <c r="D54" i="54"/>
  <c r="E49" i="54" s="1"/>
  <c r="B54" i="54"/>
  <c r="C52" i="54" s="1"/>
  <c r="K43" i="54"/>
  <c r="J43" i="54"/>
  <c r="K58" i="54"/>
  <c r="J58" i="54"/>
  <c r="K59" i="54"/>
  <c r="J59" i="54"/>
  <c r="K60" i="54"/>
  <c r="J60" i="54"/>
  <c r="K61" i="54"/>
  <c r="J61" i="54"/>
  <c r="K62" i="54"/>
  <c r="J62" i="54"/>
  <c r="K63" i="54"/>
  <c r="J63" i="54"/>
  <c r="K64" i="54"/>
  <c r="J64" i="54"/>
  <c r="K65" i="54"/>
  <c r="J65" i="54"/>
  <c r="K66" i="54"/>
  <c r="J66" i="54"/>
  <c r="K67" i="54"/>
  <c r="J67" i="54"/>
  <c r="K68" i="54"/>
  <c r="J68" i="54"/>
  <c r="K69" i="54"/>
  <c r="J69" i="54"/>
  <c r="K70" i="54"/>
  <c r="J70" i="54"/>
  <c r="K71" i="54"/>
  <c r="J71" i="54"/>
  <c r="K72" i="54"/>
  <c r="J72" i="54"/>
  <c r="K73" i="54"/>
  <c r="J73" i="54"/>
  <c r="K74" i="54"/>
  <c r="J74" i="54"/>
  <c r="K75" i="54"/>
  <c r="J75" i="54"/>
  <c r="K76" i="54"/>
  <c r="J76" i="54"/>
  <c r="K77" i="54"/>
  <c r="J77" i="54"/>
  <c r="H79" i="54"/>
  <c r="I76" i="54" s="1"/>
  <c r="F79" i="54"/>
  <c r="G77" i="54" s="1"/>
  <c r="D79" i="54"/>
  <c r="E76" i="54" s="1"/>
  <c r="B79" i="54"/>
  <c r="C77" i="54" s="1"/>
  <c r="K57" i="54"/>
  <c r="J57" i="54"/>
  <c r="I81" i="54"/>
  <c r="G81" i="54"/>
  <c r="E81" i="54"/>
  <c r="C81" i="54"/>
  <c r="B5" i="55"/>
  <c r="F5" i="55" s="1"/>
  <c r="K8" i="55"/>
  <c r="J8" i="55"/>
  <c r="K9" i="55"/>
  <c r="J9" i="55"/>
  <c r="K10" i="55"/>
  <c r="J10" i="55"/>
  <c r="K11" i="55"/>
  <c r="J11" i="55"/>
  <c r="K12" i="55"/>
  <c r="J12" i="55"/>
  <c r="K13" i="55"/>
  <c r="J13" i="55"/>
  <c r="K14" i="55"/>
  <c r="J14" i="55"/>
  <c r="K15" i="55"/>
  <c r="J15" i="55"/>
  <c r="K16" i="55"/>
  <c r="J16" i="55"/>
  <c r="K17" i="55"/>
  <c r="J17" i="55"/>
  <c r="K18" i="55"/>
  <c r="J18" i="55"/>
  <c r="K19" i="55"/>
  <c r="J19" i="55"/>
  <c r="K20" i="55"/>
  <c r="J20" i="55"/>
  <c r="H22" i="55"/>
  <c r="I17" i="55" s="1"/>
  <c r="F22" i="55"/>
  <c r="G20" i="55" s="1"/>
  <c r="D22" i="55"/>
  <c r="E17" i="55" s="1"/>
  <c r="B22" i="55"/>
  <c r="C20" i="55" s="1"/>
  <c r="K7" i="55"/>
  <c r="J7" i="55"/>
  <c r="I24" i="55"/>
  <c r="G24" i="55"/>
  <c r="E24" i="55"/>
  <c r="C24" i="55"/>
  <c r="J24" i="55"/>
  <c r="K24" i="55"/>
  <c r="B27" i="55"/>
  <c r="D27" i="55" s="1"/>
  <c r="H27" i="55" s="1"/>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K47" i="55"/>
  <c r="J47" i="55"/>
  <c r="K48" i="55"/>
  <c r="J48" i="55"/>
  <c r="K49" i="55"/>
  <c r="J49" i="55"/>
  <c r="H51" i="55"/>
  <c r="I47" i="55" s="1"/>
  <c r="F51" i="55"/>
  <c r="G49" i="55" s="1"/>
  <c r="D51" i="55"/>
  <c r="E47" i="55" s="1"/>
  <c r="B51" i="55"/>
  <c r="C49" i="55" s="1"/>
  <c r="K29" i="55"/>
  <c r="J29" i="55"/>
  <c r="K55" i="55"/>
  <c r="J55" i="55"/>
  <c r="K56" i="55"/>
  <c r="J56" i="55"/>
  <c r="K57" i="55"/>
  <c r="J57" i="55"/>
  <c r="K58" i="55"/>
  <c r="J58" i="55"/>
  <c r="K59" i="55"/>
  <c r="J59" i="55"/>
  <c r="K60" i="55"/>
  <c r="J60" i="55"/>
  <c r="K61" i="55"/>
  <c r="J61" i="55"/>
  <c r="K62" i="55"/>
  <c r="J62" i="55"/>
  <c r="K63" i="55"/>
  <c r="J63" i="55"/>
  <c r="H65" i="55"/>
  <c r="I62" i="55" s="1"/>
  <c r="F65" i="55"/>
  <c r="G63" i="55" s="1"/>
  <c r="D65" i="55"/>
  <c r="E62" i="55" s="1"/>
  <c r="B65" i="55"/>
  <c r="C63" i="55" s="1"/>
  <c r="K54" i="55"/>
  <c r="J54" i="55"/>
  <c r="I67" i="55"/>
  <c r="G67" i="55"/>
  <c r="E67" i="55"/>
  <c r="C67" i="55"/>
  <c r="K67" i="55"/>
  <c r="J67" i="55"/>
  <c r="B70" i="55"/>
  <c r="D70" i="55" s="1"/>
  <c r="H70" i="55" s="1"/>
  <c r="K73" i="55"/>
  <c r="J73" i="55"/>
  <c r="K74" i="55"/>
  <c r="J74" i="55"/>
  <c r="K75" i="55"/>
  <c r="J75" i="55"/>
  <c r="K76" i="55"/>
  <c r="J76" i="55"/>
  <c r="K77" i="55"/>
  <c r="J77" i="55"/>
  <c r="K78" i="55"/>
  <c r="J78" i="55"/>
  <c r="K79" i="55"/>
  <c r="J79" i="55"/>
  <c r="K80" i="55"/>
  <c r="J80" i="55"/>
  <c r="K81" i="55"/>
  <c r="J81" i="55"/>
  <c r="K82" i="55"/>
  <c r="J82" i="55"/>
  <c r="K83" i="55"/>
  <c r="J83" i="55"/>
  <c r="K84" i="55"/>
  <c r="J84" i="55"/>
  <c r="K85" i="55"/>
  <c r="J85" i="55"/>
  <c r="K86" i="55"/>
  <c r="J86" i="55"/>
  <c r="K87" i="55"/>
  <c r="J87" i="55"/>
  <c r="K88" i="55"/>
  <c r="J88" i="55"/>
  <c r="K89" i="55"/>
  <c r="J89" i="55"/>
  <c r="K90" i="55"/>
  <c r="J90" i="55"/>
  <c r="K91" i="55"/>
  <c r="J91" i="55"/>
  <c r="K92" i="55"/>
  <c r="J92" i="55"/>
  <c r="K93" i="55"/>
  <c r="J93" i="55"/>
  <c r="K94" i="55"/>
  <c r="J94" i="55"/>
  <c r="H96" i="55"/>
  <c r="I93" i="55" s="1"/>
  <c r="F96" i="55"/>
  <c r="G94" i="55" s="1"/>
  <c r="D96" i="55"/>
  <c r="E93" i="55" s="1"/>
  <c r="B96" i="55"/>
  <c r="C94" i="55" s="1"/>
  <c r="K72" i="55"/>
  <c r="J72" i="55"/>
  <c r="K100" i="55"/>
  <c r="J100" i="55"/>
  <c r="K101" i="55"/>
  <c r="J101" i="55"/>
  <c r="K102" i="55"/>
  <c r="J102" i="55"/>
  <c r="K103" i="55"/>
  <c r="J103" i="55"/>
  <c r="K104" i="55"/>
  <c r="J104" i="55"/>
  <c r="K105" i="55"/>
  <c r="J105" i="55"/>
  <c r="K106" i="55"/>
  <c r="J106" i="55"/>
  <c r="K107" i="55"/>
  <c r="J107" i="55"/>
  <c r="K108" i="55"/>
  <c r="J108" i="55"/>
  <c r="K109" i="55"/>
  <c r="J109" i="55"/>
  <c r="K110" i="55"/>
  <c r="J110" i="55"/>
  <c r="K111" i="55"/>
  <c r="J111" i="55"/>
  <c r="H113" i="55"/>
  <c r="I110" i="55" s="1"/>
  <c r="F113" i="55"/>
  <c r="G111" i="55" s="1"/>
  <c r="D113" i="55"/>
  <c r="E110" i="55" s="1"/>
  <c r="B113" i="55"/>
  <c r="C111" i="55" s="1"/>
  <c r="K99" i="55"/>
  <c r="J99" i="55"/>
  <c r="I115" i="55"/>
  <c r="G115" i="55"/>
  <c r="E115" i="55"/>
  <c r="C115" i="55"/>
  <c r="K115" i="55"/>
  <c r="J115" i="55"/>
  <c r="B118" i="55"/>
  <c r="D118" i="55" s="1"/>
  <c r="H118" i="55" s="1"/>
  <c r="K121" i="55"/>
  <c r="J121" i="55"/>
  <c r="K122" i="55"/>
  <c r="J122" i="55"/>
  <c r="K123" i="55"/>
  <c r="J123" i="55"/>
  <c r="K124" i="55"/>
  <c r="J124" i="55"/>
  <c r="K125" i="55"/>
  <c r="J125" i="55"/>
  <c r="K126" i="55"/>
  <c r="J126" i="55"/>
  <c r="K127" i="55"/>
  <c r="J127" i="55"/>
  <c r="K128" i="55"/>
  <c r="J128" i="55"/>
  <c r="K129" i="55"/>
  <c r="J129" i="55"/>
  <c r="K130" i="55"/>
  <c r="J130" i="55"/>
  <c r="K131" i="55"/>
  <c r="J131" i="55"/>
  <c r="K132" i="55"/>
  <c r="J132" i="55"/>
  <c r="K133" i="55"/>
  <c r="J133" i="55"/>
  <c r="K134" i="55"/>
  <c r="J134" i="55"/>
  <c r="K135" i="55"/>
  <c r="J135" i="55"/>
  <c r="K136" i="55"/>
  <c r="J136" i="55"/>
  <c r="K137" i="55"/>
  <c r="J137" i="55"/>
  <c r="K138" i="55"/>
  <c r="J138" i="55"/>
  <c r="K139" i="55"/>
  <c r="J139" i="55"/>
  <c r="K140" i="55"/>
  <c r="J140" i="55"/>
  <c r="K141" i="55"/>
  <c r="J141" i="55"/>
  <c r="K142" i="55"/>
  <c r="J142" i="55"/>
  <c r="K143" i="55"/>
  <c r="J143" i="55"/>
  <c r="K144" i="55"/>
  <c r="J144" i="55"/>
  <c r="K145" i="55"/>
  <c r="J145" i="55"/>
  <c r="H147" i="55"/>
  <c r="I144" i="55" s="1"/>
  <c r="F147" i="55"/>
  <c r="G145" i="55" s="1"/>
  <c r="D147" i="55"/>
  <c r="E144" i="55" s="1"/>
  <c r="B147" i="55"/>
  <c r="C145" i="55" s="1"/>
  <c r="K120" i="55"/>
  <c r="J120" i="55"/>
  <c r="K151" i="55"/>
  <c r="J151" i="55"/>
  <c r="K152" i="55"/>
  <c r="J152" i="55"/>
  <c r="K153" i="55"/>
  <c r="J153" i="55"/>
  <c r="K154" i="55"/>
  <c r="J154" i="55"/>
  <c r="K155" i="55"/>
  <c r="J155" i="55"/>
  <c r="K156" i="55"/>
  <c r="J156" i="55"/>
  <c r="K157" i="55"/>
  <c r="J157" i="55"/>
  <c r="K158" i="55"/>
  <c r="J158" i="55"/>
  <c r="K159" i="55"/>
  <c r="J159" i="55"/>
  <c r="K160" i="55"/>
  <c r="J160" i="55"/>
  <c r="K161" i="55"/>
  <c r="J161" i="55"/>
  <c r="K162" i="55"/>
  <c r="J162" i="55"/>
  <c r="K163" i="55"/>
  <c r="J163" i="55"/>
  <c r="K164" i="55"/>
  <c r="J164" i="55"/>
  <c r="K165" i="55"/>
  <c r="J165" i="55"/>
  <c r="K166" i="55"/>
  <c r="J166" i="55"/>
  <c r="K167" i="55"/>
  <c r="J167" i="55"/>
  <c r="K168" i="55"/>
  <c r="J168" i="55"/>
  <c r="H170" i="55"/>
  <c r="I167" i="55" s="1"/>
  <c r="F170" i="55"/>
  <c r="G168" i="55" s="1"/>
  <c r="D170" i="55"/>
  <c r="E167" i="55" s="1"/>
  <c r="B170" i="55"/>
  <c r="C168" i="55" s="1"/>
  <c r="K150" i="55"/>
  <c r="J150" i="55"/>
  <c r="I172" i="55"/>
  <c r="G172" i="55"/>
  <c r="E172" i="55"/>
  <c r="C172" i="55"/>
  <c r="K172" i="55"/>
  <c r="J172" i="55"/>
  <c r="B175" i="55"/>
  <c r="D175" i="55" s="1"/>
  <c r="H175" i="55" s="1"/>
  <c r="K178" i="55"/>
  <c r="J178" i="55"/>
  <c r="H180" i="55"/>
  <c r="I180" i="55" s="1"/>
  <c r="F180" i="55"/>
  <c r="G178" i="55" s="1"/>
  <c r="D180" i="55"/>
  <c r="E180" i="55" s="1"/>
  <c r="B180" i="55"/>
  <c r="C178" i="55" s="1"/>
  <c r="K177" i="55"/>
  <c r="J177" i="55"/>
  <c r="K184" i="55"/>
  <c r="J184" i="55"/>
  <c r="K185" i="55"/>
  <c r="J185" i="55"/>
  <c r="K186" i="55"/>
  <c r="J186" i="55"/>
  <c r="K187" i="55"/>
  <c r="J187" i="55"/>
  <c r="K188" i="55"/>
  <c r="J188" i="55"/>
  <c r="K189" i="55"/>
  <c r="J189" i="55"/>
  <c r="K190" i="55"/>
  <c r="J190" i="55"/>
  <c r="K191" i="55"/>
  <c r="J191" i="55"/>
  <c r="K192" i="55"/>
  <c r="J192" i="55"/>
  <c r="K193" i="55"/>
  <c r="J193" i="55"/>
  <c r="K194" i="55"/>
  <c r="J194" i="55"/>
  <c r="H196" i="55"/>
  <c r="I193" i="55" s="1"/>
  <c r="F196" i="55"/>
  <c r="G194" i="55" s="1"/>
  <c r="D196" i="55"/>
  <c r="E193" i="55" s="1"/>
  <c r="B196" i="55"/>
  <c r="C194" i="55" s="1"/>
  <c r="K183" i="55"/>
  <c r="J183" i="55"/>
  <c r="I198" i="55"/>
  <c r="G198" i="55"/>
  <c r="E198" i="55"/>
  <c r="C198" i="55"/>
  <c r="K198" i="55"/>
  <c r="J198" i="55"/>
  <c r="I202" i="55"/>
  <c r="G202" i="55"/>
  <c r="E202" i="55"/>
  <c r="C202" i="55"/>
  <c r="H200" i="55"/>
  <c r="I200" i="55" s="1"/>
  <c r="F200" i="55"/>
  <c r="G200" i="55" s="1"/>
  <c r="D200" i="55"/>
  <c r="E200" i="55" s="1"/>
  <c r="B200" i="55"/>
  <c r="C200" i="55" s="1"/>
  <c r="K202" i="55"/>
  <c r="J202" i="55"/>
  <c r="K204" i="55"/>
  <c r="J204" i="55"/>
  <c r="I204" i="55"/>
  <c r="G204" i="55"/>
  <c r="E204" i="55"/>
  <c r="C204" i="55"/>
  <c r="B5" i="48"/>
  <c r="F5" i="48" s="1"/>
  <c r="K8" i="48"/>
  <c r="J8" i="48"/>
  <c r="K9" i="48"/>
  <c r="J9" i="48"/>
  <c r="K10" i="48"/>
  <c r="J10" i="48"/>
  <c r="H12" i="48"/>
  <c r="I9" i="48" s="1"/>
  <c r="F12" i="48"/>
  <c r="G10" i="48" s="1"/>
  <c r="D12" i="48"/>
  <c r="E9" i="48" s="1"/>
  <c r="B12" i="48"/>
  <c r="C10" i="48" s="1"/>
  <c r="K7" i="48"/>
  <c r="J7" i="48"/>
  <c r="I14" i="48"/>
  <c r="G14" i="48"/>
  <c r="E14" i="48"/>
  <c r="C14" i="48"/>
  <c r="K14" i="48"/>
  <c r="J14" i="48"/>
  <c r="B17" i="48"/>
  <c r="F17" i="48" s="1"/>
  <c r="K20" i="48"/>
  <c r="J20" i="48"/>
  <c r="K21" i="48"/>
  <c r="J21" i="48"/>
  <c r="K22" i="48"/>
  <c r="J22" i="48"/>
  <c r="K23" i="48"/>
  <c r="J23" i="48"/>
  <c r="K24" i="48"/>
  <c r="J24" i="48"/>
  <c r="K25" i="48"/>
  <c r="J25" i="48"/>
  <c r="K26" i="48"/>
  <c r="J26" i="48"/>
  <c r="K27" i="48"/>
  <c r="J27" i="48"/>
  <c r="K28" i="48"/>
  <c r="J28" i="48"/>
  <c r="K29" i="48"/>
  <c r="J29" i="48"/>
  <c r="K30" i="48"/>
  <c r="J30" i="48"/>
  <c r="K31" i="48"/>
  <c r="J31" i="48"/>
  <c r="K32" i="48"/>
  <c r="J32" i="48"/>
  <c r="K33" i="48"/>
  <c r="J33" i="48"/>
  <c r="H35" i="48"/>
  <c r="I32" i="48" s="1"/>
  <c r="F35" i="48"/>
  <c r="G33" i="48" s="1"/>
  <c r="D35" i="48"/>
  <c r="E32" i="48" s="1"/>
  <c r="B35" i="48"/>
  <c r="C33" i="48" s="1"/>
  <c r="K19" i="48"/>
  <c r="J19" i="48"/>
  <c r="K39" i="48"/>
  <c r="J39" i="48"/>
  <c r="K40" i="48"/>
  <c r="J40" i="48"/>
  <c r="K41" i="48"/>
  <c r="J41" i="48"/>
  <c r="K42" i="48"/>
  <c r="J42" i="48"/>
  <c r="H44" i="48"/>
  <c r="I41" i="48" s="1"/>
  <c r="F44" i="48"/>
  <c r="G42" i="48" s="1"/>
  <c r="D44" i="48"/>
  <c r="E39" i="48" s="1"/>
  <c r="B44" i="48"/>
  <c r="C42" i="48" s="1"/>
  <c r="K38" i="48"/>
  <c r="J38" i="48"/>
  <c r="I46" i="48"/>
  <c r="G46" i="48"/>
  <c r="E46" i="48"/>
  <c r="C46" i="48"/>
  <c r="J46" i="48"/>
  <c r="K46" i="48"/>
  <c r="B49" i="48"/>
  <c r="D49" i="48" s="1"/>
  <c r="H49" i="48" s="1"/>
  <c r="K52" i="48"/>
  <c r="J52" i="48"/>
  <c r="K53" i="48"/>
  <c r="J53" i="48"/>
  <c r="K54" i="48"/>
  <c r="J54" i="48"/>
  <c r="K55" i="48"/>
  <c r="J55" i="48"/>
  <c r="K56" i="48"/>
  <c r="J56" i="48"/>
  <c r="K57" i="48"/>
  <c r="J57" i="48"/>
  <c r="K58" i="48"/>
  <c r="J58" i="48"/>
  <c r="K59" i="48"/>
  <c r="J59" i="48"/>
  <c r="K60" i="48"/>
  <c r="J60" i="48"/>
  <c r="K61" i="48"/>
  <c r="J61" i="48"/>
  <c r="K62" i="48"/>
  <c r="J62" i="48"/>
  <c r="K63" i="48"/>
  <c r="J63" i="48"/>
  <c r="K64" i="48"/>
  <c r="J64" i="48"/>
  <c r="K65" i="48"/>
  <c r="J65" i="48"/>
  <c r="K66" i="48"/>
  <c r="J66" i="48"/>
  <c r="K67" i="48"/>
  <c r="J67" i="48"/>
  <c r="K68" i="48"/>
  <c r="J68" i="48"/>
  <c r="K69" i="48"/>
  <c r="J69" i="48"/>
  <c r="K70" i="48"/>
  <c r="J70" i="48"/>
  <c r="K71" i="48"/>
  <c r="J71" i="48"/>
  <c r="K72" i="48"/>
  <c r="J72" i="48"/>
  <c r="K73" i="48"/>
  <c r="J73" i="48"/>
  <c r="H75" i="48"/>
  <c r="I71" i="48" s="1"/>
  <c r="F75" i="48"/>
  <c r="G73" i="48" s="1"/>
  <c r="D75" i="48"/>
  <c r="E70" i="48" s="1"/>
  <c r="B75" i="48"/>
  <c r="C73" i="48" s="1"/>
  <c r="K51" i="48"/>
  <c r="J51" i="48"/>
  <c r="K79" i="48"/>
  <c r="J79" i="48"/>
  <c r="K80" i="48"/>
  <c r="J80" i="48"/>
  <c r="K81" i="48"/>
  <c r="J81" i="48"/>
  <c r="K82" i="48"/>
  <c r="J82" i="48"/>
  <c r="K83" i="48"/>
  <c r="J83" i="48"/>
  <c r="K84" i="48"/>
  <c r="J84" i="48"/>
  <c r="K85" i="48"/>
  <c r="J85" i="48"/>
  <c r="K86" i="48"/>
  <c r="J86" i="48"/>
  <c r="K87" i="48"/>
  <c r="J87" i="48"/>
  <c r="H89" i="48"/>
  <c r="I85" i="48" s="1"/>
  <c r="F89" i="48"/>
  <c r="G87" i="48" s="1"/>
  <c r="D89" i="48"/>
  <c r="E86" i="48" s="1"/>
  <c r="B89" i="48"/>
  <c r="C87" i="48" s="1"/>
  <c r="K78" i="48"/>
  <c r="J78" i="48"/>
  <c r="I91" i="48"/>
  <c r="G91" i="48"/>
  <c r="E91" i="48"/>
  <c r="C91" i="48"/>
  <c r="K91" i="48"/>
  <c r="J91" i="48"/>
  <c r="B94" i="48"/>
  <c r="D94" i="48" s="1"/>
  <c r="H94" i="48" s="1"/>
  <c r="K97" i="48"/>
  <c r="J97" i="48"/>
  <c r="K98" i="48"/>
  <c r="J98" i="48"/>
  <c r="K99" i="48"/>
  <c r="J99" i="48"/>
  <c r="K100" i="48"/>
  <c r="J100" i="48"/>
  <c r="K101" i="48"/>
  <c r="J101" i="48"/>
  <c r="K102" i="48"/>
  <c r="J102" i="48"/>
  <c r="K103" i="48"/>
  <c r="J103" i="48"/>
  <c r="K104" i="48"/>
  <c r="J104" i="48"/>
  <c r="K105" i="48"/>
  <c r="J105" i="48"/>
  <c r="K106" i="48"/>
  <c r="J106" i="48"/>
  <c r="K107" i="48"/>
  <c r="J107" i="48"/>
  <c r="H109" i="48"/>
  <c r="I106" i="48" s="1"/>
  <c r="F109" i="48"/>
  <c r="G107" i="48" s="1"/>
  <c r="D109" i="48"/>
  <c r="E106" i="48" s="1"/>
  <c r="B109" i="48"/>
  <c r="C107" i="48" s="1"/>
  <c r="K96" i="48"/>
  <c r="J96" i="48"/>
  <c r="K113" i="48"/>
  <c r="J113" i="48"/>
  <c r="K114" i="48"/>
  <c r="J114" i="48"/>
  <c r="K115" i="48"/>
  <c r="J115" i="48"/>
  <c r="K116" i="48"/>
  <c r="J116" i="48"/>
  <c r="K117" i="48"/>
  <c r="J117" i="48"/>
  <c r="K118" i="48"/>
  <c r="J118" i="48"/>
  <c r="K119" i="48"/>
  <c r="J119" i="48"/>
  <c r="K120" i="48"/>
  <c r="J120" i="48"/>
  <c r="K121" i="48"/>
  <c r="J121" i="48"/>
  <c r="K122" i="48"/>
  <c r="J122" i="48"/>
  <c r="K123" i="48"/>
  <c r="J123" i="48"/>
  <c r="K124" i="48"/>
  <c r="J124" i="48"/>
  <c r="K125" i="48"/>
  <c r="J125" i="48"/>
  <c r="K126" i="48"/>
  <c r="J126" i="48"/>
  <c r="K127" i="48"/>
  <c r="J127" i="48"/>
  <c r="H129" i="48"/>
  <c r="I126" i="48" s="1"/>
  <c r="F129" i="48"/>
  <c r="G127" i="48" s="1"/>
  <c r="D129" i="48"/>
  <c r="E125" i="48" s="1"/>
  <c r="B129" i="48"/>
  <c r="C127" i="48" s="1"/>
  <c r="K112" i="48"/>
  <c r="J112" i="48"/>
  <c r="I131" i="48"/>
  <c r="G131" i="48"/>
  <c r="E131" i="48"/>
  <c r="C131" i="48"/>
  <c r="K131" i="48"/>
  <c r="J131" i="48"/>
  <c r="B134" i="48"/>
  <c r="D134" i="48" s="1"/>
  <c r="H134" i="48" s="1"/>
  <c r="K137" i="48"/>
  <c r="J137" i="48"/>
  <c r="K138" i="48"/>
  <c r="J138" i="48"/>
  <c r="H140" i="48"/>
  <c r="I137" i="48" s="1"/>
  <c r="F140" i="48"/>
  <c r="G138" i="48" s="1"/>
  <c r="D140" i="48"/>
  <c r="E140" i="48" s="1"/>
  <c r="B140" i="48"/>
  <c r="C138" i="48" s="1"/>
  <c r="K136" i="48"/>
  <c r="J136" i="48"/>
  <c r="K144" i="48"/>
  <c r="J144" i="48"/>
  <c r="K145" i="48"/>
  <c r="J145" i="48"/>
  <c r="K146" i="48"/>
  <c r="J146" i="48"/>
  <c r="K147" i="48"/>
  <c r="J147" i="48"/>
  <c r="K148" i="48"/>
  <c r="J148" i="48"/>
  <c r="K149" i="48"/>
  <c r="J149" i="48"/>
  <c r="K150" i="48"/>
  <c r="J150" i="48"/>
  <c r="K151" i="48"/>
  <c r="J151" i="48"/>
  <c r="K152" i="48"/>
  <c r="J152" i="48"/>
  <c r="H154" i="48"/>
  <c r="I151" i="48" s="1"/>
  <c r="F154" i="48"/>
  <c r="G152" i="48" s="1"/>
  <c r="D154" i="48"/>
  <c r="E151" i="48" s="1"/>
  <c r="B154" i="48"/>
  <c r="C152" i="48" s="1"/>
  <c r="K143" i="48"/>
  <c r="J143" i="48"/>
  <c r="I156" i="48"/>
  <c r="G156" i="48"/>
  <c r="E156" i="48"/>
  <c r="C156" i="48"/>
  <c r="K156" i="48"/>
  <c r="J156" i="48"/>
  <c r="B159" i="48"/>
  <c r="D159" i="48" s="1"/>
  <c r="H159" i="48" s="1"/>
  <c r="H163" i="48"/>
  <c r="K163" i="48" s="1"/>
  <c r="F163" i="48"/>
  <c r="G163" i="48" s="1"/>
  <c r="D163" i="48"/>
  <c r="B163" i="48"/>
  <c r="C163" i="48" s="1"/>
  <c r="K161" i="48"/>
  <c r="J161" i="48"/>
  <c r="K167" i="48"/>
  <c r="J167" i="48"/>
  <c r="K168" i="48"/>
  <c r="J168" i="48"/>
  <c r="K169" i="48"/>
  <c r="J169" i="48"/>
  <c r="K170" i="48"/>
  <c r="J170" i="48"/>
  <c r="K171" i="48"/>
  <c r="J171" i="48"/>
  <c r="K172" i="48"/>
  <c r="J172" i="48"/>
  <c r="K173" i="48"/>
  <c r="J173" i="48"/>
  <c r="K174" i="48"/>
  <c r="J174" i="48"/>
  <c r="K175" i="48"/>
  <c r="J175" i="48"/>
  <c r="K176" i="48"/>
  <c r="J176" i="48"/>
  <c r="K177" i="48"/>
  <c r="J177" i="48"/>
  <c r="K178" i="48"/>
  <c r="J178" i="48"/>
  <c r="H180" i="48"/>
  <c r="I177" i="48" s="1"/>
  <c r="F180" i="48"/>
  <c r="G178" i="48" s="1"/>
  <c r="D180" i="48"/>
  <c r="E176" i="48" s="1"/>
  <c r="B180" i="48"/>
  <c r="C178" i="48" s="1"/>
  <c r="K166" i="48"/>
  <c r="J166" i="48"/>
  <c r="I182" i="48"/>
  <c r="G182" i="48"/>
  <c r="E182" i="48"/>
  <c r="C182" i="48"/>
  <c r="K182" i="48"/>
  <c r="J182" i="48"/>
  <c r="B185" i="48"/>
  <c r="D185" i="48" s="1"/>
  <c r="H185" i="48" s="1"/>
  <c r="K188" i="48"/>
  <c r="J188" i="48"/>
  <c r="K189" i="48"/>
  <c r="J189" i="48"/>
  <c r="K190" i="48"/>
  <c r="J190" i="48"/>
  <c r="K191" i="48"/>
  <c r="J191" i="48"/>
  <c r="K192" i="48"/>
  <c r="J192" i="48"/>
  <c r="K193" i="48"/>
  <c r="J193" i="48"/>
  <c r="K194" i="48"/>
  <c r="J194" i="48"/>
  <c r="H196" i="48"/>
  <c r="I193" i="48" s="1"/>
  <c r="F196" i="48"/>
  <c r="G194" i="48" s="1"/>
  <c r="D196" i="48"/>
  <c r="E193" i="48" s="1"/>
  <c r="B196" i="48"/>
  <c r="C194" i="48" s="1"/>
  <c r="K187" i="48"/>
  <c r="J187" i="48"/>
  <c r="K200" i="48"/>
  <c r="J200" i="48"/>
  <c r="K201" i="48"/>
  <c r="J201" i="48"/>
  <c r="K202" i="48"/>
  <c r="J202" i="48"/>
  <c r="H204" i="48"/>
  <c r="I201" i="48" s="1"/>
  <c r="F204" i="48"/>
  <c r="G202" i="48" s="1"/>
  <c r="D204" i="48"/>
  <c r="E201" i="48" s="1"/>
  <c r="B204" i="48"/>
  <c r="C202" i="48" s="1"/>
  <c r="K199" i="48"/>
  <c r="J199" i="48"/>
  <c r="I206" i="48"/>
  <c r="G206" i="48"/>
  <c r="E206" i="48"/>
  <c r="C206" i="48"/>
  <c r="K206" i="48"/>
  <c r="J206" i="48"/>
  <c r="B209" i="48"/>
  <c r="D209" i="48" s="1"/>
  <c r="H209" i="48" s="1"/>
  <c r="K212" i="48"/>
  <c r="J212" i="48"/>
  <c r="K213" i="48"/>
  <c r="J213" i="48"/>
  <c r="K214" i="48"/>
  <c r="J214" i="48"/>
  <c r="K215" i="48"/>
  <c r="J215" i="48"/>
  <c r="K216" i="48"/>
  <c r="J216" i="48"/>
  <c r="K217" i="48"/>
  <c r="J217" i="48"/>
  <c r="K218" i="48"/>
  <c r="J218" i="48"/>
  <c r="K219" i="48"/>
  <c r="J219" i="48"/>
  <c r="K220" i="48"/>
  <c r="J220" i="48"/>
  <c r="H222" i="48"/>
  <c r="I219" i="48" s="1"/>
  <c r="F222" i="48"/>
  <c r="G220" i="48" s="1"/>
  <c r="D222" i="48"/>
  <c r="E219" i="48" s="1"/>
  <c r="B222" i="48"/>
  <c r="C220" i="48" s="1"/>
  <c r="K211" i="48"/>
  <c r="J211" i="48"/>
  <c r="K226" i="48"/>
  <c r="J226" i="48"/>
  <c r="K227" i="48"/>
  <c r="J227" i="48"/>
  <c r="K228" i="48"/>
  <c r="J228" i="48"/>
  <c r="K229" i="48"/>
  <c r="J229" i="48"/>
  <c r="K230" i="48"/>
  <c r="J230" i="48"/>
  <c r="K231" i="48"/>
  <c r="J231" i="48"/>
  <c r="K232" i="48"/>
  <c r="J232" i="48"/>
  <c r="K233" i="48"/>
  <c r="J233" i="48"/>
  <c r="K234" i="48"/>
  <c r="J234" i="48"/>
  <c r="K235" i="48"/>
  <c r="J235" i="48"/>
  <c r="K236" i="48"/>
  <c r="J236" i="48"/>
  <c r="K237" i="48"/>
  <c r="J237" i="48"/>
  <c r="K238" i="48"/>
  <c r="J238" i="48"/>
  <c r="K239" i="48"/>
  <c r="J239" i="48"/>
  <c r="K240" i="48"/>
  <c r="J240" i="48"/>
  <c r="K241" i="48"/>
  <c r="J241" i="48"/>
  <c r="K242" i="48"/>
  <c r="J242" i="48"/>
  <c r="K243" i="48"/>
  <c r="J243" i="48"/>
  <c r="K244" i="48"/>
  <c r="J244" i="48"/>
  <c r="H246" i="48"/>
  <c r="I243" i="48" s="1"/>
  <c r="F246" i="48"/>
  <c r="G244" i="48" s="1"/>
  <c r="D246" i="48"/>
  <c r="E243" i="48" s="1"/>
  <c r="B246" i="48"/>
  <c r="C244" i="48" s="1"/>
  <c r="K225" i="48"/>
  <c r="J225" i="48"/>
  <c r="K250" i="48"/>
  <c r="J250" i="48"/>
  <c r="K251" i="48"/>
  <c r="J251" i="48"/>
  <c r="K252" i="48"/>
  <c r="J252" i="48"/>
  <c r="K253" i="48"/>
  <c r="J253" i="48"/>
  <c r="K254" i="48"/>
  <c r="J254" i="48"/>
  <c r="K255" i="48"/>
  <c r="J255" i="48"/>
  <c r="K256" i="48"/>
  <c r="J256" i="48"/>
  <c r="K257" i="48"/>
  <c r="J257" i="48"/>
  <c r="K258" i="48"/>
  <c r="J258" i="48"/>
  <c r="K259" i="48"/>
  <c r="J259" i="48"/>
  <c r="K260" i="48"/>
  <c r="J260" i="48"/>
  <c r="K261" i="48"/>
  <c r="J261" i="48"/>
  <c r="K262" i="48"/>
  <c r="J262" i="48"/>
  <c r="K263" i="48"/>
  <c r="J263" i="48"/>
  <c r="H265" i="48"/>
  <c r="I262" i="48" s="1"/>
  <c r="F265" i="48"/>
  <c r="G263" i="48" s="1"/>
  <c r="D265" i="48"/>
  <c r="E261" i="48" s="1"/>
  <c r="B265" i="48"/>
  <c r="C263" i="48" s="1"/>
  <c r="K249" i="48"/>
  <c r="J249" i="48"/>
  <c r="I267" i="48"/>
  <c r="G267" i="48"/>
  <c r="E267" i="48"/>
  <c r="C267" i="48"/>
  <c r="J267" i="48"/>
  <c r="K267" i="48"/>
  <c r="I271" i="48"/>
  <c r="G271" i="48"/>
  <c r="E271" i="48"/>
  <c r="C271" i="48"/>
  <c r="H269" i="48"/>
  <c r="I269" i="48" s="1"/>
  <c r="F269" i="48"/>
  <c r="G269" i="48" s="1"/>
  <c r="D269" i="48"/>
  <c r="E269" i="48" s="1"/>
  <c r="B269" i="48"/>
  <c r="C269" i="48" s="1"/>
  <c r="K271" i="48"/>
  <c r="J271" i="48"/>
  <c r="K273" i="48"/>
  <c r="J273" i="48"/>
  <c r="I273" i="48"/>
  <c r="G273" i="48"/>
  <c r="E273" i="48"/>
  <c r="C273" i="48"/>
  <c r="K81" i="54"/>
  <c r="J81" i="54"/>
  <c r="K60" i="53"/>
  <c r="J60" i="53"/>
  <c r="H16" i="44"/>
  <c r="J16" i="44" s="1"/>
  <c r="G16" i="44"/>
  <c r="I16" i="44" s="1"/>
  <c r="H17" i="44"/>
  <c r="J17" i="44" s="1"/>
  <c r="G17" i="44"/>
  <c r="I17" i="44" s="1"/>
  <c r="H18" i="44"/>
  <c r="J18" i="44" s="1"/>
  <c r="G18" i="44"/>
  <c r="I18" i="44" s="1"/>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H27" i="44"/>
  <c r="J27" i="44" s="1"/>
  <c r="G27" i="44"/>
  <c r="I27" i="44" s="1"/>
  <c r="H28" i="44"/>
  <c r="J28" i="44" s="1"/>
  <c r="G28" i="44"/>
  <c r="I28" i="44" s="1"/>
  <c r="H29" i="44"/>
  <c r="J29" i="44" s="1"/>
  <c r="G29" i="44"/>
  <c r="I29" i="44" s="1"/>
  <c r="H30" i="44"/>
  <c r="J30" i="44" s="1"/>
  <c r="G30" i="44"/>
  <c r="I30" i="44" s="1"/>
  <c r="H41" i="44"/>
  <c r="J41" i="44" s="1"/>
  <c r="G41" i="44"/>
  <c r="I41" i="44" s="1"/>
  <c r="H31" i="44"/>
  <c r="J31" i="44" s="1"/>
  <c r="G31" i="44"/>
  <c r="I31" i="44" s="1"/>
  <c r="J32" i="44"/>
  <c r="I32" i="44"/>
  <c r="H32" i="44"/>
  <c r="G32" i="44"/>
  <c r="J33" i="44"/>
  <c r="I33" i="44"/>
  <c r="H33" i="44"/>
  <c r="G33" i="44"/>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8" i="47"/>
  <c r="J8" i="47" s="1"/>
  <c r="G8" i="47"/>
  <c r="I8" i="47" s="1"/>
  <c r="H9" i="47"/>
  <c r="J9" i="47" s="1"/>
  <c r="G9" i="47"/>
  <c r="I9" i="47" s="1"/>
  <c r="H10" i="47"/>
  <c r="J10" i="47" s="1"/>
  <c r="G10" i="47"/>
  <c r="I10" i="47" s="1"/>
  <c r="H11" i="47"/>
  <c r="J11" i="47" s="1"/>
  <c r="G11" i="47"/>
  <c r="I11" i="47" s="1"/>
  <c r="H12" i="47"/>
  <c r="J12" i="47" s="1"/>
  <c r="G12" i="47"/>
  <c r="I12" i="47" s="1"/>
  <c r="H15" i="47"/>
  <c r="J15" i="47" s="1"/>
  <c r="G15" i="47"/>
  <c r="I15" i="47" s="1"/>
  <c r="H16" i="47"/>
  <c r="J16" i="47" s="1"/>
  <c r="G16" i="47"/>
  <c r="I16" i="47" s="1"/>
  <c r="H17" i="47"/>
  <c r="J17" i="47" s="1"/>
  <c r="G17" i="47"/>
  <c r="I17" i="47" s="1"/>
  <c r="H18" i="47"/>
  <c r="J18" i="47" s="1"/>
  <c r="G18" i="47"/>
  <c r="I18" i="47" s="1"/>
  <c r="H19" i="47"/>
  <c r="J19" i="47" s="1"/>
  <c r="G19" i="47"/>
  <c r="I19" i="47" s="1"/>
  <c r="H22" i="47"/>
  <c r="J22" i="47" s="1"/>
  <c r="G22" i="47"/>
  <c r="I22" i="47" s="1"/>
  <c r="I23" i="47"/>
  <c r="H23" i="47"/>
  <c r="J23" i="47" s="1"/>
  <c r="G23" i="47"/>
  <c r="H24" i="47"/>
  <c r="J24" i="47" s="1"/>
  <c r="G24" i="47"/>
  <c r="I24" i="47" s="1"/>
  <c r="H32" i="47"/>
  <c r="J32" i="47" s="1"/>
  <c r="G32" i="47"/>
  <c r="I32" i="47" s="1"/>
  <c r="H33" i="47"/>
  <c r="J33" i="47" s="1"/>
  <c r="G33" i="47"/>
  <c r="I33" i="47" s="1"/>
  <c r="H34" i="47"/>
  <c r="J34" i="47" s="1"/>
  <c r="G34" i="47"/>
  <c r="I34" i="47" s="1"/>
  <c r="H35" i="47"/>
  <c r="J35" i="47" s="1"/>
  <c r="G35" i="47"/>
  <c r="I35" i="47" s="1"/>
  <c r="H25" i="46"/>
  <c r="E25" i="46"/>
  <c r="J25" i="46" s="1"/>
  <c r="D25" i="46"/>
  <c r="C25" i="46"/>
  <c r="I25" i="46" s="1"/>
  <c r="B25" i="46"/>
  <c r="G25" i="46" s="1"/>
  <c r="H19" i="46"/>
  <c r="E19" i="46"/>
  <c r="J19" i="46" s="1"/>
  <c r="D19" i="46"/>
  <c r="C19" i="46"/>
  <c r="B19" i="46"/>
  <c r="G19" i="46" s="1"/>
  <c r="H13" i="46"/>
  <c r="E13" i="46"/>
  <c r="J13" i="46" s="1"/>
  <c r="D13" i="46"/>
  <c r="C13" i="46"/>
  <c r="B13" i="46"/>
  <c r="G13" i="46" s="1"/>
  <c r="H7" i="46"/>
  <c r="E7" i="46"/>
  <c r="J7" i="46" s="1"/>
  <c r="D7" i="46"/>
  <c r="C7" i="46"/>
  <c r="B7" i="46"/>
  <c r="G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H67" i="33"/>
  <c r="G67" i="33"/>
  <c r="H68" i="33"/>
  <c r="G68" i="33"/>
  <c r="H69" i="33"/>
  <c r="G69" i="33"/>
  <c r="H70" i="33"/>
  <c r="G70" i="33"/>
  <c r="H71" i="33"/>
  <c r="G71" i="33"/>
  <c r="H72" i="33"/>
  <c r="G72" i="33"/>
  <c r="H73" i="33"/>
  <c r="G73" i="33"/>
  <c r="H74" i="33"/>
  <c r="G74" i="33"/>
  <c r="I7" i="26"/>
  <c r="H7" i="26"/>
  <c r="J7" i="26" s="1"/>
  <c r="G7" i="26"/>
  <c r="H8" i="26"/>
  <c r="J8" i="26" s="1"/>
  <c r="G8" i="26"/>
  <c r="I8" i="26" s="1"/>
  <c r="H9" i="26"/>
  <c r="J9" i="26" s="1"/>
  <c r="G9" i="26"/>
  <c r="I9" i="26" s="1"/>
  <c r="H10" i="26"/>
  <c r="J10" i="26" s="1"/>
  <c r="G10" i="26"/>
  <c r="I10" i="26" s="1"/>
  <c r="H11" i="26"/>
  <c r="J11" i="26" s="1"/>
  <c r="G11" i="26"/>
  <c r="I11" i="26" s="1"/>
  <c r="J12" i="26"/>
  <c r="I12" i="26"/>
  <c r="H12" i="26"/>
  <c r="G12" i="26"/>
  <c r="H13" i="26"/>
  <c r="J13" i="26" s="1"/>
  <c r="G13" i="26"/>
  <c r="I13" i="26" s="1"/>
  <c r="H14" i="26"/>
  <c r="J14" i="26" s="1"/>
  <c r="G14" i="26"/>
  <c r="I14" i="26" s="1"/>
  <c r="H15" i="26"/>
  <c r="J15" i="26" s="1"/>
  <c r="G15" i="26"/>
  <c r="I15" i="26" s="1"/>
  <c r="H16" i="26"/>
  <c r="J16" i="26" s="1"/>
  <c r="G16" i="26"/>
  <c r="I16" i="26" s="1"/>
  <c r="H17" i="26"/>
  <c r="J17" i="26" s="1"/>
  <c r="G17" i="26"/>
  <c r="I17" i="26" s="1"/>
  <c r="H18" i="26"/>
  <c r="J18" i="26" s="1"/>
  <c r="G18" i="26"/>
  <c r="I18" i="26" s="1"/>
  <c r="H19" i="26"/>
  <c r="J19" i="26" s="1"/>
  <c r="G19" i="26"/>
  <c r="I19" i="26" s="1"/>
  <c r="H20" i="26"/>
  <c r="J20" i="26" s="1"/>
  <c r="G20" i="26"/>
  <c r="I20" i="26" s="1"/>
  <c r="H21" i="26"/>
  <c r="J21" i="26" s="1"/>
  <c r="G21" i="26"/>
  <c r="I21" i="26" s="1"/>
  <c r="H22" i="26"/>
  <c r="J22" i="26" s="1"/>
  <c r="G22" i="26"/>
  <c r="I22" i="26" s="1"/>
  <c r="H23" i="26"/>
  <c r="J23" i="26" s="1"/>
  <c r="G23" i="26"/>
  <c r="I23" i="26" s="1"/>
  <c r="H24" i="26"/>
  <c r="J24" i="26" s="1"/>
  <c r="G24" i="26"/>
  <c r="I24" i="26" s="1"/>
  <c r="I25" i="26"/>
  <c r="H25" i="26"/>
  <c r="J25" i="26" s="1"/>
  <c r="G25" i="26"/>
  <c r="H26" i="26"/>
  <c r="J26" i="26" s="1"/>
  <c r="G26" i="26"/>
  <c r="I26" i="26" s="1"/>
  <c r="J27" i="26"/>
  <c r="I27" i="26"/>
  <c r="H27" i="26"/>
  <c r="G27" i="26"/>
  <c r="H28" i="26"/>
  <c r="J28" i="26" s="1"/>
  <c r="G28" i="26"/>
  <c r="I28" i="26" s="1"/>
  <c r="H29" i="26"/>
  <c r="J29" i="26" s="1"/>
  <c r="G29" i="26"/>
  <c r="I29" i="26" s="1"/>
  <c r="H30" i="26"/>
  <c r="J30" i="26" s="1"/>
  <c r="G30" i="26"/>
  <c r="I30" i="26" s="1"/>
  <c r="H31" i="26"/>
  <c r="J31" i="26" s="1"/>
  <c r="G31" i="26"/>
  <c r="I31" i="26" s="1"/>
  <c r="H32" i="26"/>
  <c r="J32" i="26" s="1"/>
  <c r="G32" i="26"/>
  <c r="I32" i="26" s="1"/>
  <c r="H33" i="26"/>
  <c r="J33" i="26" s="1"/>
  <c r="G33" i="26"/>
  <c r="I33" i="26" s="1"/>
  <c r="H34" i="26"/>
  <c r="J34" i="26" s="1"/>
  <c r="G34" i="26"/>
  <c r="I34" i="26" s="1"/>
  <c r="H35" i="26"/>
  <c r="J35" i="26" s="1"/>
  <c r="G35" i="26"/>
  <c r="I35" i="26" s="1"/>
  <c r="H36" i="26"/>
  <c r="J36" i="26" s="1"/>
  <c r="G36" i="26"/>
  <c r="I36" i="26" s="1"/>
  <c r="H37" i="26"/>
  <c r="J37" i="26" s="1"/>
  <c r="G37" i="26"/>
  <c r="I37" i="26" s="1"/>
  <c r="I38" i="26"/>
  <c r="H38" i="26"/>
  <c r="J38" i="26" s="1"/>
  <c r="G38" i="26"/>
  <c r="H39" i="26"/>
  <c r="J39" i="26" s="1"/>
  <c r="G39" i="26"/>
  <c r="I39" i="26" s="1"/>
  <c r="H40" i="26"/>
  <c r="J40" i="26" s="1"/>
  <c r="G40" i="26"/>
  <c r="I40" i="26" s="1"/>
  <c r="H41" i="26"/>
  <c r="J41" i="26" s="1"/>
  <c r="G41" i="26"/>
  <c r="I41" i="26" s="1"/>
  <c r="H42" i="26"/>
  <c r="J42" i="26" s="1"/>
  <c r="G42" i="26"/>
  <c r="I42" i="26" s="1"/>
  <c r="H43" i="26"/>
  <c r="J43" i="26" s="1"/>
  <c r="G43" i="26"/>
  <c r="I43" i="26" s="1"/>
  <c r="I44" i="26"/>
  <c r="H44" i="26"/>
  <c r="J44" i="26" s="1"/>
  <c r="G44" i="26"/>
  <c r="H45" i="26"/>
  <c r="J45" i="26" s="1"/>
  <c r="G45" i="26"/>
  <c r="I45" i="26" s="1"/>
  <c r="H46" i="26"/>
  <c r="J46" i="26" s="1"/>
  <c r="G46" i="26"/>
  <c r="I46" i="26" s="1"/>
  <c r="H47" i="26"/>
  <c r="J47" i="26" s="1"/>
  <c r="G47" i="26"/>
  <c r="I47" i="26" s="1"/>
  <c r="H48" i="26"/>
  <c r="J48" i="26" s="1"/>
  <c r="G48" i="26"/>
  <c r="I48" i="26" s="1"/>
  <c r="H49" i="26"/>
  <c r="J49" i="26" s="1"/>
  <c r="G49" i="26"/>
  <c r="I49" i="26" s="1"/>
  <c r="H50" i="26"/>
  <c r="J50" i="26" s="1"/>
  <c r="G50" i="26"/>
  <c r="I50" i="26" s="1"/>
  <c r="H51" i="26"/>
  <c r="J51" i="26" s="1"/>
  <c r="G51" i="26"/>
  <c r="I51" i="26" s="1"/>
  <c r="H52" i="26"/>
  <c r="J52" i="26" s="1"/>
  <c r="G52" i="26"/>
  <c r="I52" i="26" s="1"/>
  <c r="H53" i="26"/>
  <c r="J53" i="26" s="1"/>
  <c r="G53" i="26"/>
  <c r="I53" i="26" s="1"/>
  <c r="H54" i="26"/>
  <c r="J54" i="26" s="1"/>
  <c r="G54" i="26"/>
  <c r="I54" i="26" s="1"/>
  <c r="H55" i="26"/>
  <c r="J55" i="26" s="1"/>
  <c r="G55" i="26"/>
  <c r="I55" i="26" s="1"/>
  <c r="H56" i="26"/>
  <c r="J56" i="26" s="1"/>
  <c r="G56" i="26"/>
  <c r="I56" i="26" s="1"/>
  <c r="H57" i="26"/>
  <c r="J57" i="26" s="1"/>
  <c r="G57" i="26"/>
  <c r="I57" i="26" s="1"/>
  <c r="H58" i="26"/>
  <c r="J58" i="26" s="1"/>
  <c r="G58" i="26"/>
  <c r="I58" i="26" s="1"/>
  <c r="I59" i="26"/>
  <c r="H59" i="26"/>
  <c r="J59" i="26" s="1"/>
  <c r="G59" i="26"/>
  <c r="H60" i="26"/>
  <c r="J60" i="26" s="1"/>
  <c r="G60" i="26"/>
  <c r="I60" i="26" s="1"/>
  <c r="H61" i="26"/>
  <c r="J61" i="26" s="1"/>
  <c r="G61" i="26"/>
  <c r="I61" i="26" s="1"/>
  <c r="H62" i="26"/>
  <c r="J62" i="26" s="1"/>
  <c r="G62" i="26"/>
  <c r="I62" i="26" s="1"/>
  <c r="H63" i="26"/>
  <c r="J63" i="26" s="1"/>
  <c r="G63" i="26"/>
  <c r="I63" i="26" s="1"/>
  <c r="H64" i="26"/>
  <c r="J64" i="26" s="1"/>
  <c r="G64" i="26"/>
  <c r="I64" i="26" s="1"/>
  <c r="H65" i="26"/>
  <c r="J65" i="26" s="1"/>
  <c r="G65" i="26"/>
  <c r="I65" i="26" s="1"/>
  <c r="H66" i="26"/>
  <c r="J66" i="26" s="1"/>
  <c r="G66" i="26"/>
  <c r="I66" i="26" s="1"/>
  <c r="H67" i="26"/>
  <c r="J67" i="26" s="1"/>
  <c r="G67" i="26"/>
  <c r="I67" i="26" s="1"/>
  <c r="H68" i="26"/>
  <c r="J68" i="26" s="1"/>
  <c r="G68" i="26"/>
  <c r="I68" i="26" s="1"/>
  <c r="H69" i="26"/>
  <c r="J69" i="26" s="1"/>
  <c r="G69" i="26"/>
  <c r="I69" i="26" s="1"/>
  <c r="H70" i="26"/>
  <c r="J70" i="26" s="1"/>
  <c r="G70" i="26"/>
  <c r="I70" i="26" s="1"/>
  <c r="H71" i="26"/>
  <c r="J71" i="26" s="1"/>
  <c r="G71" i="26"/>
  <c r="I71" i="26" s="1"/>
  <c r="H72" i="26"/>
  <c r="J72" i="26" s="1"/>
  <c r="G72" i="26"/>
  <c r="I72" i="26" s="1"/>
  <c r="H73" i="26"/>
  <c r="J73" i="26" s="1"/>
  <c r="G73" i="26"/>
  <c r="I73" i="26" s="1"/>
  <c r="H74" i="26"/>
  <c r="J74" i="26" s="1"/>
  <c r="G74" i="26"/>
  <c r="I74" i="26" s="1"/>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I7" i="46" l="1"/>
  <c r="I13" i="46"/>
  <c r="I19" i="46"/>
  <c r="K200" i="55"/>
  <c r="J163" i="48"/>
  <c r="C7" i="56"/>
  <c r="G7" i="56"/>
  <c r="D5" i="56"/>
  <c r="H5" i="56" s="1"/>
  <c r="E7" i="56"/>
  <c r="I7" i="56"/>
  <c r="E8" i="56"/>
  <c r="I8" i="56"/>
  <c r="C8" i="56"/>
  <c r="G8" i="56"/>
  <c r="E9" i="56"/>
  <c r="I9" i="56"/>
  <c r="C9" i="56"/>
  <c r="G9" i="56"/>
  <c r="E10" i="56"/>
  <c r="I10" i="56"/>
  <c r="C10" i="56"/>
  <c r="G10" i="56"/>
  <c r="C11" i="56"/>
  <c r="G11" i="56"/>
  <c r="E11" i="56"/>
  <c r="I11" i="56"/>
  <c r="E12" i="56"/>
  <c r="I12" i="56"/>
  <c r="C12" i="56"/>
  <c r="G12" i="56"/>
  <c r="C13" i="56"/>
  <c r="G13" i="56"/>
  <c r="E13" i="56"/>
  <c r="I13" i="56"/>
  <c r="E14" i="56"/>
  <c r="I14" i="56"/>
  <c r="C14" i="56"/>
  <c r="G14" i="56"/>
  <c r="E15" i="56"/>
  <c r="I15" i="56"/>
  <c r="C15" i="56"/>
  <c r="G15" i="56"/>
  <c r="E16" i="56"/>
  <c r="I16" i="56"/>
  <c r="C16" i="56"/>
  <c r="G16" i="56"/>
  <c r="E17" i="56"/>
  <c r="I17" i="56"/>
  <c r="C17" i="56"/>
  <c r="G17" i="56"/>
  <c r="E18" i="56"/>
  <c r="I18" i="56"/>
  <c r="C18" i="56"/>
  <c r="G18" i="56"/>
  <c r="E19" i="56"/>
  <c r="I19" i="56"/>
  <c r="C19" i="56"/>
  <c r="G19" i="56"/>
  <c r="E20" i="56"/>
  <c r="I20" i="56"/>
  <c r="C20" i="56"/>
  <c r="G20" i="56"/>
  <c r="E21" i="56"/>
  <c r="I21" i="56"/>
  <c r="C21" i="56"/>
  <c r="G21" i="56"/>
  <c r="C22" i="56"/>
  <c r="G22" i="56"/>
  <c r="E22" i="56"/>
  <c r="I22" i="56"/>
  <c r="E23" i="56"/>
  <c r="I23" i="56"/>
  <c r="C23" i="56"/>
  <c r="G23" i="56"/>
  <c r="E24" i="56"/>
  <c r="I24" i="56"/>
  <c r="C24" i="56"/>
  <c r="G24" i="56"/>
  <c r="E25" i="56"/>
  <c r="I25" i="56"/>
  <c r="C25" i="56"/>
  <c r="G25" i="56"/>
  <c r="E26" i="56"/>
  <c r="I26" i="56"/>
  <c r="C26" i="56"/>
  <c r="G26" i="56"/>
  <c r="E27" i="56"/>
  <c r="I27" i="56"/>
  <c r="C27" i="56"/>
  <c r="G27" i="56"/>
  <c r="E28" i="56"/>
  <c r="I28" i="56"/>
  <c r="C28" i="56"/>
  <c r="G28" i="56"/>
  <c r="C29" i="56"/>
  <c r="G29" i="56"/>
  <c r="K32" i="56"/>
  <c r="J32" i="56"/>
  <c r="E30" i="56"/>
  <c r="I30" i="56"/>
  <c r="C7" i="57"/>
  <c r="G7" i="57"/>
  <c r="D5" i="57"/>
  <c r="H5" i="57" s="1"/>
  <c r="E7" i="57"/>
  <c r="I7" i="57"/>
  <c r="E8" i="57"/>
  <c r="I8" i="57"/>
  <c r="C8" i="57"/>
  <c r="G8" i="57"/>
  <c r="E9" i="57"/>
  <c r="I9" i="57"/>
  <c r="C9" i="57"/>
  <c r="G9" i="57"/>
  <c r="C10" i="57"/>
  <c r="G10" i="57"/>
  <c r="E10" i="57"/>
  <c r="I10" i="57"/>
  <c r="E11" i="57"/>
  <c r="I11" i="57"/>
  <c r="C11" i="57"/>
  <c r="G11" i="57"/>
  <c r="E12" i="57"/>
  <c r="I12" i="57"/>
  <c r="C12" i="57"/>
  <c r="G12" i="57"/>
  <c r="E13" i="57"/>
  <c r="I13" i="57"/>
  <c r="C13" i="57"/>
  <c r="G13" i="57"/>
  <c r="E14" i="57"/>
  <c r="I14" i="57"/>
  <c r="C14" i="57"/>
  <c r="G14" i="57"/>
  <c r="E15" i="57"/>
  <c r="I15" i="57"/>
  <c r="C15" i="57"/>
  <c r="G15" i="57"/>
  <c r="E16" i="57"/>
  <c r="I16" i="57"/>
  <c r="C16" i="57"/>
  <c r="G16" i="57"/>
  <c r="E17" i="57"/>
  <c r="I17" i="57"/>
  <c r="C17" i="57"/>
  <c r="G17" i="57"/>
  <c r="E18" i="57"/>
  <c r="I18" i="57"/>
  <c r="C18" i="57"/>
  <c r="G18" i="57"/>
  <c r="E19" i="57"/>
  <c r="I19" i="57"/>
  <c r="C19" i="57"/>
  <c r="G19" i="57"/>
  <c r="E20" i="57"/>
  <c r="I20" i="57"/>
  <c r="C20" i="57"/>
  <c r="G20" i="57"/>
  <c r="E21" i="57"/>
  <c r="I21" i="57"/>
  <c r="C21" i="57"/>
  <c r="G21" i="57"/>
  <c r="E22" i="57"/>
  <c r="I22" i="57"/>
  <c r="C22" i="57"/>
  <c r="G22" i="57"/>
  <c r="E23" i="57"/>
  <c r="I23" i="57"/>
  <c r="C23" i="57"/>
  <c r="G23" i="57"/>
  <c r="E24" i="57"/>
  <c r="I24" i="57"/>
  <c r="C24" i="57"/>
  <c r="G24" i="57"/>
  <c r="E25" i="57"/>
  <c r="I25" i="57"/>
  <c r="C25" i="57"/>
  <c r="G25" i="57"/>
  <c r="E26" i="57"/>
  <c r="I26" i="57"/>
  <c r="C26" i="57"/>
  <c r="G26" i="57"/>
  <c r="C27" i="57"/>
  <c r="G27" i="57"/>
  <c r="K30" i="57"/>
  <c r="J30" i="57"/>
  <c r="E28" i="57"/>
  <c r="I28" i="57"/>
  <c r="C7" i="58"/>
  <c r="G7" i="58"/>
  <c r="D5" i="58"/>
  <c r="H5" i="58" s="1"/>
  <c r="E7" i="58"/>
  <c r="I7" i="58"/>
  <c r="E8" i="58"/>
  <c r="I8" i="58"/>
  <c r="C8" i="58"/>
  <c r="G8" i="58"/>
  <c r="E9" i="58"/>
  <c r="I9" i="58"/>
  <c r="C9" i="58"/>
  <c r="G9" i="58"/>
  <c r="E10" i="58"/>
  <c r="I10" i="58"/>
  <c r="C10" i="58"/>
  <c r="G10" i="58"/>
  <c r="C11" i="58"/>
  <c r="G11" i="58"/>
  <c r="E11" i="58"/>
  <c r="I11" i="58"/>
  <c r="E12" i="58"/>
  <c r="I12" i="58"/>
  <c r="C12" i="58"/>
  <c r="G12" i="58"/>
  <c r="E13" i="58"/>
  <c r="I13" i="58"/>
  <c r="C13" i="58"/>
  <c r="G13" i="58"/>
  <c r="E14" i="58"/>
  <c r="I14" i="58"/>
  <c r="C14" i="58"/>
  <c r="G14" i="58"/>
  <c r="E15" i="58"/>
  <c r="I15" i="58"/>
  <c r="C15" i="58"/>
  <c r="G15" i="58"/>
  <c r="E16" i="58"/>
  <c r="I16" i="58"/>
  <c r="C16" i="58"/>
  <c r="G16" i="58"/>
  <c r="E17" i="58"/>
  <c r="I17" i="58"/>
  <c r="C17" i="58"/>
  <c r="G17" i="58"/>
  <c r="E18" i="58"/>
  <c r="I18" i="58"/>
  <c r="C18" i="58"/>
  <c r="G18" i="58"/>
  <c r="E19" i="58"/>
  <c r="I19" i="58"/>
  <c r="C19" i="58"/>
  <c r="G19" i="58"/>
  <c r="E20" i="58"/>
  <c r="I20" i="58"/>
  <c r="C20" i="58"/>
  <c r="G20" i="58"/>
  <c r="E21" i="58"/>
  <c r="I21" i="58"/>
  <c r="C21" i="58"/>
  <c r="G21" i="58"/>
  <c r="E22" i="58"/>
  <c r="I22" i="58"/>
  <c r="C22" i="58"/>
  <c r="G22" i="58"/>
  <c r="E23" i="58"/>
  <c r="I23" i="58"/>
  <c r="C23" i="58"/>
  <c r="G23" i="58"/>
  <c r="E24" i="58"/>
  <c r="I24" i="58"/>
  <c r="C24" i="58"/>
  <c r="G24" i="58"/>
  <c r="E25" i="58"/>
  <c r="I25" i="58"/>
  <c r="C25" i="58"/>
  <c r="G25" i="58"/>
  <c r="E26" i="58"/>
  <c r="I26" i="58"/>
  <c r="C26" i="58"/>
  <c r="G26" i="58"/>
  <c r="E27" i="58"/>
  <c r="I27" i="58"/>
  <c r="C27" i="58"/>
  <c r="G27" i="58"/>
  <c r="E28" i="58"/>
  <c r="I28" i="58"/>
  <c r="C28" i="58"/>
  <c r="G28" i="58"/>
  <c r="E29" i="58"/>
  <c r="I29" i="58"/>
  <c r="C29" i="58"/>
  <c r="G29" i="58"/>
  <c r="E30" i="58"/>
  <c r="I30" i="58"/>
  <c r="C30" i="58"/>
  <c r="G30" i="58"/>
  <c r="I31" i="58"/>
  <c r="C31" i="58"/>
  <c r="G31" i="58"/>
  <c r="E31" i="58"/>
  <c r="E32" i="58"/>
  <c r="I32" i="58"/>
  <c r="C32" i="58"/>
  <c r="G32" i="58"/>
  <c r="E33" i="58"/>
  <c r="I33" i="58"/>
  <c r="C33" i="58"/>
  <c r="G33" i="58"/>
  <c r="E34" i="58"/>
  <c r="I34" i="58"/>
  <c r="C34" i="58"/>
  <c r="G34" i="58"/>
  <c r="E35" i="58"/>
  <c r="I35" i="58"/>
  <c r="C35" i="58"/>
  <c r="G35" i="58"/>
  <c r="E36" i="58"/>
  <c r="I36" i="58"/>
  <c r="C36" i="58"/>
  <c r="G36" i="58"/>
  <c r="E37" i="58"/>
  <c r="I37" i="58"/>
  <c r="C37" i="58"/>
  <c r="G37" i="58"/>
  <c r="E38" i="58"/>
  <c r="I38" i="58"/>
  <c r="C38" i="58"/>
  <c r="G38" i="58"/>
  <c r="E39" i="58"/>
  <c r="I39" i="58"/>
  <c r="C39" i="58"/>
  <c r="G39" i="58"/>
  <c r="E40" i="58"/>
  <c r="I40" i="58"/>
  <c r="C40" i="58"/>
  <c r="G40" i="58"/>
  <c r="E41" i="58"/>
  <c r="I41" i="58"/>
  <c r="C41" i="58"/>
  <c r="G41" i="58"/>
  <c r="E42" i="58"/>
  <c r="I42" i="58"/>
  <c r="C42" i="58"/>
  <c r="G42" i="58"/>
  <c r="E43" i="58"/>
  <c r="I43" i="58"/>
  <c r="C43" i="58"/>
  <c r="G43" i="58"/>
  <c r="C44" i="58"/>
  <c r="G44" i="58"/>
  <c r="K47" i="58"/>
  <c r="J47" i="58"/>
  <c r="E45" i="58"/>
  <c r="I45" i="58"/>
  <c r="C7" i="50"/>
  <c r="G7" i="50"/>
  <c r="E7" i="50"/>
  <c r="I7" i="50"/>
  <c r="C8" i="50"/>
  <c r="G8" i="50"/>
  <c r="E8" i="50"/>
  <c r="I8" i="50"/>
  <c r="E9" i="50"/>
  <c r="I9" i="50"/>
  <c r="C9" i="50"/>
  <c r="G9" i="50"/>
  <c r="E10" i="50"/>
  <c r="I10" i="50"/>
  <c r="C10" i="50"/>
  <c r="G10" i="50"/>
  <c r="E11" i="50"/>
  <c r="I11" i="50"/>
  <c r="C11" i="50"/>
  <c r="G11" i="50"/>
  <c r="E12" i="50"/>
  <c r="I12" i="50"/>
  <c r="C12" i="50"/>
  <c r="G12" i="50"/>
  <c r="E13" i="50"/>
  <c r="I13" i="50"/>
  <c r="C13" i="50"/>
  <c r="G13" i="50"/>
  <c r="C14" i="50"/>
  <c r="G14" i="50"/>
  <c r="E14" i="50"/>
  <c r="I14" i="50"/>
  <c r="E15" i="50"/>
  <c r="I15" i="50"/>
  <c r="C15" i="50"/>
  <c r="G15" i="50"/>
  <c r="E16" i="50"/>
  <c r="I16" i="50"/>
  <c r="C16" i="50"/>
  <c r="G16" i="50"/>
  <c r="E17" i="50"/>
  <c r="I17" i="50"/>
  <c r="C17" i="50"/>
  <c r="G17" i="50"/>
  <c r="E18" i="50"/>
  <c r="I18" i="50"/>
  <c r="C18" i="50"/>
  <c r="G18" i="50"/>
  <c r="E19" i="50"/>
  <c r="I19" i="50"/>
  <c r="C19" i="50"/>
  <c r="G19" i="50"/>
  <c r="E20" i="50"/>
  <c r="I20" i="50"/>
  <c r="C20" i="50"/>
  <c r="G20" i="50"/>
  <c r="E21" i="50"/>
  <c r="I21" i="50"/>
  <c r="C21" i="50"/>
  <c r="G21" i="50"/>
  <c r="C22" i="50"/>
  <c r="G22" i="50"/>
  <c r="E22" i="50"/>
  <c r="I22" i="50"/>
  <c r="E23" i="50"/>
  <c r="I23" i="50"/>
  <c r="C23" i="50"/>
  <c r="G23" i="50"/>
  <c r="E24" i="50"/>
  <c r="I24" i="50"/>
  <c r="C24" i="50"/>
  <c r="G24" i="50"/>
  <c r="C25" i="50"/>
  <c r="G25" i="50"/>
  <c r="E25" i="50"/>
  <c r="I25" i="50"/>
  <c r="E26" i="50"/>
  <c r="I26" i="50"/>
  <c r="C26" i="50"/>
  <c r="G26" i="50"/>
  <c r="C27" i="50"/>
  <c r="G27" i="50"/>
  <c r="E27" i="50"/>
  <c r="I27" i="50"/>
  <c r="E28" i="50"/>
  <c r="I28" i="50"/>
  <c r="C28" i="50"/>
  <c r="G28" i="50"/>
  <c r="E29" i="50"/>
  <c r="I29" i="50"/>
  <c r="C29" i="50"/>
  <c r="G29" i="50"/>
  <c r="E30" i="50"/>
  <c r="I30" i="50"/>
  <c r="C30" i="50"/>
  <c r="G30" i="50"/>
  <c r="E31" i="50"/>
  <c r="I31" i="50"/>
  <c r="C31" i="50"/>
  <c r="G31" i="50"/>
  <c r="E32" i="50"/>
  <c r="I32" i="50"/>
  <c r="C32" i="50"/>
  <c r="G32" i="50"/>
  <c r="E33" i="50"/>
  <c r="I33" i="50"/>
  <c r="C33" i="50"/>
  <c r="G33" i="50"/>
  <c r="E34" i="50"/>
  <c r="I34" i="50"/>
  <c r="C34" i="50"/>
  <c r="G34" i="50"/>
  <c r="E35" i="50"/>
  <c r="I35" i="50"/>
  <c r="C35" i="50"/>
  <c r="G35" i="50"/>
  <c r="E36" i="50"/>
  <c r="I36" i="50"/>
  <c r="C36" i="50"/>
  <c r="G36" i="50"/>
  <c r="E37" i="50"/>
  <c r="I37" i="50"/>
  <c r="C37" i="50"/>
  <c r="G37" i="50"/>
  <c r="E38" i="50"/>
  <c r="I38" i="50"/>
  <c r="C38" i="50"/>
  <c r="G38" i="50"/>
  <c r="C39" i="50"/>
  <c r="G39" i="50"/>
  <c r="E39" i="50"/>
  <c r="I39" i="50"/>
  <c r="E40" i="50"/>
  <c r="I40" i="50"/>
  <c r="C40" i="50"/>
  <c r="G40" i="50"/>
  <c r="E41" i="50"/>
  <c r="I41" i="50"/>
  <c r="C41" i="50"/>
  <c r="G41" i="50"/>
  <c r="E42" i="50"/>
  <c r="I42" i="50"/>
  <c r="C42" i="50"/>
  <c r="G42" i="50"/>
  <c r="E43" i="50"/>
  <c r="I43" i="50"/>
  <c r="C43" i="50"/>
  <c r="G43" i="50"/>
  <c r="E44" i="50"/>
  <c r="I44" i="50"/>
  <c r="C44" i="50"/>
  <c r="G44" i="50"/>
  <c r="E45" i="50"/>
  <c r="I45" i="50"/>
  <c r="C45" i="50"/>
  <c r="G45" i="50"/>
  <c r="E46" i="50"/>
  <c r="I46" i="50"/>
  <c r="G46" i="50"/>
  <c r="E47" i="50"/>
  <c r="I47" i="50"/>
  <c r="J50" i="50"/>
  <c r="C47" i="50"/>
  <c r="G47" i="50"/>
  <c r="K50" i="50"/>
  <c r="C48" i="50"/>
  <c r="F5" i="50"/>
  <c r="C40" i="53"/>
  <c r="G40" i="53"/>
  <c r="C58" i="53"/>
  <c r="G58" i="53"/>
  <c r="C25" i="53"/>
  <c r="G25" i="53"/>
  <c r="C37" i="53"/>
  <c r="G37" i="53"/>
  <c r="C7" i="53"/>
  <c r="G7" i="53"/>
  <c r="C22" i="53"/>
  <c r="G22" i="53"/>
  <c r="E40" i="53"/>
  <c r="I40" i="53"/>
  <c r="E58" i="53"/>
  <c r="I58" i="53"/>
  <c r="E25" i="53"/>
  <c r="I25" i="53"/>
  <c r="E37" i="53"/>
  <c r="I37" i="53"/>
  <c r="E7" i="53"/>
  <c r="I7" i="53"/>
  <c r="E22" i="53"/>
  <c r="I22" i="53"/>
  <c r="D5" i="53"/>
  <c r="H5" i="53" s="1"/>
  <c r="C8" i="53"/>
  <c r="G8" i="53"/>
  <c r="E8" i="53"/>
  <c r="I8" i="53"/>
  <c r="E9" i="53"/>
  <c r="I9" i="53"/>
  <c r="C9" i="53"/>
  <c r="G9" i="53"/>
  <c r="E10" i="53"/>
  <c r="I10" i="53"/>
  <c r="C10" i="53"/>
  <c r="G10" i="53"/>
  <c r="C11" i="53"/>
  <c r="G11" i="53"/>
  <c r="E11" i="53"/>
  <c r="I11" i="53"/>
  <c r="E12" i="53"/>
  <c r="I12" i="53"/>
  <c r="C12" i="53"/>
  <c r="G12" i="53"/>
  <c r="E13" i="53"/>
  <c r="I13" i="53"/>
  <c r="C13" i="53"/>
  <c r="G13" i="53"/>
  <c r="E14" i="53"/>
  <c r="I14" i="53"/>
  <c r="C14" i="53"/>
  <c r="G14" i="53"/>
  <c r="E15" i="53"/>
  <c r="I15" i="53"/>
  <c r="C15" i="53"/>
  <c r="G15" i="53"/>
  <c r="E16" i="53"/>
  <c r="I16" i="53"/>
  <c r="C16" i="53"/>
  <c r="G16" i="53"/>
  <c r="E17" i="53"/>
  <c r="I17" i="53"/>
  <c r="C17" i="53"/>
  <c r="G17" i="53"/>
  <c r="C18" i="53"/>
  <c r="G18" i="53"/>
  <c r="E18" i="53"/>
  <c r="I18" i="53"/>
  <c r="C19" i="53"/>
  <c r="G19" i="53"/>
  <c r="K22" i="53"/>
  <c r="J22" i="53"/>
  <c r="E20" i="53"/>
  <c r="I20" i="53"/>
  <c r="E26" i="53"/>
  <c r="I26" i="53"/>
  <c r="C26" i="53"/>
  <c r="G26" i="53"/>
  <c r="E27" i="53"/>
  <c r="I27" i="53"/>
  <c r="C27" i="53"/>
  <c r="G27" i="53"/>
  <c r="E28" i="53"/>
  <c r="I28" i="53"/>
  <c r="C28" i="53"/>
  <c r="G28" i="53"/>
  <c r="E29" i="53"/>
  <c r="I29" i="53"/>
  <c r="C29" i="53"/>
  <c r="G29" i="53"/>
  <c r="E30" i="53"/>
  <c r="I30" i="53"/>
  <c r="C30" i="53"/>
  <c r="G30" i="53"/>
  <c r="E31" i="53"/>
  <c r="I31" i="53"/>
  <c r="C31" i="53"/>
  <c r="G31" i="53"/>
  <c r="E32" i="53"/>
  <c r="I32" i="53"/>
  <c r="C32" i="53"/>
  <c r="G32" i="53"/>
  <c r="E33" i="53"/>
  <c r="I33" i="53"/>
  <c r="C33" i="53"/>
  <c r="G33" i="53"/>
  <c r="C34" i="53"/>
  <c r="G34" i="53"/>
  <c r="K37" i="53"/>
  <c r="J37" i="53"/>
  <c r="E35" i="53"/>
  <c r="I35" i="53"/>
  <c r="C41" i="53"/>
  <c r="G41" i="53"/>
  <c r="E41" i="53"/>
  <c r="I41" i="53"/>
  <c r="E42" i="53"/>
  <c r="I42" i="53"/>
  <c r="C42" i="53"/>
  <c r="G42" i="53"/>
  <c r="E43" i="53"/>
  <c r="I43" i="53"/>
  <c r="C43" i="53"/>
  <c r="G43" i="53"/>
  <c r="C44" i="53"/>
  <c r="G44" i="53"/>
  <c r="E44" i="53"/>
  <c r="I44" i="53"/>
  <c r="E45" i="53"/>
  <c r="I45" i="53"/>
  <c r="C45" i="53"/>
  <c r="G45" i="53"/>
  <c r="E46" i="53"/>
  <c r="I46" i="53"/>
  <c r="C46" i="53"/>
  <c r="G46" i="53"/>
  <c r="E47" i="53"/>
  <c r="I47" i="53"/>
  <c r="C47" i="53"/>
  <c r="G47" i="53"/>
  <c r="C48" i="53"/>
  <c r="G48" i="53"/>
  <c r="E48" i="53"/>
  <c r="I48" i="53"/>
  <c r="E49" i="53"/>
  <c r="I49" i="53"/>
  <c r="C49" i="53"/>
  <c r="G49" i="53"/>
  <c r="E50" i="53"/>
  <c r="I50" i="53"/>
  <c r="C50" i="53"/>
  <c r="G50" i="53"/>
  <c r="E51" i="53"/>
  <c r="I51" i="53"/>
  <c r="C51" i="53"/>
  <c r="G51" i="53"/>
  <c r="E52" i="53"/>
  <c r="I52" i="53"/>
  <c r="C52" i="53"/>
  <c r="G52" i="53"/>
  <c r="C53" i="53"/>
  <c r="G53" i="53"/>
  <c r="E53" i="53"/>
  <c r="I53" i="53"/>
  <c r="C54" i="53"/>
  <c r="G54" i="53"/>
  <c r="E54" i="53"/>
  <c r="I54" i="53"/>
  <c r="C55" i="53"/>
  <c r="G55" i="53"/>
  <c r="K58" i="53"/>
  <c r="J58" i="53"/>
  <c r="E56" i="53"/>
  <c r="I56" i="53"/>
  <c r="C57" i="54"/>
  <c r="G57" i="54"/>
  <c r="C79" i="54"/>
  <c r="G79" i="54"/>
  <c r="C43" i="54"/>
  <c r="G43" i="54"/>
  <c r="C54" i="54"/>
  <c r="G54" i="54"/>
  <c r="C29" i="54"/>
  <c r="G29" i="54"/>
  <c r="C40" i="54"/>
  <c r="G40" i="54"/>
  <c r="C20" i="54"/>
  <c r="G20" i="54"/>
  <c r="C26" i="54"/>
  <c r="G26" i="54"/>
  <c r="C15" i="54"/>
  <c r="G15" i="54"/>
  <c r="C7" i="54"/>
  <c r="G7" i="54"/>
  <c r="C12" i="54"/>
  <c r="G12" i="54"/>
  <c r="E57" i="54"/>
  <c r="I57" i="54"/>
  <c r="E79" i="54"/>
  <c r="I79" i="54"/>
  <c r="E43" i="54"/>
  <c r="I43" i="54"/>
  <c r="E54" i="54"/>
  <c r="I54" i="54"/>
  <c r="E29" i="54"/>
  <c r="I29" i="54"/>
  <c r="E40" i="54"/>
  <c r="I40" i="54"/>
  <c r="E20" i="54"/>
  <c r="I20" i="54"/>
  <c r="E26" i="54"/>
  <c r="I26" i="54"/>
  <c r="J17" i="54"/>
  <c r="K17" i="54"/>
  <c r="E15" i="54"/>
  <c r="I15" i="54"/>
  <c r="E17" i="54"/>
  <c r="I17" i="54"/>
  <c r="E7" i="54"/>
  <c r="I7" i="54"/>
  <c r="E12" i="54"/>
  <c r="I12" i="54"/>
  <c r="D5" i="54"/>
  <c r="H5" i="54" s="1"/>
  <c r="E8" i="54"/>
  <c r="I8" i="54"/>
  <c r="C8" i="54"/>
  <c r="G8" i="54"/>
  <c r="C9" i="54"/>
  <c r="G9" i="54"/>
  <c r="K12" i="54"/>
  <c r="J12" i="54"/>
  <c r="E10" i="54"/>
  <c r="I10" i="54"/>
  <c r="E21" i="54"/>
  <c r="I21" i="54"/>
  <c r="C21" i="54"/>
  <c r="G21" i="54"/>
  <c r="E22" i="54"/>
  <c r="I22" i="54"/>
  <c r="C22" i="54"/>
  <c r="G22" i="54"/>
  <c r="C23" i="54"/>
  <c r="G23" i="54"/>
  <c r="J26" i="54"/>
  <c r="K26" i="54"/>
  <c r="E24" i="54"/>
  <c r="I24" i="54"/>
  <c r="E30" i="54"/>
  <c r="I30" i="54"/>
  <c r="C30" i="54"/>
  <c r="G30" i="54"/>
  <c r="E31" i="54"/>
  <c r="I31" i="54"/>
  <c r="C31" i="54"/>
  <c r="G31" i="54"/>
  <c r="E32" i="54"/>
  <c r="I32" i="54"/>
  <c r="C32" i="54"/>
  <c r="G32" i="54"/>
  <c r="E33" i="54"/>
  <c r="I33" i="54"/>
  <c r="C33" i="54"/>
  <c r="G33" i="54"/>
  <c r="E34" i="54"/>
  <c r="I34" i="54"/>
  <c r="C34" i="54"/>
  <c r="G34" i="54"/>
  <c r="E35" i="54"/>
  <c r="I35" i="54"/>
  <c r="C35" i="54"/>
  <c r="G35" i="54"/>
  <c r="E36" i="54"/>
  <c r="I36" i="54"/>
  <c r="C36" i="54"/>
  <c r="G36" i="54"/>
  <c r="C37" i="54"/>
  <c r="G37" i="54"/>
  <c r="K40" i="54"/>
  <c r="J40" i="54"/>
  <c r="E38" i="54"/>
  <c r="I38" i="54"/>
  <c r="E44" i="54"/>
  <c r="I44" i="54"/>
  <c r="C44" i="54"/>
  <c r="G44" i="54"/>
  <c r="E45" i="54"/>
  <c r="I45" i="54"/>
  <c r="C45" i="54"/>
  <c r="G45" i="54"/>
  <c r="E46" i="54"/>
  <c r="I46" i="54"/>
  <c r="C46" i="54"/>
  <c r="G46" i="54"/>
  <c r="C47" i="54"/>
  <c r="G47" i="54"/>
  <c r="E47" i="54"/>
  <c r="I47" i="54"/>
  <c r="E48" i="54"/>
  <c r="I48" i="54"/>
  <c r="C48" i="54"/>
  <c r="G48" i="54"/>
  <c r="I49" i="54"/>
  <c r="C49" i="54"/>
  <c r="G49" i="54"/>
  <c r="J54" i="54"/>
  <c r="E50" i="54"/>
  <c r="C50" i="54"/>
  <c r="G50" i="54"/>
  <c r="K54" i="54"/>
  <c r="E51" i="54"/>
  <c r="I51" i="54"/>
  <c r="C51" i="54"/>
  <c r="G51" i="54"/>
  <c r="E52" i="54"/>
  <c r="I52" i="54"/>
  <c r="E58" i="54"/>
  <c r="I58" i="54"/>
  <c r="C58" i="54"/>
  <c r="G58" i="54"/>
  <c r="E59" i="54"/>
  <c r="I59" i="54"/>
  <c r="C59" i="54"/>
  <c r="G59" i="54"/>
  <c r="E60" i="54"/>
  <c r="I60" i="54"/>
  <c r="C60" i="54"/>
  <c r="G60" i="54"/>
  <c r="E61" i="54"/>
  <c r="I61" i="54"/>
  <c r="C61" i="54"/>
  <c r="G61" i="54"/>
  <c r="E62" i="54"/>
  <c r="I62" i="54"/>
  <c r="C62" i="54"/>
  <c r="G62" i="54"/>
  <c r="C63" i="54"/>
  <c r="G63" i="54"/>
  <c r="E63" i="54"/>
  <c r="I63" i="54"/>
  <c r="E64" i="54"/>
  <c r="I64" i="54"/>
  <c r="C64" i="54"/>
  <c r="G64" i="54"/>
  <c r="E65" i="54"/>
  <c r="I65" i="54"/>
  <c r="C65" i="54"/>
  <c r="G65" i="54"/>
  <c r="E66" i="54"/>
  <c r="I66" i="54"/>
  <c r="C66" i="54"/>
  <c r="G66" i="54"/>
  <c r="E67" i="54"/>
  <c r="I67" i="54"/>
  <c r="C67" i="54"/>
  <c r="G67" i="54"/>
  <c r="E68" i="54"/>
  <c r="I68" i="54"/>
  <c r="C68" i="54"/>
  <c r="G68" i="54"/>
  <c r="E69" i="54"/>
  <c r="I69" i="54"/>
  <c r="C69" i="54"/>
  <c r="G69" i="54"/>
  <c r="E70" i="54"/>
  <c r="I70" i="54"/>
  <c r="C70" i="54"/>
  <c r="G70" i="54"/>
  <c r="E71" i="54"/>
  <c r="I71" i="54"/>
  <c r="C71" i="54"/>
  <c r="G71" i="54"/>
  <c r="E72" i="54"/>
  <c r="I72" i="54"/>
  <c r="C72" i="54"/>
  <c r="G72" i="54"/>
  <c r="C73" i="54"/>
  <c r="G73" i="54"/>
  <c r="E73" i="54"/>
  <c r="I73" i="54"/>
  <c r="E74" i="54"/>
  <c r="I74" i="54"/>
  <c r="C74" i="54"/>
  <c r="G74" i="54"/>
  <c r="E75" i="54"/>
  <c r="I75" i="54"/>
  <c r="C75" i="54"/>
  <c r="G75" i="54"/>
  <c r="C76" i="54"/>
  <c r="G76" i="54"/>
  <c r="J79" i="54"/>
  <c r="K79" i="54"/>
  <c r="E77" i="54"/>
  <c r="I77" i="54"/>
  <c r="E150" i="55"/>
  <c r="I147" i="55"/>
  <c r="C72" i="55"/>
  <c r="C96" i="55"/>
  <c r="G96" i="55"/>
  <c r="I54" i="55"/>
  <c r="E29" i="55"/>
  <c r="C183" i="55"/>
  <c r="G183" i="55"/>
  <c r="C196" i="55"/>
  <c r="G196" i="55"/>
  <c r="C177" i="55"/>
  <c r="G177" i="55"/>
  <c r="C180" i="55"/>
  <c r="G180" i="55"/>
  <c r="I150" i="55"/>
  <c r="E170" i="55"/>
  <c r="I170" i="55"/>
  <c r="E120" i="55"/>
  <c r="I120" i="55"/>
  <c r="E147" i="55"/>
  <c r="C99" i="55"/>
  <c r="G99" i="55"/>
  <c r="C113" i="55"/>
  <c r="G113" i="55"/>
  <c r="G72" i="55"/>
  <c r="E54" i="55"/>
  <c r="E65" i="55"/>
  <c r="I65" i="55"/>
  <c r="I29" i="55"/>
  <c r="E51" i="55"/>
  <c r="I51" i="55"/>
  <c r="C7" i="55"/>
  <c r="G7" i="55"/>
  <c r="C22" i="55"/>
  <c r="G22" i="55"/>
  <c r="J200" i="55"/>
  <c r="E183" i="55"/>
  <c r="I183" i="55"/>
  <c r="E196" i="55"/>
  <c r="I196" i="55"/>
  <c r="E177" i="55"/>
  <c r="I177" i="55"/>
  <c r="C150" i="55"/>
  <c r="G150" i="55"/>
  <c r="C170" i="55"/>
  <c r="G170" i="55"/>
  <c r="C120" i="55"/>
  <c r="G120" i="55"/>
  <c r="C147" i="55"/>
  <c r="G147" i="55"/>
  <c r="E99" i="55"/>
  <c r="I99" i="55"/>
  <c r="E113" i="55"/>
  <c r="I113" i="55"/>
  <c r="E72" i="55"/>
  <c r="I72" i="55"/>
  <c r="E96" i="55"/>
  <c r="I96" i="55"/>
  <c r="C54" i="55"/>
  <c r="G54" i="55"/>
  <c r="C65" i="55"/>
  <c r="G65" i="55"/>
  <c r="C29" i="55"/>
  <c r="G29" i="55"/>
  <c r="C51" i="55"/>
  <c r="G51" i="55"/>
  <c r="E7" i="55"/>
  <c r="I7" i="55"/>
  <c r="E22" i="55"/>
  <c r="I22" i="55"/>
  <c r="D5" i="55"/>
  <c r="H5" i="55" s="1"/>
  <c r="C8" i="55"/>
  <c r="G8" i="55"/>
  <c r="E8" i="55"/>
  <c r="I8" i="55"/>
  <c r="C9" i="55"/>
  <c r="G9" i="55"/>
  <c r="E9" i="55"/>
  <c r="I9" i="55"/>
  <c r="E10" i="55"/>
  <c r="I10" i="55"/>
  <c r="C10" i="55"/>
  <c r="G10" i="55"/>
  <c r="E11" i="55"/>
  <c r="I11" i="55"/>
  <c r="C11" i="55"/>
  <c r="G11" i="55"/>
  <c r="E12" i="55"/>
  <c r="I12" i="55"/>
  <c r="C12" i="55"/>
  <c r="G12" i="55"/>
  <c r="E13" i="55"/>
  <c r="I13" i="55"/>
  <c r="C13" i="55"/>
  <c r="G13" i="55"/>
  <c r="E14" i="55"/>
  <c r="I14" i="55"/>
  <c r="C14" i="55"/>
  <c r="G14" i="55"/>
  <c r="E15" i="55"/>
  <c r="I15" i="55"/>
  <c r="C15" i="55"/>
  <c r="G15" i="55"/>
  <c r="C16" i="55"/>
  <c r="G16" i="55"/>
  <c r="E16" i="55"/>
  <c r="I16" i="55"/>
  <c r="C17" i="55"/>
  <c r="G17" i="55"/>
  <c r="C18" i="55"/>
  <c r="G18" i="55"/>
  <c r="J22" i="55"/>
  <c r="K22" i="55"/>
  <c r="E18" i="55"/>
  <c r="I18" i="55"/>
  <c r="E19" i="55"/>
  <c r="I19" i="55"/>
  <c r="C19" i="55"/>
  <c r="G19" i="55"/>
  <c r="E20" i="55"/>
  <c r="I20" i="55"/>
  <c r="F27" i="55"/>
  <c r="E30" i="55"/>
  <c r="I30" i="55"/>
  <c r="C30" i="55"/>
  <c r="G30" i="55"/>
  <c r="E31" i="55"/>
  <c r="I31" i="55"/>
  <c r="C31" i="55"/>
  <c r="G31" i="55"/>
  <c r="E32" i="55"/>
  <c r="I32" i="55"/>
  <c r="C32" i="55"/>
  <c r="G32" i="55"/>
  <c r="E33" i="55"/>
  <c r="I33" i="55"/>
  <c r="C33" i="55"/>
  <c r="G33" i="55"/>
  <c r="E34" i="55"/>
  <c r="I34" i="55"/>
  <c r="C34" i="55"/>
  <c r="G34" i="55"/>
  <c r="E35" i="55"/>
  <c r="I35" i="55"/>
  <c r="C35" i="55"/>
  <c r="G35" i="55"/>
  <c r="E36" i="55"/>
  <c r="I36" i="55"/>
  <c r="C36" i="55"/>
  <c r="G36" i="55"/>
  <c r="E37" i="55"/>
  <c r="I37" i="55"/>
  <c r="C37" i="55"/>
  <c r="G37" i="55"/>
  <c r="C38" i="55"/>
  <c r="G38" i="55"/>
  <c r="E38" i="55"/>
  <c r="I38" i="55"/>
  <c r="E39" i="55"/>
  <c r="I39" i="55"/>
  <c r="C39" i="55"/>
  <c r="G39" i="55"/>
  <c r="E40" i="55"/>
  <c r="I40" i="55"/>
  <c r="C40" i="55"/>
  <c r="G40" i="55"/>
  <c r="E41" i="55"/>
  <c r="I41" i="55"/>
  <c r="C41" i="55"/>
  <c r="G41" i="55"/>
  <c r="C42" i="55"/>
  <c r="G42" i="55"/>
  <c r="E42" i="55"/>
  <c r="I42" i="55"/>
  <c r="E43" i="55"/>
  <c r="I43" i="55"/>
  <c r="C43" i="55"/>
  <c r="G43" i="55"/>
  <c r="E44" i="55"/>
  <c r="I44" i="55"/>
  <c r="C44" i="55"/>
  <c r="G44" i="55"/>
  <c r="C45" i="55"/>
  <c r="G45" i="55"/>
  <c r="E45" i="55"/>
  <c r="I45" i="55"/>
  <c r="E46" i="55"/>
  <c r="I46" i="55"/>
  <c r="C46" i="55"/>
  <c r="G46" i="55"/>
  <c r="C47" i="55"/>
  <c r="G47" i="55"/>
  <c r="K51" i="55"/>
  <c r="J51" i="55"/>
  <c r="E48" i="55"/>
  <c r="I48" i="55"/>
  <c r="C48" i="55"/>
  <c r="G48" i="55"/>
  <c r="E49" i="55"/>
  <c r="I49" i="55"/>
  <c r="C55" i="55"/>
  <c r="G55" i="55"/>
  <c r="E55" i="55"/>
  <c r="I55" i="55"/>
  <c r="E56" i="55"/>
  <c r="I56" i="55"/>
  <c r="C56" i="55"/>
  <c r="G56" i="55"/>
  <c r="E57" i="55"/>
  <c r="I57" i="55"/>
  <c r="C57" i="55"/>
  <c r="G57" i="55"/>
  <c r="E58" i="55"/>
  <c r="I58" i="55"/>
  <c r="C58" i="55"/>
  <c r="G58" i="55"/>
  <c r="C59" i="55"/>
  <c r="G59" i="55"/>
  <c r="E59" i="55"/>
  <c r="I59" i="55"/>
  <c r="E60" i="55"/>
  <c r="I60" i="55"/>
  <c r="C60" i="55"/>
  <c r="G60" i="55"/>
  <c r="E61" i="55"/>
  <c r="I61" i="55"/>
  <c r="C61" i="55"/>
  <c r="G61" i="55"/>
  <c r="C62" i="55"/>
  <c r="G62" i="55"/>
  <c r="K65" i="55"/>
  <c r="J65" i="55"/>
  <c r="E63" i="55"/>
  <c r="I63" i="55"/>
  <c r="F70" i="55"/>
  <c r="E73" i="55"/>
  <c r="I73" i="55"/>
  <c r="C73" i="55"/>
  <c r="G73" i="55"/>
  <c r="E74" i="55"/>
  <c r="I74" i="55"/>
  <c r="C74" i="55"/>
  <c r="G74" i="55"/>
  <c r="E75" i="55"/>
  <c r="I75" i="55"/>
  <c r="C75" i="55"/>
  <c r="G75" i="55"/>
  <c r="E76" i="55"/>
  <c r="I76" i="55"/>
  <c r="C76" i="55"/>
  <c r="G76" i="55"/>
  <c r="E77" i="55"/>
  <c r="I77" i="55"/>
  <c r="C77" i="55"/>
  <c r="G77" i="55"/>
  <c r="C78" i="55"/>
  <c r="G78" i="55"/>
  <c r="E78" i="55"/>
  <c r="I78" i="55"/>
  <c r="E79" i="55"/>
  <c r="I79" i="55"/>
  <c r="C79" i="55"/>
  <c r="G79" i="55"/>
  <c r="C80" i="55"/>
  <c r="G80" i="55"/>
  <c r="E80" i="55"/>
  <c r="I80" i="55"/>
  <c r="E81" i="55"/>
  <c r="I81" i="55"/>
  <c r="C81" i="55"/>
  <c r="G81" i="55"/>
  <c r="C82" i="55"/>
  <c r="G82" i="55"/>
  <c r="E82" i="55"/>
  <c r="I82" i="55"/>
  <c r="C83" i="55"/>
  <c r="G83" i="55"/>
  <c r="E83" i="55"/>
  <c r="I83" i="55"/>
  <c r="E84" i="55"/>
  <c r="I84" i="55"/>
  <c r="C84" i="55"/>
  <c r="G84" i="55"/>
  <c r="C85" i="55"/>
  <c r="G85" i="55"/>
  <c r="E85" i="55"/>
  <c r="I85" i="55"/>
  <c r="C86" i="55"/>
  <c r="G86" i="55"/>
  <c r="E86" i="55"/>
  <c r="I86" i="55"/>
  <c r="E87" i="55"/>
  <c r="I87" i="55"/>
  <c r="C87" i="55"/>
  <c r="G87" i="55"/>
  <c r="E88" i="55"/>
  <c r="I88" i="55"/>
  <c r="C88" i="55"/>
  <c r="G88" i="55"/>
  <c r="E89" i="55"/>
  <c r="I89" i="55"/>
  <c r="C89" i="55"/>
  <c r="G89" i="55"/>
  <c r="E90" i="55"/>
  <c r="I90" i="55"/>
  <c r="C90" i="55"/>
  <c r="G90" i="55"/>
  <c r="C91" i="55"/>
  <c r="G91" i="55"/>
  <c r="E91" i="55"/>
  <c r="I91" i="55"/>
  <c r="E92" i="55"/>
  <c r="I92" i="55"/>
  <c r="C92" i="55"/>
  <c r="G92" i="55"/>
  <c r="C93" i="55"/>
  <c r="G93" i="55"/>
  <c r="J96" i="55"/>
  <c r="K96" i="55"/>
  <c r="E94" i="55"/>
  <c r="I94" i="55"/>
  <c r="C100" i="55"/>
  <c r="G100" i="55"/>
  <c r="E100" i="55"/>
  <c r="I100" i="55"/>
  <c r="C101" i="55"/>
  <c r="G101" i="55"/>
  <c r="E101" i="55"/>
  <c r="I101" i="55"/>
  <c r="C102" i="55"/>
  <c r="G102" i="55"/>
  <c r="E102" i="55"/>
  <c r="I102" i="55"/>
  <c r="E103" i="55"/>
  <c r="I103" i="55"/>
  <c r="C103" i="55"/>
  <c r="G103" i="55"/>
  <c r="E104" i="55"/>
  <c r="I104" i="55"/>
  <c r="C104" i="55"/>
  <c r="G104" i="55"/>
  <c r="C105" i="55"/>
  <c r="G105" i="55"/>
  <c r="E105" i="55"/>
  <c r="I105" i="55"/>
  <c r="E106" i="55"/>
  <c r="I106" i="55"/>
  <c r="C106" i="55"/>
  <c r="G106" i="55"/>
  <c r="E107" i="55"/>
  <c r="I107" i="55"/>
  <c r="C107" i="55"/>
  <c r="G107" i="55"/>
  <c r="C108" i="55"/>
  <c r="G108" i="55"/>
  <c r="E108" i="55"/>
  <c r="I108" i="55"/>
  <c r="E109" i="55"/>
  <c r="I109" i="55"/>
  <c r="C109" i="55"/>
  <c r="G109" i="55"/>
  <c r="C110" i="55"/>
  <c r="G110" i="55"/>
  <c r="K113" i="55"/>
  <c r="J113" i="55"/>
  <c r="E111" i="55"/>
  <c r="I111" i="55"/>
  <c r="F118" i="55"/>
  <c r="E121" i="55"/>
  <c r="I121" i="55"/>
  <c r="C121" i="55"/>
  <c r="G121" i="55"/>
  <c r="E122" i="55"/>
  <c r="I122" i="55"/>
  <c r="C122" i="55"/>
  <c r="G122" i="55"/>
  <c r="C123" i="55"/>
  <c r="G123" i="55"/>
  <c r="E123" i="55"/>
  <c r="I123" i="55"/>
  <c r="C124" i="55"/>
  <c r="G124" i="55"/>
  <c r="E124" i="55"/>
  <c r="I124" i="55"/>
  <c r="C125" i="55"/>
  <c r="G125" i="55"/>
  <c r="E125" i="55"/>
  <c r="I125" i="55"/>
  <c r="C126" i="55"/>
  <c r="G126" i="55"/>
  <c r="E126" i="55"/>
  <c r="I126" i="55"/>
  <c r="C127" i="55"/>
  <c r="G127" i="55"/>
  <c r="E127" i="55"/>
  <c r="I127" i="55"/>
  <c r="E128" i="55"/>
  <c r="I128" i="55"/>
  <c r="C128" i="55"/>
  <c r="G128" i="55"/>
  <c r="C129" i="55"/>
  <c r="G129" i="55"/>
  <c r="E129" i="55"/>
  <c r="I129" i="55"/>
  <c r="C130" i="55"/>
  <c r="G130" i="55"/>
  <c r="E130" i="55"/>
  <c r="I130" i="55"/>
  <c r="C131" i="55"/>
  <c r="G131" i="55"/>
  <c r="E131" i="55"/>
  <c r="I131" i="55"/>
  <c r="E132" i="55"/>
  <c r="I132" i="55"/>
  <c r="C132" i="55"/>
  <c r="G132" i="55"/>
  <c r="C133" i="55"/>
  <c r="G133" i="55"/>
  <c r="E133" i="55"/>
  <c r="I133" i="55"/>
  <c r="C134" i="55"/>
  <c r="G134" i="55"/>
  <c r="E134" i="55"/>
  <c r="I134" i="55"/>
  <c r="E135" i="55"/>
  <c r="I135" i="55"/>
  <c r="C135" i="55"/>
  <c r="G135" i="55"/>
  <c r="C136" i="55"/>
  <c r="G136" i="55"/>
  <c r="E136" i="55"/>
  <c r="I136" i="55"/>
  <c r="E137" i="55"/>
  <c r="I137" i="55"/>
  <c r="C137" i="55"/>
  <c r="G137" i="55"/>
  <c r="C138" i="55"/>
  <c r="G138" i="55"/>
  <c r="E138" i="55"/>
  <c r="I138" i="55"/>
  <c r="E139" i="55"/>
  <c r="I139" i="55"/>
  <c r="C139" i="55"/>
  <c r="G139" i="55"/>
  <c r="E140" i="55"/>
  <c r="I140" i="55"/>
  <c r="C140" i="55"/>
  <c r="G140" i="55"/>
  <c r="C141" i="55"/>
  <c r="G141" i="55"/>
  <c r="E141" i="55"/>
  <c r="I141" i="55"/>
  <c r="E142" i="55"/>
  <c r="I142" i="55"/>
  <c r="C142" i="55"/>
  <c r="G142" i="55"/>
  <c r="E143" i="55"/>
  <c r="I143" i="55"/>
  <c r="C143" i="55"/>
  <c r="G143" i="55"/>
  <c r="C144" i="55"/>
  <c r="G144" i="55"/>
  <c r="K147" i="55"/>
  <c r="J147" i="55"/>
  <c r="E145" i="55"/>
  <c r="I145" i="55"/>
  <c r="C151" i="55"/>
  <c r="G151" i="55"/>
  <c r="E151" i="55"/>
  <c r="I151" i="55"/>
  <c r="E152" i="55"/>
  <c r="I152" i="55"/>
  <c r="C152" i="55"/>
  <c r="G152" i="55"/>
  <c r="E153" i="55"/>
  <c r="I153" i="55"/>
  <c r="C153" i="55"/>
  <c r="G153" i="55"/>
  <c r="E154" i="55"/>
  <c r="I154" i="55"/>
  <c r="C154" i="55"/>
  <c r="G154" i="55"/>
  <c r="C155" i="55"/>
  <c r="G155" i="55"/>
  <c r="E155" i="55"/>
  <c r="I155" i="55"/>
  <c r="C156" i="55"/>
  <c r="G156" i="55"/>
  <c r="E156" i="55"/>
  <c r="I156" i="55"/>
  <c r="E157" i="55"/>
  <c r="I157" i="55"/>
  <c r="C157" i="55"/>
  <c r="G157" i="55"/>
  <c r="C158" i="55"/>
  <c r="G158" i="55"/>
  <c r="E158" i="55"/>
  <c r="I158" i="55"/>
  <c r="E159" i="55"/>
  <c r="I159" i="55"/>
  <c r="C159" i="55"/>
  <c r="G159" i="55"/>
  <c r="E160" i="55"/>
  <c r="I160" i="55"/>
  <c r="C160" i="55"/>
  <c r="G160" i="55"/>
  <c r="E161" i="55"/>
  <c r="I161" i="55"/>
  <c r="C161" i="55"/>
  <c r="G161" i="55"/>
  <c r="E162" i="55"/>
  <c r="I162" i="55"/>
  <c r="C162" i="55"/>
  <c r="G162" i="55"/>
  <c r="E163" i="55"/>
  <c r="I163" i="55"/>
  <c r="C163" i="55"/>
  <c r="G163" i="55"/>
  <c r="C164" i="55"/>
  <c r="G164" i="55"/>
  <c r="E164" i="55"/>
  <c r="I164" i="55"/>
  <c r="C165" i="55"/>
  <c r="G165" i="55"/>
  <c r="E165" i="55"/>
  <c r="I165" i="55"/>
  <c r="E166" i="55"/>
  <c r="I166" i="55"/>
  <c r="C166" i="55"/>
  <c r="G166" i="55"/>
  <c r="C167" i="55"/>
  <c r="G167" i="55"/>
  <c r="K170" i="55"/>
  <c r="J170" i="55"/>
  <c r="E168" i="55"/>
  <c r="I168" i="55"/>
  <c r="F175" i="55"/>
  <c r="J180" i="55"/>
  <c r="K180" i="55"/>
  <c r="E178" i="55"/>
  <c r="I178" i="55"/>
  <c r="E184" i="55"/>
  <c r="I184" i="55"/>
  <c r="C184" i="55"/>
  <c r="G184" i="55"/>
  <c r="E185" i="55"/>
  <c r="I185" i="55"/>
  <c r="C185" i="55"/>
  <c r="G185" i="55"/>
  <c r="C186" i="55"/>
  <c r="G186" i="55"/>
  <c r="E186" i="55"/>
  <c r="I186" i="55"/>
  <c r="C187" i="55"/>
  <c r="G187" i="55"/>
  <c r="E187" i="55"/>
  <c r="I187" i="55"/>
  <c r="E188" i="55"/>
  <c r="I188" i="55"/>
  <c r="C188" i="55"/>
  <c r="G188" i="55"/>
  <c r="E189" i="55"/>
  <c r="I189" i="55"/>
  <c r="C189" i="55"/>
  <c r="G189" i="55"/>
  <c r="E190" i="55"/>
  <c r="I190" i="55"/>
  <c r="C190" i="55"/>
  <c r="G190" i="55"/>
  <c r="C191" i="55"/>
  <c r="G191" i="55"/>
  <c r="E191" i="55"/>
  <c r="I191" i="55"/>
  <c r="E192" i="55"/>
  <c r="I192" i="55"/>
  <c r="C192" i="55"/>
  <c r="G192" i="55"/>
  <c r="C193" i="55"/>
  <c r="G193" i="55"/>
  <c r="K196" i="55"/>
  <c r="J196" i="55"/>
  <c r="E194" i="55"/>
  <c r="I194" i="55"/>
  <c r="C249" i="48"/>
  <c r="G249" i="48"/>
  <c r="C265" i="48"/>
  <c r="G265" i="48"/>
  <c r="C225" i="48"/>
  <c r="G225" i="48"/>
  <c r="C246" i="48"/>
  <c r="G246" i="48"/>
  <c r="C211" i="48"/>
  <c r="G211" i="48"/>
  <c r="C222" i="48"/>
  <c r="G222" i="48"/>
  <c r="E199" i="48"/>
  <c r="I199" i="48"/>
  <c r="E204" i="48"/>
  <c r="I204" i="48"/>
  <c r="E187" i="48"/>
  <c r="I187" i="48"/>
  <c r="E196" i="48"/>
  <c r="I196" i="48"/>
  <c r="C166" i="48"/>
  <c r="G166" i="48"/>
  <c r="C180" i="48"/>
  <c r="G180" i="48"/>
  <c r="C161" i="48"/>
  <c r="G161" i="48"/>
  <c r="E143" i="48"/>
  <c r="I143" i="48"/>
  <c r="E154" i="48"/>
  <c r="I154" i="48"/>
  <c r="E136" i="48"/>
  <c r="I136" i="48"/>
  <c r="I140" i="48"/>
  <c r="C112" i="48"/>
  <c r="G112" i="48"/>
  <c r="C129" i="48"/>
  <c r="G129" i="48"/>
  <c r="C96" i="48"/>
  <c r="G96" i="48"/>
  <c r="C109" i="48"/>
  <c r="G109" i="48"/>
  <c r="E78" i="48"/>
  <c r="I78" i="48"/>
  <c r="E89" i="48"/>
  <c r="I89" i="48"/>
  <c r="E51" i="48"/>
  <c r="I51" i="48"/>
  <c r="E75" i="48"/>
  <c r="I75" i="48"/>
  <c r="C38" i="48"/>
  <c r="G38" i="48"/>
  <c r="C44" i="48"/>
  <c r="G44" i="48"/>
  <c r="C19" i="48"/>
  <c r="G19" i="48"/>
  <c r="C35" i="48"/>
  <c r="G35" i="48"/>
  <c r="C7" i="48"/>
  <c r="G7" i="48"/>
  <c r="C12" i="48"/>
  <c r="G12" i="48"/>
  <c r="E249" i="48"/>
  <c r="I249" i="48"/>
  <c r="E265" i="48"/>
  <c r="I265" i="48"/>
  <c r="E225" i="48"/>
  <c r="I225" i="48"/>
  <c r="E246" i="48"/>
  <c r="I246" i="48"/>
  <c r="E211" i="48"/>
  <c r="I211" i="48"/>
  <c r="E222" i="48"/>
  <c r="I222" i="48"/>
  <c r="C199" i="48"/>
  <c r="G199" i="48"/>
  <c r="C204" i="48"/>
  <c r="G204" i="48"/>
  <c r="C187" i="48"/>
  <c r="G187" i="48"/>
  <c r="C196" i="48"/>
  <c r="G196" i="48"/>
  <c r="E166" i="48"/>
  <c r="I166" i="48"/>
  <c r="E180" i="48"/>
  <c r="I180" i="48"/>
  <c r="E161" i="48"/>
  <c r="I161" i="48"/>
  <c r="E163" i="48"/>
  <c r="I163" i="48"/>
  <c r="C143" i="48"/>
  <c r="G143" i="48"/>
  <c r="C154" i="48"/>
  <c r="G154" i="48"/>
  <c r="C136" i="48"/>
  <c r="G136" i="48"/>
  <c r="C140" i="48"/>
  <c r="G140" i="48"/>
  <c r="E112" i="48"/>
  <c r="I112" i="48"/>
  <c r="E129" i="48"/>
  <c r="I129" i="48"/>
  <c r="E96" i="48"/>
  <c r="I96" i="48"/>
  <c r="E109" i="48"/>
  <c r="I109" i="48"/>
  <c r="C78" i="48"/>
  <c r="G78" i="48"/>
  <c r="C89" i="48"/>
  <c r="G89" i="48"/>
  <c r="C51" i="48"/>
  <c r="G51" i="48"/>
  <c r="C75" i="48"/>
  <c r="G75" i="48"/>
  <c r="E38" i="48"/>
  <c r="I38" i="48"/>
  <c r="E44" i="48"/>
  <c r="I44" i="48"/>
  <c r="E19" i="48"/>
  <c r="I19" i="48"/>
  <c r="E35" i="48"/>
  <c r="I35" i="48"/>
  <c r="D17" i="48"/>
  <c r="H17" i="48" s="1"/>
  <c r="E7" i="48"/>
  <c r="I7" i="48"/>
  <c r="E12" i="48"/>
  <c r="I12" i="48"/>
  <c r="D5" i="48"/>
  <c r="H5" i="48" s="1"/>
  <c r="E8" i="48"/>
  <c r="I8" i="48"/>
  <c r="C8" i="48"/>
  <c r="G8" i="48"/>
  <c r="C9" i="48"/>
  <c r="G9" i="48"/>
  <c r="K12" i="48"/>
  <c r="J12" i="48"/>
  <c r="E10" i="48"/>
  <c r="I10" i="48"/>
  <c r="E20" i="48"/>
  <c r="I20" i="48"/>
  <c r="C20" i="48"/>
  <c r="G20" i="48"/>
  <c r="E21" i="48"/>
  <c r="I21" i="48"/>
  <c r="C21" i="48"/>
  <c r="G21" i="48"/>
  <c r="E22" i="48"/>
  <c r="I22" i="48"/>
  <c r="C22" i="48"/>
  <c r="G22" i="48"/>
  <c r="E23" i="48"/>
  <c r="I23" i="48"/>
  <c r="C23" i="48"/>
  <c r="G23" i="48"/>
  <c r="E24" i="48"/>
  <c r="I24" i="48"/>
  <c r="C24" i="48"/>
  <c r="G24" i="48"/>
  <c r="E25" i="48"/>
  <c r="I25" i="48"/>
  <c r="C25" i="48"/>
  <c r="G25" i="48"/>
  <c r="E26" i="48"/>
  <c r="I26" i="48"/>
  <c r="C26" i="48"/>
  <c r="G26" i="48"/>
  <c r="E27" i="48"/>
  <c r="I27" i="48"/>
  <c r="C27" i="48"/>
  <c r="G27" i="48"/>
  <c r="C28" i="48"/>
  <c r="G28" i="48"/>
  <c r="E28" i="48"/>
  <c r="I28" i="48"/>
  <c r="E29" i="48"/>
  <c r="I29" i="48"/>
  <c r="C29" i="48"/>
  <c r="G29" i="48"/>
  <c r="E30" i="48"/>
  <c r="I30" i="48"/>
  <c r="C30" i="48"/>
  <c r="G30" i="48"/>
  <c r="E31" i="48"/>
  <c r="I31" i="48"/>
  <c r="C31" i="48"/>
  <c r="G31" i="48"/>
  <c r="C32" i="48"/>
  <c r="G32" i="48"/>
  <c r="K35" i="48"/>
  <c r="J35" i="48"/>
  <c r="E33" i="48"/>
  <c r="I33" i="48"/>
  <c r="I39" i="48"/>
  <c r="C39" i="48"/>
  <c r="G39" i="48"/>
  <c r="J44" i="48"/>
  <c r="E40" i="48"/>
  <c r="I40" i="48"/>
  <c r="C40" i="48"/>
  <c r="G40" i="48"/>
  <c r="E41" i="48"/>
  <c r="C41" i="48"/>
  <c r="G41" i="48"/>
  <c r="K44" i="48"/>
  <c r="E42" i="48"/>
  <c r="I42" i="48"/>
  <c r="F49" i="48"/>
  <c r="E52" i="48"/>
  <c r="I52" i="48"/>
  <c r="C52" i="48"/>
  <c r="G52" i="48"/>
  <c r="C53" i="48"/>
  <c r="G53" i="48"/>
  <c r="E53" i="48"/>
  <c r="I53" i="48"/>
  <c r="E54" i="48"/>
  <c r="I54" i="48"/>
  <c r="C54" i="48"/>
  <c r="G54" i="48"/>
  <c r="E55" i="48"/>
  <c r="I55" i="48"/>
  <c r="C55" i="48"/>
  <c r="G55" i="48"/>
  <c r="E56" i="48"/>
  <c r="I56" i="48"/>
  <c r="C56" i="48"/>
  <c r="G56" i="48"/>
  <c r="C57" i="48"/>
  <c r="G57" i="48"/>
  <c r="E57" i="48"/>
  <c r="I57" i="48"/>
  <c r="E58" i="48"/>
  <c r="I58" i="48"/>
  <c r="C58" i="48"/>
  <c r="G58" i="48"/>
  <c r="C59" i="48"/>
  <c r="G59" i="48"/>
  <c r="E59" i="48"/>
  <c r="I59" i="48"/>
  <c r="E60" i="48"/>
  <c r="I60" i="48"/>
  <c r="C60" i="48"/>
  <c r="G60" i="48"/>
  <c r="E61" i="48"/>
  <c r="I61" i="48"/>
  <c r="C61" i="48"/>
  <c r="G61" i="48"/>
  <c r="E62" i="48"/>
  <c r="I62" i="48"/>
  <c r="C62" i="48"/>
  <c r="G62" i="48"/>
  <c r="E63" i="48"/>
  <c r="I63" i="48"/>
  <c r="C63" i="48"/>
  <c r="G63" i="48"/>
  <c r="E64" i="48"/>
  <c r="I64" i="48"/>
  <c r="C64" i="48"/>
  <c r="G64" i="48"/>
  <c r="E65" i="48"/>
  <c r="I65" i="48"/>
  <c r="C65" i="48"/>
  <c r="G65" i="48"/>
  <c r="E66" i="48"/>
  <c r="I66" i="48"/>
  <c r="C66" i="48"/>
  <c r="G66" i="48"/>
  <c r="E67" i="48"/>
  <c r="I67" i="48"/>
  <c r="C67" i="48"/>
  <c r="G67" i="48"/>
  <c r="E68" i="48"/>
  <c r="I68" i="48"/>
  <c r="C68" i="48"/>
  <c r="G68" i="48"/>
  <c r="C69" i="48"/>
  <c r="G69" i="48"/>
  <c r="E69" i="48"/>
  <c r="I69" i="48"/>
  <c r="C70" i="48"/>
  <c r="G70" i="48"/>
  <c r="I70" i="48"/>
  <c r="C71" i="48"/>
  <c r="G71" i="48"/>
  <c r="J75" i="48"/>
  <c r="E71" i="48"/>
  <c r="K75" i="48"/>
  <c r="E72" i="48"/>
  <c r="I72" i="48"/>
  <c r="C72" i="48"/>
  <c r="G72" i="48"/>
  <c r="E73" i="48"/>
  <c r="I73" i="48"/>
  <c r="E79" i="48"/>
  <c r="I79" i="48"/>
  <c r="C79" i="48"/>
  <c r="G79" i="48"/>
  <c r="E80" i="48"/>
  <c r="I80" i="48"/>
  <c r="C80" i="48"/>
  <c r="G80" i="48"/>
  <c r="E81" i="48"/>
  <c r="I81" i="48"/>
  <c r="C81" i="48"/>
  <c r="G81" i="48"/>
  <c r="E82" i="48"/>
  <c r="I82" i="48"/>
  <c r="C82" i="48"/>
  <c r="G82" i="48"/>
  <c r="E83" i="48"/>
  <c r="I83" i="48"/>
  <c r="C83" i="48"/>
  <c r="G83" i="48"/>
  <c r="C84" i="48"/>
  <c r="G84" i="48"/>
  <c r="E84" i="48"/>
  <c r="I84" i="48"/>
  <c r="C85" i="48"/>
  <c r="G85" i="48"/>
  <c r="E85" i="48"/>
  <c r="K89" i="48"/>
  <c r="C86" i="48"/>
  <c r="G86" i="48"/>
  <c r="I86" i="48"/>
  <c r="J89" i="48"/>
  <c r="E87" i="48"/>
  <c r="I87" i="48"/>
  <c r="F94" i="48"/>
  <c r="E97" i="48"/>
  <c r="I97" i="48"/>
  <c r="C97" i="48"/>
  <c r="G97" i="48"/>
  <c r="E98" i="48"/>
  <c r="I98" i="48"/>
  <c r="C98" i="48"/>
  <c r="G98" i="48"/>
  <c r="E99" i="48"/>
  <c r="I99" i="48"/>
  <c r="C99" i="48"/>
  <c r="G99" i="48"/>
  <c r="E100" i="48"/>
  <c r="I100" i="48"/>
  <c r="C100" i="48"/>
  <c r="G100" i="48"/>
  <c r="E101" i="48"/>
  <c r="I101" i="48"/>
  <c r="C101" i="48"/>
  <c r="G101" i="48"/>
  <c r="C102" i="48"/>
  <c r="G102" i="48"/>
  <c r="E102" i="48"/>
  <c r="I102" i="48"/>
  <c r="E103" i="48"/>
  <c r="I103" i="48"/>
  <c r="C103" i="48"/>
  <c r="G103" i="48"/>
  <c r="E104" i="48"/>
  <c r="I104" i="48"/>
  <c r="C104" i="48"/>
  <c r="G104" i="48"/>
  <c r="E105" i="48"/>
  <c r="I105" i="48"/>
  <c r="C105" i="48"/>
  <c r="G105" i="48"/>
  <c r="C106" i="48"/>
  <c r="G106" i="48"/>
  <c r="K109" i="48"/>
  <c r="J109" i="48"/>
  <c r="E107" i="48"/>
  <c r="I107" i="48"/>
  <c r="E113" i="48"/>
  <c r="I113" i="48"/>
  <c r="C113" i="48"/>
  <c r="G113" i="48"/>
  <c r="E114" i="48"/>
  <c r="I114" i="48"/>
  <c r="C114" i="48"/>
  <c r="G114" i="48"/>
  <c r="E115" i="48"/>
  <c r="I115" i="48"/>
  <c r="C115" i="48"/>
  <c r="G115" i="48"/>
  <c r="C116" i="48"/>
  <c r="G116" i="48"/>
  <c r="E116" i="48"/>
  <c r="I116" i="48"/>
  <c r="E117" i="48"/>
  <c r="I117" i="48"/>
  <c r="C117" i="48"/>
  <c r="G117" i="48"/>
  <c r="E118" i="48"/>
  <c r="I118" i="48"/>
  <c r="C118" i="48"/>
  <c r="G118" i="48"/>
  <c r="C119" i="48"/>
  <c r="G119" i="48"/>
  <c r="E119" i="48"/>
  <c r="I119" i="48"/>
  <c r="E120" i="48"/>
  <c r="I120" i="48"/>
  <c r="C120" i="48"/>
  <c r="G120" i="48"/>
  <c r="E121" i="48"/>
  <c r="I121" i="48"/>
  <c r="C121" i="48"/>
  <c r="G121" i="48"/>
  <c r="E122" i="48"/>
  <c r="I122" i="48"/>
  <c r="C122" i="48"/>
  <c r="G122" i="48"/>
  <c r="C123" i="48"/>
  <c r="G123" i="48"/>
  <c r="E123" i="48"/>
  <c r="I123" i="48"/>
  <c r="C124" i="48"/>
  <c r="G124" i="48"/>
  <c r="E124" i="48"/>
  <c r="I124" i="48"/>
  <c r="I125" i="48"/>
  <c r="C125" i="48"/>
  <c r="G125" i="48"/>
  <c r="J129" i="48"/>
  <c r="E126" i="48"/>
  <c r="C126" i="48"/>
  <c r="G126" i="48"/>
  <c r="K129" i="48"/>
  <c r="E127" i="48"/>
  <c r="I127" i="48"/>
  <c r="F134" i="48"/>
  <c r="J140" i="48"/>
  <c r="E137" i="48"/>
  <c r="C137" i="48"/>
  <c r="G137" i="48"/>
  <c r="K140" i="48"/>
  <c r="E138" i="48"/>
  <c r="I138" i="48"/>
  <c r="C144" i="48"/>
  <c r="G144" i="48"/>
  <c r="E144" i="48"/>
  <c r="I144" i="48"/>
  <c r="C145" i="48"/>
  <c r="G145" i="48"/>
  <c r="E145" i="48"/>
  <c r="I145" i="48"/>
  <c r="E146" i="48"/>
  <c r="I146" i="48"/>
  <c r="C146" i="48"/>
  <c r="G146" i="48"/>
  <c r="E147" i="48"/>
  <c r="I147" i="48"/>
  <c r="C147" i="48"/>
  <c r="G147" i="48"/>
  <c r="E148" i="48"/>
  <c r="I148" i="48"/>
  <c r="C148" i="48"/>
  <c r="G148" i="48"/>
  <c r="E149" i="48"/>
  <c r="I149" i="48"/>
  <c r="C149" i="48"/>
  <c r="G149" i="48"/>
  <c r="E150" i="48"/>
  <c r="I150" i="48"/>
  <c r="C150" i="48"/>
  <c r="G150" i="48"/>
  <c r="C151" i="48"/>
  <c r="G151" i="48"/>
  <c r="K154" i="48"/>
  <c r="J154" i="48"/>
  <c r="E152" i="48"/>
  <c r="I152" i="48"/>
  <c r="F159" i="48"/>
  <c r="E167" i="48"/>
  <c r="I167" i="48"/>
  <c r="C167" i="48"/>
  <c r="G167" i="48"/>
  <c r="E168" i="48"/>
  <c r="I168" i="48"/>
  <c r="C168" i="48"/>
  <c r="G168" i="48"/>
  <c r="E169" i="48"/>
  <c r="I169" i="48"/>
  <c r="C169" i="48"/>
  <c r="G169" i="48"/>
  <c r="E170" i="48"/>
  <c r="I170" i="48"/>
  <c r="C170" i="48"/>
  <c r="G170" i="48"/>
  <c r="E171" i="48"/>
  <c r="I171" i="48"/>
  <c r="C171" i="48"/>
  <c r="G171" i="48"/>
  <c r="E172" i="48"/>
  <c r="I172" i="48"/>
  <c r="C172" i="48"/>
  <c r="G172" i="48"/>
  <c r="E173" i="48"/>
  <c r="I173" i="48"/>
  <c r="C173" i="48"/>
  <c r="G173" i="48"/>
  <c r="E174" i="48"/>
  <c r="I174" i="48"/>
  <c r="C174" i="48"/>
  <c r="G174" i="48"/>
  <c r="E175" i="48"/>
  <c r="I175" i="48"/>
  <c r="C175" i="48"/>
  <c r="G175" i="48"/>
  <c r="I176" i="48"/>
  <c r="C176" i="48"/>
  <c r="G176" i="48"/>
  <c r="J180" i="48"/>
  <c r="E177" i="48"/>
  <c r="C177" i="48"/>
  <c r="G177" i="48"/>
  <c r="K180" i="48"/>
  <c r="E178" i="48"/>
  <c r="I178" i="48"/>
  <c r="F185" i="48"/>
  <c r="E188" i="48"/>
  <c r="I188" i="48"/>
  <c r="C188" i="48"/>
  <c r="G188" i="48"/>
  <c r="E189" i="48"/>
  <c r="I189" i="48"/>
  <c r="C189" i="48"/>
  <c r="G189" i="48"/>
  <c r="E190" i="48"/>
  <c r="I190" i="48"/>
  <c r="C190" i="48"/>
  <c r="G190" i="48"/>
  <c r="E191" i="48"/>
  <c r="I191" i="48"/>
  <c r="C191" i="48"/>
  <c r="G191" i="48"/>
  <c r="E192" i="48"/>
  <c r="I192" i="48"/>
  <c r="C192" i="48"/>
  <c r="G192" i="48"/>
  <c r="C193" i="48"/>
  <c r="G193" i="48"/>
  <c r="K196" i="48"/>
  <c r="J196" i="48"/>
  <c r="E194" i="48"/>
  <c r="I194" i="48"/>
  <c r="E200" i="48"/>
  <c r="I200" i="48"/>
  <c r="C200" i="48"/>
  <c r="G200" i="48"/>
  <c r="C201" i="48"/>
  <c r="G201" i="48"/>
  <c r="J204" i="48"/>
  <c r="K204" i="48"/>
  <c r="E202" i="48"/>
  <c r="I202" i="48"/>
  <c r="F209" i="48"/>
  <c r="C212" i="48"/>
  <c r="G212" i="48"/>
  <c r="E212" i="48"/>
  <c r="I212" i="48"/>
  <c r="E213" i="48"/>
  <c r="I213" i="48"/>
  <c r="C213" i="48"/>
  <c r="G213" i="48"/>
  <c r="E214" i="48"/>
  <c r="I214" i="48"/>
  <c r="C214" i="48"/>
  <c r="G214" i="48"/>
  <c r="E215" i="48"/>
  <c r="I215" i="48"/>
  <c r="C215" i="48"/>
  <c r="G215" i="48"/>
  <c r="E216" i="48"/>
  <c r="I216" i="48"/>
  <c r="C216" i="48"/>
  <c r="G216" i="48"/>
  <c r="E217" i="48"/>
  <c r="I217" i="48"/>
  <c r="C217" i="48"/>
  <c r="G217" i="48"/>
  <c r="E218" i="48"/>
  <c r="I218" i="48"/>
  <c r="C218" i="48"/>
  <c r="G218" i="48"/>
  <c r="C219" i="48"/>
  <c r="G219" i="48"/>
  <c r="K222" i="48"/>
  <c r="J222" i="48"/>
  <c r="E220" i="48"/>
  <c r="I220" i="48"/>
  <c r="E226" i="48"/>
  <c r="I226" i="48"/>
  <c r="C226" i="48"/>
  <c r="G226" i="48"/>
  <c r="C227" i="48"/>
  <c r="G227" i="48"/>
  <c r="E227" i="48"/>
  <c r="I227" i="48"/>
  <c r="E228" i="48"/>
  <c r="I228" i="48"/>
  <c r="C228" i="48"/>
  <c r="G228" i="48"/>
  <c r="E229" i="48"/>
  <c r="I229" i="48"/>
  <c r="C229" i="48"/>
  <c r="G229" i="48"/>
  <c r="E230" i="48"/>
  <c r="I230" i="48"/>
  <c r="C230" i="48"/>
  <c r="G230" i="48"/>
  <c r="E231" i="48"/>
  <c r="I231" i="48"/>
  <c r="C231" i="48"/>
  <c r="G231" i="48"/>
  <c r="E232" i="48"/>
  <c r="I232" i="48"/>
  <c r="C232" i="48"/>
  <c r="G232" i="48"/>
  <c r="E233" i="48"/>
  <c r="I233" i="48"/>
  <c r="C233" i="48"/>
  <c r="G233" i="48"/>
  <c r="E234" i="48"/>
  <c r="I234" i="48"/>
  <c r="C234" i="48"/>
  <c r="G234" i="48"/>
  <c r="E235" i="48"/>
  <c r="I235" i="48"/>
  <c r="C235" i="48"/>
  <c r="G235" i="48"/>
  <c r="E236" i="48"/>
  <c r="I236" i="48"/>
  <c r="C236" i="48"/>
  <c r="G236" i="48"/>
  <c r="E237" i="48"/>
  <c r="I237" i="48"/>
  <c r="C237" i="48"/>
  <c r="G237" i="48"/>
  <c r="E238" i="48"/>
  <c r="I238" i="48"/>
  <c r="C238" i="48"/>
  <c r="G238" i="48"/>
  <c r="E239" i="48"/>
  <c r="I239" i="48"/>
  <c r="C239" i="48"/>
  <c r="G239" i="48"/>
  <c r="E240" i="48"/>
  <c r="I240" i="48"/>
  <c r="C240" i="48"/>
  <c r="G240" i="48"/>
  <c r="E241" i="48"/>
  <c r="I241" i="48"/>
  <c r="C241" i="48"/>
  <c r="G241" i="48"/>
  <c r="E242" i="48"/>
  <c r="I242" i="48"/>
  <c r="C242" i="48"/>
  <c r="G242" i="48"/>
  <c r="C243" i="48"/>
  <c r="G243" i="48"/>
  <c r="J246" i="48"/>
  <c r="K246" i="48"/>
  <c r="E244" i="48"/>
  <c r="I244" i="48"/>
  <c r="E250" i="48"/>
  <c r="I250" i="48"/>
  <c r="C250" i="48"/>
  <c r="G250" i="48"/>
  <c r="C251" i="48"/>
  <c r="G251" i="48"/>
  <c r="E251" i="48"/>
  <c r="I251" i="48"/>
  <c r="E252" i="48"/>
  <c r="I252" i="48"/>
  <c r="C252" i="48"/>
  <c r="G252" i="48"/>
  <c r="E253" i="48"/>
  <c r="I253" i="48"/>
  <c r="C253" i="48"/>
  <c r="G253" i="48"/>
  <c r="E254" i="48"/>
  <c r="I254" i="48"/>
  <c r="C254" i="48"/>
  <c r="G254" i="48"/>
  <c r="E255" i="48"/>
  <c r="I255" i="48"/>
  <c r="C255" i="48"/>
  <c r="G255" i="48"/>
  <c r="E256" i="48"/>
  <c r="I256" i="48"/>
  <c r="C256" i="48"/>
  <c r="G256" i="48"/>
  <c r="E257" i="48"/>
  <c r="I257" i="48"/>
  <c r="C257" i="48"/>
  <c r="G257" i="48"/>
  <c r="E258" i="48"/>
  <c r="I258" i="48"/>
  <c r="C258" i="48"/>
  <c r="G258" i="48"/>
  <c r="E259" i="48"/>
  <c r="I259" i="48"/>
  <c r="C259" i="48"/>
  <c r="G259" i="48"/>
  <c r="E260" i="48"/>
  <c r="I260" i="48"/>
  <c r="C260" i="48"/>
  <c r="G260" i="48"/>
  <c r="I261" i="48"/>
  <c r="C261" i="48"/>
  <c r="G261" i="48"/>
  <c r="J265" i="48"/>
  <c r="E262" i="48"/>
  <c r="C262" i="48"/>
  <c r="G262" i="48"/>
  <c r="K265" i="48"/>
  <c r="E263" i="48"/>
  <c r="I263" i="48"/>
  <c r="E39" i="47"/>
  <c r="H39" i="47" s="1"/>
  <c r="D39" i="47"/>
  <c r="C39" i="47"/>
  <c r="B39" i="47"/>
  <c r="H37" i="47"/>
  <c r="J37" i="47" s="1"/>
  <c r="G37" i="47"/>
  <c r="I37" i="47" s="1"/>
  <c r="H31" i="47"/>
  <c r="J31" i="47" s="1"/>
  <c r="G31" i="47"/>
  <c r="I31" i="47" s="1"/>
  <c r="E28" i="47"/>
  <c r="D28" i="47"/>
  <c r="C28" i="47"/>
  <c r="B28" i="47"/>
  <c r="H26" i="47"/>
  <c r="J26" i="47" s="1"/>
  <c r="G26" i="47"/>
  <c r="I26" i="47" s="1"/>
  <c r="C13" i="51"/>
  <c r="E13" i="51" s="1"/>
  <c r="F24" i="51"/>
  <c r="D24" i="51"/>
  <c r="I15" i="51"/>
  <c r="I24" i="51" s="1"/>
  <c r="H15" i="51"/>
  <c r="H24" i="51" s="1"/>
  <c r="E24" i="51"/>
  <c r="C24" i="51"/>
  <c r="B33" i="46"/>
  <c r="E33" i="46"/>
  <c r="D33" i="46"/>
  <c r="C33" i="46"/>
  <c r="K269" i="48"/>
  <c r="J269" i="48"/>
  <c r="C11" i="44"/>
  <c r="C43" i="44"/>
  <c r="D11" i="44"/>
  <c r="D43" i="44"/>
  <c r="E11" i="44"/>
  <c r="J11" i="44" s="1"/>
  <c r="E43" i="44"/>
  <c r="B11" i="44"/>
  <c r="B43" i="44"/>
  <c r="E11" i="45"/>
  <c r="D11" i="45"/>
  <c r="C11" i="45"/>
  <c r="B11" i="45"/>
  <c r="E616" i="49"/>
  <c r="D616" i="49"/>
  <c r="C616" i="49"/>
  <c r="B616" i="49"/>
  <c r="B5" i="49"/>
  <c r="C5" i="49" s="1"/>
  <c r="E5" i="49" s="1"/>
  <c r="B5" i="47"/>
  <c r="C5" i="47" s="1"/>
  <c r="E5" i="47" s="1"/>
  <c r="E76" i="26"/>
  <c r="C76" i="26"/>
  <c r="H6" i="26"/>
  <c r="H76" i="26" s="1"/>
  <c r="G6" i="26"/>
  <c r="G76" i="26" s="1"/>
  <c r="D76" i="26"/>
  <c r="B76" i="26"/>
  <c r="B5" i="26"/>
  <c r="C5" i="26" s="1"/>
  <c r="E5" i="26" s="1"/>
  <c r="H26" i="46"/>
  <c r="J26" i="46" s="1"/>
  <c r="G26" i="46"/>
  <c r="I26" i="46" s="1"/>
  <c r="H31" i="46"/>
  <c r="J31" i="46" s="1"/>
  <c r="G31" i="46"/>
  <c r="I31" i="46" s="1"/>
  <c r="B5" i="46"/>
  <c r="C5" i="46" s="1"/>
  <c r="E5" i="46" s="1"/>
  <c r="B6" i="45"/>
  <c r="D6" i="45" s="1"/>
  <c r="D38" i="45" s="1"/>
  <c r="B5" i="44"/>
  <c r="D5" i="44" s="1"/>
  <c r="B5" i="33"/>
  <c r="D5" i="33" s="1"/>
  <c r="E34" i="45"/>
  <c r="C34" i="45"/>
  <c r="D34" i="45"/>
  <c r="B34" i="45"/>
  <c r="H14" i="45"/>
  <c r="J14" i="45" s="1"/>
  <c r="G14" i="45"/>
  <c r="I14" i="45" s="1"/>
  <c r="G7" i="45"/>
  <c r="I7" i="45" s="1"/>
  <c r="H7" i="45"/>
  <c r="J7" i="45" s="1"/>
  <c r="J9" i="44"/>
  <c r="I9" i="44"/>
  <c r="H15" i="44"/>
  <c r="J15" i="44" s="1"/>
  <c r="G15" i="44"/>
  <c r="I15" i="44" s="1"/>
  <c r="G9" i="44"/>
  <c r="H9" i="44"/>
  <c r="H6" i="33"/>
  <c r="H76" i="33" s="1"/>
  <c r="G6" i="33"/>
  <c r="G76" i="33" s="1"/>
  <c r="E76" i="33"/>
  <c r="D76" i="33"/>
  <c r="C76" i="33"/>
  <c r="B76" i="33"/>
  <c r="J76" i="26" l="1"/>
  <c r="G43" i="44"/>
  <c r="I43" i="44" s="1"/>
  <c r="G616" i="49"/>
  <c r="I616" i="49" s="1"/>
  <c r="H616" i="49"/>
  <c r="J616" i="49" s="1"/>
  <c r="D5" i="49"/>
  <c r="H11" i="44"/>
  <c r="D44" i="44"/>
  <c r="H43" i="44"/>
  <c r="J43" i="44" s="1"/>
  <c r="B44" i="44"/>
  <c r="E44" i="44"/>
  <c r="C44" i="44"/>
  <c r="C5" i="44"/>
  <c r="E5" i="44" s="1"/>
  <c r="H28" i="47"/>
  <c r="J28" i="47" s="1"/>
  <c r="G28" i="47"/>
  <c r="I28" i="47" s="1"/>
  <c r="G39" i="47"/>
  <c r="I39" i="47" s="1"/>
  <c r="J39" i="47"/>
  <c r="D5" i="47"/>
  <c r="H33" i="46"/>
  <c r="J33" i="46" s="1"/>
  <c r="G33" i="46"/>
  <c r="I33" i="46" s="1"/>
  <c r="D5" i="46"/>
  <c r="C5" i="33"/>
  <c r="E5" i="33" s="1"/>
  <c r="I76" i="26"/>
  <c r="J6" i="26"/>
  <c r="I6" i="26"/>
  <c r="D5" i="26"/>
  <c r="D59" i="45"/>
  <c r="D60" i="45"/>
  <c r="D61" i="45"/>
  <c r="D62" i="45"/>
  <c r="D63" i="45"/>
  <c r="D64" i="45"/>
  <c r="D65" i="45"/>
  <c r="D46" i="45"/>
  <c r="D47" i="45"/>
  <c r="D48" i="45"/>
  <c r="D49" i="45"/>
  <c r="D50" i="45"/>
  <c r="D51" i="45"/>
  <c r="D52" i="45"/>
  <c r="D53" i="45"/>
  <c r="D54" i="45"/>
  <c r="D55" i="45"/>
  <c r="D56" i="45"/>
  <c r="D57" i="45"/>
  <c r="D58" i="45"/>
  <c r="E46" i="45"/>
  <c r="E47" i="45"/>
  <c r="H47" i="45" s="1"/>
  <c r="E48" i="45"/>
  <c r="E49" i="45"/>
  <c r="E50" i="45"/>
  <c r="E51" i="45"/>
  <c r="H51" i="45" s="1"/>
  <c r="E52" i="45"/>
  <c r="E53" i="45"/>
  <c r="E54" i="45"/>
  <c r="E55" i="45"/>
  <c r="H55" i="45" s="1"/>
  <c r="E56" i="45"/>
  <c r="E57" i="45"/>
  <c r="E58" i="45"/>
  <c r="E59" i="45"/>
  <c r="E60" i="45"/>
  <c r="E61" i="45"/>
  <c r="E62" i="45"/>
  <c r="E63" i="45"/>
  <c r="E64" i="45"/>
  <c r="E65" i="45"/>
  <c r="B59" i="45"/>
  <c r="B60" i="45"/>
  <c r="B61" i="45"/>
  <c r="B62" i="45"/>
  <c r="B63" i="45"/>
  <c r="B64" i="45"/>
  <c r="B65" i="45"/>
  <c r="B46" i="45"/>
  <c r="B47" i="45"/>
  <c r="B48" i="45"/>
  <c r="B49" i="45"/>
  <c r="B50" i="45"/>
  <c r="B51" i="45"/>
  <c r="B52" i="45"/>
  <c r="B53" i="45"/>
  <c r="B54" i="45"/>
  <c r="B55" i="45"/>
  <c r="B56" i="45"/>
  <c r="B57" i="45"/>
  <c r="B58" i="45"/>
  <c r="C46" i="45"/>
  <c r="C47" i="45"/>
  <c r="C48" i="45"/>
  <c r="C49" i="45"/>
  <c r="C50" i="45"/>
  <c r="C51" i="45"/>
  <c r="C52" i="45"/>
  <c r="C53" i="45"/>
  <c r="C54" i="45"/>
  <c r="C55" i="45"/>
  <c r="C56" i="45"/>
  <c r="C57" i="45"/>
  <c r="C58" i="45"/>
  <c r="C59" i="45"/>
  <c r="C60" i="45"/>
  <c r="C61" i="45"/>
  <c r="C62" i="45"/>
  <c r="C63" i="45"/>
  <c r="C64" i="45"/>
  <c r="C65" i="45"/>
  <c r="B39" i="45"/>
  <c r="B40" i="45"/>
  <c r="B41" i="45"/>
  <c r="B42" i="45"/>
  <c r="D39" i="45"/>
  <c r="D40" i="45"/>
  <c r="D41" i="45"/>
  <c r="D42" i="45"/>
  <c r="C39" i="45"/>
  <c r="C40" i="45"/>
  <c r="C41" i="45"/>
  <c r="C42" i="45"/>
  <c r="E39" i="45"/>
  <c r="E40" i="45"/>
  <c r="H40" i="45" s="1"/>
  <c r="E41" i="45"/>
  <c r="H41" i="45" s="1"/>
  <c r="E42" i="45"/>
  <c r="H42" i="45" s="1"/>
  <c r="G34" i="45"/>
  <c r="I34" i="45" s="1"/>
  <c r="H34" i="45"/>
  <c r="J34" i="45" s="1"/>
  <c r="H11" i="45"/>
  <c r="J11" i="45" s="1"/>
  <c r="G11" i="45"/>
  <c r="J15" i="51"/>
  <c r="K15" i="51"/>
  <c r="J24" i="51"/>
  <c r="K24" i="51"/>
  <c r="D13" i="51"/>
  <c r="F13" i="51" s="1"/>
  <c r="G11" i="44"/>
  <c r="C6" i="45"/>
  <c r="B38" i="45"/>
  <c r="I11" i="44"/>
  <c r="I11" i="45"/>
  <c r="H65" i="45" l="1"/>
  <c r="H61" i="45"/>
  <c r="H57" i="45"/>
  <c r="H53" i="45"/>
  <c r="H49" i="45"/>
  <c r="H44" i="44"/>
  <c r="J44" i="44" s="1"/>
  <c r="G44" i="44"/>
  <c r="I44" i="44" s="1"/>
  <c r="H62" i="45"/>
  <c r="H60" i="45"/>
  <c r="H58" i="45"/>
  <c r="H54" i="45"/>
  <c r="H52" i="45"/>
  <c r="H50" i="45"/>
  <c r="H48" i="45"/>
  <c r="G42" i="45"/>
  <c r="G40" i="45"/>
  <c r="G58" i="45"/>
  <c r="G56" i="45"/>
  <c r="G54" i="45"/>
  <c r="G52" i="45"/>
  <c r="G50" i="45"/>
  <c r="G48" i="45"/>
  <c r="G46" i="45"/>
  <c r="B66" i="45"/>
  <c r="G64" i="45"/>
  <c r="G62" i="45"/>
  <c r="G60" i="45"/>
  <c r="H56" i="45"/>
  <c r="D66" i="45"/>
  <c r="H46" i="45"/>
  <c r="H64" i="45"/>
  <c r="E43" i="45"/>
  <c r="C43" i="45"/>
  <c r="D43" i="45"/>
  <c r="H39" i="45"/>
  <c r="G41" i="45"/>
  <c r="G39" i="45"/>
  <c r="B43" i="45"/>
  <c r="C66" i="45"/>
  <c r="G57" i="45"/>
  <c r="G55" i="45"/>
  <c r="G53" i="45"/>
  <c r="G51" i="45"/>
  <c r="G49" i="45"/>
  <c r="G47" i="45"/>
  <c r="G65" i="45"/>
  <c r="G63" i="45"/>
  <c r="G61" i="45"/>
  <c r="G59" i="45"/>
  <c r="E66" i="45"/>
  <c r="H63" i="45"/>
  <c r="H59" i="45"/>
  <c r="C38" i="45"/>
  <c r="E6" i="45"/>
  <c r="E38" i="45" s="1"/>
  <c r="H43" i="45" l="1"/>
  <c r="G43" i="45"/>
  <c r="G66" i="45"/>
  <c r="H66" i="45"/>
</calcChain>
</file>

<file path=xl/sharedStrings.xml><?xml version="1.0" encoding="utf-8"?>
<sst xmlns="http://schemas.openxmlformats.org/spreadsheetml/2006/main" count="1995" uniqueCount="724">
  <si>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</si>
  <si>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</si>
  <si>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</si>
  <si>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</si>
  <si>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</si>
  <si>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</si>
  <si>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</si>
  <si>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</si>
  <si>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</si>
  <si>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</si>
  <si>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</si>
  <si>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</si>
  <si>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</si>
  <si>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</si>
  <si>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</si>
  <si>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</si>
  <si>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</si>
  <si>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</si>
  <si>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</si>
  <si>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</si>
  <si>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</si>
  <si>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</si>
  <si>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</si>
  <si>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</si>
  <si>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</si>
  <si>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</si>
  <si>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</si>
  <si>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</si>
  <si>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</si>
  <si>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</si>
  <si>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</si>
  <si>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</si>
  <si>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Alpine</t>
  </si>
  <si>
    <t>Aston Martin</t>
  </si>
  <si>
    <t>Audi</t>
  </si>
  <si>
    <t>Bentley</t>
  </si>
  <si>
    <t>BMW</t>
  </si>
  <si>
    <t>Chevrolet</t>
  </si>
  <si>
    <t>Chrysler</t>
  </si>
  <si>
    <t>Citroen</t>
  </si>
  <si>
    <t>Daf</t>
  </si>
  <si>
    <t>Dennis Eagle</t>
  </si>
  <si>
    <t>Ferrari</t>
  </si>
  <si>
    <t>Fiat</t>
  </si>
  <si>
    <t>Fiat Professional</t>
  </si>
  <si>
    <t>Ford</t>
  </si>
  <si>
    <t>Freightliner</t>
  </si>
  <si>
    <t>Fuso</t>
  </si>
  <si>
    <t>Genesis</t>
  </si>
  <si>
    <t>Great Wall</t>
  </si>
  <si>
    <t>Haval</t>
  </si>
  <si>
    <t>Hino</t>
  </si>
  <si>
    <t>Holden</t>
  </si>
  <si>
    <t>Honda</t>
  </si>
  <si>
    <t>Hyundai</t>
  </si>
  <si>
    <t>Hyundai Commercial Vehicles</t>
  </si>
  <si>
    <t>Infiniti</t>
  </si>
  <si>
    <t>International</t>
  </si>
  <si>
    <t>Isuzu</t>
  </si>
  <si>
    <t>Isuzu Ute</t>
  </si>
  <si>
    <t>Iveco Bus</t>
  </si>
  <si>
    <t>Iveco Trucks</t>
  </si>
  <si>
    <t>Jaguar</t>
  </si>
  <si>
    <t>Jeep</t>
  </si>
  <si>
    <t>Kenworth</t>
  </si>
  <si>
    <t>Kia</t>
  </si>
  <si>
    <t>Lamborghini</t>
  </si>
  <si>
    <t>Land Rover</t>
  </si>
  <si>
    <t>LDV</t>
  </si>
  <si>
    <t>Lexus</t>
  </si>
  <si>
    <t>Lotus</t>
  </si>
  <si>
    <t>Mack</t>
  </si>
  <si>
    <t>Man</t>
  </si>
  <si>
    <t>Maserati</t>
  </si>
  <si>
    <t>Mazda</t>
  </si>
  <si>
    <t>McLaren</t>
  </si>
  <si>
    <t>Mercedes-Benz Cars</t>
  </si>
  <si>
    <t>Mercedes-Benz Trucks</t>
  </si>
  <si>
    <t>Mercedes-Benz Vans</t>
  </si>
  <si>
    <t>MG</t>
  </si>
  <si>
    <t>MINI</t>
  </si>
  <si>
    <t>Mitsubishi</t>
  </si>
  <si>
    <t>Morgan</t>
  </si>
  <si>
    <t>Nissan</t>
  </si>
  <si>
    <t>Peugeot</t>
  </si>
  <si>
    <t>Porsche</t>
  </si>
  <si>
    <t>RAM</t>
  </si>
  <si>
    <t>Renault</t>
  </si>
  <si>
    <t>Rolls-Royce</t>
  </si>
  <si>
    <t>Scania</t>
  </si>
  <si>
    <t>Skoda</t>
  </si>
  <si>
    <t>SsangYong</t>
  </si>
  <si>
    <t>Subaru</t>
  </si>
  <si>
    <t>Suzuki</t>
  </si>
  <si>
    <t>Toyota</t>
  </si>
  <si>
    <t>UD Trucks</t>
  </si>
  <si>
    <t>Volkswagen</t>
  </si>
  <si>
    <t>Volvo Car</t>
  </si>
  <si>
    <t>Volvo Commercial</t>
  </si>
  <si>
    <t>Western Star</t>
  </si>
  <si>
    <t>VFACTS QLD REPORT</t>
  </si>
  <si>
    <t>DECEMBER 2020</t>
  </si>
  <si>
    <t>AUSTRALIAN CAPITAL TERRITORY</t>
  </si>
  <si>
    <t>NEW SOUTH WALES</t>
  </si>
  <si>
    <t>NORTHERN TERRITORY</t>
  </si>
  <si>
    <t>QUEENSLAND</t>
  </si>
  <si>
    <t>SOUTH AUSTRALIA</t>
  </si>
  <si>
    <t>TASMANIA</t>
  </si>
  <si>
    <t>VICTORIA</t>
  </si>
  <si>
    <t>WESTERN AUSTRALIA</t>
  </si>
  <si>
    <r>
      <t xml:space="preserve">Copyright © 2021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Wednesday, 6 January 2021</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For information on Report content and segmentation criteria, please visit www.fcai.com.au
For subscription enquiries email: vfacts@fcai.com.au
This report is compiled with the assistance of R. L. Polk Australia Pty Ltd in conjunction with the FCAI.</t>
    </r>
  </si>
  <si>
    <t>QLD</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</si>
  <si>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</si>
  <si>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</si>
  <si>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</si>
  <si>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</si>
  <si>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</si>
  <si>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</si>
  <si>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</si>
  <si>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</si>
  <si>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</si>
  <si>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</si>
  <si>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</si>
  <si>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</si>
  <si>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</si>
  <si>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</si>
  <si>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</si>
  <si>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</si>
  <si>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</si>
  <si>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</si>
  <si>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</si>
  <si>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</si>
  <si>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</si>
  <si>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</si>
  <si>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</si>
  <si>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</si>
  <si>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</si>
  <si>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</si>
  <si>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</si>
  <si>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Light &gt; $25K</t>
  </si>
  <si>
    <t>Small &lt; $40K</t>
  </si>
  <si>
    <t>Small &gt; $40K</t>
  </si>
  <si>
    <t>Medium &lt; $60K</t>
  </si>
  <si>
    <t>Medium &gt; $60K</t>
  </si>
  <si>
    <t>Large &lt; $70K</t>
  </si>
  <si>
    <t>Large &gt; $70K</t>
  </si>
  <si>
    <t>Upper Large &lt; $100K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</si>
  <si>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</si>
  <si>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</si>
  <si>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</si>
  <si>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</si>
  <si>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</si>
  <si>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</si>
  <si>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</si>
  <si>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</si>
  <si>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</si>
  <si>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</si>
  <si>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</si>
  <si>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</si>
  <si>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</si>
  <si>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</si>
  <si>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</si>
  <si>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</si>
  <si>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</si>
  <si>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</si>
  <si>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</si>
  <si>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</si>
  <si>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</si>
  <si>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</si>
  <si>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</si>
  <si>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</si>
  <si>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</si>
  <si>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</si>
  <si>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</si>
  <si>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</si>
  <si>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</si>
  <si>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</si>
  <si>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</si>
  <si>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</si>
  <si>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</si>
  <si>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</si>
  <si>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</si>
  <si>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</si>
  <si>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</si>
  <si>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</si>
  <si>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</si>
  <si>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India</t>
  </si>
  <si>
    <t>Hungary</t>
  </si>
  <si>
    <t>Germany</t>
  </si>
  <si>
    <t>France</t>
  </si>
  <si>
    <t>Finland</t>
  </si>
  <si>
    <t>England</t>
  </si>
  <si>
    <t>Czech Republic</t>
  </si>
  <si>
    <t>China</t>
  </si>
  <si>
    <t>Canada</t>
  </si>
  <si>
    <t>Belgium</t>
  </si>
  <si>
    <t>Austria</t>
  </si>
  <si>
    <t>Argentina</t>
  </si>
  <si>
    <t>Fiat 500/Abarth</t>
  </si>
  <si>
    <t>Holden Spark</t>
  </si>
  <si>
    <t>Kia Picanto</t>
  </si>
  <si>
    <t>Mitsubishi Mirage</t>
  </si>
  <si>
    <t>Ford Fiesta</t>
  </si>
  <si>
    <t>Holden Barina</t>
  </si>
  <si>
    <t>Honda City</t>
  </si>
  <si>
    <t>Honda Jazz</t>
  </si>
  <si>
    <t>Hyundai Accent</t>
  </si>
  <si>
    <t>Kia Rio</t>
  </si>
  <si>
    <t>Mazda2</t>
  </si>
  <si>
    <t>MG MG3</t>
  </si>
  <si>
    <t>Renault Clio</t>
  </si>
  <si>
    <t>Skoda Fabia</t>
  </si>
  <si>
    <t>Suzuki Baleno</t>
  </si>
  <si>
    <t>Suzuki Swift</t>
  </si>
  <si>
    <t>Toyota Prius C</t>
  </si>
  <si>
    <t>Toyota Yaris</t>
  </si>
  <si>
    <t>Volkswagen Polo</t>
  </si>
  <si>
    <t>Audi A1</t>
  </si>
  <si>
    <t>Citroen C3</t>
  </si>
  <si>
    <t>MINI Hatch</t>
  </si>
  <si>
    <t>Peugeot 208</t>
  </si>
  <si>
    <t>Renault Zoe</t>
  </si>
  <si>
    <t>Alfa Romeo Giulietta</t>
  </si>
  <si>
    <t>Ford Focus</t>
  </si>
  <si>
    <t>Holden Astra</t>
  </si>
  <si>
    <t>Honda Civic</t>
  </si>
  <si>
    <t>Hyundai Elantra</t>
  </si>
  <si>
    <t>Hyundai i30</t>
  </si>
  <si>
    <t>Hyundai Ioniq</t>
  </si>
  <si>
    <t>Kia Cerato</t>
  </si>
  <si>
    <t>Kia Rondo 5-seat</t>
  </si>
  <si>
    <t>Kia Soul</t>
  </si>
  <si>
    <t>Mazda3</t>
  </si>
  <si>
    <t>MG MG6 Plus</t>
  </si>
  <si>
    <t>Mitsubishi Lancer</t>
  </si>
  <si>
    <t>Peugeot 308</t>
  </si>
  <si>
    <t>Renault Megane</t>
  </si>
  <si>
    <t>Skoda Rapid</t>
  </si>
  <si>
    <t>Skoda Scala</t>
  </si>
  <si>
    <t>Subaru Impreza</t>
  </si>
  <si>
    <t>Subaru WRX</t>
  </si>
  <si>
    <t>Toyota Corolla</t>
  </si>
  <si>
    <t>Toyota Prius</t>
  </si>
  <si>
    <t>Toyota Prius V</t>
  </si>
  <si>
    <t>Volkswagen Golf</t>
  </si>
  <si>
    <t>Audi A3</t>
  </si>
  <si>
    <t>BMW 1 Series</t>
  </si>
  <si>
    <t>BMW 2 Series</t>
  </si>
  <si>
    <t>BMW 2 Series Gran Coupe</t>
  </si>
  <si>
    <t>BMW i3</t>
  </si>
  <si>
    <t>Lexus CT200H</t>
  </si>
  <si>
    <t>Mercedes-Benz A-Class</t>
  </si>
  <si>
    <t>Mercedes-Benz B-Class</t>
  </si>
  <si>
    <t>MINI Clubman</t>
  </si>
  <si>
    <t>Nissan Leaf</t>
  </si>
  <si>
    <t>Ford Mondeo</t>
  </si>
  <si>
    <t>Honda Accord</t>
  </si>
  <si>
    <t>Hyundai i40</t>
  </si>
  <si>
    <t>Hyundai Sonata</t>
  </si>
  <si>
    <t>Kia Optima</t>
  </si>
  <si>
    <t>Mazda6</t>
  </si>
  <si>
    <t>Peugeot 508</t>
  </si>
  <si>
    <t>Skoda Octavia</t>
  </si>
  <si>
    <t>Subaru Levorg</t>
  </si>
  <si>
    <t>Subaru Liberty</t>
  </si>
  <si>
    <t>Toyota Camry</t>
  </si>
  <si>
    <t>Volkswagen Passat</t>
  </si>
  <si>
    <t>Alfa Romeo Giulia</t>
  </si>
  <si>
    <t>Audi A4</t>
  </si>
  <si>
    <t>Audi A5 Sportback</t>
  </si>
  <si>
    <t>BMW 3 Series</t>
  </si>
  <si>
    <t>BMW 3 Series Gran Turismo</t>
  </si>
  <si>
    <t>BMW 4 Series Gran Coupe</t>
  </si>
  <si>
    <t>Genesis G70</t>
  </si>
  <si>
    <t>Infiniti Q50</t>
  </si>
  <si>
    <t>Jaguar XE</t>
  </si>
  <si>
    <t>Lexus ES</t>
  </si>
  <si>
    <t>Lexus IS</t>
  </si>
  <si>
    <t>Mercedes-Benz C-Class</t>
  </si>
  <si>
    <t>Mercedes-Benz CLA-Class</t>
  </si>
  <si>
    <t>Volkswagen Arteon</t>
  </si>
  <si>
    <t>Volvo S60</t>
  </si>
  <si>
    <t>Volvo V60</t>
  </si>
  <si>
    <t>Holden Commodore</t>
  </si>
  <si>
    <t>Kia Stinger</t>
  </si>
  <si>
    <t>Skoda Superb</t>
  </si>
  <si>
    <t>Audi A6</t>
  </si>
  <si>
    <t>Audi A7</t>
  </si>
  <si>
    <t>BMW 5 Series</t>
  </si>
  <si>
    <t>Genesis G80/RG3</t>
  </si>
  <si>
    <t>Jaguar XF</t>
  </si>
  <si>
    <t>Lexus GS</t>
  </si>
  <si>
    <t>Maserati Ghibli</t>
  </si>
  <si>
    <t>Mercedes-Benz CLS-Class</t>
  </si>
  <si>
    <t>Mercedes-Benz E-Class</t>
  </si>
  <si>
    <t>Volvo V90 CC</t>
  </si>
  <si>
    <t>Chrysler 300</t>
  </si>
  <si>
    <t>Aston Martin Sedan</t>
  </si>
  <si>
    <t>Audi A8</t>
  </si>
  <si>
    <t>Bentley Sedan</t>
  </si>
  <si>
    <t>BMW 6 Series GT</t>
  </si>
  <si>
    <t>BMW 7 Series</t>
  </si>
  <si>
    <t>BMW 8 Series Gran Coupe</t>
  </si>
  <si>
    <t>Jaguar XJ Series</t>
  </si>
  <si>
    <t>Lexus LS</t>
  </si>
  <si>
    <t>Maserati Quattroporte</t>
  </si>
  <si>
    <t>Mercedes-AMG GT 4D</t>
  </si>
  <si>
    <t>Mercedes-Benz S-Class</t>
  </si>
  <si>
    <t>Porsche Panamera</t>
  </si>
  <si>
    <t>Rolls-Royce Sedan</t>
  </si>
  <si>
    <t>Honda Odyssey</t>
  </si>
  <si>
    <t>Hyundai iMAX</t>
  </si>
  <si>
    <t>Kia Carnival</t>
  </si>
  <si>
    <t>LDV G10 Wagon</t>
  </si>
  <si>
    <t>Toyota Tarago</t>
  </si>
  <si>
    <t>Volkswagen Caddy</t>
  </si>
  <si>
    <t>Volkswagen Caravelle</t>
  </si>
  <si>
    <t>Volkswagen Multivan</t>
  </si>
  <si>
    <t>Mercedes-Benz Marco Polo</t>
  </si>
  <si>
    <t>Mercedes-Benz Valente</t>
  </si>
  <si>
    <t>Mercedes-Benz V-Class</t>
  </si>
  <si>
    <t>Toyota Granvia</t>
  </si>
  <si>
    <t>Abarth 124 Spider</t>
  </si>
  <si>
    <t>Audi A3 Convertible</t>
  </si>
  <si>
    <t>BMW 2 Series Coupe/Conv</t>
  </si>
  <si>
    <t>Ford Mustang</t>
  </si>
  <si>
    <t>Hyundai Veloster</t>
  </si>
  <si>
    <t>Mazda MX5</t>
  </si>
  <si>
    <t>MINI Cabrio</t>
  </si>
  <si>
    <t>Nissan 370Z</t>
  </si>
  <si>
    <t>Subaru BRZ</t>
  </si>
  <si>
    <t>Toyota 86</t>
  </si>
  <si>
    <t>Alfa Romeo 4C</t>
  </si>
  <si>
    <t>Alpine A110</t>
  </si>
  <si>
    <t>Audi A5</t>
  </si>
  <si>
    <t>Audi TT</t>
  </si>
  <si>
    <t>BMW 4 Series Coupe/Conv</t>
  </si>
  <si>
    <t>BMW Z4</t>
  </si>
  <si>
    <t>Infiniti Q60</t>
  </si>
  <si>
    <t>Jaguar F-Type</t>
  </si>
  <si>
    <t>Lexus LC</t>
  </si>
  <si>
    <t>Lexus RC</t>
  </si>
  <si>
    <t>Lotus Elise</t>
  </si>
  <si>
    <t>Lotus Evora</t>
  </si>
  <si>
    <t>Lotus Exige</t>
  </si>
  <si>
    <t>Mercedes-Benz C-Class Cpe/Conv</t>
  </si>
  <si>
    <t>Mercedes-Benz E-Class Cpe/Conv</t>
  </si>
  <si>
    <t>Mercedes-Benz SLC-Class</t>
  </si>
  <si>
    <t>Morgan Classics</t>
  </si>
  <si>
    <t>Porsche Boxster</t>
  </si>
  <si>
    <t>Porsche Cayman</t>
  </si>
  <si>
    <t>Toyota Supra</t>
  </si>
  <si>
    <t>Aston Martin Coupe/Conv</t>
  </si>
  <si>
    <t>Audi R8</t>
  </si>
  <si>
    <t>Bentley Coupe/Conv</t>
  </si>
  <si>
    <t>BMW 8 Series</t>
  </si>
  <si>
    <t>BMW i8</t>
  </si>
  <si>
    <t>Ferrari Coupe/Conv</t>
  </si>
  <si>
    <t>Lamborghini Coupe/Conv</t>
  </si>
  <si>
    <t>Maserati Coupe/Conv</t>
  </si>
  <si>
    <t>McLaren Coupe/Conv</t>
  </si>
  <si>
    <t>Mercedes-AMG GT Cpe/Conv</t>
  </si>
  <si>
    <t>Mercedes-Benz S-Class Cpe/Conv</t>
  </si>
  <si>
    <t>Mercedes-Benz SL-Class</t>
  </si>
  <si>
    <t>Nissan GT-R</t>
  </si>
  <si>
    <t>Porsche 911</t>
  </si>
  <si>
    <t>Rolls-Royce Coupe/Conv</t>
  </si>
  <si>
    <t>Citroen C3 Aircross</t>
  </si>
  <si>
    <t>Citroen C4 Cactus</t>
  </si>
  <si>
    <t>Ford EcoSport</t>
  </si>
  <si>
    <t>Ford Puma</t>
  </si>
  <si>
    <t>Holden Trax</t>
  </si>
  <si>
    <t>Hyundai Venue</t>
  </si>
  <si>
    <t>Mazda CX-3</t>
  </si>
  <si>
    <t>Nissan Juke</t>
  </si>
  <si>
    <t>Renault Captur</t>
  </si>
  <si>
    <t>SsangYong Tivoli</t>
  </si>
  <si>
    <t>Suzuki Ignis</t>
  </si>
  <si>
    <t>Suzuki Jimny</t>
  </si>
  <si>
    <t>Toyota Yaris Cross</t>
  </si>
  <si>
    <t>Volkswagen T-Cross</t>
  </si>
  <si>
    <t>Fiat 500X</t>
  </si>
  <si>
    <t>Haval H2</t>
  </si>
  <si>
    <t>Honda HR-V</t>
  </si>
  <si>
    <t>Hyundai Kona</t>
  </si>
  <si>
    <t>Jeep Compass</t>
  </si>
  <si>
    <t>Jeep Renegade</t>
  </si>
  <si>
    <t>Kia Seltos</t>
  </si>
  <si>
    <t>Mazda CX-30</t>
  </si>
  <si>
    <t>MG ZS</t>
  </si>
  <si>
    <t>Mitsubishi ASX</t>
  </si>
  <si>
    <t>Mitsubishi Eclipse Cross</t>
  </si>
  <si>
    <t>Nissan Qashqai</t>
  </si>
  <si>
    <t>Peugeot 2008</t>
  </si>
  <si>
    <t>Renault Kadjar</t>
  </si>
  <si>
    <t>Skoda Kamiq</t>
  </si>
  <si>
    <t>SsangYong Tivoli XLV</t>
  </si>
  <si>
    <t>Subaru XV</t>
  </si>
  <si>
    <t>Suzuki S-Cross</t>
  </si>
  <si>
    <t>Suzuki Vitara</t>
  </si>
  <si>
    <t>Toyota C-HR</t>
  </si>
  <si>
    <t>Volkswagen T-Roc</t>
  </si>
  <si>
    <t>Audi Q2</t>
  </si>
  <si>
    <t>Audi Q3</t>
  </si>
  <si>
    <t>BMW X1</t>
  </si>
  <si>
    <t>BMW X2</t>
  </si>
  <si>
    <t>Infiniti Q30/QX30</t>
  </si>
  <si>
    <t>Jaguar E-Pace</t>
  </si>
  <si>
    <t>Lexus UX</t>
  </si>
  <si>
    <t>Mercedes-Benz GLA-Class</t>
  </si>
  <si>
    <t>MINI Countryman</t>
  </si>
  <si>
    <t>Volvo XC40</t>
  </si>
  <si>
    <t>Citroen C5 Aircross</t>
  </si>
  <si>
    <t>Ford Escape</t>
  </si>
  <si>
    <t>Haval H6</t>
  </si>
  <si>
    <t>Holden Equinox</t>
  </si>
  <si>
    <t>Honda CR-V</t>
  </si>
  <si>
    <t>Hyundai Tucson</t>
  </si>
  <si>
    <t>Jeep Cherokee</t>
  </si>
  <si>
    <t>Kia Sportage</t>
  </si>
  <si>
    <t>Mazda CX-5</t>
  </si>
  <si>
    <t>MG GS</t>
  </si>
  <si>
    <t>MG HS</t>
  </si>
  <si>
    <t>Mitsubishi Outlander</t>
  </si>
  <si>
    <t>Nissan X-Trail</t>
  </si>
  <si>
    <t>Peugeot 3008</t>
  </si>
  <si>
    <t>Peugeot 5008</t>
  </si>
  <si>
    <t>Renault Koleos</t>
  </si>
  <si>
    <t>Skoda Karoq</t>
  </si>
  <si>
    <t>SsangYong Korando</t>
  </si>
  <si>
    <t>Subaru Forester</t>
  </si>
  <si>
    <t>Suzuki Grand Vitara</t>
  </si>
  <si>
    <t>Toyota RAV4</t>
  </si>
  <si>
    <t>Volkswagen Golf Alltrack</t>
  </si>
  <si>
    <t>Volkswagen Tiguan</t>
  </si>
  <si>
    <t>Alfa Romeo Stelvio</t>
  </si>
  <si>
    <t>Audi Q5</t>
  </si>
  <si>
    <t>BMW X3</t>
  </si>
  <si>
    <t>BMW X4</t>
  </si>
  <si>
    <t>Land Rover Discovery Sport</t>
  </si>
  <si>
    <t>Land Rover Range Rover Evoque</t>
  </si>
  <si>
    <t>Lexus NX</t>
  </si>
  <si>
    <t>Mercedes-Benz EQC</t>
  </si>
  <si>
    <t>Mercedes-Benz GLB-Class</t>
  </si>
  <si>
    <t>Mercedes-Benz GLC-Class Coupe</t>
  </si>
  <si>
    <t>Mercedes-Benz GLC-Class Wagon</t>
  </si>
  <si>
    <t>Porsche Macan</t>
  </si>
  <si>
    <t>Volvo XC60</t>
  </si>
  <si>
    <t>Ford Endura</t>
  </si>
  <si>
    <t>Ford Everest</t>
  </si>
  <si>
    <t>Haval H9</t>
  </si>
  <si>
    <t>Holden Acadia</t>
  </si>
  <si>
    <t>Holden Captiva</t>
  </si>
  <si>
    <t>Holden Trailblazer</t>
  </si>
  <si>
    <t>Hyundai Palisade</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</si>
  <si>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</si>
  <si>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</si>
  <si>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</si>
  <si>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</si>
  <si>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</si>
  <si>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</si>
  <si>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</si>
  <si>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</si>
  <si>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</si>
  <si>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</si>
  <si>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</si>
  <si>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</si>
  <si>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</si>
  <si>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</si>
  <si>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</si>
  <si>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</si>
  <si>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</si>
  <si>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</si>
  <si>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</si>
  <si>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e-tron</t>
  </si>
  <si>
    <t>Audi Q7</t>
  </si>
  <si>
    <t>BMW X5</t>
  </si>
  <si>
    <t>BMW X6</t>
  </si>
  <si>
    <t>Genesis GV80</t>
  </si>
  <si>
    <t>Infiniti QX70</t>
  </si>
  <si>
    <t>Jaguar F-Pace</t>
  </si>
  <si>
    <t>Jaguar I-Pace</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</si>
  <si>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</si>
  <si>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</si>
  <si>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</si>
  <si>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</si>
  <si>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</si>
  <si>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</si>
  <si>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</si>
  <si>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</si>
  <si>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</si>
  <si>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</si>
  <si>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</si>
  <si>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</si>
  <si>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</si>
  <si>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Audi Q8</t>
  </si>
  <si>
    <t>Bentley Bentayga</t>
  </si>
  <si>
    <t>BMW X7</t>
  </si>
  <si>
    <t>Infiniti QX80</t>
  </si>
  <si>
    <t>Lamborghini Urus</t>
  </si>
  <si>
    <t>Land Rover Discovery</t>
  </si>
  <si>
    <t>Land Rover Range Rover</t>
  </si>
  <si>
    <t>Lexus LX</t>
  </si>
  <si>
    <t>Mercedes-Benz G-Class</t>
  </si>
  <si>
    <t>Mercedes-Benz GLS-Class</t>
  </si>
  <si>
    <t>Mercedes-Benz G-Wagon</t>
  </si>
  <si>
    <t>Rolls-Royce Cullinan</t>
  </si>
  <si>
    <t>Iveco Daily Minibus &lt; 20 Seats</t>
  </si>
  <si>
    <t>Mercedes-Benz Sprinter Bus</t>
  </si>
  <si>
    <t>Renault Master Bus</t>
  </si>
  <si>
    <t>Toyota Hiace Bus</t>
  </si>
  <si>
    <t>Toyota Coaster</t>
  </si>
  <si>
    <t>Citroen Berlingo</t>
  </si>
  <si>
    <t>Fiat Doblo</t>
  </si>
  <si>
    <t>Peugeot Partner</t>
  </si>
  <si>
    <t>Renault Kangoo</t>
  </si>
  <si>
    <t>Volkswagen Caddy Van</t>
  </si>
  <si>
    <t>Ford Transit Custom</t>
  </si>
  <si>
    <t>Hyundai iLOAD</t>
  </si>
  <si>
    <t>LDV G10</t>
  </si>
  <si>
    <t>LDV V80</t>
  </si>
  <si>
    <t>Mercedes-Benz Vito</t>
  </si>
  <si>
    <t>Mitsubishi Express</t>
  </si>
  <si>
    <t>Peugeot Expert</t>
  </si>
  <si>
    <t>Renault Trafic</t>
  </si>
  <si>
    <t>Toyota Hiace Van</t>
  </si>
  <si>
    <t>Volkswagen Transporter</t>
  </si>
  <si>
    <t>Ford Ranger 4X2</t>
  </si>
  <si>
    <t>Great Wall Steed 4X2</t>
  </si>
  <si>
    <t>Holden Colorado 4X2</t>
  </si>
  <si>
    <t>Isuzu Ute D-Max 4X2</t>
  </si>
  <si>
    <t>Mazda BT-50 4X2</t>
  </si>
  <si>
    <t>Mercedes-Benz X-Class 4X2</t>
  </si>
  <si>
    <t>Mitsubishi Triton 4X2</t>
  </si>
  <si>
    <t>Nissan Navara 4X2</t>
  </si>
  <si>
    <t>Toyota Hilux 4X2</t>
  </si>
  <si>
    <t>Volkswagen Amarok 4X2</t>
  </si>
  <si>
    <t>Chevrolet Silverado</t>
  </si>
  <si>
    <t>Ford Ranger 4X4</t>
  </si>
  <si>
    <t>Great Wall GWM Ute</t>
  </si>
  <si>
    <t>Great Wall Steed 4X4</t>
  </si>
  <si>
    <t>Holden Colorado 4X4</t>
  </si>
  <si>
    <t>Isuzu Ute D-Max 4X4</t>
  </si>
  <si>
    <t>Jeep Gladiator</t>
  </si>
  <si>
    <t>LDV T60 4X4</t>
  </si>
  <si>
    <t>Mazda BT-50 4X4</t>
  </si>
  <si>
    <t>Mercedes-Benz G-Wagon CC</t>
  </si>
  <si>
    <t>Mercedes-Benz X-Class 4X4</t>
  </si>
  <si>
    <t>Mitsubishi Triton 4X4</t>
  </si>
  <si>
    <t>Nissan Navara 4X4</t>
  </si>
  <si>
    <t>RAM 1500 Express</t>
  </si>
  <si>
    <t>RAM 1500 Laramie</t>
  </si>
  <si>
    <t>RAM 1500 Warlock</t>
  </si>
  <si>
    <t>RAM 2500/3500 Laramie</t>
  </si>
  <si>
    <t>Ssangyong Musso/Musso XLV 4X4</t>
  </si>
  <si>
    <t>Toyota Hilux 4X4</t>
  </si>
  <si>
    <t>Toyota Landcruiser PU/CC</t>
  </si>
  <si>
    <t>Volkswagen Amarok 4X4</t>
  </si>
  <si>
    <t>Fiat Ducato</t>
  </si>
  <si>
    <t>Ford Transit Heavy</t>
  </si>
  <si>
    <t>Fuso Canter (LD)</t>
  </si>
  <si>
    <t>Hino (LD)</t>
  </si>
  <si>
    <t>Hyundai EX4</t>
  </si>
  <si>
    <t>Hyundai EX8</t>
  </si>
  <si>
    <t>Isuzu N-Series (LD)</t>
  </si>
  <si>
    <t>Iveco C/C (LD)</t>
  </si>
  <si>
    <t>Iveco Van (LD)</t>
  </si>
  <si>
    <t>LDV Deliver 9</t>
  </si>
  <si>
    <t>Mercedes-Benz Sprinter</t>
  </si>
  <si>
    <t>Peugeot Boxer</t>
  </si>
  <si>
    <t>Renault Master</t>
  </si>
  <si>
    <t>Volkswagen Crafter</t>
  </si>
  <si>
    <t>DAF (MD)</t>
  </si>
  <si>
    <t>Fuso Fighter (MD)</t>
  </si>
  <si>
    <t>Hino (MD)</t>
  </si>
  <si>
    <t>Hyundai EX9</t>
  </si>
  <si>
    <t>Isuzu N-Series (MD)</t>
  </si>
  <si>
    <t>Iveco (MD)</t>
  </si>
  <si>
    <t>MAN (MD)</t>
  </si>
  <si>
    <t>Mercedes (MD)</t>
  </si>
  <si>
    <t>Scania (MD)</t>
  </si>
  <si>
    <t>UD Trucks (MD)</t>
  </si>
  <si>
    <t>Volvo Truck (MD)</t>
  </si>
  <si>
    <t>DAF (HD)</t>
  </si>
  <si>
    <t>Dennis Eagle (HD)</t>
  </si>
  <si>
    <t>Freightliner (HD)</t>
  </si>
  <si>
    <t>Fuso F-Series (HD)</t>
  </si>
  <si>
    <t>Hino (HD)</t>
  </si>
  <si>
    <t>Hyundai Xcient</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</si>
  <si>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</si>
  <si>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</si>
  <si>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</si>
  <si>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</si>
  <si>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</si>
  <si>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</si>
  <si>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</si>
  <si>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</si>
  <si>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</si>
  <si>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</si>
  <si>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</si>
  <si>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</si>
  <si>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</si>
  <si>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</si>
  <si>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</si>
  <si>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</si>
  <si>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</si>
  <si>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</si>
  <si>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</si>
  <si>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</si>
  <si>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</si>
  <si>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</si>
  <si>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</si>
  <si>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</si>
  <si>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</si>
  <si>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</si>
  <si>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</si>
  <si>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</si>
  <si>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</si>
  <si>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</si>
  <si>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</si>
  <si>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</si>
  <si>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</si>
  <si>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</si>
  <si>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</si>
  <si>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</si>
  <si>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</si>
  <si>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</si>
  <si>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</si>
  <si>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</si>
  <si>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</si>
  <si>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</si>
  <si>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</si>
  <si>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</si>
  <si>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</si>
  <si>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</si>
  <si>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</si>
  <si>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</si>
  <si>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</si>
  <si>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</si>
  <si>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</si>
  <si>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</si>
  <si>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</si>
  <si>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</si>
  <si>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</si>
  <si>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</si>
  <si>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</si>
  <si>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</si>
  <si>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</si>
  <si>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</si>
  <si>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</si>
  <si>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</si>
  <si>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</si>
  <si>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</si>
  <si>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</si>
  <si>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</si>
  <si>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</si>
  <si>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Alpine Total</t>
  </si>
  <si>
    <t>Aston Martin Total</t>
  </si>
  <si>
    <t>Audi Total</t>
  </si>
  <si>
    <t>Bentley Total</t>
  </si>
  <si>
    <t>BMW Total</t>
  </si>
  <si>
    <t>Chevrolet Total</t>
  </si>
  <si>
    <t>Chrysler Total</t>
  </si>
  <si>
    <t>Citroen Total</t>
  </si>
  <si>
    <t>Daf Total</t>
  </si>
  <si>
    <t>Dennis Eagle Total</t>
  </si>
  <si>
    <t>Ferrari Total</t>
  </si>
  <si>
    <t>Fiat Total</t>
  </si>
  <si>
    <t>Fiat Professional Total</t>
  </si>
  <si>
    <t>Ford Total</t>
  </si>
  <si>
    <t>Freightliner Total</t>
  </si>
  <si>
    <t>Fuso Total</t>
  </si>
  <si>
    <t>Genesis Total</t>
  </si>
  <si>
    <t>Great Wall Total</t>
  </si>
  <si>
    <t>Haval Total</t>
  </si>
  <si>
    <t>Hino Total</t>
  </si>
  <si>
    <t>Holden Total</t>
  </si>
  <si>
    <t>Honda Total</t>
  </si>
  <si>
    <t>Hyundai Total</t>
  </si>
  <si>
    <t>Hyundai Commercial Vehicles Total</t>
  </si>
  <si>
    <t>Infiniti Total</t>
  </si>
  <si>
    <t>International Total</t>
  </si>
  <si>
    <t>Isuzu Total</t>
  </si>
  <si>
    <t>Isuzu Ute Total</t>
  </si>
  <si>
    <t>Iveco Bus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</si>
  <si>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</si>
  <si>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</si>
  <si>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</si>
  <si>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</si>
  <si>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</si>
  <si>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</si>
  <si>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</si>
  <si>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</si>
  <si>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</si>
  <si>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</si>
  <si>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</si>
  <si>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</si>
  <si>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</si>
  <si>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</si>
  <si>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</si>
  <si>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</si>
  <si>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</si>
  <si>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</si>
  <si>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</si>
  <si>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</si>
  <si>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</si>
  <si>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Morgan Total</t>
  </si>
  <si>
    <t>Nissan Total</t>
  </si>
  <si>
    <t>Peugeot Total</t>
  </si>
  <si>
    <t>Porsche Total</t>
  </si>
  <si>
    <t>RAM Total</t>
  </si>
  <si>
    <t>Renault Total</t>
  </si>
  <si>
    <t>Rolls-Royce Total</t>
  </si>
  <si>
    <t>Scania Total</t>
  </si>
  <si>
    <t>Skoda Total</t>
  </si>
  <si>
    <t>SsangYong Total</t>
  </si>
  <si>
    <t>Subaru Total</t>
  </si>
  <si>
    <t>Suzuki Total</t>
  </si>
  <si>
    <t>Toyota Total</t>
  </si>
  <si>
    <t>UD Trucks Total</t>
  </si>
  <si>
    <t>Volkswagen Total</t>
  </si>
  <si>
    <t>Volvo Car Total</t>
  </si>
  <si>
    <t>Volvo Commercial Total</t>
  </si>
  <si>
    <t>Western Star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</si>
</sst>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3"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
      <b/>
      <sz val="8"/>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75" x14ac:dyDescent="0.2"/>
  <cols>
    <col min="1" max="1" width="2.7109375" customWidth="1"/>
    <col min="2" max="2" width="32.5703125" customWidth="1"/>
    <col min="3" max="4" width="9.5703125" bestFit="1" customWidth="1"/>
    <col min="5" max="6" width="10.140625" customWidth="1"/>
    <col min="7" max="7" width="1.7109375" customWidth="1"/>
    <col min="8" max="8" width="9" bestFit="1" customWidth="1"/>
    <col min="12" max="12" width="2.7109375" customWidth="1"/>
    <col min="15" max="17" width="8.5703125" customWidth="1"/>
  </cols>
  <sheetData>
    <row r="1" spans="1:12" ht="45.75" customHeight="1" x14ac:dyDescent="0.2">
      <c r="A1" s="182" t="s">
        <v>100</v>
      </c>
      <c r="B1" s="183"/>
      <c r="C1" s="183"/>
      <c r="D1" s="183"/>
      <c r="E1" s="183"/>
      <c r="F1" s="183"/>
      <c r="G1" s="183"/>
      <c r="H1" s="183"/>
      <c r="I1" s="183"/>
      <c r="J1" s="184"/>
      <c r="K1" s="184"/>
      <c r="L1" s="184"/>
    </row>
    <row r="2" spans="1:12" ht="244.5" customHeight="1" x14ac:dyDescent="0.2">
      <c r="A2" s="185"/>
      <c r="B2" s="185"/>
      <c r="C2" s="185"/>
      <c r="D2" s="185"/>
      <c r="E2" s="185"/>
      <c r="F2" s="185"/>
      <c r="G2" s="185"/>
      <c r="H2" s="185"/>
      <c r="I2" s="185"/>
      <c r="J2" s="184"/>
      <c r="K2" s="184"/>
      <c r="L2" s="184"/>
    </row>
    <row r="3" spans="1:12" ht="18" x14ac:dyDescent="0.25">
      <c r="A3" s="191" t="s">
        <v>24</v>
      </c>
      <c r="B3" s="192"/>
      <c r="C3" s="192"/>
      <c r="D3" s="192"/>
      <c r="E3" s="192"/>
      <c r="F3" s="192"/>
      <c r="G3" s="192"/>
      <c r="H3" s="192"/>
      <c r="I3" s="192"/>
      <c r="J3" s="192"/>
      <c r="K3" s="192"/>
      <c r="L3" s="192"/>
    </row>
    <row r="4" spans="1:12" ht="39.950000000000003" customHeight="1" x14ac:dyDescent="0.25">
      <c r="A4" s="128"/>
      <c r="B4" s="129"/>
      <c r="C4" s="129"/>
      <c r="D4" s="129"/>
      <c r="E4" s="129"/>
      <c r="F4" s="129"/>
      <c r="G4" s="129"/>
      <c r="H4" s="129"/>
      <c r="I4" s="129"/>
      <c r="J4" s="129"/>
      <c r="K4" s="129"/>
      <c r="L4" s="129"/>
    </row>
    <row r="5" spans="1:12" s="89" customFormat="1" ht="39.75" customHeight="1" x14ac:dyDescent="0.2">
      <c r="A5" s="186" t="s">
        <v>23</v>
      </c>
      <c r="B5" s="186"/>
      <c r="C5" s="186"/>
      <c r="D5" s="186"/>
      <c r="E5" s="186"/>
      <c r="F5" s="186"/>
      <c r="G5" s="186"/>
      <c r="H5" s="186"/>
      <c r="I5" s="186"/>
      <c r="J5" s="187"/>
      <c r="K5" s="187"/>
      <c r="L5" s="187"/>
    </row>
    <row r="6" spans="1:12" s="89" customFormat="1" ht="39.950000000000003" customHeight="1" x14ac:dyDescent="0.2">
      <c r="A6" s="93"/>
      <c r="B6" s="93"/>
      <c r="C6" s="93"/>
      <c r="D6" s="93"/>
      <c r="E6" s="93"/>
      <c r="F6" s="93"/>
      <c r="G6" s="93"/>
      <c r="H6" s="93"/>
      <c r="I6" s="93"/>
      <c r="J6" s="90"/>
      <c r="K6" s="90"/>
      <c r="L6" s="90"/>
    </row>
    <row r="7" spans="1:12" s="89" customFormat="1" ht="39.75" customHeight="1" x14ac:dyDescent="0.2">
      <c r="A7" s="188" t="s">
        <v>101</v>
      </c>
      <c r="B7" s="189"/>
      <c r="C7" s="189"/>
      <c r="D7" s="189"/>
      <c r="E7" s="189"/>
      <c r="F7" s="189"/>
      <c r="G7" s="189"/>
      <c r="H7" s="189"/>
      <c r="I7" s="189"/>
      <c r="J7" s="190"/>
      <c r="K7" s="190"/>
      <c r="L7" s="190"/>
    </row>
    <row r="8" spans="1:12" s="89" customFormat="1" ht="39.75" customHeight="1" x14ac:dyDescent="0.2">
      <c r="A8" s="91"/>
      <c r="B8" s="92"/>
      <c r="C8" s="92"/>
      <c r="D8" s="92"/>
      <c r="E8" s="92"/>
      <c r="F8" s="92"/>
      <c r="G8" s="92"/>
      <c r="H8" s="92"/>
      <c r="I8" s="92"/>
      <c r="J8" s="90"/>
      <c r="K8" s="90"/>
      <c r="L8" s="90"/>
    </row>
    <row r="9" spans="1:12" s="89" customFormat="1" ht="14.25" customHeight="1" x14ac:dyDescent="0.2">
      <c r="A9" s="91"/>
      <c r="B9" s="92"/>
      <c r="C9" s="92"/>
      <c r="D9" s="92"/>
      <c r="E9" s="92"/>
      <c r="F9" s="92"/>
      <c r="G9" s="92"/>
      <c r="H9" s="92"/>
      <c r="I9" s="92"/>
      <c r="J9" s="90"/>
      <c r="K9" s="90"/>
      <c r="L9" s="90"/>
    </row>
    <row r="10" spans="1:12" s="89" customFormat="1" ht="14.25" customHeight="1" x14ac:dyDescent="0.2">
      <c r="A10" s="91"/>
      <c r="B10" s="92"/>
      <c r="C10" s="92"/>
      <c r="D10" s="92"/>
      <c r="E10" s="92"/>
      <c r="F10" s="92"/>
      <c r="G10" s="92"/>
      <c r="H10" s="92"/>
      <c r="I10" s="92"/>
      <c r="J10" s="90"/>
      <c r="K10" s="90"/>
      <c r="L10" s="90"/>
    </row>
    <row r="11" spans="1:12" s="89" customFormat="1" ht="12.75" customHeight="1" x14ac:dyDescent="0.2">
      <c r="A11" s="91"/>
      <c r="B11" s="92"/>
      <c r="C11" s="92"/>
      <c r="D11" s="92"/>
      <c r="E11" s="92"/>
      <c r="F11" s="92"/>
      <c r="G11" s="92"/>
      <c r="H11" s="92"/>
      <c r="I11" s="92"/>
      <c r="J11" s="90"/>
      <c r="K11" s="90"/>
      <c r="L11" s="90"/>
    </row>
    <row r="12" spans="1:12" ht="15" x14ac:dyDescent="0.2">
      <c r="A12" s="99"/>
      <c r="B12" s="102"/>
      <c r="C12" s="193" t="s">
        <v>1</v>
      </c>
      <c r="D12" s="194"/>
      <c r="E12" s="193" t="s">
        <v>2</v>
      </c>
      <c r="F12" s="194"/>
      <c r="G12" s="103"/>
      <c r="H12" s="193" t="s">
        <v>3</v>
      </c>
      <c r="I12" s="195"/>
      <c r="J12" s="195"/>
      <c r="K12" s="194"/>
      <c r="L12" s="99"/>
    </row>
    <row r="13" spans="1:12" ht="15" x14ac:dyDescent="0.2">
      <c r="A13" s="99"/>
      <c r="B13" s="119" t="s">
        <v>0</v>
      </c>
      <c r="C13" s="130">
        <f>VALUE(RIGHT(A7, 4))</f>
        <v>2020</v>
      </c>
      <c r="D13" s="131">
        <f>C13-1</f>
        <v>2019</v>
      </c>
      <c r="E13" s="130">
        <f>C13</f>
        <v>2020</v>
      </c>
      <c r="F13" s="131">
        <f>D13</f>
        <v>2019</v>
      </c>
      <c r="G13" s="132"/>
      <c r="H13" s="130" t="s">
        <v>4</v>
      </c>
      <c r="I13" s="131" t="s">
        <v>2</v>
      </c>
      <c r="J13" s="130" t="s">
        <v>4</v>
      </c>
      <c r="K13" s="131" t="s">
        <v>2</v>
      </c>
      <c r="L13" s="99"/>
    </row>
    <row r="14" spans="1:12" ht="15" x14ac:dyDescent="0.2">
      <c r="A14" s="99"/>
      <c r="B14" s="104"/>
      <c r="C14" s="105"/>
      <c r="D14" s="106"/>
      <c r="E14" s="105"/>
      <c r="F14" s="106"/>
      <c r="G14" s="107"/>
      <c r="H14" s="105"/>
      <c r="I14" s="106"/>
      <c r="J14" s="105"/>
      <c r="K14" s="106"/>
      <c r="L14" s="99"/>
    </row>
    <row r="15" spans="1:12" ht="15" x14ac:dyDescent="0.2">
      <c r="A15" s="99"/>
      <c r="B15" s="108" t="s">
        <v>102</v>
      </c>
      <c r="C15" s="109">
        <v>1528</v>
      </c>
      <c r="D15" s="110">
        <v>1125</v>
      </c>
      <c r="E15" s="109">
        <v>19693</v>
      </c>
      <c r="F15" s="110">
        <v>16061</v>
      </c>
      <c r="G15" s="111"/>
      <c r="H15" s="109">
        <f t="shared" ref="H15:H22" si="0">C15-D15</f>
        <v>403</v>
      </c>
      <c r="I15" s="110">
        <f t="shared" ref="I15:I22" si="1">E15-F15</f>
        <v>3632</v>
      </c>
      <c r="J15" s="112">
        <f t="shared" ref="J15:J22" si="2">IF(D15=0, "-", IF(H15/D15&lt;10, H15/D15, "&gt;999%"))</f>
        <v>0.35822222222222222</v>
      </c>
      <c r="K15" s="113">
        <f t="shared" ref="K15:K22" si="3">IF(F15=0, "-", IF(I15/F15&lt;10, I15/F15, "&gt;999%"))</f>
        <v>0.22613784944897578</v>
      </c>
      <c r="L15" s="99"/>
    </row>
    <row r="16" spans="1:12" ht="15" x14ac:dyDescent="0.2">
      <c r="A16" s="99"/>
      <c r="B16" s="108" t="s">
        <v>103</v>
      </c>
      <c r="C16" s="109">
        <v>29335</v>
      </c>
      <c r="D16" s="110">
        <v>26863</v>
      </c>
      <c r="E16" s="109">
        <v>302117</v>
      </c>
      <c r="F16" s="110">
        <v>339818</v>
      </c>
      <c r="G16" s="111"/>
      <c r="H16" s="109">
        <f t="shared" si="0"/>
        <v>2472</v>
      </c>
      <c r="I16" s="110">
        <f t="shared" si="1"/>
        <v>-37701</v>
      </c>
      <c r="J16" s="112">
        <f t="shared" si="2"/>
        <v>9.2022484458176679E-2</v>
      </c>
      <c r="K16" s="113">
        <f t="shared" si="3"/>
        <v>-0.11094468215338799</v>
      </c>
      <c r="L16" s="99"/>
    </row>
    <row r="17" spans="1:12" ht="15" x14ac:dyDescent="0.2">
      <c r="A17" s="99"/>
      <c r="B17" s="108" t="s">
        <v>104</v>
      </c>
      <c r="C17" s="109">
        <v>796</v>
      </c>
      <c r="D17" s="110">
        <v>577</v>
      </c>
      <c r="E17" s="109">
        <v>7731</v>
      </c>
      <c r="F17" s="110">
        <v>8609</v>
      </c>
      <c r="G17" s="111"/>
      <c r="H17" s="109">
        <f t="shared" si="0"/>
        <v>219</v>
      </c>
      <c r="I17" s="110">
        <f t="shared" si="1"/>
        <v>-878</v>
      </c>
      <c r="J17" s="112">
        <f t="shared" si="2"/>
        <v>0.37954939341421146</v>
      </c>
      <c r="K17" s="113">
        <f t="shared" si="3"/>
        <v>-0.10198629341386921</v>
      </c>
      <c r="L17" s="99"/>
    </row>
    <row r="18" spans="1:12" ht="15" x14ac:dyDescent="0.2">
      <c r="A18" s="99"/>
      <c r="B18" s="108" t="s">
        <v>105</v>
      </c>
      <c r="C18" s="109">
        <v>20342</v>
      </c>
      <c r="D18" s="110">
        <v>17066</v>
      </c>
      <c r="E18" s="109">
        <v>195769</v>
      </c>
      <c r="F18" s="110">
        <v>214788</v>
      </c>
      <c r="G18" s="111"/>
      <c r="H18" s="109">
        <f t="shared" si="0"/>
        <v>3276</v>
      </c>
      <c r="I18" s="110">
        <f t="shared" si="1"/>
        <v>-19019</v>
      </c>
      <c r="J18" s="112">
        <f t="shared" si="2"/>
        <v>0.19196062346185397</v>
      </c>
      <c r="K18" s="113">
        <f t="shared" si="3"/>
        <v>-8.8547777343240777E-2</v>
      </c>
      <c r="L18" s="99"/>
    </row>
    <row r="19" spans="1:12" ht="15" x14ac:dyDescent="0.2">
      <c r="A19" s="99"/>
      <c r="B19" s="108" t="s">
        <v>106</v>
      </c>
      <c r="C19" s="109">
        <v>6204</v>
      </c>
      <c r="D19" s="110">
        <v>5317</v>
      </c>
      <c r="E19" s="109">
        <v>60084</v>
      </c>
      <c r="F19" s="110">
        <v>67212</v>
      </c>
      <c r="G19" s="111"/>
      <c r="H19" s="109">
        <f t="shared" si="0"/>
        <v>887</v>
      </c>
      <c r="I19" s="110">
        <f t="shared" si="1"/>
        <v>-7128</v>
      </c>
      <c r="J19" s="112">
        <f t="shared" si="2"/>
        <v>0.16682339665224752</v>
      </c>
      <c r="K19" s="113">
        <f t="shared" si="3"/>
        <v>-0.10605249062667381</v>
      </c>
      <c r="L19" s="99"/>
    </row>
    <row r="20" spans="1:12" ht="15" x14ac:dyDescent="0.2">
      <c r="A20" s="99"/>
      <c r="B20" s="108" t="s">
        <v>107</v>
      </c>
      <c r="C20" s="109">
        <v>1979</v>
      </c>
      <c r="D20" s="110">
        <v>1839</v>
      </c>
      <c r="E20" s="109">
        <v>15673</v>
      </c>
      <c r="F20" s="110">
        <v>20096</v>
      </c>
      <c r="G20" s="111"/>
      <c r="H20" s="109">
        <f t="shared" si="0"/>
        <v>140</v>
      </c>
      <c r="I20" s="110">
        <f t="shared" si="1"/>
        <v>-4423</v>
      </c>
      <c r="J20" s="112">
        <f t="shared" si="2"/>
        <v>7.6128330614464376E-2</v>
      </c>
      <c r="K20" s="113">
        <f t="shared" si="3"/>
        <v>-0.22009355095541402</v>
      </c>
      <c r="L20" s="99"/>
    </row>
    <row r="21" spans="1:12" ht="15" x14ac:dyDescent="0.2">
      <c r="A21" s="99"/>
      <c r="B21" s="108" t="s">
        <v>108</v>
      </c>
      <c r="C21" s="109">
        <v>26370</v>
      </c>
      <c r="D21" s="110">
        <v>24255</v>
      </c>
      <c r="E21" s="109">
        <v>226467</v>
      </c>
      <c r="F21" s="110">
        <v>304382</v>
      </c>
      <c r="G21" s="111"/>
      <c r="H21" s="109">
        <f t="shared" si="0"/>
        <v>2115</v>
      </c>
      <c r="I21" s="110">
        <f t="shared" si="1"/>
        <v>-77915</v>
      </c>
      <c r="J21" s="112">
        <f t="shared" si="2"/>
        <v>8.7198515769944335E-2</v>
      </c>
      <c r="K21" s="113">
        <f t="shared" si="3"/>
        <v>-0.25597768593412223</v>
      </c>
      <c r="L21" s="99"/>
    </row>
    <row r="22" spans="1:12" ht="15" x14ac:dyDescent="0.2">
      <c r="A22" s="99"/>
      <c r="B22" s="108" t="s">
        <v>109</v>
      </c>
      <c r="C22" s="109">
        <v>9098</v>
      </c>
      <c r="D22" s="110">
        <v>7197</v>
      </c>
      <c r="E22" s="109">
        <v>89434</v>
      </c>
      <c r="F22" s="110">
        <v>91901</v>
      </c>
      <c r="G22" s="111"/>
      <c r="H22" s="109">
        <f t="shared" si="0"/>
        <v>1901</v>
      </c>
      <c r="I22" s="110">
        <f t="shared" si="1"/>
        <v>-2467</v>
      </c>
      <c r="J22" s="112">
        <f t="shared" si="2"/>
        <v>0.26413783520911494</v>
      </c>
      <c r="K22" s="113">
        <f t="shared" si="3"/>
        <v>-2.6844103981458308E-2</v>
      </c>
      <c r="L22" s="99"/>
    </row>
    <row r="23" spans="1:12" ht="15" x14ac:dyDescent="0.2">
      <c r="A23" s="99"/>
      <c r="B23" s="108"/>
      <c r="C23" s="114"/>
      <c r="D23" s="115"/>
      <c r="E23" s="114"/>
      <c r="F23" s="115"/>
      <c r="G23" s="116"/>
      <c r="H23" s="114"/>
      <c r="I23" s="115"/>
      <c r="J23" s="117"/>
      <c r="K23" s="118"/>
      <c r="L23" s="99"/>
    </row>
    <row r="24" spans="1:12" s="43" customFormat="1" ht="15.75" x14ac:dyDescent="0.25">
      <c r="A24" s="100"/>
      <c r="B24" s="119" t="s">
        <v>5</v>
      </c>
      <c r="C24" s="120">
        <f>SUM(C15:C23)</f>
        <v>95652</v>
      </c>
      <c r="D24" s="121">
        <f>SUM(D15:D23)</f>
        <v>84239</v>
      </c>
      <c r="E24" s="120">
        <f>SUM(E15:E23)</f>
        <v>916968</v>
      </c>
      <c r="F24" s="121">
        <f>SUM(F15:F23)</f>
        <v>1062867</v>
      </c>
      <c r="G24" s="122"/>
      <c r="H24" s="120">
        <f>SUM(H15:H23)</f>
        <v>11413</v>
      </c>
      <c r="I24" s="121">
        <f>SUM(I15:I23)</f>
        <v>-145899</v>
      </c>
      <c r="J24" s="123">
        <f>IF(D24=0, 0, H24/D24)</f>
        <v>0.13548356461971295</v>
      </c>
      <c r="K24" s="124">
        <f>IF(F24=0, 0, I24/F24)</f>
        <v>-0.13726929145415184</v>
      </c>
      <c r="L24" s="101"/>
    </row>
    <row r="25" spans="1:12" s="43" customFormat="1" x14ac:dyDescent="0.2">
      <c r="A25" s="94"/>
      <c r="B25" s="95"/>
      <c r="C25" s="96"/>
      <c r="D25" s="96"/>
      <c r="E25" s="96"/>
      <c r="F25" s="96"/>
      <c r="G25" s="96"/>
      <c r="H25" s="96"/>
      <c r="I25" s="96"/>
      <c r="J25" s="97"/>
      <c r="K25" s="97"/>
    </row>
    <row r="26" spans="1:12" s="43" customFormat="1" x14ac:dyDescent="0.2">
      <c r="A26" s="94"/>
      <c r="B26" s="94"/>
      <c r="C26" s="98"/>
      <c r="D26" s="98"/>
      <c r="E26" s="98"/>
      <c r="F26" s="98"/>
      <c r="G26" s="98"/>
      <c r="H26" s="98"/>
      <c r="I26" s="98"/>
      <c r="J26" s="97"/>
      <c r="K26" s="97"/>
    </row>
    <row r="27" spans="1:12" s="43" customFormat="1" ht="14.25" x14ac:dyDescent="0.2">
      <c r="A27" s="94"/>
      <c r="B27" s="125"/>
      <c r="C27" s="98"/>
      <c r="D27" s="98"/>
      <c r="E27" s="98"/>
      <c r="F27" s="98"/>
      <c r="G27" s="98"/>
      <c r="H27" s="98"/>
      <c r="I27" s="98"/>
      <c r="J27" s="97"/>
      <c r="K27" s="97"/>
    </row>
    <row r="28" spans="1:12" s="43" customFormat="1" ht="14.25" x14ac:dyDescent="0.2">
      <c r="A28" s="94"/>
      <c r="B28" s="125"/>
      <c r="C28" s="98"/>
      <c r="D28" s="98"/>
      <c r="E28" s="98"/>
      <c r="F28" s="98"/>
      <c r="G28" s="98"/>
      <c r="H28" s="98"/>
      <c r="I28" s="98"/>
      <c r="J28" s="97"/>
      <c r="K28" s="97"/>
    </row>
    <row r="29" spans="1:12" s="43" customFormat="1" ht="14.25" x14ac:dyDescent="0.2">
      <c r="A29" s="94"/>
      <c r="B29" s="125"/>
      <c r="C29" s="98"/>
      <c r="D29" s="98"/>
      <c r="E29" s="98"/>
      <c r="F29" s="98"/>
      <c r="G29" s="98"/>
      <c r="H29" s="98"/>
      <c r="I29" s="98"/>
      <c r="J29" s="97"/>
      <c r="K29" s="97"/>
    </row>
    <row r="30" spans="1:12" s="43" customFormat="1" ht="14.25" x14ac:dyDescent="0.2">
      <c r="A30" s="94"/>
      <c r="B30" s="125"/>
      <c r="C30" s="98"/>
      <c r="D30" s="98"/>
      <c r="E30" s="98"/>
      <c r="F30" s="98"/>
      <c r="G30" s="98"/>
      <c r="H30" s="98"/>
      <c r="I30" s="98"/>
      <c r="J30" s="97"/>
      <c r="K30" s="97"/>
    </row>
    <row r="31" spans="1:12" s="43" customFormat="1" x14ac:dyDescent="0.2">
      <c r="A31" s="94"/>
      <c r="C31" s="98"/>
      <c r="D31" s="98"/>
      <c r="E31" s="98"/>
      <c r="F31" s="98"/>
      <c r="G31" s="98"/>
      <c r="H31" s="98"/>
      <c r="I31" s="98"/>
      <c r="J31" s="97"/>
      <c r="K31" s="97"/>
    </row>
    <row r="32" spans="1:12" s="43" customFormat="1" x14ac:dyDescent="0.2">
      <c r="A32" s="94"/>
      <c r="C32" s="98"/>
      <c r="D32" s="98"/>
      <c r="E32" s="98"/>
      <c r="F32" s="98"/>
      <c r="G32" s="98"/>
      <c r="H32" s="98"/>
      <c r="I32" s="98"/>
      <c r="J32" s="97"/>
      <c r="K32" s="97"/>
    </row>
    <row r="33" spans="1:15" s="43" customFormat="1" x14ac:dyDescent="0.2">
      <c r="A33" s="94"/>
      <c r="B33" s="94"/>
      <c r="C33" s="98"/>
      <c r="D33" s="98"/>
      <c r="E33" s="98"/>
      <c r="F33" s="98"/>
      <c r="G33" s="98"/>
      <c r="H33" s="98"/>
      <c r="I33" s="98"/>
      <c r="J33" s="97"/>
      <c r="K33" s="97"/>
    </row>
    <row r="34" spans="1:15" s="43" customFormat="1" x14ac:dyDescent="0.2">
      <c r="A34" s="94"/>
      <c r="B34" s="94"/>
      <c r="C34" s="98"/>
      <c r="D34" s="98"/>
      <c r="E34" s="98"/>
      <c r="F34" s="98"/>
      <c r="G34" s="98"/>
      <c r="H34" s="98"/>
      <c r="I34" s="98"/>
      <c r="J34" s="97"/>
      <c r="K34" s="97"/>
    </row>
    <row r="35" spans="1:15" s="43" customFormat="1" x14ac:dyDescent="0.2">
      <c r="A35" s="94"/>
      <c r="B35" s="94"/>
      <c r="C35" s="98"/>
      <c r="D35" s="98"/>
      <c r="E35" s="98"/>
      <c r="F35" s="98"/>
      <c r="G35" s="98"/>
      <c r="H35" s="98"/>
      <c r="I35" s="98"/>
      <c r="J35" s="97"/>
      <c r="K35" s="97"/>
      <c r="O35" s="137"/>
    </row>
    <row r="36" spans="1:15" ht="12.75" customHeight="1" x14ac:dyDescent="0.2">
      <c r="A36" s="185"/>
      <c r="B36" s="185"/>
      <c r="C36" s="185"/>
      <c r="D36" s="185"/>
      <c r="E36" s="185"/>
      <c r="F36" s="185"/>
      <c r="G36" s="185"/>
      <c r="H36" s="185"/>
      <c r="I36" s="185"/>
    </row>
    <row r="37" spans="1:15" s="90" customFormat="1" ht="29.25" customHeight="1" x14ac:dyDescent="0.2">
      <c r="A37" s="127"/>
      <c r="B37" s="179" t="s">
        <v>110</v>
      </c>
      <c r="C37" s="180"/>
      <c r="D37" s="180"/>
      <c r="E37" s="180"/>
      <c r="F37" s="180"/>
      <c r="G37" s="180"/>
      <c r="H37" s="180"/>
      <c r="I37" s="180"/>
      <c r="J37" s="180"/>
      <c r="K37" s="180"/>
      <c r="L37" s="135"/>
    </row>
    <row r="38" spans="1:15" s="90" customFormat="1" ht="29.25" customHeight="1" x14ac:dyDescent="0.2">
      <c r="A38" s="126"/>
      <c r="B38" s="180"/>
      <c r="C38" s="180"/>
      <c r="D38" s="180"/>
      <c r="E38" s="180"/>
      <c r="F38" s="180"/>
      <c r="G38" s="180"/>
      <c r="H38" s="180"/>
      <c r="I38" s="180"/>
      <c r="J38" s="180"/>
      <c r="K38" s="180"/>
      <c r="L38" s="135"/>
    </row>
    <row r="39" spans="1:15" s="90" customFormat="1" ht="29.25" customHeight="1" x14ac:dyDescent="0.2">
      <c r="A39" s="126"/>
      <c r="B39" s="180"/>
      <c r="C39" s="180"/>
      <c r="D39" s="180"/>
      <c r="E39" s="180"/>
      <c r="F39" s="180"/>
      <c r="G39" s="180"/>
      <c r="H39" s="180"/>
      <c r="I39" s="180"/>
      <c r="J39" s="180"/>
      <c r="K39" s="180"/>
      <c r="L39" s="136"/>
    </row>
    <row r="40" spans="1:15" s="90" customFormat="1" ht="29.25" customHeight="1" x14ac:dyDescent="0.2">
      <c r="A40" s="134"/>
      <c r="B40" s="181"/>
      <c r="C40" s="181"/>
      <c r="D40" s="181"/>
      <c r="E40" s="181"/>
      <c r="F40" s="181"/>
      <c r="G40" s="181"/>
      <c r="H40" s="181"/>
      <c r="I40" s="181"/>
      <c r="J40" s="181"/>
      <c r="K40" s="181"/>
      <c r="L40" s="133"/>
    </row>
    <row r="44" spans="1:15" x14ac:dyDescent="0.2">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204"/>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111</v>
      </c>
      <c r="B2" s="202" t="s">
        <v>101</v>
      </c>
      <c r="C2" s="198"/>
      <c r="D2" s="198"/>
      <c r="E2" s="203"/>
      <c r="F2" s="203"/>
      <c r="G2" s="203"/>
      <c r="H2" s="203"/>
      <c r="I2" s="203"/>
      <c r="J2" s="203"/>
      <c r="K2" s="203"/>
    </row>
    <row r="4" spans="1:11" ht="15.75" x14ac:dyDescent="0.25">
      <c r="A4" s="164" t="s">
        <v>122</v>
      </c>
      <c r="B4" s="196" t="s">
        <v>1</v>
      </c>
      <c r="C4" s="200"/>
      <c r="D4" s="200"/>
      <c r="E4" s="197"/>
      <c r="F4" s="196" t="s">
        <v>14</v>
      </c>
      <c r="G4" s="200"/>
      <c r="H4" s="200"/>
      <c r="I4" s="197"/>
      <c r="J4" s="196" t="s">
        <v>15</v>
      </c>
      <c r="K4" s="197"/>
    </row>
    <row r="5" spans="1:11" x14ac:dyDescent="0.2">
      <c r="A5" s="22"/>
      <c r="B5" s="196">
        <f>VALUE(RIGHT($B$2, 4))</f>
        <v>2020</v>
      </c>
      <c r="C5" s="197"/>
      <c r="D5" s="196">
        <f>B5-1</f>
        <v>2019</v>
      </c>
      <c r="E5" s="204"/>
      <c r="F5" s="196">
        <f>B5</f>
        <v>2020</v>
      </c>
      <c r="G5" s="204"/>
      <c r="H5" s="196">
        <f>D5</f>
        <v>2019</v>
      </c>
      <c r="I5" s="204"/>
      <c r="J5" s="140" t="s">
        <v>4</v>
      </c>
      <c r="K5" s="141" t="s">
        <v>2</v>
      </c>
    </row>
    <row r="6" spans="1:11" x14ac:dyDescent="0.2">
      <c r="A6" s="163" t="s">
        <v>122</v>
      </c>
      <c r="B6" s="61" t="s">
        <v>12</v>
      </c>
      <c r="C6" s="62" t="s">
        <v>13</v>
      </c>
      <c r="D6" s="61" t="s">
        <v>12</v>
      </c>
      <c r="E6" s="63" t="s">
        <v>13</v>
      </c>
      <c r="F6" s="62" t="s">
        <v>12</v>
      </c>
      <c r="G6" s="62" t="s">
        <v>13</v>
      </c>
      <c r="H6" s="61" t="s">
        <v>12</v>
      </c>
      <c r="I6" s="63" t="s">
        <v>13</v>
      </c>
      <c r="J6" s="61"/>
      <c r="K6" s="63"/>
    </row>
    <row r="7" spans="1:11" x14ac:dyDescent="0.2">
      <c r="A7" s="7" t="s">
        <v>367</v>
      </c>
      <c r="B7" s="65">
        <v>1</v>
      </c>
      <c r="C7" s="34">
        <f>IF(B22=0, "-", B7/B22)</f>
        <v>1.4598540145985401E-3</v>
      </c>
      <c r="D7" s="65">
        <v>0</v>
      </c>
      <c r="E7" s="9">
        <f>IF(D22=0, "-", D7/D22)</f>
        <v>0</v>
      </c>
      <c r="F7" s="81">
        <v>4</v>
      </c>
      <c r="G7" s="34">
        <f>IF(F22=0, "-", F7/F22)</f>
        <v>5.9066745422327229E-4</v>
      </c>
      <c r="H7" s="65">
        <v>5</v>
      </c>
      <c r="I7" s="9">
        <f>IF(H22=0, "-", H7/H22)</f>
        <v>9.7257342929391174E-4</v>
      </c>
      <c r="J7" s="8" t="str">
        <f t="shared" ref="J7:J20" si="0">IF(D7=0, "-", IF((B7-D7)/D7&lt;10, (B7-D7)/D7, "&gt;999%"))</f>
        <v>-</v>
      </c>
      <c r="K7" s="9">
        <f t="shared" ref="K7:K20" si="1">IF(H7=0, "-", IF((F7-H7)/H7&lt;10, (F7-H7)/H7, "&gt;999%"))</f>
        <v>-0.2</v>
      </c>
    </row>
    <row r="8" spans="1:11" x14ac:dyDescent="0.2">
      <c r="A8" s="7" t="s">
        <v>368</v>
      </c>
      <c r="B8" s="65">
        <v>0</v>
      </c>
      <c r="C8" s="34">
        <f>IF(B22=0, "-", B8/B22)</f>
        <v>0</v>
      </c>
      <c r="D8" s="65">
        <v>0</v>
      </c>
      <c r="E8" s="9">
        <f>IF(D22=0, "-", D8/D22)</f>
        <v>0</v>
      </c>
      <c r="F8" s="81">
        <v>0</v>
      </c>
      <c r="G8" s="34">
        <f>IF(F22=0, "-", F8/F22)</f>
        <v>0</v>
      </c>
      <c r="H8" s="65">
        <v>7</v>
      </c>
      <c r="I8" s="9">
        <f>IF(H22=0, "-", H8/H22)</f>
        <v>1.3616028010114763E-3</v>
      </c>
      <c r="J8" s="8" t="str">
        <f t="shared" si="0"/>
        <v>-</v>
      </c>
      <c r="K8" s="9">
        <f t="shared" si="1"/>
        <v>-1</v>
      </c>
    </row>
    <row r="9" spans="1:11" x14ac:dyDescent="0.2">
      <c r="A9" s="7" t="s">
        <v>369</v>
      </c>
      <c r="B9" s="65">
        <v>0</v>
      </c>
      <c r="C9" s="34">
        <f>IF(B22=0, "-", B9/B22)</f>
        <v>0</v>
      </c>
      <c r="D9" s="65">
        <v>1</v>
      </c>
      <c r="E9" s="9">
        <f>IF(D22=0, "-", D9/D22)</f>
        <v>2.1551724137931034E-3</v>
      </c>
      <c r="F9" s="81">
        <v>11</v>
      </c>
      <c r="G9" s="34">
        <f>IF(F22=0, "-", F9/F22)</f>
        <v>1.6243354991139988E-3</v>
      </c>
      <c r="H9" s="65">
        <v>66</v>
      </c>
      <c r="I9" s="9">
        <f>IF(H22=0, "-", H9/H22)</f>
        <v>1.2837969266679634E-2</v>
      </c>
      <c r="J9" s="8">
        <f t="shared" si="0"/>
        <v>-1</v>
      </c>
      <c r="K9" s="9">
        <f t="shared" si="1"/>
        <v>-0.83333333333333337</v>
      </c>
    </row>
    <row r="10" spans="1:11" x14ac:dyDescent="0.2">
      <c r="A10" s="7" t="s">
        <v>370</v>
      </c>
      <c r="B10" s="65">
        <v>26</v>
      </c>
      <c r="C10" s="34">
        <f>IF(B22=0, "-", B10/B22)</f>
        <v>3.7956204379562042E-2</v>
      </c>
      <c r="D10" s="65">
        <v>0</v>
      </c>
      <c r="E10" s="9">
        <f>IF(D22=0, "-", D10/D22)</f>
        <v>0</v>
      </c>
      <c r="F10" s="81">
        <v>109</v>
      </c>
      <c r="G10" s="34">
        <f>IF(F22=0, "-", F10/F22)</f>
        <v>1.6095688127584169E-2</v>
      </c>
      <c r="H10" s="65">
        <v>0</v>
      </c>
      <c r="I10" s="9">
        <f>IF(H22=0, "-", H10/H22)</f>
        <v>0</v>
      </c>
      <c r="J10" s="8" t="str">
        <f t="shared" si="0"/>
        <v>-</v>
      </c>
      <c r="K10" s="9" t="str">
        <f t="shared" si="1"/>
        <v>-</v>
      </c>
    </row>
    <row r="11" spans="1:11" x14ac:dyDescent="0.2">
      <c r="A11" s="7" t="s">
        <v>371</v>
      </c>
      <c r="B11" s="65">
        <v>0</v>
      </c>
      <c r="C11" s="34">
        <f>IF(B22=0, "-", B11/B22)</f>
        <v>0</v>
      </c>
      <c r="D11" s="65">
        <v>54</v>
      </c>
      <c r="E11" s="9">
        <f>IF(D22=0, "-", D11/D22)</f>
        <v>0.11637931034482758</v>
      </c>
      <c r="F11" s="81">
        <v>428</v>
      </c>
      <c r="G11" s="34">
        <f>IF(F22=0, "-", F11/F22)</f>
        <v>6.3201417601890131E-2</v>
      </c>
      <c r="H11" s="65">
        <v>777</v>
      </c>
      <c r="I11" s="9">
        <f>IF(H22=0, "-", H11/H22)</f>
        <v>0.15113791091227388</v>
      </c>
      <c r="J11" s="8">
        <f t="shared" si="0"/>
        <v>-1</v>
      </c>
      <c r="K11" s="9">
        <f t="shared" si="1"/>
        <v>-0.44916344916344919</v>
      </c>
    </row>
    <row r="12" spans="1:11" x14ac:dyDescent="0.2">
      <c r="A12" s="7" t="s">
        <v>372</v>
      </c>
      <c r="B12" s="65">
        <v>70</v>
      </c>
      <c r="C12" s="34">
        <f>IF(B22=0, "-", B12/B22)</f>
        <v>0.10218978102189781</v>
      </c>
      <c r="D12" s="65">
        <v>63</v>
      </c>
      <c r="E12" s="9">
        <f>IF(D22=0, "-", D12/D22)</f>
        <v>0.13577586206896552</v>
      </c>
      <c r="F12" s="81">
        <v>950</v>
      </c>
      <c r="G12" s="34">
        <f>IF(F22=0, "-", F12/F22)</f>
        <v>0.14028352037802716</v>
      </c>
      <c r="H12" s="65">
        <v>306</v>
      </c>
      <c r="I12" s="9">
        <f>IF(H22=0, "-", H12/H22)</f>
        <v>5.9521493872787393E-2</v>
      </c>
      <c r="J12" s="8">
        <f t="shared" si="0"/>
        <v>0.1111111111111111</v>
      </c>
      <c r="K12" s="9">
        <f t="shared" si="1"/>
        <v>2.1045751633986929</v>
      </c>
    </row>
    <row r="13" spans="1:11" x14ac:dyDescent="0.2">
      <c r="A13" s="7" t="s">
        <v>373</v>
      </c>
      <c r="B13" s="65">
        <v>285</v>
      </c>
      <c r="C13" s="34">
        <f>IF(B22=0, "-", B13/B22)</f>
        <v>0.41605839416058393</v>
      </c>
      <c r="D13" s="65">
        <v>266</v>
      </c>
      <c r="E13" s="9">
        <f>IF(D22=0, "-", D13/D22)</f>
        <v>0.57327586206896552</v>
      </c>
      <c r="F13" s="81">
        <v>3299</v>
      </c>
      <c r="G13" s="34">
        <f>IF(F22=0, "-", F13/F22)</f>
        <v>0.48715298287064385</v>
      </c>
      <c r="H13" s="65">
        <v>3247</v>
      </c>
      <c r="I13" s="9">
        <f>IF(H22=0, "-", H13/H22)</f>
        <v>0.63158918498346628</v>
      </c>
      <c r="J13" s="8">
        <f t="shared" si="0"/>
        <v>7.1428571428571425E-2</v>
      </c>
      <c r="K13" s="9">
        <f t="shared" si="1"/>
        <v>1.6014782876501387E-2</v>
      </c>
    </row>
    <row r="14" spans="1:11" x14ac:dyDescent="0.2">
      <c r="A14" s="7" t="s">
        <v>374</v>
      </c>
      <c r="B14" s="65">
        <v>21</v>
      </c>
      <c r="C14" s="34">
        <f>IF(B22=0, "-", B14/B22)</f>
        <v>3.0656934306569343E-2</v>
      </c>
      <c r="D14" s="65">
        <v>2</v>
      </c>
      <c r="E14" s="9">
        <f>IF(D22=0, "-", D14/D22)</f>
        <v>4.3103448275862068E-3</v>
      </c>
      <c r="F14" s="81">
        <v>218</v>
      </c>
      <c r="G14" s="34">
        <f>IF(F22=0, "-", F14/F22)</f>
        <v>3.2191376255168339E-2</v>
      </c>
      <c r="H14" s="65">
        <v>83</v>
      </c>
      <c r="I14" s="9">
        <f>IF(H22=0, "-", H14/H22)</f>
        <v>1.6144718926278934E-2</v>
      </c>
      <c r="J14" s="8">
        <f t="shared" si="0"/>
        <v>9.5</v>
      </c>
      <c r="K14" s="9">
        <f t="shared" si="1"/>
        <v>1.6265060240963856</v>
      </c>
    </row>
    <row r="15" spans="1:11" x14ac:dyDescent="0.2">
      <c r="A15" s="7" t="s">
        <v>375</v>
      </c>
      <c r="B15" s="65">
        <v>0</v>
      </c>
      <c r="C15" s="34">
        <f>IF(B22=0, "-", B15/B22)</f>
        <v>0</v>
      </c>
      <c r="D15" s="65">
        <v>17</v>
      </c>
      <c r="E15" s="9">
        <f>IF(D22=0, "-", D15/D22)</f>
        <v>3.6637931034482756E-2</v>
      </c>
      <c r="F15" s="81">
        <v>8</v>
      </c>
      <c r="G15" s="34">
        <f>IF(F22=0, "-", F15/F22)</f>
        <v>1.1813349084465446E-3</v>
      </c>
      <c r="H15" s="65">
        <v>77</v>
      </c>
      <c r="I15" s="9">
        <f>IF(H22=0, "-", H15/H22)</f>
        <v>1.497763081112624E-2</v>
      </c>
      <c r="J15" s="8">
        <f t="shared" si="0"/>
        <v>-1</v>
      </c>
      <c r="K15" s="9">
        <f t="shared" si="1"/>
        <v>-0.89610389610389607</v>
      </c>
    </row>
    <row r="16" spans="1:11" x14ac:dyDescent="0.2">
      <c r="A16" s="7" t="s">
        <v>376</v>
      </c>
      <c r="B16" s="65">
        <v>0</v>
      </c>
      <c r="C16" s="34">
        <f>IF(B22=0, "-", B16/B22)</f>
        <v>0</v>
      </c>
      <c r="D16" s="65">
        <v>4</v>
      </c>
      <c r="E16" s="9">
        <f>IF(D22=0, "-", D16/D22)</f>
        <v>8.6206896551724137E-3</v>
      </c>
      <c r="F16" s="81">
        <v>22</v>
      </c>
      <c r="G16" s="34">
        <f>IF(F22=0, "-", F16/F22)</f>
        <v>3.2486709982279976E-3</v>
      </c>
      <c r="H16" s="65">
        <v>35</v>
      </c>
      <c r="I16" s="9">
        <f>IF(H22=0, "-", H16/H22)</f>
        <v>6.8080140050573818E-3</v>
      </c>
      <c r="J16" s="8">
        <f t="shared" si="0"/>
        <v>-1</v>
      </c>
      <c r="K16" s="9">
        <f t="shared" si="1"/>
        <v>-0.37142857142857144</v>
      </c>
    </row>
    <row r="17" spans="1:11" x14ac:dyDescent="0.2">
      <c r="A17" s="7" t="s">
        <v>377</v>
      </c>
      <c r="B17" s="65">
        <v>26</v>
      </c>
      <c r="C17" s="34">
        <f>IF(B22=0, "-", B17/B22)</f>
        <v>3.7956204379562042E-2</v>
      </c>
      <c r="D17" s="65">
        <v>21</v>
      </c>
      <c r="E17" s="9">
        <f>IF(D22=0, "-", D17/D22)</f>
        <v>4.5258620689655173E-2</v>
      </c>
      <c r="F17" s="81">
        <v>194</v>
      </c>
      <c r="G17" s="34">
        <f>IF(F22=0, "-", F17/F22)</f>
        <v>2.8647371529828707E-2</v>
      </c>
      <c r="H17" s="65">
        <v>168</v>
      </c>
      <c r="I17" s="9">
        <f>IF(H22=0, "-", H17/H22)</f>
        <v>3.2678467224275434E-2</v>
      </c>
      <c r="J17" s="8">
        <f t="shared" si="0"/>
        <v>0.23809523809523808</v>
      </c>
      <c r="K17" s="9">
        <f t="shared" si="1"/>
        <v>0.15476190476190477</v>
      </c>
    </row>
    <row r="18" spans="1:11" x14ac:dyDescent="0.2">
      <c r="A18" s="7" t="s">
        <v>378</v>
      </c>
      <c r="B18" s="65">
        <v>76</v>
      </c>
      <c r="C18" s="34">
        <f>IF(B22=0, "-", B18/B22)</f>
        <v>0.11094890510948906</v>
      </c>
      <c r="D18" s="65">
        <v>36</v>
      </c>
      <c r="E18" s="9">
        <f>IF(D22=0, "-", D18/D22)</f>
        <v>7.7586206896551727E-2</v>
      </c>
      <c r="F18" s="81">
        <v>728</v>
      </c>
      <c r="G18" s="34">
        <f>IF(F22=0, "-", F18/F22)</f>
        <v>0.10750147666863556</v>
      </c>
      <c r="H18" s="65">
        <v>370</v>
      </c>
      <c r="I18" s="9">
        <f>IF(H22=0, "-", H18/H22)</f>
        <v>7.1970433767749462E-2</v>
      </c>
      <c r="J18" s="8">
        <f t="shared" si="0"/>
        <v>1.1111111111111112</v>
      </c>
      <c r="K18" s="9">
        <f t="shared" si="1"/>
        <v>0.96756756756756757</v>
      </c>
    </row>
    <row r="19" spans="1:11" x14ac:dyDescent="0.2">
      <c r="A19" s="7" t="s">
        <v>379</v>
      </c>
      <c r="B19" s="65">
        <v>108</v>
      </c>
      <c r="C19" s="34">
        <f>IF(B22=0, "-", B19/B22)</f>
        <v>0.15766423357664233</v>
      </c>
      <c r="D19" s="65">
        <v>0</v>
      </c>
      <c r="E19" s="9">
        <f>IF(D22=0, "-", D19/D22)</f>
        <v>0</v>
      </c>
      <c r="F19" s="81">
        <v>283</v>
      </c>
      <c r="G19" s="34">
        <f>IF(F22=0, "-", F19/F22)</f>
        <v>4.1789722386296517E-2</v>
      </c>
      <c r="H19" s="65">
        <v>0</v>
      </c>
      <c r="I19" s="9">
        <f>IF(H22=0, "-", H19/H22)</f>
        <v>0</v>
      </c>
      <c r="J19" s="8" t="str">
        <f t="shared" si="0"/>
        <v>-</v>
      </c>
      <c r="K19" s="9" t="str">
        <f t="shared" si="1"/>
        <v>-</v>
      </c>
    </row>
    <row r="20" spans="1:11" x14ac:dyDescent="0.2">
      <c r="A20" s="7" t="s">
        <v>380</v>
      </c>
      <c r="B20" s="65">
        <v>72</v>
      </c>
      <c r="C20" s="34">
        <f>IF(B22=0, "-", B20/B22)</f>
        <v>0.10510948905109489</v>
      </c>
      <c r="D20" s="65">
        <v>0</v>
      </c>
      <c r="E20" s="9">
        <f>IF(D22=0, "-", D20/D22)</f>
        <v>0</v>
      </c>
      <c r="F20" s="81">
        <v>518</v>
      </c>
      <c r="G20" s="34">
        <f>IF(F22=0, "-", F20/F22)</f>
        <v>7.6491435321913756E-2</v>
      </c>
      <c r="H20" s="65">
        <v>0</v>
      </c>
      <c r="I20" s="9">
        <f>IF(H22=0, "-", H20/H22)</f>
        <v>0</v>
      </c>
      <c r="J20" s="8" t="str">
        <f t="shared" si="0"/>
        <v>-</v>
      </c>
      <c r="K20" s="9" t="str">
        <f t="shared" si="1"/>
        <v>-</v>
      </c>
    </row>
    <row r="21" spans="1:11" x14ac:dyDescent="0.2">
      <c r="A21" s="2"/>
      <c r="B21" s="68"/>
      <c r="C21" s="33"/>
      <c r="D21" s="68"/>
      <c r="E21" s="6"/>
      <c r="F21" s="82"/>
      <c r="G21" s="33"/>
      <c r="H21" s="68"/>
      <c r="I21" s="6"/>
      <c r="J21" s="5"/>
      <c r="K21" s="6"/>
    </row>
    <row r="22" spans="1:11" s="43" customFormat="1" x14ac:dyDescent="0.2">
      <c r="A22" s="162" t="s">
        <v>639</v>
      </c>
      <c r="B22" s="71">
        <f>SUM(B7:B21)</f>
        <v>685</v>
      </c>
      <c r="C22" s="40">
        <f>B22/20342</f>
        <v>3.3674171664536429E-2</v>
      </c>
      <c r="D22" s="71">
        <f>SUM(D7:D21)</f>
        <v>464</v>
      </c>
      <c r="E22" s="41">
        <f>D22/17066</f>
        <v>2.7188562053205204E-2</v>
      </c>
      <c r="F22" s="77">
        <f>SUM(F7:F21)</f>
        <v>6772</v>
      </c>
      <c r="G22" s="42">
        <f>F22/195769</f>
        <v>3.4591789302698586E-2</v>
      </c>
      <c r="H22" s="71">
        <f>SUM(H7:H21)</f>
        <v>5141</v>
      </c>
      <c r="I22" s="41">
        <f>H22/214788</f>
        <v>2.3935229156191222E-2</v>
      </c>
      <c r="J22" s="37">
        <f>IF(D22=0, "-", IF((B22-D22)/D22&lt;10, (B22-D22)/D22, "&gt;999%"))</f>
        <v>0.47629310344827586</v>
      </c>
      <c r="K22" s="38">
        <f>IF(H22=0, "-", IF((F22-H22)/H22&lt;10, (F22-H22)/H22, "&gt;999%"))</f>
        <v>0.317253452635674</v>
      </c>
    </row>
    <row r="23" spans="1:11" x14ac:dyDescent="0.2">
      <c r="B23" s="83"/>
      <c r="D23" s="83"/>
      <c r="F23" s="83"/>
      <c r="H23" s="83"/>
    </row>
    <row r="24" spans="1:11" s="43" customFormat="1" x14ac:dyDescent="0.2">
      <c r="A24" s="162" t="s">
        <v>639</v>
      </c>
      <c r="B24" s="71">
        <v>685</v>
      </c>
      <c r="C24" s="40">
        <f>B24/20342</f>
        <v>3.3674171664536429E-2</v>
      </c>
      <c r="D24" s="71">
        <v>464</v>
      </c>
      <c r="E24" s="41">
        <f>D24/17066</f>
        <v>2.7188562053205204E-2</v>
      </c>
      <c r="F24" s="77">
        <v>6772</v>
      </c>
      <c r="G24" s="42">
        <f>F24/195769</f>
        <v>3.4591789302698586E-2</v>
      </c>
      <c r="H24" s="71">
        <v>5141</v>
      </c>
      <c r="I24" s="41">
        <f>H24/214788</f>
        <v>2.3935229156191222E-2</v>
      </c>
      <c r="J24" s="37">
        <f>IF(D24=0, "-", IF((B24-D24)/D24&lt;10, (B24-D24)/D24, "&gt;999%"))</f>
        <v>0.47629310344827586</v>
      </c>
      <c r="K24" s="38">
        <f>IF(H24=0, "-", IF((F24-H24)/H24&lt;10, (F24-H24)/H24, "&gt;999%"))</f>
        <v>0.317253452635674</v>
      </c>
    </row>
    <row r="25" spans="1:11" x14ac:dyDescent="0.2">
      <c r="B25" s="83"/>
      <c r="D25" s="83"/>
      <c r="F25" s="83"/>
      <c r="H25" s="83"/>
    </row>
    <row r="26" spans="1:11" ht="15.75" x14ac:dyDescent="0.25">
      <c r="A26" s="164" t="s">
        <v>123</v>
      </c>
      <c r="B26" s="196" t="s">
        <v>1</v>
      </c>
      <c r="C26" s="200"/>
      <c r="D26" s="200"/>
      <c r="E26" s="197"/>
      <c r="F26" s="196" t="s">
        <v>14</v>
      </c>
      <c r="G26" s="200"/>
      <c r="H26" s="200"/>
      <c r="I26" s="197"/>
      <c r="J26" s="196" t="s">
        <v>15</v>
      </c>
      <c r="K26" s="197"/>
    </row>
    <row r="27" spans="1:11" x14ac:dyDescent="0.2">
      <c r="A27" s="22"/>
      <c r="B27" s="196">
        <f>VALUE(RIGHT($B$2, 4))</f>
        <v>2020</v>
      </c>
      <c r="C27" s="197"/>
      <c r="D27" s="196">
        <f>B27-1</f>
        <v>2019</v>
      </c>
      <c r="E27" s="204"/>
      <c r="F27" s="196">
        <f>B27</f>
        <v>2020</v>
      </c>
      <c r="G27" s="204"/>
      <c r="H27" s="196">
        <f>D27</f>
        <v>2019</v>
      </c>
      <c r="I27" s="204"/>
      <c r="J27" s="140" t="s">
        <v>4</v>
      </c>
      <c r="K27" s="141" t="s">
        <v>2</v>
      </c>
    </row>
    <row r="28" spans="1:11" x14ac:dyDescent="0.2">
      <c r="A28" s="163" t="s">
        <v>153</v>
      </c>
      <c r="B28" s="61" t="s">
        <v>12</v>
      </c>
      <c r="C28" s="62" t="s">
        <v>13</v>
      </c>
      <c r="D28" s="61" t="s">
        <v>12</v>
      </c>
      <c r="E28" s="63" t="s">
        <v>13</v>
      </c>
      <c r="F28" s="62" t="s">
        <v>12</v>
      </c>
      <c r="G28" s="62" t="s">
        <v>13</v>
      </c>
      <c r="H28" s="61" t="s">
        <v>12</v>
      </c>
      <c r="I28" s="63" t="s">
        <v>13</v>
      </c>
      <c r="J28" s="61"/>
      <c r="K28" s="63"/>
    </row>
    <row r="29" spans="1:11" x14ac:dyDescent="0.2">
      <c r="A29" s="7" t="s">
        <v>381</v>
      </c>
      <c r="B29" s="65">
        <v>0</v>
      </c>
      <c r="C29" s="34">
        <f>IF(B51=0, "-", B29/B51)</f>
        <v>0</v>
      </c>
      <c r="D29" s="65">
        <v>0</v>
      </c>
      <c r="E29" s="9">
        <f>IF(D51=0, "-", D29/D51)</f>
        <v>0</v>
      </c>
      <c r="F29" s="81">
        <v>6</v>
      </c>
      <c r="G29" s="34">
        <f>IF(F51=0, "-", F29/F51)</f>
        <v>2.6866072627949671E-4</v>
      </c>
      <c r="H29" s="65">
        <v>11</v>
      </c>
      <c r="I29" s="9">
        <f>IF(H51=0, "-", H29/H51)</f>
        <v>5.2613957047878705E-4</v>
      </c>
      <c r="J29" s="8" t="str">
        <f t="shared" ref="J29:J49" si="2">IF(D29=0, "-", IF((B29-D29)/D29&lt;10, (B29-D29)/D29, "&gt;999%"))</f>
        <v>-</v>
      </c>
      <c r="K29" s="9">
        <f t="shared" ref="K29:K49" si="3">IF(H29=0, "-", IF((F29-H29)/H29&lt;10, (F29-H29)/H29, "&gt;999%"))</f>
        <v>-0.45454545454545453</v>
      </c>
    </row>
    <row r="30" spans="1:11" x14ac:dyDescent="0.2">
      <c r="A30" s="7" t="s">
        <v>382</v>
      </c>
      <c r="B30" s="65">
        <v>112</v>
      </c>
      <c r="C30" s="34">
        <f>IF(B51=0, "-", B30/B51)</f>
        <v>3.9312039312039311E-2</v>
      </c>
      <c r="D30" s="65">
        <v>45</v>
      </c>
      <c r="E30" s="9">
        <f>IF(D51=0, "-", D30/D51)</f>
        <v>2.5481313703284259E-2</v>
      </c>
      <c r="F30" s="81">
        <v>700</v>
      </c>
      <c r="G30" s="34">
        <f>IF(F51=0, "-", F30/F51)</f>
        <v>3.1343751399274616E-2</v>
      </c>
      <c r="H30" s="65">
        <v>297</v>
      </c>
      <c r="I30" s="9">
        <f>IF(H51=0, "-", H30/H51)</f>
        <v>1.4205768402927249E-2</v>
      </c>
      <c r="J30" s="8">
        <f t="shared" si="2"/>
        <v>1.4888888888888889</v>
      </c>
      <c r="K30" s="9">
        <f t="shared" si="3"/>
        <v>1.3569023569023568</v>
      </c>
    </row>
    <row r="31" spans="1:11" x14ac:dyDescent="0.2">
      <c r="A31" s="7" t="s">
        <v>383</v>
      </c>
      <c r="B31" s="65">
        <v>165</v>
      </c>
      <c r="C31" s="34">
        <f>IF(B51=0, "-", B31/B51)</f>
        <v>5.7915057915057917E-2</v>
      </c>
      <c r="D31" s="65">
        <v>181</v>
      </c>
      <c r="E31" s="9">
        <f>IF(D51=0, "-", D31/D51)</f>
        <v>0.10249150622876557</v>
      </c>
      <c r="F31" s="81">
        <v>1623</v>
      </c>
      <c r="G31" s="34">
        <f>IF(F51=0, "-", F31/F51)</f>
        <v>7.2672726458603856E-2</v>
      </c>
      <c r="H31" s="65">
        <v>2193</v>
      </c>
      <c r="I31" s="9">
        <f>IF(H51=0, "-", H31/H51)</f>
        <v>0.10489309800545273</v>
      </c>
      <c r="J31" s="8">
        <f t="shared" si="2"/>
        <v>-8.8397790055248615E-2</v>
      </c>
      <c r="K31" s="9">
        <f t="shared" si="3"/>
        <v>-0.25991792065663477</v>
      </c>
    </row>
    <row r="32" spans="1:11" x14ac:dyDescent="0.2">
      <c r="A32" s="7" t="s">
        <v>384</v>
      </c>
      <c r="B32" s="65">
        <v>533</v>
      </c>
      <c r="C32" s="34">
        <f>IF(B51=0, "-", B32/B51)</f>
        <v>0.18708318708318708</v>
      </c>
      <c r="D32" s="65">
        <v>222</v>
      </c>
      <c r="E32" s="9">
        <f>IF(D51=0, "-", D32/D51)</f>
        <v>0.12570781426953567</v>
      </c>
      <c r="F32" s="81">
        <v>3386</v>
      </c>
      <c r="G32" s="34">
        <f>IF(F51=0, "-", F32/F51)</f>
        <v>0.15161420319706265</v>
      </c>
      <c r="H32" s="65">
        <v>3330</v>
      </c>
      <c r="I32" s="9">
        <f>IF(H51=0, "-", H32/H51)</f>
        <v>0.1592767972449419</v>
      </c>
      <c r="J32" s="8">
        <f t="shared" si="2"/>
        <v>1.4009009009009008</v>
      </c>
      <c r="K32" s="9">
        <f t="shared" si="3"/>
        <v>1.6816816816816817E-2</v>
      </c>
    </row>
    <row r="33" spans="1:11" x14ac:dyDescent="0.2">
      <c r="A33" s="7" t="s">
        <v>385</v>
      </c>
      <c r="B33" s="65">
        <v>26</v>
      </c>
      <c r="C33" s="34">
        <f>IF(B51=0, "-", B33/B51)</f>
        <v>9.1260091260091259E-3</v>
      </c>
      <c r="D33" s="65">
        <v>16</v>
      </c>
      <c r="E33" s="9">
        <f>IF(D51=0, "-", D33/D51)</f>
        <v>9.0600226500566258E-3</v>
      </c>
      <c r="F33" s="81">
        <v>150</v>
      </c>
      <c r="G33" s="34">
        <f>IF(F51=0, "-", F33/F51)</f>
        <v>6.7165181569874173E-3</v>
      </c>
      <c r="H33" s="65">
        <v>119</v>
      </c>
      <c r="I33" s="9">
        <f>IF(H51=0, "-", H33/H51)</f>
        <v>5.6918735351796047E-3</v>
      </c>
      <c r="J33" s="8">
        <f t="shared" si="2"/>
        <v>0.625</v>
      </c>
      <c r="K33" s="9">
        <f t="shared" si="3"/>
        <v>0.26050420168067229</v>
      </c>
    </row>
    <row r="34" spans="1:11" x14ac:dyDescent="0.2">
      <c r="A34" s="7" t="s">
        <v>386</v>
      </c>
      <c r="B34" s="65">
        <v>0</v>
      </c>
      <c r="C34" s="34">
        <f>IF(B51=0, "-", B34/B51)</f>
        <v>0</v>
      </c>
      <c r="D34" s="65">
        <v>0</v>
      </c>
      <c r="E34" s="9">
        <f>IF(D51=0, "-", D34/D51)</f>
        <v>0</v>
      </c>
      <c r="F34" s="81">
        <v>0</v>
      </c>
      <c r="G34" s="34">
        <f>IF(F51=0, "-", F34/F51)</f>
        <v>0</v>
      </c>
      <c r="H34" s="65">
        <v>12</v>
      </c>
      <c r="I34" s="9">
        <f>IF(H51=0, "-", H34/H51)</f>
        <v>5.7397044052231311E-4</v>
      </c>
      <c r="J34" s="8" t="str">
        <f t="shared" si="2"/>
        <v>-</v>
      </c>
      <c r="K34" s="9">
        <f t="shared" si="3"/>
        <v>-1</v>
      </c>
    </row>
    <row r="35" spans="1:11" x14ac:dyDescent="0.2">
      <c r="A35" s="7" t="s">
        <v>387</v>
      </c>
      <c r="B35" s="65">
        <v>189</v>
      </c>
      <c r="C35" s="34">
        <f>IF(B51=0, "-", B35/B51)</f>
        <v>6.6339066339066333E-2</v>
      </c>
      <c r="D35" s="65">
        <v>188</v>
      </c>
      <c r="E35" s="9">
        <f>IF(D51=0, "-", D35/D51)</f>
        <v>0.10645526613816535</v>
      </c>
      <c r="F35" s="81">
        <v>2010</v>
      </c>
      <c r="G35" s="34">
        <f>IF(F51=0, "-", F35/F51)</f>
        <v>9.0001343303631395E-2</v>
      </c>
      <c r="H35" s="65">
        <v>436</v>
      </c>
      <c r="I35" s="9">
        <f>IF(H51=0, "-", H35/H51)</f>
        <v>2.0854259338977377E-2</v>
      </c>
      <c r="J35" s="8">
        <f t="shared" si="2"/>
        <v>5.3191489361702126E-3</v>
      </c>
      <c r="K35" s="9">
        <f t="shared" si="3"/>
        <v>3.6100917431192658</v>
      </c>
    </row>
    <row r="36" spans="1:11" x14ac:dyDescent="0.2">
      <c r="A36" s="7" t="s">
        <v>388</v>
      </c>
      <c r="B36" s="65">
        <v>190</v>
      </c>
      <c r="C36" s="34">
        <f>IF(B51=0, "-", B36/B51)</f>
        <v>6.6690066690066691E-2</v>
      </c>
      <c r="D36" s="65">
        <v>0</v>
      </c>
      <c r="E36" s="9">
        <f>IF(D51=0, "-", D36/D51)</f>
        <v>0</v>
      </c>
      <c r="F36" s="81">
        <v>2047</v>
      </c>
      <c r="G36" s="34">
        <f>IF(F51=0, "-", F36/F51)</f>
        <v>9.1658084449021626E-2</v>
      </c>
      <c r="H36" s="65">
        <v>0</v>
      </c>
      <c r="I36" s="9">
        <f>IF(H51=0, "-", H36/H51)</f>
        <v>0</v>
      </c>
      <c r="J36" s="8" t="str">
        <f t="shared" si="2"/>
        <v>-</v>
      </c>
      <c r="K36" s="9" t="str">
        <f t="shared" si="3"/>
        <v>-</v>
      </c>
    </row>
    <row r="37" spans="1:11" x14ac:dyDescent="0.2">
      <c r="A37" s="7" t="s">
        <v>389</v>
      </c>
      <c r="B37" s="65">
        <v>268</v>
      </c>
      <c r="C37" s="34">
        <f>IF(B51=0, "-", B37/B51)</f>
        <v>9.4068094068094063E-2</v>
      </c>
      <c r="D37" s="65">
        <v>66</v>
      </c>
      <c r="E37" s="9">
        <f>IF(D51=0, "-", D37/D51)</f>
        <v>3.7372593431483581E-2</v>
      </c>
      <c r="F37" s="81">
        <v>1389</v>
      </c>
      <c r="G37" s="34">
        <f>IF(F51=0, "-", F37/F51)</f>
        <v>6.2194958133703487E-2</v>
      </c>
      <c r="H37" s="65">
        <v>1086</v>
      </c>
      <c r="I37" s="9">
        <f>IF(H51=0, "-", H37/H51)</f>
        <v>5.1944324867269333E-2</v>
      </c>
      <c r="J37" s="8">
        <f t="shared" si="2"/>
        <v>3.0606060606060606</v>
      </c>
      <c r="K37" s="9">
        <f t="shared" si="3"/>
        <v>0.27900552486187846</v>
      </c>
    </row>
    <row r="38" spans="1:11" x14ac:dyDescent="0.2">
      <c r="A38" s="7" t="s">
        <v>390</v>
      </c>
      <c r="B38" s="65">
        <v>545</v>
      </c>
      <c r="C38" s="34">
        <f>IF(B51=0, "-", B38/B51)</f>
        <v>0.19129519129519129</v>
      </c>
      <c r="D38" s="65">
        <v>389</v>
      </c>
      <c r="E38" s="9">
        <f>IF(D51=0, "-", D38/D51)</f>
        <v>0.22027180067950169</v>
      </c>
      <c r="F38" s="81">
        <v>3701</v>
      </c>
      <c r="G38" s="34">
        <f>IF(F51=0, "-", F38/F51)</f>
        <v>0.16571889132673623</v>
      </c>
      <c r="H38" s="65">
        <v>4987</v>
      </c>
      <c r="I38" s="9">
        <f>IF(H51=0, "-", H38/H51)</f>
        <v>0.23853254890706463</v>
      </c>
      <c r="J38" s="8">
        <f t="shared" si="2"/>
        <v>0.40102827763496146</v>
      </c>
      <c r="K38" s="9">
        <f t="shared" si="3"/>
        <v>-0.25787046320433127</v>
      </c>
    </row>
    <row r="39" spans="1:11" x14ac:dyDescent="0.2">
      <c r="A39" s="7" t="s">
        <v>391</v>
      </c>
      <c r="B39" s="65">
        <v>177</v>
      </c>
      <c r="C39" s="34">
        <f>IF(B51=0, "-", B39/B51)</f>
        <v>6.2127062127062128E-2</v>
      </c>
      <c r="D39" s="65">
        <v>153</v>
      </c>
      <c r="E39" s="9">
        <f>IF(D51=0, "-", D39/D51)</f>
        <v>8.6636466591166472E-2</v>
      </c>
      <c r="F39" s="81">
        <v>1445</v>
      </c>
      <c r="G39" s="34">
        <f>IF(F51=0, "-", F39/F51)</f>
        <v>6.4702458245645453E-2</v>
      </c>
      <c r="H39" s="65">
        <v>1757</v>
      </c>
      <c r="I39" s="9">
        <f>IF(H51=0, "-", H39/H51)</f>
        <v>8.4038838666475338E-2</v>
      </c>
      <c r="J39" s="8">
        <f t="shared" si="2"/>
        <v>0.15686274509803921</v>
      </c>
      <c r="K39" s="9">
        <f t="shared" si="3"/>
        <v>-0.1775754126351736</v>
      </c>
    </row>
    <row r="40" spans="1:11" x14ac:dyDescent="0.2">
      <c r="A40" s="7" t="s">
        <v>392</v>
      </c>
      <c r="B40" s="65">
        <v>113</v>
      </c>
      <c r="C40" s="34">
        <f>IF(B51=0, "-", B40/B51)</f>
        <v>3.9663039663039662E-2</v>
      </c>
      <c r="D40" s="65">
        <v>162</v>
      </c>
      <c r="E40" s="9">
        <f>IF(D51=0, "-", D40/D51)</f>
        <v>9.1732729331823332E-2</v>
      </c>
      <c r="F40" s="81">
        <v>1286</v>
      </c>
      <c r="G40" s="34">
        <f>IF(F51=0, "-", F40/F51)</f>
        <v>5.7582948999238798E-2</v>
      </c>
      <c r="H40" s="65">
        <v>2033</v>
      </c>
      <c r="I40" s="9">
        <f>IF(H51=0, "-", H40/H51)</f>
        <v>9.7240158798488546E-2</v>
      </c>
      <c r="J40" s="8">
        <f t="shared" si="2"/>
        <v>-0.30246913580246915</v>
      </c>
      <c r="K40" s="9">
        <f t="shared" si="3"/>
        <v>-0.36743728480078702</v>
      </c>
    </row>
    <row r="41" spans="1:11" x14ac:dyDescent="0.2">
      <c r="A41" s="7" t="s">
        <v>393</v>
      </c>
      <c r="B41" s="65">
        <v>0</v>
      </c>
      <c r="C41" s="34">
        <f>IF(B51=0, "-", B41/B51)</f>
        <v>0</v>
      </c>
      <c r="D41" s="65">
        <v>0</v>
      </c>
      <c r="E41" s="9">
        <f>IF(D51=0, "-", D41/D51)</f>
        <v>0</v>
      </c>
      <c r="F41" s="81">
        <v>3</v>
      </c>
      <c r="G41" s="34">
        <f>IF(F51=0, "-", F41/F51)</f>
        <v>1.3433036313974836E-4</v>
      </c>
      <c r="H41" s="65">
        <v>23</v>
      </c>
      <c r="I41" s="9">
        <f>IF(H51=0, "-", H41/H51)</f>
        <v>1.1001100110011001E-3</v>
      </c>
      <c r="J41" s="8" t="str">
        <f t="shared" si="2"/>
        <v>-</v>
      </c>
      <c r="K41" s="9">
        <f t="shared" si="3"/>
        <v>-0.86956521739130432</v>
      </c>
    </row>
    <row r="42" spans="1:11" x14ac:dyDescent="0.2">
      <c r="A42" s="7" t="s">
        <v>394</v>
      </c>
      <c r="B42" s="65">
        <v>4</v>
      </c>
      <c r="C42" s="34">
        <f>IF(B51=0, "-", B42/B51)</f>
        <v>1.4040014040014039E-3</v>
      </c>
      <c r="D42" s="65">
        <v>4</v>
      </c>
      <c r="E42" s="9">
        <f>IF(D51=0, "-", D42/D51)</f>
        <v>2.2650056625141564E-3</v>
      </c>
      <c r="F42" s="81">
        <v>90</v>
      </c>
      <c r="G42" s="34">
        <f>IF(F51=0, "-", F42/F51)</f>
        <v>4.0299108941924504E-3</v>
      </c>
      <c r="H42" s="65">
        <v>24</v>
      </c>
      <c r="I42" s="9">
        <f>IF(H51=0, "-", H42/H51)</f>
        <v>1.1479408810446262E-3</v>
      </c>
      <c r="J42" s="8">
        <f t="shared" si="2"/>
        <v>0</v>
      </c>
      <c r="K42" s="9">
        <f t="shared" si="3"/>
        <v>2.75</v>
      </c>
    </row>
    <row r="43" spans="1:11" x14ac:dyDescent="0.2">
      <c r="A43" s="7" t="s">
        <v>395</v>
      </c>
      <c r="B43" s="65">
        <v>34</v>
      </c>
      <c r="C43" s="34">
        <f>IF(B51=0, "-", B43/B51)</f>
        <v>1.1934011934011933E-2</v>
      </c>
      <c r="D43" s="65">
        <v>0</v>
      </c>
      <c r="E43" s="9">
        <f>IF(D51=0, "-", D43/D51)</f>
        <v>0</v>
      </c>
      <c r="F43" s="81">
        <v>69</v>
      </c>
      <c r="G43" s="34">
        <f>IF(F51=0, "-", F43/F51)</f>
        <v>3.089598352214212E-3</v>
      </c>
      <c r="H43" s="65">
        <v>0</v>
      </c>
      <c r="I43" s="9">
        <f>IF(H51=0, "-", H43/H51)</f>
        <v>0</v>
      </c>
      <c r="J43" s="8" t="str">
        <f t="shared" si="2"/>
        <v>-</v>
      </c>
      <c r="K43" s="9" t="str">
        <f t="shared" si="3"/>
        <v>-</v>
      </c>
    </row>
    <row r="44" spans="1:11" x14ac:dyDescent="0.2">
      <c r="A44" s="7" t="s">
        <v>396</v>
      </c>
      <c r="B44" s="65">
        <v>0</v>
      </c>
      <c r="C44" s="34">
        <f>IF(B51=0, "-", B44/B51)</f>
        <v>0</v>
      </c>
      <c r="D44" s="65">
        <v>0</v>
      </c>
      <c r="E44" s="9">
        <f>IF(D51=0, "-", D44/D51)</f>
        <v>0</v>
      </c>
      <c r="F44" s="81">
        <v>8</v>
      </c>
      <c r="G44" s="34">
        <f>IF(F51=0, "-", F44/F51)</f>
        <v>3.5821430170599562E-4</v>
      </c>
      <c r="H44" s="65">
        <v>10</v>
      </c>
      <c r="I44" s="9">
        <f>IF(H51=0, "-", H44/H51)</f>
        <v>4.7830870043526094E-4</v>
      </c>
      <c r="J44" s="8" t="str">
        <f t="shared" si="2"/>
        <v>-</v>
      </c>
      <c r="K44" s="9">
        <f t="shared" si="3"/>
        <v>-0.2</v>
      </c>
    </row>
    <row r="45" spans="1:11" x14ac:dyDescent="0.2">
      <c r="A45" s="7" t="s">
        <v>397</v>
      </c>
      <c r="B45" s="65">
        <v>174</v>
      </c>
      <c r="C45" s="34">
        <f>IF(B51=0, "-", B45/B51)</f>
        <v>6.1074061074061076E-2</v>
      </c>
      <c r="D45" s="65">
        <v>100</v>
      </c>
      <c r="E45" s="9">
        <f>IF(D51=0, "-", D45/D51)</f>
        <v>5.6625141562853906E-2</v>
      </c>
      <c r="F45" s="81">
        <v>1572</v>
      </c>
      <c r="G45" s="34">
        <f>IF(F51=0, "-", F45/F51)</f>
        <v>7.0389110285228138E-2</v>
      </c>
      <c r="H45" s="65">
        <v>1851</v>
      </c>
      <c r="I45" s="9">
        <f>IF(H51=0, "-", H45/H51)</f>
        <v>8.8534940450566799E-2</v>
      </c>
      <c r="J45" s="8">
        <f t="shared" si="2"/>
        <v>0.74</v>
      </c>
      <c r="K45" s="9">
        <f t="shared" si="3"/>
        <v>-0.1507293354943274</v>
      </c>
    </row>
    <row r="46" spans="1:11" x14ac:dyDescent="0.2">
      <c r="A46" s="7" t="s">
        <v>398</v>
      </c>
      <c r="B46" s="65">
        <v>11</v>
      </c>
      <c r="C46" s="34">
        <f>IF(B51=0, "-", B46/B51)</f>
        <v>3.8610038610038611E-3</v>
      </c>
      <c r="D46" s="65">
        <v>0</v>
      </c>
      <c r="E46" s="9">
        <f>IF(D51=0, "-", D46/D51)</f>
        <v>0</v>
      </c>
      <c r="F46" s="81">
        <v>62</v>
      </c>
      <c r="G46" s="34">
        <f>IF(F51=0, "-", F46/F51)</f>
        <v>2.7761608382214659E-3</v>
      </c>
      <c r="H46" s="65">
        <v>6</v>
      </c>
      <c r="I46" s="9">
        <f>IF(H51=0, "-", H46/H51)</f>
        <v>2.8698522026115655E-4</v>
      </c>
      <c r="J46" s="8" t="str">
        <f t="shared" si="2"/>
        <v>-</v>
      </c>
      <c r="K46" s="9">
        <f t="shared" si="3"/>
        <v>9.3333333333333339</v>
      </c>
    </row>
    <row r="47" spans="1:11" x14ac:dyDescent="0.2">
      <c r="A47" s="7" t="s">
        <v>399</v>
      </c>
      <c r="B47" s="65">
        <v>47</v>
      </c>
      <c r="C47" s="34">
        <f>IF(B51=0, "-", B47/B51)</f>
        <v>1.6497016497016497E-2</v>
      </c>
      <c r="D47" s="65">
        <v>55</v>
      </c>
      <c r="E47" s="9">
        <f>IF(D51=0, "-", D47/D51)</f>
        <v>3.114382785956965E-2</v>
      </c>
      <c r="F47" s="81">
        <v>677</v>
      </c>
      <c r="G47" s="34">
        <f>IF(F51=0, "-", F47/F51)</f>
        <v>3.031388528186988E-2</v>
      </c>
      <c r="H47" s="65">
        <v>550</v>
      </c>
      <c r="I47" s="9">
        <f>IF(H51=0, "-", H47/H51)</f>
        <v>2.6306978523939352E-2</v>
      </c>
      <c r="J47" s="8">
        <f t="shared" si="2"/>
        <v>-0.14545454545454545</v>
      </c>
      <c r="K47" s="9">
        <f t="shared" si="3"/>
        <v>0.2309090909090909</v>
      </c>
    </row>
    <row r="48" spans="1:11" x14ac:dyDescent="0.2">
      <c r="A48" s="7" t="s">
        <v>400</v>
      </c>
      <c r="B48" s="65">
        <v>205</v>
      </c>
      <c r="C48" s="34">
        <f>IF(B51=0, "-", B48/B51)</f>
        <v>7.1955071955071961E-2</v>
      </c>
      <c r="D48" s="65">
        <v>185</v>
      </c>
      <c r="E48" s="9">
        <f>IF(D51=0, "-", D48/D51)</f>
        <v>0.10475651189127973</v>
      </c>
      <c r="F48" s="81">
        <v>1884</v>
      </c>
      <c r="G48" s="34">
        <f>IF(F51=0, "-", F48/F51)</f>
        <v>8.4359468051761963E-2</v>
      </c>
      <c r="H48" s="65">
        <v>2182</v>
      </c>
      <c r="I48" s="9">
        <f>IF(H51=0, "-", H48/H51)</f>
        <v>0.10436695843497393</v>
      </c>
      <c r="J48" s="8">
        <f t="shared" si="2"/>
        <v>0.10810810810810811</v>
      </c>
      <c r="K48" s="9">
        <f t="shared" si="3"/>
        <v>-0.13657195233730524</v>
      </c>
    </row>
    <row r="49" spans="1:11" x14ac:dyDescent="0.2">
      <c r="A49" s="7" t="s">
        <v>401</v>
      </c>
      <c r="B49" s="65">
        <v>56</v>
      </c>
      <c r="C49" s="34">
        <f>IF(B51=0, "-", B49/B51)</f>
        <v>1.9656019656019656E-2</v>
      </c>
      <c r="D49" s="65">
        <v>0</v>
      </c>
      <c r="E49" s="9">
        <f>IF(D51=0, "-", D49/D51)</f>
        <v>0</v>
      </c>
      <c r="F49" s="81">
        <v>225</v>
      </c>
      <c r="G49" s="34">
        <f>IF(F51=0, "-", F49/F51)</f>
        <v>1.0074777235481126E-2</v>
      </c>
      <c r="H49" s="65">
        <v>0</v>
      </c>
      <c r="I49" s="9">
        <f>IF(H51=0, "-", H49/H51)</f>
        <v>0</v>
      </c>
      <c r="J49" s="8" t="str">
        <f t="shared" si="2"/>
        <v>-</v>
      </c>
      <c r="K49" s="9" t="str">
        <f t="shared" si="3"/>
        <v>-</v>
      </c>
    </row>
    <row r="50" spans="1:11" x14ac:dyDescent="0.2">
      <c r="A50" s="2"/>
      <c r="B50" s="68"/>
      <c r="C50" s="33"/>
      <c r="D50" s="68"/>
      <c r="E50" s="6"/>
      <c r="F50" s="82"/>
      <c r="G50" s="33"/>
      <c r="H50" s="68"/>
      <c r="I50" s="6"/>
      <c r="J50" s="5"/>
      <c r="K50" s="6"/>
    </row>
    <row r="51" spans="1:11" s="43" customFormat="1" x14ac:dyDescent="0.2">
      <c r="A51" s="162" t="s">
        <v>638</v>
      </c>
      <c r="B51" s="71">
        <f>SUM(B29:B50)</f>
        <v>2849</v>
      </c>
      <c r="C51" s="40">
        <f>B51/20342</f>
        <v>0.14005505849965588</v>
      </c>
      <c r="D51" s="71">
        <f>SUM(D29:D50)</f>
        <v>1766</v>
      </c>
      <c r="E51" s="41">
        <f>D51/17066</f>
        <v>0.10348060471112153</v>
      </c>
      <c r="F51" s="77">
        <f>SUM(F29:F50)</f>
        <v>22333</v>
      </c>
      <c r="G51" s="42">
        <f>F51/195769</f>
        <v>0.11407832700785109</v>
      </c>
      <c r="H51" s="71">
        <f>SUM(H29:H50)</f>
        <v>20907</v>
      </c>
      <c r="I51" s="41">
        <f>H51/214788</f>
        <v>9.7337840102799042E-2</v>
      </c>
      <c r="J51" s="37">
        <f>IF(D51=0, "-", IF((B51-D51)/D51&lt;10, (B51-D51)/D51, "&gt;999%"))</f>
        <v>0.61325028312570784</v>
      </c>
      <c r="K51" s="38">
        <f>IF(H51=0, "-", IF((F51-H51)/H51&lt;10, (F51-H51)/H51, "&gt;999%"))</f>
        <v>6.8206820682068209E-2</v>
      </c>
    </row>
    <row r="52" spans="1:11" x14ac:dyDescent="0.2">
      <c r="B52" s="83"/>
      <c r="D52" s="83"/>
      <c r="F52" s="83"/>
      <c r="H52" s="83"/>
    </row>
    <row r="53" spans="1:11" x14ac:dyDescent="0.2">
      <c r="A53" s="163" t="s">
        <v>154</v>
      </c>
      <c r="B53" s="61" t="s">
        <v>12</v>
      </c>
      <c r="C53" s="62" t="s">
        <v>13</v>
      </c>
      <c r="D53" s="61" t="s">
        <v>12</v>
      </c>
      <c r="E53" s="63" t="s">
        <v>13</v>
      </c>
      <c r="F53" s="62" t="s">
        <v>12</v>
      </c>
      <c r="G53" s="62" t="s">
        <v>13</v>
      </c>
      <c r="H53" s="61" t="s">
        <v>12</v>
      </c>
      <c r="I53" s="63" t="s">
        <v>13</v>
      </c>
      <c r="J53" s="61"/>
      <c r="K53" s="63"/>
    </row>
    <row r="54" spans="1:11" x14ac:dyDescent="0.2">
      <c r="A54" s="7" t="s">
        <v>402</v>
      </c>
      <c r="B54" s="65">
        <v>15</v>
      </c>
      <c r="C54" s="34">
        <f>IF(B65=0, "-", B54/B65)</f>
        <v>3.7313432835820892E-2</v>
      </c>
      <c r="D54" s="65">
        <v>25</v>
      </c>
      <c r="E54" s="9">
        <f>IF(D65=0, "-", D54/D65)</f>
        <v>8.4459459459459457E-2</v>
      </c>
      <c r="F54" s="81">
        <v>246</v>
      </c>
      <c r="G54" s="34">
        <f>IF(F65=0, "-", F54/F65)</f>
        <v>7.4118710454956313E-2</v>
      </c>
      <c r="H54" s="65">
        <v>390</v>
      </c>
      <c r="I54" s="9">
        <f>IF(H65=0, "-", H54/H65)</f>
        <v>0.15017327685791299</v>
      </c>
      <c r="J54" s="8">
        <f t="shared" ref="J54:J63" si="4">IF(D54=0, "-", IF((B54-D54)/D54&lt;10, (B54-D54)/D54, "&gt;999%"))</f>
        <v>-0.4</v>
      </c>
      <c r="K54" s="9">
        <f t="shared" ref="K54:K63" si="5">IF(H54=0, "-", IF((F54-H54)/H54&lt;10, (F54-H54)/H54, "&gt;999%"))</f>
        <v>-0.36923076923076925</v>
      </c>
    </row>
    <row r="55" spans="1:11" x14ac:dyDescent="0.2">
      <c r="A55" s="7" t="s">
        <v>403</v>
      </c>
      <c r="B55" s="65">
        <v>130</v>
      </c>
      <c r="C55" s="34">
        <f>IF(B65=0, "-", B55/B65)</f>
        <v>0.32338308457711445</v>
      </c>
      <c r="D55" s="65">
        <v>67</v>
      </c>
      <c r="E55" s="9">
        <f>IF(D65=0, "-", D55/D65)</f>
        <v>0.22635135135135134</v>
      </c>
      <c r="F55" s="81">
        <v>797</v>
      </c>
      <c r="G55" s="34">
        <f>IF(F65=0, "-", F55/F65)</f>
        <v>0.24013257005122024</v>
      </c>
      <c r="H55" s="65">
        <v>121</v>
      </c>
      <c r="I55" s="9">
        <f>IF(H65=0, "-", H55/H65)</f>
        <v>4.6592221794378129E-2</v>
      </c>
      <c r="J55" s="8">
        <f t="shared" si="4"/>
        <v>0.94029850746268662</v>
      </c>
      <c r="K55" s="9">
        <f t="shared" si="5"/>
        <v>5.5867768595041323</v>
      </c>
    </row>
    <row r="56" spans="1:11" x14ac:dyDescent="0.2">
      <c r="A56" s="7" t="s">
        <v>404</v>
      </c>
      <c r="B56" s="65">
        <v>43</v>
      </c>
      <c r="C56" s="34">
        <f>IF(B65=0, "-", B56/B65)</f>
        <v>0.10696517412935323</v>
      </c>
      <c r="D56" s="65">
        <v>74</v>
      </c>
      <c r="E56" s="9">
        <f>IF(D65=0, "-", D56/D65)</f>
        <v>0.25</v>
      </c>
      <c r="F56" s="81">
        <v>546</v>
      </c>
      <c r="G56" s="34">
        <f>IF(F65=0, "-", F56/F65)</f>
        <v>0.16450738174148841</v>
      </c>
      <c r="H56" s="65">
        <v>442</v>
      </c>
      <c r="I56" s="9">
        <f>IF(H65=0, "-", H56/H65)</f>
        <v>0.17019638043896804</v>
      </c>
      <c r="J56" s="8">
        <f t="shared" si="4"/>
        <v>-0.41891891891891891</v>
      </c>
      <c r="K56" s="9">
        <f t="shared" si="5"/>
        <v>0.23529411764705882</v>
      </c>
    </row>
    <row r="57" spans="1:11" x14ac:dyDescent="0.2">
      <c r="A57" s="7" t="s">
        <v>405</v>
      </c>
      <c r="B57" s="65">
        <v>7</v>
      </c>
      <c r="C57" s="34">
        <f>IF(B65=0, "-", B57/B65)</f>
        <v>1.7412935323383085E-2</v>
      </c>
      <c r="D57" s="65">
        <v>3</v>
      </c>
      <c r="E57" s="9">
        <f>IF(D65=0, "-", D57/D65)</f>
        <v>1.0135135135135136E-2</v>
      </c>
      <c r="F57" s="81">
        <v>69</v>
      </c>
      <c r="G57" s="34">
        <f>IF(F65=0, "-", F57/F65)</f>
        <v>2.078939439590238E-2</v>
      </c>
      <c r="H57" s="65">
        <v>150</v>
      </c>
      <c r="I57" s="9">
        <f>IF(H65=0, "-", H57/H65)</f>
        <v>5.7758952637658838E-2</v>
      </c>
      <c r="J57" s="8">
        <f t="shared" si="4"/>
        <v>1.3333333333333333</v>
      </c>
      <c r="K57" s="9">
        <f t="shared" si="5"/>
        <v>-0.54</v>
      </c>
    </row>
    <row r="58" spans="1:11" x14ac:dyDescent="0.2">
      <c r="A58" s="7" t="s">
        <v>406</v>
      </c>
      <c r="B58" s="65">
        <v>0</v>
      </c>
      <c r="C58" s="34">
        <f>IF(B65=0, "-", B58/B65)</f>
        <v>0</v>
      </c>
      <c r="D58" s="65">
        <v>0</v>
      </c>
      <c r="E58" s="9">
        <f>IF(D65=0, "-", D58/D65)</f>
        <v>0</v>
      </c>
      <c r="F58" s="81">
        <v>1</v>
      </c>
      <c r="G58" s="34">
        <f>IF(F65=0, "-", F58/F65)</f>
        <v>3.0129557095510696E-4</v>
      </c>
      <c r="H58" s="65">
        <v>1</v>
      </c>
      <c r="I58" s="9">
        <f>IF(H65=0, "-", H58/H65)</f>
        <v>3.850596842510589E-4</v>
      </c>
      <c r="J58" s="8" t="str">
        <f t="shared" si="4"/>
        <v>-</v>
      </c>
      <c r="K58" s="9">
        <f t="shared" si="5"/>
        <v>0</v>
      </c>
    </row>
    <row r="59" spans="1:11" x14ac:dyDescent="0.2">
      <c r="A59" s="7" t="s">
        <v>407</v>
      </c>
      <c r="B59" s="65">
        <v>12</v>
      </c>
      <c r="C59" s="34">
        <f>IF(B65=0, "-", B59/B65)</f>
        <v>2.9850746268656716E-2</v>
      </c>
      <c r="D59" s="65">
        <v>15</v>
      </c>
      <c r="E59" s="9">
        <f>IF(D65=0, "-", D59/D65)</f>
        <v>5.0675675675675678E-2</v>
      </c>
      <c r="F59" s="81">
        <v>144</v>
      </c>
      <c r="G59" s="34">
        <f>IF(F65=0, "-", F59/F65)</f>
        <v>4.3386562217535403E-2</v>
      </c>
      <c r="H59" s="65">
        <v>181</v>
      </c>
      <c r="I59" s="9">
        <f>IF(H65=0, "-", H59/H65)</f>
        <v>6.9695802849441657E-2</v>
      </c>
      <c r="J59" s="8">
        <f t="shared" si="4"/>
        <v>-0.2</v>
      </c>
      <c r="K59" s="9">
        <f t="shared" si="5"/>
        <v>-0.20441988950276244</v>
      </c>
    </row>
    <row r="60" spans="1:11" x14ac:dyDescent="0.2">
      <c r="A60" s="7" t="s">
        <v>408</v>
      </c>
      <c r="B60" s="65">
        <v>40</v>
      </c>
      <c r="C60" s="34">
        <f>IF(B65=0, "-", B60/B65)</f>
        <v>9.950248756218906E-2</v>
      </c>
      <c r="D60" s="65">
        <v>28</v>
      </c>
      <c r="E60" s="9">
        <f>IF(D65=0, "-", D60/D65)</f>
        <v>9.45945945945946E-2</v>
      </c>
      <c r="F60" s="81">
        <v>253</v>
      </c>
      <c r="G60" s="34">
        <f>IF(F65=0, "-", F60/F65)</f>
        <v>7.6227779451642066E-2</v>
      </c>
      <c r="H60" s="65">
        <v>347</v>
      </c>
      <c r="I60" s="9">
        <f>IF(H65=0, "-", H60/H65)</f>
        <v>0.13361571043511744</v>
      </c>
      <c r="J60" s="8">
        <f t="shared" si="4"/>
        <v>0.42857142857142855</v>
      </c>
      <c r="K60" s="9">
        <f t="shared" si="5"/>
        <v>-0.27089337175792505</v>
      </c>
    </row>
    <row r="61" spans="1:11" x14ac:dyDescent="0.2">
      <c r="A61" s="7" t="s">
        <v>409</v>
      </c>
      <c r="B61" s="65">
        <v>71</v>
      </c>
      <c r="C61" s="34">
        <f>IF(B65=0, "-", B61/B65)</f>
        <v>0.17661691542288557</v>
      </c>
      <c r="D61" s="65">
        <v>39</v>
      </c>
      <c r="E61" s="9">
        <f>IF(D65=0, "-", D61/D65)</f>
        <v>0.13175675675675674</v>
      </c>
      <c r="F61" s="81">
        <v>524</v>
      </c>
      <c r="G61" s="34">
        <f>IF(F65=0, "-", F61/F65)</f>
        <v>0.15787887918047605</v>
      </c>
      <c r="H61" s="65">
        <v>355</v>
      </c>
      <c r="I61" s="9">
        <f>IF(H65=0, "-", H61/H65)</f>
        <v>0.13669618790912591</v>
      </c>
      <c r="J61" s="8">
        <f t="shared" si="4"/>
        <v>0.82051282051282048</v>
      </c>
      <c r="K61" s="9">
        <f t="shared" si="5"/>
        <v>0.47605633802816899</v>
      </c>
    </row>
    <row r="62" spans="1:11" x14ac:dyDescent="0.2">
      <c r="A62" s="7" t="s">
        <v>410</v>
      </c>
      <c r="B62" s="65">
        <v>24</v>
      </c>
      <c r="C62" s="34">
        <f>IF(B65=0, "-", B62/B65)</f>
        <v>5.9701492537313432E-2</v>
      </c>
      <c r="D62" s="65">
        <v>18</v>
      </c>
      <c r="E62" s="9">
        <f>IF(D65=0, "-", D62/D65)</f>
        <v>6.0810810810810814E-2</v>
      </c>
      <c r="F62" s="81">
        <v>271</v>
      </c>
      <c r="G62" s="34">
        <f>IF(F65=0, "-", F62/F65)</f>
        <v>8.1651099728833984E-2</v>
      </c>
      <c r="H62" s="65">
        <v>220</v>
      </c>
      <c r="I62" s="9">
        <f>IF(H65=0, "-", H62/H65)</f>
        <v>8.4713130535232967E-2</v>
      </c>
      <c r="J62" s="8">
        <f t="shared" si="4"/>
        <v>0.33333333333333331</v>
      </c>
      <c r="K62" s="9">
        <f t="shared" si="5"/>
        <v>0.23181818181818181</v>
      </c>
    </row>
    <row r="63" spans="1:11" x14ac:dyDescent="0.2">
      <c r="A63" s="7" t="s">
        <v>411</v>
      </c>
      <c r="B63" s="65">
        <v>60</v>
      </c>
      <c r="C63" s="34">
        <f>IF(B65=0, "-", B63/B65)</f>
        <v>0.14925373134328357</v>
      </c>
      <c r="D63" s="65">
        <v>27</v>
      </c>
      <c r="E63" s="9">
        <f>IF(D65=0, "-", D63/D65)</f>
        <v>9.1216216216216214E-2</v>
      </c>
      <c r="F63" s="81">
        <v>468</v>
      </c>
      <c r="G63" s="34">
        <f>IF(F65=0, "-", F63/F65)</f>
        <v>0.14100632720699005</v>
      </c>
      <c r="H63" s="65">
        <v>390</v>
      </c>
      <c r="I63" s="9">
        <f>IF(H65=0, "-", H63/H65)</f>
        <v>0.15017327685791299</v>
      </c>
      <c r="J63" s="8">
        <f t="shared" si="4"/>
        <v>1.2222222222222223</v>
      </c>
      <c r="K63" s="9">
        <f t="shared" si="5"/>
        <v>0.2</v>
      </c>
    </row>
    <row r="64" spans="1:11" x14ac:dyDescent="0.2">
      <c r="A64" s="2"/>
      <c r="B64" s="68"/>
      <c r="C64" s="33"/>
      <c r="D64" s="68"/>
      <c r="E64" s="6"/>
      <c r="F64" s="82"/>
      <c r="G64" s="33"/>
      <c r="H64" s="68"/>
      <c r="I64" s="6"/>
      <c r="J64" s="5"/>
      <c r="K64" s="6"/>
    </row>
    <row r="65" spans="1:11" s="43" customFormat="1" x14ac:dyDescent="0.2">
      <c r="A65" s="162" t="s">
        <v>637</v>
      </c>
      <c r="B65" s="71">
        <f>SUM(B54:B64)</f>
        <v>402</v>
      </c>
      <c r="C65" s="40">
        <f>B65/20342</f>
        <v>1.9762068626487071E-2</v>
      </c>
      <c r="D65" s="71">
        <f>SUM(D54:D64)</f>
        <v>296</v>
      </c>
      <c r="E65" s="41">
        <f>D65/17066</f>
        <v>1.7344427516699869E-2</v>
      </c>
      <c r="F65" s="77">
        <f>SUM(F54:F64)</f>
        <v>3319</v>
      </c>
      <c r="G65" s="42">
        <f>F65/195769</f>
        <v>1.6953654562264709E-2</v>
      </c>
      <c r="H65" s="71">
        <f>SUM(H54:H64)</f>
        <v>2597</v>
      </c>
      <c r="I65" s="41">
        <f>H65/214788</f>
        <v>1.2090992047972884E-2</v>
      </c>
      <c r="J65" s="37">
        <f>IF(D65=0, "-", IF((B65-D65)/D65&lt;10, (B65-D65)/D65, "&gt;999%"))</f>
        <v>0.35810810810810811</v>
      </c>
      <c r="K65" s="38">
        <f>IF(H65=0, "-", IF((F65-H65)/H65&lt;10, (F65-H65)/H65, "&gt;999%"))</f>
        <v>0.27801309202926455</v>
      </c>
    </row>
    <row r="66" spans="1:11" x14ac:dyDescent="0.2">
      <c r="B66" s="83"/>
      <c r="D66" s="83"/>
      <c r="F66" s="83"/>
      <c r="H66" s="83"/>
    </row>
    <row r="67" spans="1:11" s="43" customFormat="1" x14ac:dyDescent="0.2">
      <c r="A67" s="162" t="s">
        <v>636</v>
      </c>
      <c r="B67" s="71">
        <v>3251</v>
      </c>
      <c r="C67" s="40">
        <f>B67/20342</f>
        <v>0.15981712712614296</v>
      </c>
      <c r="D67" s="71">
        <v>2062</v>
      </c>
      <c r="E67" s="41">
        <f>D67/17066</f>
        <v>0.1208250322278214</v>
      </c>
      <c r="F67" s="77">
        <v>25652</v>
      </c>
      <c r="G67" s="42">
        <f>F67/195769</f>
        <v>0.13103198157011581</v>
      </c>
      <c r="H67" s="71">
        <v>23504</v>
      </c>
      <c r="I67" s="41">
        <f>H67/214788</f>
        <v>0.10942883215077193</v>
      </c>
      <c r="J67" s="37">
        <f>IF(D67=0, "-", IF((B67-D67)/D67&lt;10, (B67-D67)/D67, "&gt;999%"))</f>
        <v>0.57662463627546068</v>
      </c>
      <c r="K67" s="38">
        <f>IF(H67=0, "-", IF((F67-H67)/H67&lt;10, (F67-H67)/H67, "&gt;999%"))</f>
        <v>9.1388699795779446E-2</v>
      </c>
    </row>
    <row r="68" spans="1:11" x14ac:dyDescent="0.2">
      <c r="B68" s="83"/>
      <c r="D68" s="83"/>
      <c r="F68" s="83"/>
      <c r="H68" s="83"/>
    </row>
    <row r="69" spans="1:11" ht="15.75" x14ac:dyDescent="0.25">
      <c r="A69" s="164" t="s">
        <v>124</v>
      </c>
      <c r="B69" s="196" t="s">
        <v>1</v>
      </c>
      <c r="C69" s="200"/>
      <c r="D69" s="200"/>
      <c r="E69" s="197"/>
      <c r="F69" s="196" t="s">
        <v>14</v>
      </c>
      <c r="G69" s="200"/>
      <c r="H69" s="200"/>
      <c r="I69" s="197"/>
      <c r="J69" s="196" t="s">
        <v>15</v>
      </c>
      <c r="K69" s="197"/>
    </row>
    <row r="70" spans="1:11" x14ac:dyDescent="0.2">
      <c r="A70" s="22"/>
      <c r="B70" s="196">
        <f>VALUE(RIGHT($B$2, 4))</f>
        <v>2020</v>
      </c>
      <c r="C70" s="197"/>
      <c r="D70" s="196">
        <f>B70-1</f>
        <v>2019</v>
      </c>
      <c r="E70" s="204"/>
      <c r="F70" s="196">
        <f>B70</f>
        <v>2020</v>
      </c>
      <c r="G70" s="204"/>
      <c r="H70" s="196">
        <f>D70</f>
        <v>2019</v>
      </c>
      <c r="I70" s="204"/>
      <c r="J70" s="140" t="s">
        <v>4</v>
      </c>
      <c r="K70" s="141" t="s">
        <v>2</v>
      </c>
    </row>
    <row r="71" spans="1:11" x14ac:dyDescent="0.2">
      <c r="A71" s="163" t="s">
        <v>155</v>
      </c>
      <c r="B71" s="61" t="s">
        <v>12</v>
      </c>
      <c r="C71" s="62" t="s">
        <v>13</v>
      </c>
      <c r="D71" s="61" t="s">
        <v>12</v>
      </c>
      <c r="E71" s="63" t="s">
        <v>13</v>
      </c>
      <c r="F71" s="62" t="s">
        <v>12</v>
      </c>
      <c r="G71" s="62" t="s">
        <v>13</v>
      </c>
      <c r="H71" s="61" t="s">
        <v>12</v>
      </c>
      <c r="I71" s="63" t="s">
        <v>13</v>
      </c>
      <c r="J71" s="61"/>
      <c r="K71" s="63"/>
    </row>
    <row r="72" spans="1:11" x14ac:dyDescent="0.2">
      <c r="A72" s="7" t="s">
        <v>412</v>
      </c>
      <c r="B72" s="65">
        <v>1</v>
      </c>
      <c r="C72" s="34">
        <f>IF(B96=0, "-", B72/B96)</f>
        <v>3.3818058843422386E-4</v>
      </c>
      <c r="D72" s="65">
        <v>2</v>
      </c>
      <c r="E72" s="9">
        <f>IF(D96=0, "-", D72/D96)</f>
        <v>7.6452599388379206E-4</v>
      </c>
      <c r="F72" s="81">
        <v>14</v>
      </c>
      <c r="G72" s="34">
        <f>IF(F96=0, "-", F72/F96)</f>
        <v>4.4567535733613473E-4</v>
      </c>
      <c r="H72" s="65">
        <v>5</v>
      </c>
      <c r="I72" s="9">
        <f>IF(H96=0, "-", H72/H96)</f>
        <v>1.4924482120470421E-4</v>
      </c>
      <c r="J72" s="8">
        <f t="shared" ref="J72:J94" si="6">IF(D72=0, "-", IF((B72-D72)/D72&lt;10, (B72-D72)/D72, "&gt;999%"))</f>
        <v>-0.5</v>
      </c>
      <c r="K72" s="9">
        <f t="shared" ref="K72:K94" si="7">IF(H72=0, "-", IF((F72-H72)/H72&lt;10, (F72-H72)/H72, "&gt;999%"))</f>
        <v>1.8</v>
      </c>
    </row>
    <row r="73" spans="1:11" x14ac:dyDescent="0.2">
      <c r="A73" s="7" t="s">
        <v>413</v>
      </c>
      <c r="B73" s="65">
        <v>63</v>
      </c>
      <c r="C73" s="34">
        <f>IF(B96=0, "-", B73/B96)</f>
        <v>2.1305377071356105E-2</v>
      </c>
      <c r="D73" s="65">
        <v>23</v>
      </c>
      <c r="E73" s="9">
        <f>IF(D96=0, "-", D73/D96)</f>
        <v>8.7920489296636085E-3</v>
      </c>
      <c r="F73" s="81">
        <v>321</v>
      </c>
      <c r="G73" s="34">
        <f>IF(F96=0, "-", F73/F96)</f>
        <v>1.021869926463566E-2</v>
      </c>
      <c r="H73" s="65">
        <v>437</v>
      </c>
      <c r="I73" s="9">
        <f>IF(H96=0, "-", H73/H96)</f>
        <v>1.3043997373291146E-2</v>
      </c>
      <c r="J73" s="8">
        <f t="shared" si="6"/>
        <v>1.7391304347826086</v>
      </c>
      <c r="K73" s="9">
        <f t="shared" si="7"/>
        <v>-0.26544622425629288</v>
      </c>
    </row>
    <row r="74" spans="1:11" x14ac:dyDescent="0.2">
      <c r="A74" s="7" t="s">
        <v>414</v>
      </c>
      <c r="B74" s="65">
        <v>32</v>
      </c>
      <c r="C74" s="34">
        <f>IF(B96=0, "-", B74/B96)</f>
        <v>1.0821778829895164E-2</v>
      </c>
      <c r="D74" s="65">
        <v>12</v>
      </c>
      <c r="E74" s="9">
        <f>IF(D96=0, "-", D74/D96)</f>
        <v>4.5871559633027525E-3</v>
      </c>
      <c r="F74" s="81">
        <v>316</v>
      </c>
      <c r="G74" s="34">
        <f>IF(F96=0, "-", F74/F96)</f>
        <v>1.0059529494158469E-2</v>
      </c>
      <c r="H74" s="65">
        <v>114</v>
      </c>
      <c r="I74" s="9">
        <f>IF(H96=0, "-", H74/H96)</f>
        <v>3.4027819234672555E-3</v>
      </c>
      <c r="J74" s="8">
        <f t="shared" si="6"/>
        <v>1.6666666666666667</v>
      </c>
      <c r="K74" s="9">
        <f t="shared" si="7"/>
        <v>1.7719298245614035</v>
      </c>
    </row>
    <row r="75" spans="1:11" x14ac:dyDescent="0.2">
      <c r="A75" s="7" t="s">
        <v>415</v>
      </c>
      <c r="B75" s="65">
        <v>0</v>
      </c>
      <c r="C75" s="34">
        <f>IF(B96=0, "-", B75/B96)</f>
        <v>0</v>
      </c>
      <c r="D75" s="65">
        <v>10</v>
      </c>
      <c r="E75" s="9">
        <f>IF(D96=0, "-", D75/D96)</f>
        <v>3.8226299694189602E-3</v>
      </c>
      <c r="F75" s="81">
        <v>314</v>
      </c>
      <c r="G75" s="34">
        <f>IF(F96=0, "-", F75/F96)</f>
        <v>9.9958615859675939E-3</v>
      </c>
      <c r="H75" s="65">
        <v>623</v>
      </c>
      <c r="I75" s="9">
        <f>IF(H96=0, "-", H75/H96)</f>
        <v>1.8595904722106142E-2</v>
      </c>
      <c r="J75" s="8">
        <f t="shared" si="6"/>
        <v>-1</v>
      </c>
      <c r="K75" s="9">
        <f t="shared" si="7"/>
        <v>-0.4959871589085072</v>
      </c>
    </row>
    <row r="76" spans="1:11" x14ac:dyDescent="0.2">
      <c r="A76" s="7" t="s">
        <v>416</v>
      </c>
      <c r="B76" s="65">
        <v>158</v>
      </c>
      <c r="C76" s="34">
        <f>IF(B96=0, "-", B76/B96)</f>
        <v>5.3432532972607374E-2</v>
      </c>
      <c r="D76" s="65">
        <v>238</v>
      </c>
      <c r="E76" s="9">
        <f>IF(D96=0, "-", D76/D96)</f>
        <v>9.0978593272171254E-2</v>
      </c>
      <c r="F76" s="81">
        <v>1909</v>
      </c>
      <c r="G76" s="34">
        <f>IF(F96=0, "-", F76/F96)</f>
        <v>6.0771018368191515E-2</v>
      </c>
      <c r="H76" s="65">
        <v>2634</v>
      </c>
      <c r="I76" s="9">
        <f>IF(H96=0, "-", H76/H96)</f>
        <v>7.8622171810638172E-2</v>
      </c>
      <c r="J76" s="8">
        <f t="shared" si="6"/>
        <v>-0.33613445378151263</v>
      </c>
      <c r="K76" s="9">
        <f t="shared" si="7"/>
        <v>-0.27524677296886862</v>
      </c>
    </row>
    <row r="77" spans="1:11" x14ac:dyDescent="0.2">
      <c r="A77" s="7" t="s">
        <v>417</v>
      </c>
      <c r="B77" s="65">
        <v>363</v>
      </c>
      <c r="C77" s="34">
        <f>IF(B96=0, "-", B77/B96)</f>
        <v>0.12275955360162327</v>
      </c>
      <c r="D77" s="65">
        <v>271</v>
      </c>
      <c r="E77" s="9">
        <f>IF(D96=0, "-", D77/D96)</f>
        <v>0.10359327217125382</v>
      </c>
      <c r="F77" s="81">
        <v>3841</v>
      </c>
      <c r="G77" s="34">
        <f>IF(F96=0, "-", F77/F96)</f>
        <v>0.1222742176805781</v>
      </c>
      <c r="H77" s="65">
        <v>4318</v>
      </c>
      <c r="I77" s="9">
        <f>IF(H96=0, "-", H77/H96)</f>
        <v>0.12888782759238254</v>
      </c>
      <c r="J77" s="8">
        <f t="shared" si="6"/>
        <v>0.33948339483394835</v>
      </c>
      <c r="K77" s="9">
        <f t="shared" si="7"/>
        <v>-0.11046780917091246</v>
      </c>
    </row>
    <row r="78" spans="1:11" x14ac:dyDescent="0.2">
      <c r="A78" s="7" t="s">
        <v>418</v>
      </c>
      <c r="B78" s="65">
        <v>1</v>
      </c>
      <c r="C78" s="34">
        <f>IF(B96=0, "-", B78/B96)</f>
        <v>3.3818058843422386E-4</v>
      </c>
      <c r="D78" s="65">
        <v>6</v>
      </c>
      <c r="E78" s="9">
        <f>IF(D96=0, "-", D78/D96)</f>
        <v>2.2935779816513763E-3</v>
      </c>
      <c r="F78" s="81">
        <v>59</v>
      </c>
      <c r="G78" s="34">
        <f>IF(F96=0, "-", F78/F96)</f>
        <v>1.8782032916308535E-3</v>
      </c>
      <c r="H78" s="65">
        <v>80</v>
      </c>
      <c r="I78" s="9">
        <f>IF(H96=0, "-", H78/H96)</f>
        <v>2.3879171392752674E-3</v>
      </c>
      <c r="J78" s="8">
        <f t="shared" si="6"/>
        <v>-0.83333333333333337</v>
      </c>
      <c r="K78" s="9">
        <f t="shared" si="7"/>
        <v>-0.26250000000000001</v>
      </c>
    </row>
    <row r="79" spans="1:11" x14ac:dyDescent="0.2">
      <c r="A79" s="7" t="s">
        <v>419</v>
      </c>
      <c r="B79" s="65">
        <v>124</v>
      </c>
      <c r="C79" s="34">
        <f>IF(B96=0, "-", B79/B96)</f>
        <v>4.193439296584376E-2</v>
      </c>
      <c r="D79" s="65">
        <v>173</v>
      </c>
      <c r="E79" s="9">
        <f>IF(D96=0, "-", D79/D96)</f>
        <v>6.6131498470948014E-2</v>
      </c>
      <c r="F79" s="81">
        <v>1668</v>
      </c>
      <c r="G79" s="34">
        <f>IF(F96=0, "-", F79/F96)</f>
        <v>5.3099035431190905E-2</v>
      </c>
      <c r="H79" s="65">
        <v>2389</v>
      </c>
      <c r="I79" s="9">
        <f>IF(H96=0, "-", H79/H96)</f>
        <v>7.1309175571607666E-2</v>
      </c>
      <c r="J79" s="8">
        <f t="shared" si="6"/>
        <v>-0.2832369942196532</v>
      </c>
      <c r="K79" s="9">
        <f t="shared" si="7"/>
        <v>-0.3017999162829636</v>
      </c>
    </row>
    <row r="80" spans="1:11" x14ac:dyDescent="0.2">
      <c r="A80" s="7" t="s">
        <v>420</v>
      </c>
      <c r="B80" s="65">
        <v>458</v>
      </c>
      <c r="C80" s="34">
        <f>IF(B96=0, "-", B80/B96)</f>
        <v>0.15488670950287453</v>
      </c>
      <c r="D80" s="65">
        <v>356</v>
      </c>
      <c r="E80" s="9">
        <f>IF(D96=0, "-", D80/D96)</f>
        <v>0.13608562691131498</v>
      </c>
      <c r="F80" s="81">
        <v>5004</v>
      </c>
      <c r="G80" s="34">
        <f>IF(F96=0, "-", F80/F96)</f>
        <v>0.15929710629357272</v>
      </c>
      <c r="H80" s="65">
        <v>5202</v>
      </c>
      <c r="I80" s="9">
        <f>IF(H96=0, "-", H80/H96)</f>
        <v>0.15527431198137426</v>
      </c>
      <c r="J80" s="8">
        <f t="shared" si="6"/>
        <v>0.28651685393258425</v>
      </c>
      <c r="K80" s="9">
        <f t="shared" si="7"/>
        <v>-3.8062283737024222E-2</v>
      </c>
    </row>
    <row r="81" spans="1:11" x14ac:dyDescent="0.2">
      <c r="A81" s="7" t="s">
        <v>421</v>
      </c>
      <c r="B81" s="65">
        <v>0</v>
      </c>
      <c r="C81" s="34">
        <f>IF(B96=0, "-", B81/B96)</f>
        <v>0</v>
      </c>
      <c r="D81" s="65">
        <v>2</v>
      </c>
      <c r="E81" s="9">
        <f>IF(D96=0, "-", D81/D96)</f>
        <v>7.6452599388379206E-4</v>
      </c>
      <c r="F81" s="81">
        <v>0</v>
      </c>
      <c r="G81" s="34">
        <f>IF(F96=0, "-", F81/F96)</f>
        <v>0</v>
      </c>
      <c r="H81" s="65">
        <v>105</v>
      </c>
      <c r="I81" s="9">
        <f>IF(H96=0, "-", H81/H96)</f>
        <v>3.1341412452987882E-3</v>
      </c>
      <c r="J81" s="8">
        <f t="shared" si="6"/>
        <v>-1</v>
      </c>
      <c r="K81" s="9">
        <f t="shared" si="7"/>
        <v>-1</v>
      </c>
    </row>
    <row r="82" spans="1:11" x14ac:dyDescent="0.2">
      <c r="A82" s="7" t="s">
        <v>422</v>
      </c>
      <c r="B82" s="65">
        <v>46</v>
      </c>
      <c r="C82" s="34">
        <f>IF(B96=0, "-", B82/B96)</f>
        <v>1.5556307067974298E-2</v>
      </c>
      <c r="D82" s="65">
        <v>22</v>
      </c>
      <c r="E82" s="9">
        <f>IF(D96=0, "-", D82/D96)</f>
        <v>8.4097859327217118E-3</v>
      </c>
      <c r="F82" s="81">
        <v>630</v>
      </c>
      <c r="G82" s="34">
        <f>IF(F96=0, "-", F82/F96)</f>
        <v>2.0055391080126061E-2</v>
      </c>
      <c r="H82" s="65">
        <v>22</v>
      </c>
      <c r="I82" s="9">
        <f>IF(H96=0, "-", H82/H96)</f>
        <v>6.5667721330069843E-4</v>
      </c>
      <c r="J82" s="8">
        <f t="shared" si="6"/>
        <v>1.0909090909090908</v>
      </c>
      <c r="K82" s="9" t="str">
        <f t="shared" si="7"/>
        <v>&gt;999%</v>
      </c>
    </row>
    <row r="83" spans="1:11" x14ac:dyDescent="0.2">
      <c r="A83" s="7" t="s">
        <v>423</v>
      </c>
      <c r="B83" s="65">
        <v>417</v>
      </c>
      <c r="C83" s="34">
        <f>IF(B96=0, "-", B83/B96)</f>
        <v>0.14102130537707136</v>
      </c>
      <c r="D83" s="65">
        <v>321</v>
      </c>
      <c r="E83" s="9">
        <f>IF(D96=0, "-", D83/D96)</f>
        <v>0.12270642201834862</v>
      </c>
      <c r="F83" s="81">
        <v>3307</v>
      </c>
      <c r="G83" s="34">
        <f>IF(F96=0, "-", F83/F96)</f>
        <v>0.10527488619361411</v>
      </c>
      <c r="H83" s="65">
        <v>4219</v>
      </c>
      <c r="I83" s="9">
        <f>IF(H96=0, "-", H83/H96)</f>
        <v>0.1259327801325294</v>
      </c>
      <c r="J83" s="8">
        <f t="shared" si="6"/>
        <v>0.29906542056074764</v>
      </c>
      <c r="K83" s="9">
        <f t="shared" si="7"/>
        <v>-0.21616496800189619</v>
      </c>
    </row>
    <row r="84" spans="1:11" x14ac:dyDescent="0.2">
      <c r="A84" s="7" t="s">
        <v>424</v>
      </c>
      <c r="B84" s="65">
        <v>261</v>
      </c>
      <c r="C84" s="34">
        <f>IF(B96=0, "-", B84/B96)</f>
        <v>8.8265133581332436E-2</v>
      </c>
      <c r="D84" s="65">
        <v>328</v>
      </c>
      <c r="E84" s="9">
        <f>IF(D96=0, "-", D84/D96)</f>
        <v>0.12538226299694188</v>
      </c>
      <c r="F84" s="81">
        <v>2423</v>
      </c>
      <c r="G84" s="34">
        <f>IF(F96=0, "-", F84/F96)</f>
        <v>7.7133670773246746E-2</v>
      </c>
      <c r="H84" s="65">
        <v>3535</v>
      </c>
      <c r="I84" s="9">
        <f>IF(H96=0, "-", H84/H96)</f>
        <v>0.10551608859172587</v>
      </c>
      <c r="J84" s="8">
        <f t="shared" si="6"/>
        <v>-0.20426829268292682</v>
      </c>
      <c r="K84" s="9">
        <f t="shared" si="7"/>
        <v>-0.31456859971711459</v>
      </c>
    </row>
    <row r="85" spans="1:11" x14ac:dyDescent="0.2">
      <c r="A85" s="7" t="s">
        <v>425</v>
      </c>
      <c r="B85" s="65">
        <v>6</v>
      </c>
      <c r="C85" s="34">
        <f>IF(B96=0, "-", B85/B96)</f>
        <v>2.0290835306053432E-3</v>
      </c>
      <c r="D85" s="65">
        <v>64</v>
      </c>
      <c r="E85" s="9">
        <f>IF(D96=0, "-", D85/D96)</f>
        <v>2.4464831804281346E-2</v>
      </c>
      <c r="F85" s="81">
        <v>158</v>
      </c>
      <c r="G85" s="34">
        <f>IF(F96=0, "-", F85/F96)</f>
        <v>5.0297647470792343E-3</v>
      </c>
      <c r="H85" s="65">
        <v>251</v>
      </c>
      <c r="I85" s="9">
        <f>IF(H96=0, "-", H85/H96)</f>
        <v>7.492090024476151E-3</v>
      </c>
      <c r="J85" s="8">
        <f t="shared" si="6"/>
        <v>-0.90625</v>
      </c>
      <c r="K85" s="9">
        <f t="shared" si="7"/>
        <v>-0.37051792828685259</v>
      </c>
    </row>
    <row r="86" spans="1:11" x14ac:dyDescent="0.2">
      <c r="A86" s="7" t="s">
        <v>426</v>
      </c>
      <c r="B86" s="65">
        <v>1</v>
      </c>
      <c r="C86" s="34">
        <f>IF(B96=0, "-", B86/B96)</f>
        <v>3.3818058843422386E-4</v>
      </c>
      <c r="D86" s="65">
        <v>1</v>
      </c>
      <c r="E86" s="9">
        <f>IF(D96=0, "-", D86/D96)</f>
        <v>3.8226299694189603E-4</v>
      </c>
      <c r="F86" s="81">
        <v>31</v>
      </c>
      <c r="G86" s="34">
        <f>IF(F96=0, "-", F86/F96)</f>
        <v>9.8685257695858408E-4</v>
      </c>
      <c r="H86" s="65">
        <v>66</v>
      </c>
      <c r="I86" s="9">
        <f>IF(H96=0, "-", H86/H96)</f>
        <v>1.9700316399020954E-3</v>
      </c>
      <c r="J86" s="8">
        <f t="shared" si="6"/>
        <v>0</v>
      </c>
      <c r="K86" s="9">
        <f t="shared" si="7"/>
        <v>-0.53030303030303028</v>
      </c>
    </row>
    <row r="87" spans="1:11" x14ac:dyDescent="0.2">
      <c r="A87" s="7" t="s">
        <v>427</v>
      </c>
      <c r="B87" s="65">
        <v>49</v>
      </c>
      <c r="C87" s="34">
        <f>IF(B96=0, "-", B87/B96)</f>
        <v>1.6570848833276971E-2</v>
      </c>
      <c r="D87" s="65">
        <v>21</v>
      </c>
      <c r="E87" s="9">
        <f>IF(D96=0, "-", D87/D96)</f>
        <v>8.027522935779817E-3</v>
      </c>
      <c r="F87" s="81">
        <v>367</v>
      </c>
      <c r="G87" s="34">
        <f>IF(F96=0, "-", F87/F96)</f>
        <v>1.1683061153025818E-2</v>
      </c>
      <c r="H87" s="65">
        <v>277</v>
      </c>
      <c r="I87" s="9">
        <f>IF(H96=0, "-", H87/H96)</f>
        <v>8.2681630947406132E-3</v>
      </c>
      <c r="J87" s="8">
        <f t="shared" si="6"/>
        <v>1.3333333333333333</v>
      </c>
      <c r="K87" s="9">
        <f t="shared" si="7"/>
        <v>0.32490974729241878</v>
      </c>
    </row>
    <row r="88" spans="1:11" x14ac:dyDescent="0.2">
      <c r="A88" s="7" t="s">
        <v>428</v>
      </c>
      <c r="B88" s="65">
        <v>19</v>
      </c>
      <c r="C88" s="34">
        <f>IF(B96=0, "-", B88/B96)</f>
        <v>6.4254311802502536E-3</v>
      </c>
      <c r="D88" s="65">
        <v>12</v>
      </c>
      <c r="E88" s="9">
        <f>IF(D96=0, "-", D88/D96)</f>
        <v>4.5871559633027525E-3</v>
      </c>
      <c r="F88" s="81">
        <v>179</v>
      </c>
      <c r="G88" s="34">
        <f>IF(F96=0, "-", F88/F96)</f>
        <v>5.6982777830834365E-3</v>
      </c>
      <c r="H88" s="65">
        <v>148</v>
      </c>
      <c r="I88" s="9">
        <f>IF(H96=0, "-", H88/H96)</f>
        <v>4.4176467076592445E-3</v>
      </c>
      <c r="J88" s="8">
        <f t="shared" si="6"/>
        <v>0.58333333333333337</v>
      </c>
      <c r="K88" s="9">
        <f t="shared" si="7"/>
        <v>0.20945945945945946</v>
      </c>
    </row>
    <row r="89" spans="1:11" x14ac:dyDescent="0.2">
      <c r="A89" s="7" t="s">
        <v>429</v>
      </c>
      <c r="B89" s="65">
        <v>5</v>
      </c>
      <c r="C89" s="34">
        <f>IF(B96=0, "-", B89/B96)</f>
        <v>1.6909029421711193E-3</v>
      </c>
      <c r="D89" s="65">
        <v>1</v>
      </c>
      <c r="E89" s="9">
        <f>IF(D96=0, "-", D89/D96)</f>
        <v>3.8226299694189603E-4</v>
      </c>
      <c r="F89" s="81">
        <v>83</v>
      </c>
      <c r="G89" s="34">
        <f>IF(F96=0, "-", F89/F96)</f>
        <v>2.6422181899213703E-3</v>
      </c>
      <c r="H89" s="65">
        <v>2</v>
      </c>
      <c r="I89" s="9">
        <f>IF(H96=0, "-", H89/H96)</f>
        <v>5.9697928481881678E-5</v>
      </c>
      <c r="J89" s="8">
        <f t="shared" si="6"/>
        <v>4</v>
      </c>
      <c r="K89" s="9" t="str">
        <f t="shared" si="7"/>
        <v>&gt;999%</v>
      </c>
    </row>
    <row r="90" spans="1:11" x14ac:dyDescent="0.2">
      <c r="A90" s="7" t="s">
        <v>430</v>
      </c>
      <c r="B90" s="65">
        <v>259</v>
      </c>
      <c r="C90" s="34">
        <f>IF(B96=0, "-", B90/B96)</f>
        <v>8.7588772404463985E-2</v>
      </c>
      <c r="D90" s="65">
        <v>201</v>
      </c>
      <c r="E90" s="9">
        <f>IF(D96=0, "-", D90/D96)</f>
        <v>7.6834862385321098E-2</v>
      </c>
      <c r="F90" s="81">
        <v>2151</v>
      </c>
      <c r="G90" s="34">
        <f>IF(F96=0, "-", F90/F96)</f>
        <v>6.8474835259287561E-2</v>
      </c>
      <c r="H90" s="65">
        <v>2563</v>
      </c>
      <c r="I90" s="9">
        <f>IF(H96=0, "-", H90/H96)</f>
        <v>7.6502895349531377E-2</v>
      </c>
      <c r="J90" s="8">
        <f t="shared" si="6"/>
        <v>0.28855721393034828</v>
      </c>
      <c r="K90" s="9">
        <f t="shared" si="7"/>
        <v>-0.16074912212251269</v>
      </c>
    </row>
    <row r="91" spans="1:11" x14ac:dyDescent="0.2">
      <c r="A91" s="7" t="s">
        <v>431</v>
      </c>
      <c r="B91" s="65">
        <v>0</v>
      </c>
      <c r="C91" s="34">
        <f>IF(B96=0, "-", B91/B96)</f>
        <v>0</v>
      </c>
      <c r="D91" s="65">
        <v>0</v>
      </c>
      <c r="E91" s="9">
        <f>IF(D96=0, "-", D91/D96)</f>
        <v>0</v>
      </c>
      <c r="F91" s="81">
        <v>0</v>
      </c>
      <c r="G91" s="34">
        <f>IF(F96=0, "-", F91/F96)</f>
        <v>0</v>
      </c>
      <c r="H91" s="65">
        <v>22</v>
      </c>
      <c r="I91" s="9">
        <f>IF(H96=0, "-", H91/H96)</f>
        <v>6.5667721330069843E-4</v>
      </c>
      <c r="J91" s="8" t="str">
        <f t="shared" si="6"/>
        <v>-</v>
      </c>
      <c r="K91" s="9">
        <f t="shared" si="7"/>
        <v>-1</v>
      </c>
    </row>
    <row r="92" spans="1:11" x14ac:dyDescent="0.2">
      <c r="A92" s="7" t="s">
        <v>432</v>
      </c>
      <c r="B92" s="65">
        <v>654</v>
      </c>
      <c r="C92" s="34">
        <f>IF(B96=0, "-", B92/B96)</f>
        <v>0.22117010483598243</v>
      </c>
      <c r="D92" s="65">
        <v>427</v>
      </c>
      <c r="E92" s="9">
        <f>IF(D96=0, "-", D92/D96)</f>
        <v>0.16322629969418961</v>
      </c>
      <c r="F92" s="81">
        <v>7717</v>
      </c>
      <c r="G92" s="34">
        <f>IF(F96=0, "-", F92/F96)</f>
        <v>0.24566262375449655</v>
      </c>
      <c r="H92" s="65">
        <v>5182</v>
      </c>
      <c r="I92" s="9">
        <f>IF(H96=0, "-", H92/H96)</f>
        <v>0.15467733269655543</v>
      </c>
      <c r="J92" s="8">
        <f t="shared" si="6"/>
        <v>0.53161592505854804</v>
      </c>
      <c r="K92" s="9">
        <f t="shared" si="7"/>
        <v>0.48919336163643379</v>
      </c>
    </row>
    <row r="93" spans="1:11" x14ac:dyDescent="0.2">
      <c r="A93" s="7" t="s">
        <v>433</v>
      </c>
      <c r="B93" s="65">
        <v>1</v>
      </c>
      <c r="C93" s="34">
        <f>IF(B96=0, "-", B93/B96)</f>
        <v>3.3818058843422386E-4</v>
      </c>
      <c r="D93" s="65">
        <v>5</v>
      </c>
      <c r="E93" s="9">
        <f>IF(D96=0, "-", D93/D96)</f>
        <v>1.9113149847094801E-3</v>
      </c>
      <c r="F93" s="81">
        <v>39</v>
      </c>
      <c r="G93" s="34">
        <f>IF(F96=0, "-", F93/F96)</f>
        <v>1.2415242097220897E-3</v>
      </c>
      <c r="H93" s="65">
        <v>65</v>
      </c>
      <c r="I93" s="9">
        <f>IF(H96=0, "-", H93/H96)</f>
        <v>1.9401826756611546E-3</v>
      </c>
      <c r="J93" s="8">
        <f t="shared" si="6"/>
        <v>-0.8</v>
      </c>
      <c r="K93" s="9">
        <f t="shared" si="7"/>
        <v>-0.4</v>
      </c>
    </row>
    <row r="94" spans="1:11" x14ac:dyDescent="0.2">
      <c r="A94" s="7" t="s">
        <v>434</v>
      </c>
      <c r="B94" s="65">
        <v>39</v>
      </c>
      <c r="C94" s="34">
        <f>IF(B96=0, "-", B94/B96)</f>
        <v>1.3189042948934731E-2</v>
      </c>
      <c r="D94" s="65">
        <v>120</v>
      </c>
      <c r="E94" s="9">
        <f>IF(D96=0, "-", D94/D96)</f>
        <v>4.5871559633027525E-2</v>
      </c>
      <c r="F94" s="81">
        <v>882</v>
      </c>
      <c r="G94" s="34">
        <f>IF(F96=0, "-", F94/F96)</f>
        <v>2.8077547512176487E-2</v>
      </c>
      <c r="H94" s="65">
        <v>1243</v>
      </c>
      <c r="I94" s="9">
        <f>IF(H96=0, "-", H94/H96)</f>
        <v>3.7102262551489462E-2</v>
      </c>
      <c r="J94" s="8">
        <f t="shared" si="6"/>
        <v>-0.67500000000000004</v>
      </c>
      <c r="K94" s="9">
        <f t="shared" si="7"/>
        <v>-0.29042638777152052</v>
      </c>
    </row>
    <row r="95" spans="1:11" x14ac:dyDescent="0.2">
      <c r="A95" s="2"/>
      <c r="B95" s="68"/>
      <c r="C95" s="33"/>
      <c r="D95" s="68"/>
      <c r="E95" s="6"/>
      <c r="F95" s="82"/>
      <c r="G95" s="33"/>
      <c r="H95" s="68"/>
      <c r="I95" s="6"/>
      <c r="J95" s="5"/>
      <c r="K95" s="6"/>
    </row>
    <row r="96" spans="1:11" s="43" customFormat="1" x14ac:dyDescent="0.2">
      <c r="A96" s="162" t="s">
        <v>635</v>
      </c>
      <c r="B96" s="71">
        <f>SUM(B72:B95)</f>
        <v>2957</v>
      </c>
      <c r="C96" s="40">
        <f>B96/20342</f>
        <v>0.14536427096647331</v>
      </c>
      <c r="D96" s="71">
        <f>SUM(D72:D95)</f>
        <v>2616</v>
      </c>
      <c r="E96" s="41">
        <f>D96/17066</f>
        <v>0.15328723778272588</v>
      </c>
      <c r="F96" s="77">
        <f>SUM(F72:F95)</f>
        <v>31413</v>
      </c>
      <c r="G96" s="42">
        <f>F96/195769</f>
        <v>0.16045952117035894</v>
      </c>
      <c r="H96" s="71">
        <f>SUM(H72:H95)</f>
        <v>33502</v>
      </c>
      <c r="I96" s="41">
        <f>H96/214788</f>
        <v>0.1559770564463564</v>
      </c>
      <c r="J96" s="37">
        <f>IF(D96=0, "-", IF((B96-D96)/D96&lt;10, (B96-D96)/D96, "&gt;999%"))</f>
        <v>0.13035168195718655</v>
      </c>
      <c r="K96" s="38">
        <f>IF(H96=0, "-", IF((F96-H96)/H96&lt;10, (F96-H96)/H96, "&gt;999%"))</f>
        <v>-6.2354486299325412E-2</v>
      </c>
    </row>
    <row r="97" spans="1:11" x14ac:dyDescent="0.2">
      <c r="B97" s="83"/>
      <c r="D97" s="83"/>
      <c r="F97" s="83"/>
      <c r="H97" s="83"/>
    </row>
    <row r="98" spans="1:11" x14ac:dyDescent="0.2">
      <c r="A98" s="163" t="s">
        <v>156</v>
      </c>
      <c r="B98" s="61" t="s">
        <v>12</v>
      </c>
      <c r="C98" s="62" t="s">
        <v>13</v>
      </c>
      <c r="D98" s="61" t="s">
        <v>12</v>
      </c>
      <c r="E98" s="63" t="s">
        <v>13</v>
      </c>
      <c r="F98" s="62" t="s">
        <v>12</v>
      </c>
      <c r="G98" s="62" t="s">
        <v>13</v>
      </c>
      <c r="H98" s="61" t="s">
        <v>12</v>
      </c>
      <c r="I98" s="63" t="s">
        <v>13</v>
      </c>
      <c r="J98" s="61"/>
      <c r="K98" s="63"/>
    </row>
    <row r="99" spans="1:11" x14ac:dyDescent="0.2">
      <c r="A99" s="7" t="s">
        <v>435</v>
      </c>
      <c r="B99" s="65">
        <v>2</v>
      </c>
      <c r="C99" s="34">
        <f>IF(B113=0, "-", B99/B113)</f>
        <v>4.2643923240938165E-3</v>
      </c>
      <c r="D99" s="65">
        <v>0</v>
      </c>
      <c r="E99" s="9">
        <f>IF(D113=0, "-", D99/D113)</f>
        <v>0</v>
      </c>
      <c r="F99" s="81">
        <v>22</v>
      </c>
      <c r="G99" s="34">
        <f>IF(F113=0, "-", F99/F113)</f>
        <v>4.9471553856532497E-3</v>
      </c>
      <c r="H99" s="65">
        <v>16</v>
      </c>
      <c r="I99" s="9">
        <f>IF(H113=0, "-", H99/H113)</f>
        <v>3.4475328592975651E-3</v>
      </c>
      <c r="J99" s="8" t="str">
        <f t="shared" ref="J99:J111" si="8">IF(D99=0, "-", IF((B99-D99)/D99&lt;10, (B99-D99)/D99, "&gt;999%"))</f>
        <v>-</v>
      </c>
      <c r="K99" s="9">
        <f t="shared" ref="K99:K111" si="9">IF(H99=0, "-", IF((F99-H99)/H99&lt;10, (F99-H99)/H99, "&gt;999%"))</f>
        <v>0.375</v>
      </c>
    </row>
    <row r="100" spans="1:11" x14ac:dyDescent="0.2">
      <c r="A100" s="7" t="s">
        <v>436</v>
      </c>
      <c r="B100" s="65">
        <v>42</v>
      </c>
      <c r="C100" s="34">
        <f>IF(B113=0, "-", B100/B113)</f>
        <v>8.9552238805970144E-2</v>
      </c>
      <c r="D100" s="65">
        <v>63</v>
      </c>
      <c r="E100" s="9">
        <f>IF(D113=0, "-", D100/D113)</f>
        <v>0.17451523545706371</v>
      </c>
      <c r="F100" s="81">
        <v>448</v>
      </c>
      <c r="G100" s="34">
        <f>IF(F113=0, "-", F100/F113)</f>
        <v>0.10074207330784798</v>
      </c>
      <c r="H100" s="65">
        <v>640</v>
      </c>
      <c r="I100" s="9">
        <f>IF(H113=0, "-", H100/H113)</f>
        <v>0.13790131437190262</v>
      </c>
      <c r="J100" s="8">
        <f t="shared" si="8"/>
        <v>-0.33333333333333331</v>
      </c>
      <c r="K100" s="9">
        <f t="shared" si="9"/>
        <v>-0.3</v>
      </c>
    </row>
    <row r="101" spans="1:11" x14ac:dyDescent="0.2">
      <c r="A101" s="7" t="s">
        <v>437</v>
      </c>
      <c r="B101" s="65">
        <v>68</v>
      </c>
      <c r="C101" s="34">
        <f>IF(B113=0, "-", B101/B113)</f>
        <v>0.14498933901918976</v>
      </c>
      <c r="D101" s="65">
        <v>41</v>
      </c>
      <c r="E101" s="9">
        <f>IF(D113=0, "-", D101/D113)</f>
        <v>0.11357340720221606</v>
      </c>
      <c r="F101" s="81">
        <v>740</v>
      </c>
      <c r="G101" s="34">
        <f>IF(F113=0, "-", F101/F113)</f>
        <v>0.16640431751742749</v>
      </c>
      <c r="H101" s="65">
        <v>599</v>
      </c>
      <c r="I101" s="9">
        <f>IF(H113=0, "-", H101/H113)</f>
        <v>0.12906701141995261</v>
      </c>
      <c r="J101" s="8">
        <f t="shared" si="8"/>
        <v>0.65853658536585369</v>
      </c>
      <c r="K101" s="9">
        <f t="shared" si="9"/>
        <v>0.23539232053422371</v>
      </c>
    </row>
    <row r="102" spans="1:11" x14ac:dyDescent="0.2">
      <c r="A102" s="7" t="s">
        <v>438</v>
      </c>
      <c r="B102" s="65">
        <v>26</v>
      </c>
      <c r="C102" s="34">
        <f>IF(B113=0, "-", B102/B113)</f>
        <v>5.5437100213219619E-2</v>
      </c>
      <c r="D102" s="65">
        <v>19</v>
      </c>
      <c r="E102" s="9">
        <f>IF(D113=0, "-", D102/D113)</f>
        <v>5.2631578947368418E-2</v>
      </c>
      <c r="F102" s="81">
        <v>249</v>
      </c>
      <c r="G102" s="34">
        <f>IF(F113=0, "-", F102/F113)</f>
        <v>5.5992804137620866E-2</v>
      </c>
      <c r="H102" s="65">
        <v>261</v>
      </c>
      <c r="I102" s="9">
        <f>IF(H113=0, "-", H102/H113)</f>
        <v>5.6237879767291533E-2</v>
      </c>
      <c r="J102" s="8">
        <f t="shared" si="8"/>
        <v>0.36842105263157893</v>
      </c>
      <c r="K102" s="9">
        <f t="shared" si="9"/>
        <v>-4.5977011494252873E-2</v>
      </c>
    </row>
    <row r="103" spans="1:11" x14ac:dyDescent="0.2">
      <c r="A103" s="7" t="s">
        <v>439</v>
      </c>
      <c r="B103" s="65">
        <v>16</v>
      </c>
      <c r="C103" s="34">
        <f>IF(B113=0, "-", B103/B113)</f>
        <v>3.4115138592750532E-2</v>
      </c>
      <c r="D103" s="65">
        <v>15</v>
      </c>
      <c r="E103" s="9">
        <f>IF(D113=0, "-", D103/D113)</f>
        <v>4.1551246537396121E-2</v>
      </c>
      <c r="F103" s="81">
        <v>206</v>
      </c>
      <c r="G103" s="34">
        <f>IF(F113=0, "-", F103/F113)</f>
        <v>4.6323364065662245E-2</v>
      </c>
      <c r="H103" s="65">
        <v>406</v>
      </c>
      <c r="I103" s="9">
        <f>IF(H113=0, "-", H103/H113)</f>
        <v>8.7481146304675711E-2</v>
      </c>
      <c r="J103" s="8">
        <f t="shared" si="8"/>
        <v>6.6666666666666666E-2</v>
      </c>
      <c r="K103" s="9">
        <f t="shared" si="9"/>
        <v>-0.49261083743842365</v>
      </c>
    </row>
    <row r="104" spans="1:11" x14ac:dyDescent="0.2">
      <c r="A104" s="7" t="s">
        <v>440</v>
      </c>
      <c r="B104" s="65">
        <v>35</v>
      </c>
      <c r="C104" s="34">
        <f>IF(B113=0, "-", B104/B113)</f>
        <v>7.4626865671641784E-2</v>
      </c>
      <c r="D104" s="65">
        <v>29</v>
      </c>
      <c r="E104" s="9">
        <f>IF(D113=0, "-", D104/D113)</f>
        <v>8.0332409972299165E-2</v>
      </c>
      <c r="F104" s="81">
        <v>272</v>
      </c>
      <c r="G104" s="34">
        <f>IF(F113=0, "-", F104/F113)</f>
        <v>6.1164830222621994E-2</v>
      </c>
      <c r="H104" s="65">
        <v>348</v>
      </c>
      <c r="I104" s="9">
        <f>IF(H113=0, "-", H104/H113)</f>
        <v>7.498383968972204E-2</v>
      </c>
      <c r="J104" s="8">
        <f t="shared" si="8"/>
        <v>0.20689655172413793</v>
      </c>
      <c r="K104" s="9">
        <f t="shared" si="9"/>
        <v>-0.21839080459770116</v>
      </c>
    </row>
    <row r="105" spans="1:11" x14ac:dyDescent="0.2">
      <c r="A105" s="7" t="s">
        <v>441</v>
      </c>
      <c r="B105" s="65">
        <v>101</v>
      </c>
      <c r="C105" s="34">
        <f>IF(B113=0, "-", B105/B113)</f>
        <v>0.21535181236673773</v>
      </c>
      <c r="D105" s="65">
        <v>55</v>
      </c>
      <c r="E105" s="9">
        <f>IF(D113=0, "-", D105/D113)</f>
        <v>0.1523545706371191</v>
      </c>
      <c r="F105" s="81">
        <v>666</v>
      </c>
      <c r="G105" s="34">
        <f>IF(F113=0, "-", F105/F113)</f>
        <v>0.14976388576568472</v>
      </c>
      <c r="H105" s="65">
        <v>632</v>
      </c>
      <c r="I105" s="9">
        <f>IF(H113=0, "-", H105/H113)</f>
        <v>0.13617754794225381</v>
      </c>
      <c r="J105" s="8">
        <f t="shared" si="8"/>
        <v>0.83636363636363631</v>
      </c>
      <c r="K105" s="9">
        <f t="shared" si="9"/>
        <v>5.3797468354430382E-2</v>
      </c>
    </row>
    <row r="106" spans="1:11" x14ac:dyDescent="0.2">
      <c r="A106" s="7" t="s">
        <v>442</v>
      </c>
      <c r="B106" s="65">
        <v>14</v>
      </c>
      <c r="C106" s="34">
        <f>IF(B113=0, "-", B106/B113)</f>
        <v>2.9850746268656716E-2</v>
      </c>
      <c r="D106" s="65">
        <v>0</v>
      </c>
      <c r="E106" s="9">
        <f>IF(D113=0, "-", D106/D113)</f>
        <v>0</v>
      </c>
      <c r="F106" s="81">
        <v>42</v>
      </c>
      <c r="G106" s="34">
        <f>IF(F113=0, "-", F106/F113)</f>
        <v>9.4445693726107494E-3</v>
      </c>
      <c r="H106" s="65">
        <v>0</v>
      </c>
      <c r="I106" s="9">
        <f>IF(H113=0, "-", H106/H113)</f>
        <v>0</v>
      </c>
      <c r="J106" s="8" t="str">
        <f t="shared" si="8"/>
        <v>-</v>
      </c>
      <c r="K106" s="9" t="str">
        <f t="shared" si="9"/>
        <v>-</v>
      </c>
    </row>
    <row r="107" spans="1:11" x14ac:dyDescent="0.2">
      <c r="A107" s="7" t="s">
        <v>443</v>
      </c>
      <c r="B107" s="65">
        <v>44</v>
      </c>
      <c r="C107" s="34">
        <f>IF(B113=0, "-", B107/B113)</f>
        <v>9.3816631130063971E-2</v>
      </c>
      <c r="D107" s="65">
        <v>0</v>
      </c>
      <c r="E107" s="9">
        <f>IF(D113=0, "-", D107/D113)</f>
        <v>0</v>
      </c>
      <c r="F107" s="81">
        <v>150</v>
      </c>
      <c r="G107" s="34">
        <f>IF(F113=0, "-", F107/F113)</f>
        <v>3.3730604902181244E-2</v>
      </c>
      <c r="H107" s="65">
        <v>0</v>
      </c>
      <c r="I107" s="9">
        <f>IF(H113=0, "-", H107/H113)</f>
        <v>0</v>
      </c>
      <c r="J107" s="8" t="str">
        <f t="shared" si="8"/>
        <v>-</v>
      </c>
      <c r="K107" s="9" t="str">
        <f t="shared" si="9"/>
        <v>-</v>
      </c>
    </row>
    <row r="108" spans="1:11" x14ac:dyDescent="0.2">
      <c r="A108" s="7" t="s">
        <v>444</v>
      </c>
      <c r="B108" s="65">
        <v>14</v>
      </c>
      <c r="C108" s="34">
        <f>IF(B113=0, "-", B108/B113)</f>
        <v>2.9850746268656716E-2</v>
      </c>
      <c r="D108" s="65">
        <v>17</v>
      </c>
      <c r="E108" s="9">
        <f>IF(D113=0, "-", D108/D113)</f>
        <v>4.7091412742382273E-2</v>
      </c>
      <c r="F108" s="81">
        <v>227</v>
      </c>
      <c r="G108" s="34">
        <f>IF(F113=0, "-", F108/F113)</f>
        <v>5.1045648751967619E-2</v>
      </c>
      <c r="H108" s="65">
        <v>176</v>
      </c>
      <c r="I108" s="9">
        <f>IF(H113=0, "-", H108/H113)</f>
        <v>3.7922861452273214E-2</v>
      </c>
      <c r="J108" s="8">
        <f t="shared" si="8"/>
        <v>-0.17647058823529413</v>
      </c>
      <c r="K108" s="9">
        <f t="shared" si="9"/>
        <v>0.28977272727272729</v>
      </c>
    </row>
    <row r="109" spans="1:11" x14ac:dyDescent="0.2">
      <c r="A109" s="7" t="s">
        <v>445</v>
      </c>
      <c r="B109" s="65">
        <v>44</v>
      </c>
      <c r="C109" s="34">
        <f>IF(B113=0, "-", B109/B113)</f>
        <v>9.3816631130063971E-2</v>
      </c>
      <c r="D109" s="65">
        <v>66</v>
      </c>
      <c r="E109" s="9">
        <f>IF(D113=0, "-", D109/D113)</f>
        <v>0.18282548476454294</v>
      </c>
      <c r="F109" s="81">
        <v>667</v>
      </c>
      <c r="G109" s="34">
        <f>IF(F113=0, "-", F109/F113)</f>
        <v>0.1499887564650326</v>
      </c>
      <c r="H109" s="65">
        <v>822</v>
      </c>
      <c r="I109" s="9">
        <f>IF(H113=0, "-", H109/H113)</f>
        <v>0.17711700064641242</v>
      </c>
      <c r="J109" s="8">
        <f t="shared" si="8"/>
        <v>-0.33333333333333331</v>
      </c>
      <c r="K109" s="9">
        <f t="shared" si="9"/>
        <v>-0.18856447688564476</v>
      </c>
    </row>
    <row r="110" spans="1:11" x14ac:dyDescent="0.2">
      <c r="A110" s="7" t="s">
        <v>446</v>
      </c>
      <c r="B110" s="65">
        <v>25</v>
      </c>
      <c r="C110" s="34">
        <f>IF(B113=0, "-", B110/B113)</f>
        <v>5.3304904051172705E-2</v>
      </c>
      <c r="D110" s="65">
        <v>21</v>
      </c>
      <c r="E110" s="9">
        <f>IF(D113=0, "-", D110/D113)</f>
        <v>5.817174515235457E-2</v>
      </c>
      <c r="F110" s="81">
        <v>341</v>
      </c>
      <c r="G110" s="34">
        <f>IF(F113=0, "-", F110/F113)</f>
        <v>7.6680908477625362E-2</v>
      </c>
      <c r="H110" s="65">
        <v>303</v>
      </c>
      <c r="I110" s="9">
        <f>IF(H113=0, "-", H110/H113)</f>
        <v>6.5287653522947645E-2</v>
      </c>
      <c r="J110" s="8">
        <f t="shared" si="8"/>
        <v>0.19047619047619047</v>
      </c>
      <c r="K110" s="9">
        <f t="shared" si="9"/>
        <v>0.1254125412541254</v>
      </c>
    </row>
    <row r="111" spans="1:11" x14ac:dyDescent="0.2">
      <c r="A111" s="7" t="s">
        <v>447</v>
      </c>
      <c r="B111" s="65">
        <v>38</v>
      </c>
      <c r="C111" s="34">
        <f>IF(B113=0, "-", B111/B113)</f>
        <v>8.1023454157782518E-2</v>
      </c>
      <c r="D111" s="65">
        <v>35</v>
      </c>
      <c r="E111" s="9">
        <f>IF(D113=0, "-", D111/D113)</f>
        <v>9.6952908587257622E-2</v>
      </c>
      <c r="F111" s="81">
        <v>417</v>
      </c>
      <c r="G111" s="34">
        <f>IF(F113=0, "-", F111/F113)</f>
        <v>9.3771081628063857E-2</v>
      </c>
      <c r="H111" s="65">
        <v>438</v>
      </c>
      <c r="I111" s="9">
        <f>IF(H113=0, "-", H111/H113)</f>
        <v>9.4376212023270845E-2</v>
      </c>
      <c r="J111" s="8">
        <f t="shared" si="8"/>
        <v>8.5714285714285715E-2</v>
      </c>
      <c r="K111" s="9">
        <f t="shared" si="9"/>
        <v>-4.7945205479452052E-2</v>
      </c>
    </row>
    <row r="112" spans="1:11" x14ac:dyDescent="0.2">
      <c r="A112" s="2"/>
      <c r="B112" s="68"/>
      <c r="C112" s="33"/>
      <c r="D112" s="68"/>
      <c r="E112" s="6"/>
      <c r="F112" s="82"/>
      <c r="G112" s="33"/>
      <c r="H112" s="68"/>
      <c r="I112" s="6"/>
      <c r="J112" s="5"/>
      <c r="K112" s="6"/>
    </row>
    <row r="113" spans="1:11" s="43" customFormat="1" x14ac:dyDescent="0.2">
      <c r="A113" s="162" t="s">
        <v>634</v>
      </c>
      <c r="B113" s="71">
        <f>SUM(B99:B112)</f>
        <v>469</v>
      </c>
      <c r="C113" s="40">
        <f>B113/20342</f>
        <v>2.3055746730901584E-2</v>
      </c>
      <c r="D113" s="71">
        <f>SUM(D99:D112)</f>
        <v>361</v>
      </c>
      <c r="E113" s="41">
        <f>D113/17066</f>
        <v>2.1153170045704911E-2</v>
      </c>
      <c r="F113" s="77">
        <f>SUM(F99:F112)</f>
        <v>4447</v>
      </c>
      <c r="G113" s="42">
        <f>F113/195769</f>
        <v>2.2715547405360401E-2</v>
      </c>
      <c r="H113" s="71">
        <f>SUM(H99:H112)</f>
        <v>4641</v>
      </c>
      <c r="I113" s="41">
        <f>H113/214788</f>
        <v>2.1607352366053968E-2</v>
      </c>
      <c r="J113" s="37">
        <f>IF(D113=0, "-", IF((B113-D113)/D113&lt;10, (B113-D113)/D113, "&gt;999%"))</f>
        <v>0.29916897506925205</v>
      </c>
      <c r="K113" s="38">
        <f>IF(H113=0, "-", IF((F113-H113)/H113&lt;10, (F113-H113)/H113, "&gt;999%"))</f>
        <v>-4.1801335918982975E-2</v>
      </c>
    </row>
    <row r="114" spans="1:11" x14ac:dyDescent="0.2">
      <c r="B114" s="83"/>
      <c r="D114" s="83"/>
      <c r="F114" s="83"/>
      <c r="H114" s="83"/>
    </row>
    <row r="115" spans="1:11" s="43" customFormat="1" x14ac:dyDescent="0.2">
      <c r="A115" s="162" t="s">
        <v>633</v>
      </c>
      <c r="B115" s="71">
        <v>3426</v>
      </c>
      <c r="C115" s="40">
        <f>B115/20342</f>
        <v>0.16842001769737489</v>
      </c>
      <c r="D115" s="71">
        <v>2977</v>
      </c>
      <c r="E115" s="41">
        <f>D115/17066</f>
        <v>0.17444040782843079</v>
      </c>
      <c r="F115" s="77">
        <v>35860</v>
      </c>
      <c r="G115" s="42">
        <f>F115/195769</f>
        <v>0.18317506857571933</v>
      </c>
      <c r="H115" s="71">
        <v>38143</v>
      </c>
      <c r="I115" s="41">
        <f>H115/214788</f>
        <v>0.17758440881241039</v>
      </c>
      <c r="J115" s="37">
        <f>IF(D115=0, "-", IF((B115-D115)/D115&lt;10, (B115-D115)/D115, "&gt;999%"))</f>
        <v>0.15082297615048706</v>
      </c>
      <c r="K115" s="38">
        <f>IF(H115=0, "-", IF((F115-H115)/H115&lt;10, (F115-H115)/H115, "&gt;999%"))</f>
        <v>-5.9853708413077106E-2</v>
      </c>
    </row>
    <row r="116" spans="1:11" x14ac:dyDescent="0.2">
      <c r="B116" s="83"/>
      <c r="D116" s="83"/>
      <c r="F116" s="83"/>
      <c r="H116" s="83"/>
    </row>
    <row r="117" spans="1:11" ht="15.75" x14ac:dyDescent="0.25">
      <c r="A117" s="164" t="s">
        <v>125</v>
      </c>
      <c r="B117" s="196" t="s">
        <v>1</v>
      </c>
      <c r="C117" s="200"/>
      <c r="D117" s="200"/>
      <c r="E117" s="197"/>
      <c r="F117" s="196" t="s">
        <v>14</v>
      </c>
      <c r="G117" s="200"/>
      <c r="H117" s="200"/>
      <c r="I117" s="197"/>
      <c r="J117" s="196" t="s">
        <v>15</v>
      </c>
      <c r="K117" s="197"/>
    </row>
    <row r="118" spans="1:11" x14ac:dyDescent="0.2">
      <c r="A118" s="22"/>
      <c r="B118" s="196">
        <f>VALUE(RIGHT($B$2, 4))</f>
        <v>2020</v>
      </c>
      <c r="C118" s="197"/>
      <c r="D118" s="196">
        <f>B118-1</f>
        <v>2019</v>
      </c>
      <c r="E118" s="204"/>
      <c r="F118" s="196">
        <f>B118</f>
        <v>2020</v>
      </c>
      <c r="G118" s="204"/>
      <c r="H118" s="196">
        <f>D118</f>
        <v>2019</v>
      </c>
      <c r="I118" s="204"/>
      <c r="J118" s="140" t="s">
        <v>4</v>
      </c>
      <c r="K118" s="141" t="s">
        <v>2</v>
      </c>
    </row>
    <row r="119" spans="1:11" x14ac:dyDescent="0.2">
      <c r="A119" s="163" t="s">
        <v>157</v>
      </c>
      <c r="B119" s="61" t="s">
        <v>12</v>
      </c>
      <c r="C119" s="62" t="s">
        <v>13</v>
      </c>
      <c r="D119" s="61" t="s">
        <v>12</v>
      </c>
      <c r="E119" s="63" t="s">
        <v>13</v>
      </c>
      <c r="F119" s="62" t="s">
        <v>12</v>
      </c>
      <c r="G119" s="62" t="s">
        <v>13</v>
      </c>
      <c r="H119" s="61" t="s">
        <v>12</v>
      </c>
      <c r="I119" s="63" t="s">
        <v>13</v>
      </c>
      <c r="J119" s="61"/>
      <c r="K119" s="63"/>
    </row>
    <row r="120" spans="1:11" x14ac:dyDescent="0.2">
      <c r="A120" s="7" t="s">
        <v>448</v>
      </c>
      <c r="B120" s="65">
        <v>11</v>
      </c>
      <c r="C120" s="34">
        <f>IF(B147=0, "-", B120/B147)</f>
        <v>4.9818840579710141E-3</v>
      </c>
      <c r="D120" s="65">
        <v>6</v>
      </c>
      <c r="E120" s="9">
        <f>IF(D147=0, "-", D120/D147)</f>
        <v>3.6101083032490976E-3</v>
      </c>
      <c r="F120" s="81">
        <v>131</v>
      </c>
      <c r="G120" s="34">
        <f>IF(F147=0, "-", F120/F147)</f>
        <v>6.6867439130212855E-3</v>
      </c>
      <c r="H120" s="65">
        <v>253</v>
      </c>
      <c r="I120" s="9">
        <f>IF(H147=0, "-", H120/H147)</f>
        <v>1.2052210365853659E-2</v>
      </c>
      <c r="J120" s="8">
        <f t="shared" ref="J120:J145" si="10">IF(D120=0, "-", IF((B120-D120)/D120&lt;10, (B120-D120)/D120, "&gt;999%"))</f>
        <v>0.83333333333333337</v>
      </c>
      <c r="K120" s="9">
        <f t="shared" ref="K120:K145" si="11">IF(H120=0, "-", IF((F120-H120)/H120&lt;10, (F120-H120)/H120, "&gt;999%"))</f>
        <v>-0.48221343873517786</v>
      </c>
    </row>
    <row r="121" spans="1:11" x14ac:dyDescent="0.2">
      <c r="A121" s="7" t="s">
        <v>449</v>
      </c>
      <c r="B121" s="65">
        <v>121</v>
      </c>
      <c r="C121" s="34">
        <f>IF(B147=0, "-", B121/B147)</f>
        <v>5.480072463768116E-2</v>
      </c>
      <c r="D121" s="65">
        <v>76</v>
      </c>
      <c r="E121" s="9">
        <f>IF(D147=0, "-", D121/D147)</f>
        <v>4.5728038507821901E-2</v>
      </c>
      <c r="F121" s="81">
        <v>1133</v>
      </c>
      <c r="G121" s="34">
        <f>IF(F147=0, "-", F121/F147)</f>
        <v>5.7832678270634472E-2</v>
      </c>
      <c r="H121" s="65">
        <v>834</v>
      </c>
      <c r="I121" s="9">
        <f>IF(H147=0, "-", H121/H147)</f>
        <v>3.9729420731707314E-2</v>
      </c>
      <c r="J121" s="8">
        <f t="shared" si="10"/>
        <v>0.59210526315789469</v>
      </c>
      <c r="K121" s="9">
        <f t="shared" si="11"/>
        <v>0.35851318944844124</v>
      </c>
    </row>
    <row r="122" spans="1:11" x14ac:dyDescent="0.2">
      <c r="A122" s="7" t="s">
        <v>450</v>
      </c>
      <c r="B122" s="65">
        <v>25</v>
      </c>
      <c r="C122" s="34">
        <f>IF(B147=0, "-", B122/B147)</f>
        <v>1.1322463768115942E-2</v>
      </c>
      <c r="D122" s="65">
        <v>9</v>
      </c>
      <c r="E122" s="9">
        <f>IF(D147=0, "-", D122/D147)</f>
        <v>5.415162454873646E-3</v>
      </c>
      <c r="F122" s="81">
        <v>152</v>
      </c>
      <c r="G122" s="34">
        <f>IF(F147=0, "-", F122/F147)</f>
        <v>7.7586646929712622E-3</v>
      </c>
      <c r="H122" s="65">
        <v>102</v>
      </c>
      <c r="I122" s="9">
        <f>IF(H147=0, "-", H122/H147)</f>
        <v>4.8589939024390244E-3</v>
      </c>
      <c r="J122" s="8">
        <f t="shared" si="10"/>
        <v>1.7777777777777777</v>
      </c>
      <c r="K122" s="9">
        <f t="shared" si="11"/>
        <v>0.49019607843137253</v>
      </c>
    </row>
    <row r="123" spans="1:11" x14ac:dyDescent="0.2">
      <c r="A123" s="7" t="s">
        <v>451</v>
      </c>
      <c r="B123" s="65">
        <v>0</v>
      </c>
      <c r="C123" s="34">
        <f>IF(B147=0, "-", B123/B147)</f>
        <v>0</v>
      </c>
      <c r="D123" s="65">
        <v>34</v>
      </c>
      <c r="E123" s="9">
        <f>IF(D147=0, "-", D123/D147)</f>
        <v>2.0457280385078221E-2</v>
      </c>
      <c r="F123" s="81">
        <v>230</v>
      </c>
      <c r="G123" s="34">
        <f>IF(F147=0, "-", F123/F147)</f>
        <v>1.1740084732785462E-2</v>
      </c>
      <c r="H123" s="65">
        <v>503</v>
      </c>
      <c r="I123" s="9">
        <f>IF(H147=0, "-", H123/H147)</f>
        <v>2.3961509146341462E-2</v>
      </c>
      <c r="J123" s="8">
        <f t="shared" si="10"/>
        <v>-1</v>
      </c>
      <c r="K123" s="9">
        <f t="shared" si="11"/>
        <v>-0.54274353876739567</v>
      </c>
    </row>
    <row r="124" spans="1:11" x14ac:dyDescent="0.2">
      <c r="A124" s="7" t="s">
        <v>452</v>
      </c>
      <c r="B124" s="65">
        <v>0</v>
      </c>
      <c r="C124" s="34">
        <f>IF(B147=0, "-", B124/B147)</f>
        <v>0</v>
      </c>
      <c r="D124" s="65">
        <v>0</v>
      </c>
      <c r="E124" s="9">
        <f>IF(D147=0, "-", D124/D147)</f>
        <v>0</v>
      </c>
      <c r="F124" s="81">
        <v>0</v>
      </c>
      <c r="G124" s="34">
        <f>IF(F147=0, "-", F124/F147)</f>
        <v>0</v>
      </c>
      <c r="H124" s="65">
        <v>15</v>
      </c>
      <c r="I124" s="9">
        <f>IF(H147=0, "-", H124/H147)</f>
        <v>7.1455792682926828E-4</v>
      </c>
      <c r="J124" s="8" t="str">
        <f t="shared" si="10"/>
        <v>-</v>
      </c>
      <c r="K124" s="9">
        <f t="shared" si="11"/>
        <v>-1</v>
      </c>
    </row>
    <row r="125" spans="1:11" x14ac:dyDescent="0.2">
      <c r="A125" s="7" t="s">
        <v>453</v>
      </c>
      <c r="B125" s="65">
        <v>0</v>
      </c>
      <c r="C125" s="34">
        <f>IF(B147=0, "-", B125/B147)</f>
        <v>0</v>
      </c>
      <c r="D125" s="65">
        <v>40</v>
      </c>
      <c r="E125" s="9">
        <f>IF(D147=0, "-", D125/D147)</f>
        <v>2.4067388688327317E-2</v>
      </c>
      <c r="F125" s="81">
        <v>318</v>
      </c>
      <c r="G125" s="34">
        <f>IF(F147=0, "-", F125/F147)</f>
        <v>1.623194323924251E-2</v>
      </c>
      <c r="H125" s="65">
        <v>532</v>
      </c>
      <c r="I125" s="9">
        <f>IF(H147=0, "-", H125/H147)</f>
        <v>2.534298780487805E-2</v>
      </c>
      <c r="J125" s="8">
        <f t="shared" si="10"/>
        <v>-1</v>
      </c>
      <c r="K125" s="9">
        <f t="shared" si="11"/>
        <v>-0.40225563909774437</v>
      </c>
    </row>
    <row r="126" spans="1:11" x14ac:dyDescent="0.2">
      <c r="A126" s="7" t="s">
        <v>454</v>
      </c>
      <c r="B126" s="65">
        <v>28</v>
      </c>
      <c r="C126" s="34">
        <f>IF(B147=0, "-", B126/B147)</f>
        <v>1.2681159420289856E-2</v>
      </c>
      <c r="D126" s="65">
        <v>0</v>
      </c>
      <c r="E126" s="9">
        <f>IF(D147=0, "-", D126/D147)</f>
        <v>0</v>
      </c>
      <c r="F126" s="81">
        <v>28</v>
      </c>
      <c r="G126" s="34">
        <f>IF(F147=0, "-", F126/F147)</f>
        <v>1.4292277065999694E-3</v>
      </c>
      <c r="H126" s="65">
        <v>0</v>
      </c>
      <c r="I126" s="9">
        <f>IF(H147=0, "-", H126/H147)</f>
        <v>0</v>
      </c>
      <c r="J126" s="8" t="str">
        <f t="shared" si="10"/>
        <v>-</v>
      </c>
      <c r="K126" s="9" t="str">
        <f t="shared" si="11"/>
        <v>-</v>
      </c>
    </row>
    <row r="127" spans="1:11" x14ac:dyDescent="0.2">
      <c r="A127" s="7" t="s">
        <v>455</v>
      </c>
      <c r="B127" s="65">
        <v>78</v>
      </c>
      <c r="C127" s="34">
        <f>IF(B147=0, "-", B127/B147)</f>
        <v>3.5326086956521736E-2</v>
      </c>
      <c r="D127" s="65">
        <v>55</v>
      </c>
      <c r="E127" s="9">
        <f>IF(D147=0, "-", D127/D147)</f>
        <v>3.3092659446450061E-2</v>
      </c>
      <c r="F127" s="81">
        <v>845</v>
      </c>
      <c r="G127" s="34">
        <f>IF(F147=0, "-", F127/F147)</f>
        <v>4.3132050431320505E-2</v>
      </c>
      <c r="H127" s="65">
        <v>1187</v>
      </c>
      <c r="I127" s="9">
        <f>IF(H147=0, "-", H127/H147)</f>
        <v>5.6545350609756101E-2</v>
      </c>
      <c r="J127" s="8">
        <f t="shared" si="10"/>
        <v>0.41818181818181815</v>
      </c>
      <c r="K127" s="9">
        <f t="shared" si="11"/>
        <v>-0.2881213142375737</v>
      </c>
    </row>
    <row r="128" spans="1:11" x14ac:dyDescent="0.2">
      <c r="A128" s="7" t="s">
        <v>456</v>
      </c>
      <c r="B128" s="65">
        <v>282</v>
      </c>
      <c r="C128" s="34">
        <f>IF(B147=0, "-", B128/B147)</f>
        <v>0.12771739130434784</v>
      </c>
      <c r="D128" s="65">
        <v>252</v>
      </c>
      <c r="E128" s="9">
        <f>IF(D147=0, "-", D128/D147)</f>
        <v>0.15162454873646208</v>
      </c>
      <c r="F128" s="81">
        <v>2289</v>
      </c>
      <c r="G128" s="34">
        <f>IF(F147=0, "-", F128/F147)</f>
        <v>0.1168393650145475</v>
      </c>
      <c r="H128" s="65">
        <v>2573</v>
      </c>
      <c r="I128" s="9">
        <f>IF(H147=0, "-", H128/H147)</f>
        <v>0.12257050304878049</v>
      </c>
      <c r="J128" s="8">
        <f t="shared" si="10"/>
        <v>0.11904761904761904</v>
      </c>
      <c r="K128" s="9">
        <f t="shared" si="11"/>
        <v>-0.11037699183832103</v>
      </c>
    </row>
    <row r="129" spans="1:11" x14ac:dyDescent="0.2">
      <c r="A129" s="7" t="s">
        <v>457</v>
      </c>
      <c r="B129" s="65">
        <v>44</v>
      </c>
      <c r="C129" s="34">
        <f>IF(B147=0, "-", B129/B147)</f>
        <v>1.9927536231884056E-2</v>
      </c>
      <c r="D129" s="65">
        <v>38</v>
      </c>
      <c r="E129" s="9">
        <f>IF(D147=0, "-", D129/D147)</f>
        <v>2.2864019253910951E-2</v>
      </c>
      <c r="F129" s="81">
        <v>486</v>
      </c>
      <c r="G129" s="34">
        <f>IF(F147=0, "-", F129/F147)</f>
        <v>2.4807309478842327E-2</v>
      </c>
      <c r="H129" s="65">
        <v>486</v>
      </c>
      <c r="I129" s="9">
        <f>IF(H147=0, "-", H129/H147)</f>
        <v>2.3151676829268292E-2</v>
      </c>
      <c r="J129" s="8">
        <f t="shared" si="10"/>
        <v>0.15789473684210525</v>
      </c>
      <c r="K129" s="9">
        <f t="shared" si="11"/>
        <v>0</v>
      </c>
    </row>
    <row r="130" spans="1:11" x14ac:dyDescent="0.2">
      <c r="A130" s="7" t="s">
        <v>458</v>
      </c>
      <c r="B130" s="65">
        <v>16</v>
      </c>
      <c r="C130" s="34">
        <f>IF(B147=0, "-", B130/B147)</f>
        <v>7.246376811594203E-3</v>
      </c>
      <c r="D130" s="65">
        <v>21</v>
      </c>
      <c r="E130" s="9">
        <f>IF(D147=0, "-", D130/D147)</f>
        <v>1.263537906137184E-2</v>
      </c>
      <c r="F130" s="81">
        <v>252</v>
      </c>
      <c r="G130" s="34">
        <f>IF(F147=0, "-", F130/F147)</f>
        <v>1.2863049359399725E-2</v>
      </c>
      <c r="H130" s="65">
        <v>208</v>
      </c>
      <c r="I130" s="9">
        <f>IF(H147=0, "-", H130/H147)</f>
        <v>9.9085365853658538E-3</v>
      </c>
      <c r="J130" s="8">
        <f t="shared" si="10"/>
        <v>-0.23809523809523808</v>
      </c>
      <c r="K130" s="9">
        <f t="shared" si="11"/>
        <v>0.21153846153846154</v>
      </c>
    </row>
    <row r="131" spans="1:11" x14ac:dyDescent="0.2">
      <c r="A131" s="7" t="s">
        <v>459</v>
      </c>
      <c r="B131" s="65">
        <v>107</v>
      </c>
      <c r="C131" s="34">
        <f>IF(B147=0, "-", B131/B147)</f>
        <v>4.8460144927536232E-2</v>
      </c>
      <c r="D131" s="65">
        <v>23</v>
      </c>
      <c r="E131" s="9">
        <f>IF(D147=0, "-", D131/D147)</f>
        <v>1.3838748495788207E-2</v>
      </c>
      <c r="F131" s="81">
        <v>762</v>
      </c>
      <c r="G131" s="34">
        <f>IF(F147=0, "-", F131/F147)</f>
        <v>3.889541115818488E-2</v>
      </c>
      <c r="H131" s="65">
        <v>513</v>
      </c>
      <c r="I131" s="9">
        <f>IF(H147=0, "-", H131/H147)</f>
        <v>2.4437881097560975E-2</v>
      </c>
      <c r="J131" s="8">
        <f t="shared" si="10"/>
        <v>3.652173913043478</v>
      </c>
      <c r="K131" s="9">
        <f t="shared" si="11"/>
        <v>0.4853801169590643</v>
      </c>
    </row>
    <row r="132" spans="1:11" x14ac:dyDescent="0.2">
      <c r="A132" s="7" t="s">
        <v>460</v>
      </c>
      <c r="B132" s="65">
        <v>27</v>
      </c>
      <c r="C132" s="34">
        <f>IF(B147=0, "-", B132/B147)</f>
        <v>1.2228260869565218E-2</v>
      </c>
      <c r="D132" s="65">
        <v>7</v>
      </c>
      <c r="E132" s="9">
        <f>IF(D147=0, "-", D132/D147)</f>
        <v>4.2117930204572801E-3</v>
      </c>
      <c r="F132" s="81">
        <v>161</v>
      </c>
      <c r="G132" s="34">
        <f>IF(F147=0, "-", F132/F147)</f>
        <v>8.2180593129498238E-3</v>
      </c>
      <c r="H132" s="65">
        <v>40</v>
      </c>
      <c r="I132" s="9">
        <f>IF(H147=0, "-", H132/H147)</f>
        <v>1.9054878048780487E-3</v>
      </c>
      <c r="J132" s="8">
        <f t="shared" si="10"/>
        <v>2.8571428571428572</v>
      </c>
      <c r="K132" s="9">
        <f t="shared" si="11"/>
        <v>3.0249999999999999</v>
      </c>
    </row>
    <row r="133" spans="1:11" x14ac:dyDescent="0.2">
      <c r="A133" s="7" t="s">
        <v>461</v>
      </c>
      <c r="B133" s="65">
        <v>114</v>
      </c>
      <c r="C133" s="34">
        <f>IF(B147=0, "-", B133/B147)</f>
        <v>5.1630434782608696E-2</v>
      </c>
      <c r="D133" s="65">
        <v>58</v>
      </c>
      <c r="E133" s="9">
        <f>IF(D147=0, "-", D133/D147)</f>
        <v>3.4897713598074608E-2</v>
      </c>
      <c r="F133" s="81">
        <v>857</v>
      </c>
      <c r="G133" s="34">
        <f>IF(F147=0, "-", F133/F147)</f>
        <v>4.3744576591291918E-2</v>
      </c>
      <c r="H133" s="65">
        <v>554</v>
      </c>
      <c r="I133" s="9">
        <f>IF(H147=0, "-", H133/H147)</f>
        <v>2.6391006097560975E-2</v>
      </c>
      <c r="J133" s="8">
        <f t="shared" si="10"/>
        <v>0.96551724137931039</v>
      </c>
      <c r="K133" s="9">
        <f t="shared" si="11"/>
        <v>0.54693140794223827</v>
      </c>
    </row>
    <row r="134" spans="1:11" x14ac:dyDescent="0.2">
      <c r="A134" s="7" t="s">
        <v>462</v>
      </c>
      <c r="B134" s="65">
        <v>66</v>
      </c>
      <c r="C134" s="34">
        <f>IF(B147=0, "-", B134/B147)</f>
        <v>2.9891304347826088E-2</v>
      </c>
      <c r="D134" s="65">
        <v>85</v>
      </c>
      <c r="E134" s="9">
        <f>IF(D147=0, "-", D134/D147)</f>
        <v>5.1143200962695548E-2</v>
      </c>
      <c r="F134" s="81">
        <v>1080</v>
      </c>
      <c r="G134" s="34">
        <f>IF(F147=0, "-", F134/F147)</f>
        <v>5.5127354397427393E-2</v>
      </c>
      <c r="H134" s="65">
        <v>1006</v>
      </c>
      <c r="I134" s="9">
        <f>IF(H147=0, "-", H134/H147)</f>
        <v>4.7923018292682924E-2</v>
      </c>
      <c r="J134" s="8">
        <f t="shared" si="10"/>
        <v>-0.22352941176470589</v>
      </c>
      <c r="K134" s="9">
        <f t="shared" si="11"/>
        <v>7.3558648111332003E-2</v>
      </c>
    </row>
    <row r="135" spans="1:11" x14ac:dyDescent="0.2">
      <c r="A135" s="7" t="s">
        <v>463</v>
      </c>
      <c r="B135" s="65">
        <v>179</v>
      </c>
      <c r="C135" s="34">
        <f>IF(B147=0, "-", B135/B147)</f>
        <v>8.1068840579710144E-2</v>
      </c>
      <c r="D135" s="65">
        <v>84</v>
      </c>
      <c r="E135" s="9">
        <f>IF(D147=0, "-", D135/D147)</f>
        <v>5.0541516245487361E-2</v>
      </c>
      <c r="F135" s="81">
        <v>623</v>
      </c>
      <c r="G135" s="34">
        <f>IF(F147=0, "-", F135/F147)</f>
        <v>3.1800316471849319E-2</v>
      </c>
      <c r="H135" s="65">
        <v>552</v>
      </c>
      <c r="I135" s="9">
        <f>IF(H147=0, "-", H135/H147)</f>
        <v>2.6295731707317072E-2</v>
      </c>
      <c r="J135" s="8">
        <f t="shared" si="10"/>
        <v>1.1309523809523809</v>
      </c>
      <c r="K135" s="9">
        <f t="shared" si="11"/>
        <v>0.12862318840579709</v>
      </c>
    </row>
    <row r="136" spans="1:11" x14ac:dyDescent="0.2">
      <c r="A136" s="7" t="s">
        <v>464</v>
      </c>
      <c r="B136" s="65">
        <v>123</v>
      </c>
      <c r="C136" s="34">
        <f>IF(B147=0, "-", B136/B147)</f>
        <v>5.5706521739130432E-2</v>
      </c>
      <c r="D136" s="65">
        <v>130</v>
      </c>
      <c r="E136" s="9">
        <f>IF(D147=0, "-", D136/D147)</f>
        <v>7.8219013237063775E-2</v>
      </c>
      <c r="F136" s="81">
        <v>1664</v>
      </c>
      <c r="G136" s="34">
        <f>IF(F147=0, "-", F136/F147)</f>
        <v>8.4936960849369608E-2</v>
      </c>
      <c r="H136" s="65">
        <v>1703</v>
      </c>
      <c r="I136" s="9">
        <f>IF(H147=0, "-", H136/H147)</f>
        <v>8.1126143292682931E-2</v>
      </c>
      <c r="J136" s="8">
        <f t="shared" si="10"/>
        <v>-5.3846153846153849E-2</v>
      </c>
      <c r="K136" s="9">
        <f t="shared" si="11"/>
        <v>-2.2900763358778626E-2</v>
      </c>
    </row>
    <row r="137" spans="1:11" x14ac:dyDescent="0.2">
      <c r="A137" s="7" t="s">
        <v>465</v>
      </c>
      <c r="B137" s="65">
        <v>6</v>
      </c>
      <c r="C137" s="34">
        <f>IF(B147=0, "-", B137/B147)</f>
        <v>2.717391304347826E-3</v>
      </c>
      <c r="D137" s="65">
        <v>24</v>
      </c>
      <c r="E137" s="9">
        <f>IF(D147=0, "-", D137/D147)</f>
        <v>1.444043321299639E-2</v>
      </c>
      <c r="F137" s="81">
        <v>99</v>
      </c>
      <c r="G137" s="34">
        <f>IF(F147=0, "-", F137/F147)</f>
        <v>5.0533408197641775E-3</v>
      </c>
      <c r="H137" s="65">
        <v>294</v>
      </c>
      <c r="I137" s="9">
        <f>IF(H147=0, "-", H137/H147)</f>
        <v>1.4005335365853659E-2</v>
      </c>
      <c r="J137" s="8">
        <f t="shared" si="10"/>
        <v>-0.75</v>
      </c>
      <c r="K137" s="9">
        <f t="shared" si="11"/>
        <v>-0.66326530612244894</v>
      </c>
    </row>
    <row r="138" spans="1:11" x14ac:dyDescent="0.2">
      <c r="A138" s="7" t="s">
        <v>466</v>
      </c>
      <c r="B138" s="65">
        <v>9</v>
      </c>
      <c r="C138" s="34">
        <f>IF(B147=0, "-", B138/B147)</f>
        <v>4.076086956521739E-3</v>
      </c>
      <c r="D138" s="65">
        <v>19</v>
      </c>
      <c r="E138" s="9">
        <f>IF(D147=0, "-", D138/D147)</f>
        <v>1.1432009626955475E-2</v>
      </c>
      <c r="F138" s="81">
        <v>231</v>
      </c>
      <c r="G138" s="34">
        <f>IF(F147=0, "-", F138/F147)</f>
        <v>1.1791128579449747E-2</v>
      </c>
      <c r="H138" s="65">
        <v>256</v>
      </c>
      <c r="I138" s="9">
        <f>IF(H147=0, "-", H138/H147)</f>
        <v>1.2195121951219513E-2</v>
      </c>
      <c r="J138" s="8">
        <f t="shared" si="10"/>
        <v>-0.52631578947368418</v>
      </c>
      <c r="K138" s="9">
        <f t="shared" si="11"/>
        <v>-9.765625E-2</v>
      </c>
    </row>
    <row r="139" spans="1:11" x14ac:dyDescent="0.2">
      <c r="A139" s="7" t="s">
        <v>467</v>
      </c>
      <c r="B139" s="65">
        <v>11</v>
      </c>
      <c r="C139" s="34">
        <f>IF(B147=0, "-", B139/B147)</f>
        <v>4.9818840579710141E-3</v>
      </c>
      <c r="D139" s="65">
        <v>5</v>
      </c>
      <c r="E139" s="9">
        <f>IF(D147=0, "-", D139/D147)</f>
        <v>3.0084235860409147E-3</v>
      </c>
      <c r="F139" s="81">
        <v>79</v>
      </c>
      <c r="G139" s="34">
        <f>IF(F147=0, "-", F139/F147)</f>
        <v>4.0324638864784853E-3</v>
      </c>
      <c r="H139" s="65">
        <v>33</v>
      </c>
      <c r="I139" s="9">
        <f>IF(H147=0, "-", H139/H147)</f>
        <v>1.5720274390243903E-3</v>
      </c>
      <c r="J139" s="8">
        <f t="shared" si="10"/>
        <v>1.2</v>
      </c>
      <c r="K139" s="9">
        <f t="shared" si="11"/>
        <v>1.393939393939394</v>
      </c>
    </row>
    <row r="140" spans="1:11" x14ac:dyDescent="0.2">
      <c r="A140" s="7" t="s">
        <v>468</v>
      </c>
      <c r="B140" s="65">
        <v>28</v>
      </c>
      <c r="C140" s="34">
        <f>IF(B147=0, "-", B140/B147)</f>
        <v>1.2681159420289856E-2</v>
      </c>
      <c r="D140" s="65">
        <v>52</v>
      </c>
      <c r="E140" s="9">
        <f>IF(D147=0, "-", D140/D147)</f>
        <v>3.1287605294825514E-2</v>
      </c>
      <c r="F140" s="81">
        <v>568</v>
      </c>
      <c r="G140" s="34">
        <f>IF(F147=0, "-", F140/F147)</f>
        <v>2.8992904905313664E-2</v>
      </c>
      <c r="H140" s="65">
        <v>1030</v>
      </c>
      <c r="I140" s="9">
        <f>IF(H147=0, "-", H140/H147)</f>
        <v>4.9066310975609755E-2</v>
      </c>
      <c r="J140" s="8">
        <f t="shared" si="10"/>
        <v>-0.46153846153846156</v>
      </c>
      <c r="K140" s="9">
        <f t="shared" si="11"/>
        <v>-0.44854368932038835</v>
      </c>
    </row>
    <row r="141" spans="1:11" x14ac:dyDescent="0.2">
      <c r="A141" s="7" t="s">
        <v>469</v>
      </c>
      <c r="B141" s="65">
        <v>107</v>
      </c>
      <c r="C141" s="34">
        <f>IF(B147=0, "-", B141/B147)</f>
        <v>4.8460144927536232E-2</v>
      </c>
      <c r="D141" s="65">
        <v>63</v>
      </c>
      <c r="E141" s="9">
        <f>IF(D147=0, "-", D141/D147)</f>
        <v>3.7906137184115521E-2</v>
      </c>
      <c r="F141" s="81">
        <v>728</v>
      </c>
      <c r="G141" s="34">
        <f>IF(F147=0, "-", F141/F147)</f>
        <v>3.7159920371599202E-2</v>
      </c>
      <c r="H141" s="65">
        <v>771</v>
      </c>
      <c r="I141" s="9">
        <f>IF(H147=0, "-", H141/H147)</f>
        <v>3.672827743902439E-2</v>
      </c>
      <c r="J141" s="8">
        <f t="shared" si="10"/>
        <v>0.69841269841269837</v>
      </c>
      <c r="K141" s="9">
        <f t="shared" si="11"/>
        <v>-5.5771725032425425E-2</v>
      </c>
    </row>
    <row r="142" spans="1:11" x14ac:dyDescent="0.2">
      <c r="A142" s="7" t="s">
        <v>470</v>
      </c>
      <c r="B142" s="65">
        <v>33</v>
      </c>
      <c r="C142" s="34">
        <f>IF(B147=0, "-", B142/B147)</f>
        <v>1.4945652173913044E-2</v>
      </c>
      <c r="D142" s="65">
        <v>123</v>
      </c>
      <c r="E142" s="9">
        <f>IF(D147=0, "-", D142/D147)</f>
        <v>7.4007220216606495E-2</v>
      </c>
      <c r="F142" s="81">
        <v>942</v>
      </c>
      <c r="G142" s="34">
        <f>IF(F147=0, "-", F142/F147)</f>
        <v>4.8083303557756113E-2</v>
      </c>
      <c r="H142" s="65">
        <v>1533</v>
      </c>
      <c r="I142" s="9">
        <f>IF(H147=0, "-", H142/H147)</f>
        <v>7.302782012195122E-2</v>
      </c>
      <c r="J142" s="8">
        <f t="shared" si="10"/>
        <v>-0.73170731707317072</v>
      </c>
      <c r="K142" s="9">
        <f t="shared" si="11"/>
        <v>-0.38551859099804303</v>
      </c>
    </row>
    <row r="143" spans="1:11" x14ac:dyDescent="0.2">
      <c r="A143" s="7" t="s">
        <v>471</v>
      </c>
      <c r="B143" s="65">
        <v>751</v>
      </c>
      <c r="C143" s="34">
        <f>IF(B147=0, "-", B143/B147)</f>
        <v>0.34012681159420288</v>
      </c>
      <c r="D143" s="65">
        <v>414</v>
      </c>
      <c r="E143" s="9">
        <f>IF(D147=0, "-", D143/D147)</f>
        <v>0.24909747292418771</v>
      </c>
      <c r="F143" s="81">
        <v>5417</v>
      </c>
      <c r="G143" s="34">
        <f>IF(F147=0, "-", F143/F147)</f>
        <v>0.2765045173804298</v>
      </c>
      <c r="H143" s="65">
        <v>5376</v>
      </c>
      <c r="I143" s="9">
        <f>IF(H147=0, "-", H143/H147)</f>
        <v>0.25609756097560976</v>
      </c>
      <c r="J143" s="8">
        <f t="shared" si="10"/>
        <v>0.81400966183574874</v>
      </c>
      <c r="K143" s="9">
        <f t="shared" si="11"/>
        <v>7.626488095238095E-3</v>
      </c>
    </row>
    <row r="144" spans="1:11" x14ac:dyDescent="0.2">
      <c r="A144" s="7" t="s">
        <v>472</v>
      </c>
      <c r="B144" s="65">
        <v>0</v>
      </c>
      <c r="C144" s="34">
        <f>IF(B147=0, "-", B144/B147)</f>
        <v>0</v>
      </c>
      <c r="D144" s="65">
        <v>0</v>
      </c>
      <c r="E144" s="9">
        <f>IF(D147=0, "-", D144/D147)</f>
        <v>0</v>
      </c>
      <c r="F144" s="81">
        <v>0</v>
      </c>
      <c r="G144" s="34">
        <f>IF(F147=0, "-", F144/F147)</f>
        <v>0</v>
      </c>
      <c r="H144" s="65">
        <v>26</v>
      </c>
      <c r="I144" s="9">
        <f>IF(H147=0, "-", H144/H147)</f>
        <v>1.2385670731707317E-3</v>
      </c>
      <c r="J144" s="8" t="str">
        <f t="shared" si="10"/>
        <v>-</v>
      </c>
      <c r="K144" s="9">
        <f t="shared" si="11"/>
        <v>-1</v>
      </c>
    </row>
    <row r="145" spans="1:11" x14ac:dyDescent="0.2">
      <c r="A145" s="7" t="s">
        <v>473</v>
      </c>
      <c r="B145" s="65">
        <v>42</v>
      </c>
      <c r="C145" s="34">
        <f>IF(B147=0, "-", B145/B147)</f>
        <v>1.9021739130434784E-2</v>
      </c>
      <c r="D145" s="65">
        <v>44</v>
      </c>
      <c r="E145" s="9">
        <f>IF(D147=0, "-", D145/D147)</f>
        <v>2.6474127557160047E-2</v>
      </c>
      <c r="F145" s="81">
        <v>516</v>
      </c>
      <c r="G145" s="34">
        <f>IF(F147=0, "-", F145/F147)</f>
        <v>2.6338624878770863E-2</v>
      </c>
      <c r="H145" s="65">
        <v>612</v>
      </c>
      <c r="I145" s="9">
        <f>IF(H147=0, "-", H145/H147)</f>
        <v>2.9153963414634148E-2</v>
      </c>
      <c r="J145" s="8">
        <f t="shared" si="10"/>
        <v>-4.5454545454545456E-2</v>
      </c>
      <c r="K145" s="9">
        <f t="shared" si="11"/>
        <v>-0.15686274509803921</v>
      </c>
    </row>
    <row r="146" spans="1:11" x14ac:dyDescent="0.2">
      <c r="A146" s="2"/>
      <c r="B146" s="68"/>
      <c r="C146" s="33"/>
      <c r="D146" s="68"/>
      <c r="E146" s="6"/>
      <c r="F146" s="82"/>
      <c r="G146" s="33"/>
      <c r="H146" s="68"/>
      <c r="I146" s="6"/>
      <c r="J146" s="5"/>
      <c r="K146" s="6"/>
    </row>
    <row r="147" spans="1:11" s="43" customFormat="1" x14ac:dyDescent="0.2">
      <c r="A147" s="162" t="s">
        <v>632</v>
      </c>
      <c r="B147" s="71">
        <f>SUM(B120:B146)</f>
        <v>2208</v>
      </c>
      <c r="C147" s="40">
        <f>B147/20342</f>
        <v>0.10854389932160063</v>
      </c>
      <c r="D147" s="71">
        <f>SUM(D120:D146)</f>
        <v>1662</v>
      </c>
      <c r="E147" s="41">
        <f>D147/17066</f>
        <v>9.738661666471346E-2</v>
      </c>
      <c r="F147" s="77">
        <f>SUM(F120:F146)</f>
        <v>19591</v>
      </c>
      <c r="G147" s="42">
        <f>F147/195769</f>
        <v>0.10007202366053869</v>
      </c>
      <c r="H147" s="71">
        <f>SUM(H120:H146)</f>
        <v>20992</v>
      </c>
      <c r="I147" s="41">
        <f>H147/214788</f>
        <v>9.7733579157122372E-2</v>
      </c>
      <c r="J147" s="37">
        <f>IF(D147=0, "-", IF((B147-D147)/D147&lt;10, (B147-D147)/D147, "&gt;999%"))</f>
        <v>0.32851985559566788</v>
      </c>
      <c r="K147" s="38">
        <f>IF(H147=0, "-", IF((F147-H147)/H147&lt;10, (F147-H147)/H147, "&gt;999%"))</f>
        <v>-6.6739710365853661E-2</v>
      </c>
    </row>
    <row r="148" spans="1:11" x14ac:dyDescent="0.2">
      <c r="B148" s="83"/>
      <c r="D148" s="83"/>
      <c r="F148" s="83"/>
      <c r="H148" s="83"/>
    </row>
    <row r="149" spans="1:11" x14ac:dyDescent="0.2">
      <c r="A149" s="163" t="s">
        <v>158</v>
      </c>
      <c r="B149" s="61" t="s">
        <v>12</v>
      </c>
      <c r="C149" s="62" t="s">
        <v>13</v>
      </c>
      <c r="D149" s="61" t="s">
        <v>12</v>
      </c>
      <c r="E149" s="63" t="s">
        <v>13</v>
      </c>
      <c r="F149" s="62" t="s">
        <v>12</v>
      </c>
      <c r="G149" s="62" t="s">
        <v>13</v>
      </c>
      <c r="H149" s="61" t="s">
        <v>12</v>
      </c>
      <c r="I149" s="63" t="s">
        <v>13</v>
      </c>
      <c r="J149" s="61"/>
      <c r="K149" s="63"/>
    </row>
    <row r="150" spans="1:11" x14ac:dyDescent="0.2">
      <c r="A150" s="7" t="s">
        <v>474</v>
      </c>
      <c r="B150" s="65">
        <v>4</v>
      </c>
      <c r="C150" s="34">
        <f>IF(B170=0, "-", B150/B170)</f>
        <v>1.1764705882352941E-2</v>
      </c>
      <c r="D150" s="65">
        <v>0</v>
      </c>
      <c r="E150" s="9">
        <f>IF(D170=0, "-", D150/D170)</f>
        <v>0</v>
      </c>
      <c r="F150" s="81">
        <v>6</v>
      </c>
      <c r="G150" s="34">
        <f>IF(F170=0, "-", F150/F170)</f>
        <v>2.1986075485525836E-3</v>
      </c>
      <c r="H150" s="65">
        <v>0</v>
      </c>
      <c r="I150" s="9">
        <f>IF(H170=0, "-", H150/H170)</f>
        <v>0</v>
      </c>
      <c r="J150" s="8" t="str">
        <f t="shared" ref="J150:J168" si="12">IF(D150=0, "-", IF((B150-D150)/D150&lt;10, (B150-D150)/D150, "&gt;999%"))</f>
        <v>-</v>
      </c>
      <c r="K150" s="9" t="str">
        <f t="shared" ref="K150:K168" si="13">IF(H150=0, "-", IF((F150-H150)/H150&lt;10, (F150-H150)/H150, "&gt;999%"))</f>
        <v>-</v>
      </c>
    </row>
    <row r="151" spans="1:11" x14ac:dyDescent="0.2">
      <c r="A151" s="7" t="s">
        <v>475</v>
      </c>
      <c r="B151" s="65">
        <v>39</v>
      </c>
      <c r="C151" s="34">
        <f>IF(B170=0, "-", B151/B170)</f>
        <v>0.11470588235294117</v>
      </c>
      <c r="D151" s="65">
        <v>36</v>
      </c>
      <c r="E151" s="9">
        <f>IF(D170=0, "-", D151/D170)</f>
        <v>0.12857142857142856</v>
      </c>
      <c r="F151" s="81">
        <v>236</v>
      </c>
      <c r="G151" s="34">
        <f>IF(F170=0, "-", F151/F170)</f>
        <v>8.6478563576401615E-2</v>
      </c>
      <c r="H151" s="65">
        <v>190</v>
      </c>
      <c r="I151" s="9">
        <f>IF(H170=0, "-", H151/H170)</f>
        <v>7.5366917889726298E-2</v>
      </c>
      <c r="J151" s="8">
        <f t="shared" si="12"/>
        <v>8.3333333333333329E-2</v>
      </c>
      <c r="K151" s="9">
        <f t="shared" si="13"/>
        <v>0.24210526315789474</v>
      </c>
    </row>
    <row r="152" spans="1:11" x14ac:dyDescent="0.2">
      <c r="A152" s="7" t="s">
        <v>476</v>
      </c>
      <c r="B152" s="65">
        <v>66</v>
      </c>
      <c r="C152" s="34">
        <f>IF(B170=0, "-", B152/B170)</f>
        <v>0.19411764705882353</v>
      </c>
      <c r="D152" s="65">
        <v>46</v>
      </c>
      <c r="E152" s="9">
        <f>IF(D170=0, "-", D152/D170)</f>
        <v>0.16428571428571428</v>
      </c>
      <c r="F152" s="81">
        <v>465</v>
      </c>
      <c r="G152" s="34">
        <f>IF(F170=0, "-", F152/F170)</f>
        <v>0.17039208501282521</v>
      </c>
      <c r="H152" s="65">
        <v>470</v>
      </c>
      <c r="I152" s="9">
        <f>IF(H170=0, "-", H152/H170)</f>
        <v>0.18643395477984925</v>
      </c>
      <c r="J152" s="8">
        <f t="shared" si="12"/>
        <v>0.43478260869565216</v>
      </c>
      <c r="K152" s="9">
        <f t="shared" si="13"/>
        <v>-1.0638297872340425E-2</v>
      </c>
    </row>
    <row r="153" spans="1:11" x14ac:dyDescent="0.2">
      <c r="A153" s="7" t="s">
        <v>477</v>
      </c>
      <c r="B153" s="65">
        <v>5</v>
      </c>
      <c r="C153" s="34">
        <f>IF(B170=0, "-", B153/B170)</f>
        <v>1.4705882352941176E-2</v>
      </c>
      <c r="D153" s="65">
        <v>12</v>
      </c>
      <c r="E153" s="9">
        <f>IF(D170=0, "-", D153/D170)</f>
        <v>4.2857142857142858E-2</v>
      </c>
      <c r="F153" s="81">
        <v>103</v>
      </c>
      <c r="G153" s="34">
        <f>IF(F170=0, "-", F153/F170)</f>
        <v>3.7742762916819349E-2</v>
      </c>
      <c r="H153" s="65">
        <v>24</v>
      </c>
      <c r="I153" s="9">
        <f>IF(H170=0, "-", H153/H170)</f>
        <v>9.5200317334391115E-3</v>
      </c>
      <c r="J153" s="8">
        <f t="shared" si="12"/>
        <v>-0.58333333333333337</v>
      </c>
      <c r="K153" s="9">
        <f t="shared" si="13"/>
        <v>3.2916666666666665</v>
      </c>
    </row>
    <row r="154" spans="1:11" x14ac:dyDescent="0.2">
      <c r="A154" s="7" t="s">
        <v>478</v>
      </c>
      <c r="B154" s="65">
        <v>2</v>
      </c>
      <c r="C154" s="34">
        <f>IF(B170=0, "-", B154/B170)</f>
        <v>5.8823529411764705E-3</v>
      </c>
      <c r="D154" s="65">
        <v>0</v>
      </c>
      <c r="E154" s="9">
        <f>IF(D170=0, "-", D154/D170)</f>
        <v>0</v>
      </c>
      <c r="F154" s="81">
        <v>2</v>
      </c>
      <c r="G154" s="34">
        <f>IF(F170=0, "-", F154/F170)</f>
        <v>7.3286918285086111E-4</v>
      </c>
      <c r="H154" s="65">
        <v>0</v>
      </c>
      <c r="I154" s="9">
        <f>IF(H170=0, "-", H154/H170)</f>
        <v>0</v>
      </c>
      <c r="J154" s="8" t="str">
        <f t="shared" si="12"/>
        <v>-</v>
      </c>
      <c r="K154" s="9" t="str">
        <f t="shared" si="13"/>
        <v>-</v>
      </c>
    </row>
    <row r="155" spans="1:11" x14ac:dyDescent="0.2">
      <c r="A155" s="7" t="s">
        <v>479</v>
      </c>
      <c r="B155" s="65">
        <v>0</v>
      </c>
      <c r="C155" s="34">
        <f>IF(B170=0, "-", B155/B170)</f>
        <v>0</v>
      </c>
      <c r="D155" s="65">
        <v>0</v>
      </c>
      <c r="E155" s="9">
        <f>IF(D170=0, "-", D155/D170)</f>
        <v>0</v>
      </c>
      <c r="F155" s="81">
        <v>0</v>
      </c>
      <c r="G155" s="34">
        <f>IF(F170=0, "-", F155/F170)</f>
        <v>0</v>
      </c>
      <c r="H155" s="65">
        <v>1</v>
      </c>
      <c r="I155" s="9">
        <f>IF(H170=0, "-", H155/H170)</f>
        <v>3.9666798889329631E-4</v>
      </c>
      <c r="J155" s="8" t="str">
        <f t="shared" si="12"/>
        <v>-</v>
      </c>
      <c r="K155" s="9">
        <f t="shared" si="13"/>
        <v>-1</v>
      </c>
    </row>
    <row r="156" spans="1:11" x14ac:dyDescent="0.2">
      <c r="A156" s="7" t="s">
        <v>480</v>
      </c>
      <c r="B156" s="65">
        <v>2</v>
      </c>
      <c r="C156" s="34">
        <f>IF(B170=0, "-", B156/B170)</f>
        <v>5.8823529411764705E-3</v>
      </c>
      <c r="D156" s="65">
        <v>2</v>
      </c>
      <c r="E156" s="9">
        <f>IF(D170=0, "-", D156/D170)</f>
        <v>7.1428571428571426E-3</v>
      </c>
      <c r="F156" s="81">
        <v>59</v>
      </c>
      <c r="G156" s="34">
        <f>IF(F170=0, "-", F156/F170)</f>
        <v>2.1619640894100404E-2</v>
      </c>
      <c r="H156" s="65">
        <v>108</v>
      </c>
      <c r="I156" s="9">
        <f>IF(H170=0, "-", H156/H170)</f>
        <v>4.2840142800476003E-2</v>
      </c>
      <c r="J156" s="8">
        <f t="shared" si="12"/>
        <v>0</v>
      </c>
      <c r="K156" s="9">
        <f t="shared" si="13"/>
        <v>-0.45370370370370372</v>
      </c>
    </row>
    <row r="157" spans="1:11" x14ac:dyDescent="0.2">
      <c r="A157" s="7" t="s">
        <v>481</v>
      </c>
      <c r="B157" s="65">
        <v>2</v>
      </c>
      <c r="C157" s="34">
        <f>IF(B170=0, "-", B157/B170)</f>
        <v>5.8823529411764705E-3</v>
      </c>
      <c r="D157" s="65">
        <v>2</v>
      </c>
      <c r="E157" s="9">
        <f>IF(D170=0, "-", D157/D170)</f>
        <v>7.1428571428571426E-3</v>
      </c>
      <c r="F157" s="81">
        <v>16</v>
      </c>
      <c r="G157" s="34">
        <f>IF(F170=0, "-", F157/F170)</f>
        <v>5.8629534628068889E-3</v>
      </c>
      <c r="H157" s="65">
        <v>34</v>
      </c>
      <c r="I157" s="9">
        <f>IF(H170=0, "-", H157/H170)</f>
        <v>1.3486711622372074E-2</v>
      </c>
      <c r="J157" s="8">
        <f t="shared" si="12"/>
        <v>0</v>
      </c>
      <c r="K157" s="9">
        <f t="shared" si="13"/>
        <v>-0.52941176470588236</v>
      </c>
    </row>
    <row r="158" spans="1:11" x14ac:dyDescent="0.2">
      <c r="A158" s="7" t="s">
        <v>482</v>
      </c>
      <c r="B158" s="65">
        <v>34</v>
      </c>
      <c r="C158" s="34">
        <f>IF(B170=0, "-", B158/B170)</f>
        <v>0.1</v>
      </c>
      <c r="D158" s="65">
        <v>0</v>
      </c>
      <c r="E158" s="9">
        <f>IF(D170=0, "-", D158/D170)</f>
        <v>0</v>
      </c>
      <c r="F158" s="81">
        <v>100</v>
      </c>
      <c r="G158" s="34">
        <f>IF(F170=0, "-", F158/F170)</f>
        <v>3.6643459142543057E-2</v>
      </c>
      <c r="H158" s="65">
        <v>0</v>
      </c>
      <c r="I158" s="9">
        <f>IF(H170=0, "-", H158/H170)</f>
        <v>0</v>
      </c>
      <c r="J158" s="8" t="str">
        <f t="shared" si="12"/>
        <v>-</v>
      </c>
      <c r="K158" s="9" t="str">
        <f t="shared" si="13"/>
        <v>-</v>
      </c>
    </row>
    <row r="159" spans="1:11" x14ac:dyDescent="0.2">
      <c r="A159" s="7" t="s">
        <v>483</v>
      </c>
      <c r="B159" s="65">
        <v>31</v>
      </c>
      <c r="C159" s="34">
        <f>IF(B170=0, "-", B159/B170)</f>
        <v>9.1176470588235289E-2</v>
      </c>
      <c r="D159" s="65">
        <v>20</v>
      </c>
      <c r="E159" s="9">
        <f>IF(D170=0, "-", D159/D170)</f>
        <v>7.1428571428571425E-2</v>
      </c>
      <c r="F159" s="81">
        <v>250</v>
      </c>
      <c r="G159" s="34">
        <f>IF(F170=0, "-", F159/F170)</f>
        <v>9.1608647856357639E-2</v>
      </c>
      <c r="H159" s="65">
        <v>313</v>
      </c>
      <c r="I159" s="9">
        <f>IF(H170=0, "-", H159/H170)</f>
        <v>0.12415708052360175</v>
      </c>
      <c r="J159" s="8">
        <f t="shared" si="12"/>
        <v>0.55000000000000004</v>
      </c>
      <c r="K159" s="9">
        <f t="shared" si="13"/>
        <v>-0.2012779552715655</v>
      </c>
    </row>
    <row r="160" spans="1:11" x14ac:dyDescent="0.2">
      <c r="A160" s="7" t="s">
        <v>484</v>
      </c>
      <c r="B160" s="65">
        <v>9</v>
      </c>
      <c r="C160" s="34">
        <f>IF(B170=0, "-", B160/B170)</f>
        <v>2.6470588235294117E-2</v>
      </c>
      <c r="D160" s="65">
        <v>46</v>
      </c>
      <c r="E160" s="9">
        <f>IF(D170=0, "-", D160/D170)</f>
        <v>0.16428571428571428</v>
      </c>
      <c r="F160" s="81">
        <v>118</v>
      </c>
      <c r="G160" s="34">
        <f>IF(F170=0, "-", F160/F170)</f>
        <v>4.3239281788200808E-2</v>
      </c>
      <c r="H160" s="65">
        <v>225</v>
      </c>
      <c r="I160" s="9">
        <f>IF(H170=0, "-", H160/H170)</f>
        <v>8.9250297500991671E-2</v>
      </c>
      <c r="J160" s="8">
        <f t="shared" si="12"/>
        <v>-0.80434782608695654</v>
      </c>
      <c r="K160" s="9">
        <f t="shared" si="13"/>
        <v>-0.47555555555555556</v>
      </c>
    </row>
    <row r="161" spans="1:11" x14ac:dyDescent="0.2">
      <c r="A161" s="7" t="s">
        <v>485</v>
      </c>
      <c r="B161" s="65">
        <v>30</v>
      </c>
      <c r="C161" s="34">
        <f>IF(B170=0, "-", B161/B170)</f>
        <v>8.8235294117647065E-2</v>
      </c>
      <c r="D161" s="65">
        <v>14</v>
      </c>
      <c r="E161" s="9">
        <f>IF(D170=0, "-", D161/D170)</f>
        <v>0.05</v>
      </c>
      <c r="F161" s="81">
        <v>321</v>
      </c>
      <c r="G161" s="34">
        <f>IF(F170=0, "-", F161/F170)</f>
        <v>0.11762550384756321</v>
      </c>
      <c r="H161" s="65">
        <v>283</v>
      </c>
      <c r="I161" s="9">
        <f>IF(H170=0, "-", H161/H170)</f>
        <v>0.11225704085680285</v>
      </c>
      <c r="J161" s="8">
        <f t="shared" si="12"/>
        <v>1.1428571428571428</v>
      </c>
      <c r="K161" s="9">
        <f t="shared" si="13"/>
        <v>0.13427561837455831</v>
      </c>
    </row>
    <row r="162" spans="1:11" x14ac:dyDescent="0.2">
      <c r="A162" s="7" t="s">
        <v>486</v>
      </c>
      <c r="B162" s="65">
        <v>4</v>
      </c>
      <c r="C162" s="34">
        <f>IF(B170=0, "-", B162/B170)</f>
        <v>1.1764705882352941E-2</v>
      </c>
      <c r="D162" s="65">
        <v>2</v>
      </c>
      <c r="E162" s="9">
        <f>IF(D170=0, "-", D162/D170)</f>
        <v>7.1428571428571426E-3</v>
      </c>
      <c r="F162" s="81">
        <v>54</v>
      </c>
      <c r="G162" s="34">
        <f>IF(F170=0, "-", F162/F170)</f>
        <v>1.9787467936973249E-2</v>
      </c>
      <c r="H162" s="65">
        <v>44</v>
      </c>
      <c r="I162" s="9">
        <f>IF(H170=0, "-", H162/H170)</f>
        <v>1.7453391511305039E-2</v>
      </c>
      <c r="J162" s="8">
        <f t="shared" si="12"/>
        <v>1</v>
      </c>
      <c r="K162" s="9">
        <f t="shared" si="13"/>
        <v>0.22727272727272727</v>
      </c>
    </row>
    <row r="163" spans="1:11" x14ac:dyDescent="0.2">
      <c r="A163" s="7" t="s">
        <v>487</v>
      </c>
      <c r="B163" s="65">
        <v>16</v>
      </c>
      <c r="C163" s="34">
        <f>IF(B170=0, "-", B163/B170)</f>
        <v>4.7058823529411764E-2</v>
      </c>
      <c r="D163" s="65">
        <v>6</v>
      </c>
      <c r="E163" s="9">
        <f>IF(D170=0, "-", D163/D170)</f>
        <v>2.1428571428571429E-2</v>
      </c>
      <c r="F163" s="81">
        <v>70</v>
      </c>
      <c r="G163" s="34">
        <f>IF(F170=0, "-", F163/F170)</f>
        <v>2.5650421399780139E-2</v>
      </c>
      <c r="H163" s="65">
        <v>63</v>
      </c>
      <c r="I163" s="9">
        <f>IF(H170=0, "-", H163/H170)</f>
        <v>2.4990083300277667E-2</v>
      </c>
      <c r="J163" s="8">
        <f t="shared" si="12"/>
        <v>1.6666666666666667</v>
      </c>
      <c r="K163" s="9">
        <f t="shared" si="13"/>
        <v>0.1111111111111111</v>
      </c>
    </row>
    <row r="164" spans="1:11" x14ac:dyDescent="0.2">
      <c r="A164" s="7" t="s">
        <v>488</v>
      </c>
      <c r="B164" s="65">
        <v>29</v>
      </c>
      <c r="C164" s="34">
        <f>IF(B170=0, "-", B164/B170)</f>
        <v>8.5294117647058826E-2</v>
      </c>
      <c r="D164" s="65">
        <v>54</v>
      </c>
      <c r="E164" s="9">
        <f>IF(D170=0, "-", D164/D170)</f>
        <v>0.19285714285714287</v>
      </c>
      <c r="F164" s="81">
        <v>420</v>
      </c>
      <c r="G164" s="34">
        <f>IF(F170=0, "-", F164/F170)</f>
        <v>0.15390252839868085</v>
      </c>
      <c r="H164" s="65">
        <v>322</v>
      </c>
      <c r="I164" s="9">
        <f>IF(H170=0, "-", H164/H170)</f>
        <v>0.12772709242364141</v>
      </c>
      <c r="J164" s="8">
        <f t="shared" si="12"/>
        <v>-0.46296296296296297</v>
      </c>
      <c r="K164" s="9">
        <f t="shared" si="13"/>
        <v>0.30434782608695654</v>
      </c>
    </row>
    <row r="165" spans="1:11" x14ac:dyDescent="0.2">
      <c r="A165" s="7" t="s">
        <v>489</v>
      </c>
      <c r="B165" s="65">
        <v>16</v>
      </c>
      <c r="C165" s="34">
        <f>IF(B170=0, "-", B165/B170)</f>
        <v>4.7058823529411764E-2</v>
      </c>
      <c r="D165" s="65">
        <v>5</v>
      </c>
      <c r="E165" s="9">
        <f>IF(D170=0, "-", D165/D170)</f>
        <v>1.7857142857142856E-2</v>
      </c>
      <c r="F165" s="81">
        <v>90</v>
      </c>
      <c r="G165" s="34">
        <f>IF(F170=0, "-", F165/F170)</f>
        <v>3.2979113228288753E-2</v>
      </c>
      <c r="H165" s="65">
        <v>5</v>
      </c>
      <c r="I165" s="9">
        <f>IF(H170=0, "-", H165/H170)</f>
        <v>1.9833399444664813E-3</v>
      </c>
      <c r="J165" s="8">
        <f t="shared" si="12"/>
        <v>2.2000000000000002</v>
      </c>
      <c r="K165" s="9" t="str">
        <f t="shared" si="13"/>
        <v>&gt;999%</v>
      </c>
    </row>
    <row r="166" spans="1:11" x14ac:dyDescent="0.2">
      <c r="A166" s="7" t="s">
        <v>490</v>
      </c>
      <c r="B166" s="65">
        <v>11</v>
      </c>
      <c r="C166" s="34">
        <f>IF(B170=0, "-", B166/B170)</f>
        <v>3.2352941176470591E-2</v>
      </c>
      <c r="D166" s="65">
        <v>13</v>
      </c>
      <c r="E166" s="9">
        <f>IF(D170=0, "-", D166/D170)</f>
        <v>4.642857142857143E-2</v>
      </c>
      <c r="F166" s="81">
        <v>117</v>
      </c>
      <c r="G166" s="34">
        <f>IF(F170=0, "-", F166/F170)</f>
        <v>4.2872847196775372E-2</v>
      </c>
      <c r="H166" s="65">
        <v>170</v>
      </c>
      <c r="I166" s="9">
        <f>IF(H170=0, "-", H166/H170)</f>
        <v>6.7433558111860373E-2</v>
      </c>
      <c r="J166" s="8">
        <f t="shared" si="12"/>
        <v>-0.15384615384615385</v>
      </c>
      <c r="K166" s="9">
        <f t="shared" si="13"/>
        <v>-0.31176470588235294</v>
      </c>
    </row>
    <row r="167" spans="1:11" x14ac:dyDescent="0.2">
      <c r="A167" s="7" t="s">
        <v>491</v>
      </c>
      <c r="B167" s="65">
        <v>23</v>
      </c>
      <c r="C167" s="34">
        <f>IF(B170=0, "-", B167/B170)</f>
        <v>6.7647058823529407E-2</v>
      </c>
      <c r="D167" s="65">
        <v>19</v>
      </c>
      <c r="E167" s="9">
        <f>IF(D170=0, "-", D167/D170)</f>
        <v>6.7857142857142852E-2</v>
      </c>
      <c r="F167" s="81">
        <v>175</v>
      </c>
      <c r="G167" s="34">
        <f>IF(F170=0, "-", F167/F170)</f>
        <v>6.4126053499450344E-2</v>
      </c>
      <c r="H167" s="65">
        <v>143</v>
      </c>
      <c r="I167" s="9">
        <f>IF(H170=0, "-", H167/H170)</f>
        <v>5.6723522411741376E-2</v>
      </c>
      <c r="J167" s="8">
        <f t="shared" si="12"/>
        <v>0.21052631578947367</v>
      </c>
      <c r="K167" s="9">
        <f t="shared" si="13"/>
        <v>0.22377622377622378</v>
      </c>
    </row>
    <row r="168" spans="1:11" x14ac:dyDescent="0.2">
      <c r="A168" s="7" t="s">
        <v>492</v>
      </c>
      <c r="B168" s="65">
        <v>17</v>
      </c>
      <c r="C168" s="34">
        <f>IF(B170=0, "-", B168/B170)</f>
        <v>0.05</v>
      </c>
      <c r="D168" s="65">
        <v>3</v>
      </c>
      <c r="E168" s="9">
        <f>IF(D170=0, "-", D168/D170)</f>
        <v>1.0714285714285714E-2</v>
      </c>
      <c r="F168" s="81">
        <v>127</v>
      </c>
      <c r="G168" s="34">
        <f>IF(F170=0, "-", F168/F170)</f>
        <v>4.6537193111029683E-2</v>
      </c>
      <c r="H168" s="65">
        <v>126</v>
      </c>
      <c r="I168" s="9">
        <f>IF(H170=0, "-", H168/H170)</f>
        <v>4.9980166600555334E-2</v>
      </c>
      <c r="J168" s="8">
        <f t="shared" si="12"/>
        <v>4.666666666666667</v>
      </c>
      <c r="K168" s="9">
        <f t="shared" si="13"/>
        <v>7.9365079365079361E-3</v>
      </c>
    </row>
    <row r="169" spans="1:11" x14ac:dyDescent="0.2">
      <c r="A169" s="2"/>
      <c r="B169" s="68"/>
      <c r="C169" s="33"/>
      <c r="D169" s="68"/>
      <c r="E169" s="6"/>
      <c r="F169" s="82"/>
      <c r="G169" s="33"/>
      <c r="H169" s="68"/>
      <c r="I169" s="6"/>
      <c r="J169" s="5"/>
      <c r="K169" s="6"/>
    </row>
    <row r="170" spans="1:11" s="43" customFormat="1" x14ac:dyDescent="0.2">
      <c r="A170" s="162" t="s">
        <v>631</v>
      </c>
      <c r="B170" s="71">
        <f>SUM(B150:B169)</f>
        <v>340</v>
      </c>
      <c r="C170" s="40">
        <f>B170/20342</f>
        <v>1.6714187395536328E-2</v>
      </c>
      <c r="D170" s="71">
        <f>SUM(D150:D169)</f>
        <v>280</v>
      </c>
      <c r="E170" s="41">
        <f>D170/17066</f>
        <v>1.6406890894175553E-2</v>
      </c>
      <c r="F170" s="77">
        <f>SUM(F150:F169)</f>
        <v>2729</v>
      </c>
      <c r="G170" s="42">
        <f>F170/195769</f>
        <v>1.3939898553907922E-2</v>
      </c>
      <c r="H170" s="71">
        <f>SUM(H150:H169)</f>
        <v>2521</v>
      </c>
      <c r="I170" s="41">
        <f>H170/214788</f>
        <v>1.1737154775872023E-2</v>
      </c>
      <c r="J170" s="37">
        <f>IF(D170=0, "-", IF((B170-D170)/D170&lt;10, (B170-D170)/D170, "&gt;999%"))</f>
        <v>0.21428571428571427</v>
      </c>
      <c r="K170" s="38">
        <f>IF(H170=0, "-", IF((F170-H170)/H170&lt;10, (F170-H170)/H170, "&gt;999%"))</f>
        <v>8.250694168980563E-2</v>
      </c>
    </row>
    <row r="171" spans="1:11" x14ac:dyDescent="0.2">
      <c r="B171" s="83"/>
      <c r="D171" s="83"/>
      <c r="F171" s="83"/>
      <c r="H171" s="83"/>
    </row>
    <row r="172" spans="1:11" s="43" customFormat="1" x14ac:dyDescent="0.2">
      <c r="A172" s="162" t="s">
        <v>630</v>
      </c>
      <c r="B172" s="71">
        <v>2548</v>
      </c>
      <c r="C172" s="40">
        <f>B172/20342</f>
        <v>0.12525808671713695</v>
      </c>
      <c r="D172" s="71">
        <v>1942</v>
      </c>
      <c r="E172" s="41">
        <f>D172/17066</f>
        <v>0.11379350755888902</v>
      </c>
      <c r="F172" s="77">
        <v>22320</v>
      </c>
      <c r="G172" s="42">
        <f>F172/195769</f>
        <v>0.11401192221444661</v>
      </c>
      <c r="H172" s="71">
        <v>23513</v>
      </c>
      <c r="I172" s="41">
        <f>H172/214788</f>
        <v>0.10947073393299439</v>
      </c>
      <c r="J172" s="37">
        <f>IF(D172=0, "-", IF((B172-D172)/D172&lt;10, (B172-D172)/D172, "&gt;999%"))</f>
        <v>0.3120494335736354</v>
      </c>
      <c r="K172" s="38">
        <f>IF(H172=0, "-", IF((F172-H172)/H172&lt;10, (F172-H172)/H172, "&gt;999%"))</f>
        <v>-5.0737889678050443E-2</v>
      </c>
    </row>
    <row r="173" spans="1:11" x14ac:dyDescent="0.2">
      <c r="B173" s="83"/>
      <c r="D173" s="83"/>
      <c r="F173" s="83"/>
      <c r="H173" s="83"/>
    </row>
    <row r="174" spans="1:11" ht="15.75" x14ac:dyDescent="0.25">
      <c r="A174" s="164" t="s">
        <v>126</v>
      </c>
      <c r="B174" s="196" t="s">
        <v>1</v>
      </c>
      <c r="C174" s="200"/>
      <c r="D174" s="200"/>
      <c r="E174" s="197"/>
      <c r="F174" s="196" t="s">
        <v>14</v>
      </c>
      <c r="G174" s="200"/>
      <c r="H174" s="200"/>
      <c r="I174" s="197"/>
      <c r="J174" s="196" t="s">
        <v>15</v>
      </c>
      <c r="K174" s="197"/>
    </row>
    <row r="175" spans="1:11" x14ac:dyDescent="0.2">
      <c r="A175" s="22"/>
      <c r="B175" s="196">
        <f>VALUE(RIGHT($B$2, 4))</f>
        <v>2020</v>
      </c>
      <c r="C175" s="197"/>
      <c r="D175" s="196">
        <f>B175-1</f>
        <v>2019</v>
      </c>
      <c r="E175" s="204"/>
      <c r="F175" s="196">
        <f>B175</f>
        <v>2020</v>
      </c>
      <c r="G175" s="204"/>
      <c r="H175" s="196">
        <f>D175</f>
        <v>2019</v>
      </c>
      <c r="I175" s="204"/>
      <c r="J175" s="140" t="s">
        <v>4</v>
      </c>
      <c r="K175" s="141" t="s">
        <v>2</v>
      </c>
    </row>
    <row r="176" spans="1:11" x14ac:dyDescent="0.2">
      <c r="A176" s="163" t="s">
        <v>159</v>
      </c>
      <c r="B176" s="61" t="s">
        <v>12</v>
      </c>
      <c r="C176" s="62" t="s">
        <v>13</v>
      </c>
      <c r="D176" s="61" t="s">
        <v>12</v>
      </c>
      <c r="E176" s="63" t="s">
        <v>13</v>
      </c>
      <c r="F176" s="62" t="s">
        <v>12</v>
      </c>
      <c r="G176" s="62" t="s">
        <v>13</v>
      </c>
      <c r="H176" s="61" t="s">
        <v>12</v>
      </c>
      <c r="I176" s="63" t="s">
        <v>13</v>
      </c>
      <c r="J176" s="61"/>
      <c r="K176" s="63"/>
    </row>
    <row r="177" spans="1:11" x14ac:dyDescent="0.2">
      <c r="A177" s="7" t="s">
        <v>493</v>
      </c>
      <c r="B177" s="65">
        <v>76</v>
      </c>
      <c r="C177" s="34">
        <f>IF(B180=0, "-", B177/B180)</f>
        <v>0.12645590682196339</v>
      </c>
      <c r="D177" s="65">
        <v>39</v>
      </c>
      <c r="E177" s="9">
        <f>IF(D180=0, "-", D177/D180)</f>
        <v>0.12580645161290321</v>
      </c>
      <c r="F177" s="81">
        <v>761</v>
      </c>
      <c r="G177" s="34">
        <f>IF(F180=0, "-", F177/F180)</f>
        <v>0.16518341654004776</v>
      </c>
      <c r="H177" s="65">
        <v>498</v>
      </c>
      <c r="I177" s="9">
        <f>IF(H180=0, "-", H177/H180)</f>
        <v>0.12759415833973867</v>
      </c>
      <c r="J177" s="8">
        <f>IF(D177=0, "-", IF((B177-D177)/D177&lt;10, (B177-D177)/D177, "&gt;999%"))</f>
        <v>0.94871794871794868</v>
      </c>
      <c r="K177" s="9">
        <f>IF(H177=0, "-", IF((F177-H177)/H177&lt;10, (F177-H177)/H177, "&gt;999%"))</f>
        <v>0.5281124497991968</v>
      </c>
    </row>
    <row r="178" spans="1:11" x14ac:dyDescent="0.2">
      <c r="A178" s="7" t="s">
        <v>494</v>
      </c>
      <c r="B178" s="65">
        <v>525</v>
      </c>
      <c r="C178" s="34">
        <f>IF(B180=0, "-", B178/B180)</f>
        <v>0.87354409317803661</v>
      </c>
      <c r="D178" s="65">
        <v>271</v>
      </c>
      <c r="E178" s="9">
        <f>IF(D180=0, "-", D178/D180)</f>
        <v>0.87419354838709673</v>
      </c>
      <c r="F178" s="81">
        <v>3846</v>
      </c>
      <c r="G178" s="34">
        <f>IF(F180=0, "-", F178/F180)</f>
        <v>0.83481658345995224</v>
      </c>
      <c r="H178" s="65">
        <v>3405</v>
      </c>
      <c r="I178" s="9">
        <f>IF(H180=0, "-", H178/H180)</f>
        <v>0.87240584166026136</v>
      </c>
      <c r="J178" s="8">
        <f>IF(D178=0, "-", IF((B178-D178)/D178&lt;10, (B178-D178)/D178, "&gt;999%"))</f>
        <v>0.9372693726937269</v>
      </c>
      <c r="K178" s="9">
        <f>IF(H178=0, "-", IF((F178-H178)/H178&lt;10, (F178-H178)/H178, "&gt;999%"))</f>
        <v>0.12951541850220263</v>
      </c>
    </row>
    <row r="179" spans="1:11" x14ac:dyDescent="0.2">
      <c r="A179" s="2"/>
      <c r="B179" s="68"/>
      <c r="C179" s="33"/>
      <c r="D179" s="68"/>
      <c r="E179" s="6"/>
      <c r="F179" s="82"/>
      <c r="G179" s="33"/>
      <c r="H179" s="68"/>
      <c r="I179" s="6"/>
      <c r="J179" s="5"/>
      <c r="K179" s="6"/>
    </row>
    <row r="180" spans="1:11" s="43" customFormat="1" x14ac:dyDescent="0.2">
      <c r="A180" s="162" t="s">
        <v>629</v>
      </c>
      <c r="B180" s="71">
        <f>SUM(B177:B179)</f>
        <v>601</v>
      </c>
      <c r="C180" s="40">
        <f>B180/20342</f>
        <v>2.9544784190345098E-2</v>
      </c>
      <c r="D180" s="71">
        <f>SUM(D177:D179)</f>
        <v>310</v>
      </c>
      <c r="E180" s="41">
        <f>D180/17066</f>
        <v>1.8164772061408648E-2</v>
      </c>
      <c r="F180" s="77">
        <f>SUM(F177:F179)</f>
        <v>4607</v>
      </c>
      <c r="G180" s="42">
        <f>F180/195769</f>
        <v>2.3532837170338512E-2</v>
      </c>
      <c r="H180" s="71">
        <f>SUM(H177:H179)</f>
        <v>3903</v>
      </c>
      <c r="I180" s="41">
        <f>H180/214788</f>
        <v>1.8171406223811387E-2</v>
      </c>
      <c r="J180" s="37">
        <f>IF(D180=0, "-", IF((B180-D180)/D180&lt;10, (B180-D180)/D180, "&gt;999%"))</f>
        <v>0.93870967741935485</v>
      </c>
      <c r="K180" s="38">
        <f>IF(H180=0, "-", IF((F180-H180)/H180&lt;10, (F180-H180)/H180, "&gt;999%"))</f>
        <v>0.18037407122726107</v>
      </c>
    </row>
    <row r="181" spans="1:11" x14ac:dyDescent="0.2">
      <c r="B181" s="83"/>
      <c r="D181" s="83"/>
      <c r="F181" s="83"/>
      <c r="H181" s="83"/>
    </row>
    <row r="182" spans="1:11" x14ac:dyDescent="0.2">
      <c r="A182" s="163" t="s">
        <v>160</v>
      </c>
      <c r="B182" s="61" t="s">
        <v>12</v>
      </c>
      <c r="C182" s="62" t="s">
        <v>13</v>
      </c>
      <c r="D182" s="61" t="s">
        <v>12</v>
      </c>
      <c r="E182" s="63" t="s">
        <v>13</v>
      </c>
      <c r="F182" s="62" t="s">
        <v>12</v>
      </c>
      <c r="G182" s="62" t="s">
        <v>13</v>
      </c>
      <c r="H182" s="61" t="s">
        <v>12</v>
      </c>
      <c r="I182" s="63" t="s">
        <v>13</v>
      </c>
      <c r="J182" s="61"/>
      <c r="K182" s="63"/>
    </row>
    <row r="183" spans="1:11" x14ac:dyDescent="0.2">
      <c r="A183" s="7" t="s">
        <v>495</v>
      </c>
      <c r="B183" s="65">
        <v>7</v>
      </c>
      <c r="C183" s="34">
        <f>IF(B196=0, "-", B183/B196)</f>
        <v>0.109375</v>
      </c>
      <c r="D183" s="65">
        <v>9</v>
      </c>
      <c r="E183" s="9">
        <f>IF(D196=0, "-", D183/D196)</f>
        <v>0.20454545454545456</v>
      </c>
      <c r="F183" s="81">
        <v>50</v>
      </c>
      <c r="G183" s="34">
        <f>IF(F196=0, "-", F183/F196)</f>
        <v>7.82472613458529E-2</v>
      </c>
      <c r="H183" s="65">
        <v>75</v>
      </c>
      <c r="I183" s="9">
        <f>IF(H196=0, "-", H183/H196)</f>
        <v>0.10699001426533523</v>
      </c>
      <c r="J183" s="8">
        <f t="shared" ref="J183:J194" si="14">IF(D183=0, "-", IF((B183-D183)/D183&lt;10, (B183-D183)/D183, "&gt;999%"))</f>
        <v>-0.22222222222222221</v>
      </c>
      <c r="K183" s="9">
        <f t="shared" ref="K183:K194" si="15">IF(H183=0, "-", IF((F183-H183)/H183&lt;10, (F183-H183)/H183, "&gt;999%"))</f>
        <v>-0.33333333333333331</v>
      </c>
    </row>
    <row r="184" spans="1:11" x14ac:dyDescent="0.2">
      <c r="A184" s="7" t="s">
        <v>496</v>
      </c>
      <c r="B184" s="65">
        <v>0</v>
      </c>
      <c r="C184" s="34">
        <f>IF(B196=0, "-", B184/B196)</f>
        <v>0</v>
      </c>
      <c r="D184" s="65">
        <v>1</v>
      </c>
      <c r="E184" s="9">
        <f>IF(D196=0, "-", D184/D196)</f>
        <v>2.2727272727272728E-2</v>
      </c>
      <c r="F184" s="81">
        <v>10</v>
      </c>
      <c r="G184" s="34">
        <f>IF(F196=0, "-", F184/F196)</f>
        <v>1.5649452269170579E-2</v>
      </c>
      <c r="H184" s="65">
        <v>17</v>
      </c>
      <c r="I184" s="9">
        <f>IF(H196=0, "-", H184/H196)</f>
        <v>2.4251069900142655E-2</v>
      </c>
      <c r="J184" s="8">
        <f t="shared" si="14"/>
        <v>-1</v>
      </c>
      <c r="K184" s="9">
        <f t="shared" si="15"/>
        <v>-0.41176470588235292</v>
      </c>
    </row>
    <row r="185" spans="1:11" x14ac:dyDescent="0.2">
      <c r="A185" s="7" t="s">
        <v>497</v>
      </c>
      <c r="B185" s="65">
        <v>15</v>
      </c>
      <c r="C185" s="34">
        <f>IF(B196=0, "-", B185/B196)</f>
        <v>0.234375</v>
      </c>
      <c r="D185" s="65">
        <v>2</v>
      </c>
      <c r="E185" s="9">
        <f>IF(D196=0, "-", D185/D196)</f>
        <v>4.5454545454545456E-2</v>
      </c>
      <c r="F185" s="81">
        <v>157</v>
      </c>
      <c r="G185" s="34">
        <f>IF(F196=0, "-", F185/F196)</f>
        <v>0.24569640062597808</v>
      </c>
      <c r="H185" s="65">
        <v>112</v>
      </c>
      <c r="I185" s="9">
        <f>IF(H196=0, "-", H185/H196)</f>
        <v>0.15977175463623394</v>
      </c>
      <c r="J185" s="8">
        <f t="shared" si="14"/>
        <v>6.5</v>
      </c>
      <c r="K185" s="9">
        <f t="shared" si="15"/>
        <v>0.4017857142857143</v>
      </c>
    </row>
    <row r="186" spans="1:11" x14ac:dyDescent="0.2">
      <c r="A186" s="7" t="s">
        <v>498</v>
      </c>
      <c r="B186" s="65">
        <v>0</v>
      </c>
      <c r="C186" s="34">
        <f>IF(B196=0, "-", B186/B196)</f>
        <v>0</v>
      </c>
      <c r="D186" s="65">
        <v>0</v>
      </c>
      <c r="E186" s="9">
        <f>IF(D196=0, "-", D186/D196)</f>
        <v>0</v>
      </c>
      <c r="F186" s="81">
        <v>0</v>
      </c>
      <c r="G186" s="34">
        <f>IF(F196=0, "-", F186/F196)</f>
        <v>0</v>
      </c>
      <c r="H186" s="65">
        <v>2</v>
      </c>
      <c r="I186" s="9">
        <f>IF(H196=0, "-", H186/H196)</f>
        <v>2.8530670470756064E-3</v>
      </c>
      <c r="J186" s="8" t="str">
        <f t="shared" si="14"/>
        <v>-</v>
      </c>
      <c r="K186" s="9">
        <f t="shared" si="15"/>
        <v>-1</v>
      </c>
    </row>
    <row r="187" spans="1:11" x14ac:dyDescent="0.2">
      <c r="A187" s="7" t="s">
        <v>499</v>
      </c>
      <c r="B187" s="65">
        <v>1</v>
      </c>
      <c r="C187" s="34">
        <f>IF(B196=0, "-", B187/B196)</f>
        <v>1.5625E-2</v>
      </c>
      <c r="D187" s="65">
        <v>0</v>
      </c>
      <c r="E187" s="9">
        <f>IF(D196=0, "-", D187/D196)</f>
        <v>0</v>
      </c>
      <c r="F187" s="81">
        <v>8</v>
      </c>
      <c r="G187" s="34">
        <f>IF(F196=0, "-", F187/F196)</f>
        <v>1.2519561815336464E-2</v>
      </c>
      <c r="H187" s="65">
        <v>19</v>
      </c>
      <c r="I187" s="9">
        <f>IF(H196=0, "-", H187/H196)</f>
        <v>2.710413694721826E-2</v>
      </c>
      <c r="J187" s="8" t="str">
        <f t="shared" si="14"/>
        <v>-</v>
      </c>
      <c r="K187" s="9">
        <f t="shared" si="15"/>
        <v>-0.57894736842105265</v>
      </c>
    </row>
    <row r="188" spans="1:11" x14ac:dyDescent="0.2">
      <c r="A188" s="7" t="s">
        <v>500</v>
      </c>
      <c r="B188" s="65">
        <v>10</v>
      </c>
      <c r="C188" s="34">
        <f>IF(B196=0, "-", B188/B196)</f>
        <v>0.15625</v>
      </c>
      <c r="D188" s="65">
        <v>15</v>
      </c>
      <c r="E188" s="9">
        <f>IF(D196=0, "-", D188/D196)</f>
        <v>0.34090909090909088</v>
      </c>
      <c r="F188" s="81">
        <v>141</v>
      </c>
      <c r="G188" s="34">
        <f>IF(F196=0, "-", F188/F196)</f>
        <v>0.22065727699530516</v>
      </c>
      <c r="H188" s="65">
        <v>223</v>
      </c>
      <c r="I188" s="9">
        <f>IF(H196=0, "-", H188/H196)</f>
        <v>0.31811697574893011</v>
      </c>
      <c r="J188" s="8">
        <f t="shared" si="14"/>
        <v>-0.33333333333333331</v>
      </c>
      <c r="K188" s="9">
        <f t="shared" si="15"/>
        <v>-0.36771300448430494</v>
      </c>
    </row>
    <row r="189" spans="1:11" x14ac:dyDescent="0.2">
      <c r="A189" s="7" t="s">
        <v>501</v>
      </c>
      <c r="B189" s="65">
        <v>1</v>
      </c>
      <c r="C189" s="34">
        <f>IF(B196=0, "-", B189/B196)</f>
        <v>1.5625E-2</v>
      </c>
      <c r="D189" s="65">
        <v>2</v>
      </c>
      <c r="E189" s="9">
        <f>IF(D196=0, "-", D189/D196)</f>
        <v>4.5454545454545456E-2</v>
      </c>
      <c r="F189" s="81">
        <v>24</v>
      </c>
      <c r="G189" s="34">
        <f>IF(F196=0, "-", F189/F196)</f>
        <v>3.7558685446009391E-2</v>
      </c>
      <c r="H189" s="65">
        <v>34</v>
      </c>
      <c r="I189" s="9">
        <f>IF(H196=0, "-", H189/H196)</f>
        <v>4.850213980028531E-2</v>
      </c>
      <c r="J189" s="8">
        <f t="shared" si="14"/>
        <v>-0.5</v>
      </c>
      <c r="K189" s="9">
        <f t="shared" si="15"/>
        <v>-0.29411764705882354</v>
      </c>
    </row>
    <row r="190" spans="1:11" x14ac:dyDescent="0.2">
      <c r="A190" s="7" t="s">
        <v>502</v>
      </c>
      <c r="B190" s="65">
        <v>13</v>
      </c>
      <c r="C190" s="34">
        <f>IF(B196=0, "-", B190/B196)</f>
        <v>0.203125</v>
      </c>
      <c r="D190" s="65">
        <v>3</v>
      </c>
      <c r="E190" s="9">
        <f>IF(D196=0, "-", D190/D196)</f>
        <v>6.8181818181818177E-2</v>
      </c>
      <c r="F190" s="81">
        <v>75</v>
      </c>
      <c r="G190" s="34">
        <f>IF(F196=0, "-", F190/F196)</f>
        <v>0.11737089201877934</v>
      </c>
      <c r="H190" s="65">
        <v>97</v>
      </c>
      <c r="I190" s="9">
        <f>IF(H196=0, "-", H190/H196)</f>
        <v>0.13837375178316691</v>
      </c>
      <c r="J190" s="8">
        <f t="shared" si="14"/>
        <v>3.3333333333333335</v>
      </c>
      <c r="K190" s="9">
        <f t="shared" si="15"/>
        <v>-0.22680412371134021</v>
      </c>
    </row>
    <row r="191" spans="1:11" x14ac:dyDescent="0.2">
      <c r="A191" s="7" t="s">
        <v>503</v>
      </c>
      <c r="B191" s="65">
        <v>10</v>
      </c>
      <c r="C191" s="34">
        <f>IF(B196=0, "-", B191/B196)</f>
        <v>0.15625</v>
      </c>
      <c r="D191" s="65">
        <v>2</v>
      </c>
      <c r="E191" s="9">
        <f>IF(D196=0, "-", D191/D196)</f>
        <v>4.5454545454545456E-2</v>
      </c>
      <c r="F191" s="81">
        <v>43</v>
      </c>
      <c r="G191" s="34">
        <f>IF(F196=0, "-", F191/F196)</f>
        <v>6.729264475743349E-2</v>
      </c>
      <c r="H191" s="65">
        <v>49</v>
      </c>
      <c r="I191" s="9">
        <f>IF(H196=0, "-", H191/H196)</f>
        <v>6.9900142653352357E-2</v>
      </c>
      <c r="J191" s="8">
        <f t="shared" si="14"/>
        <v>4</v>
      </c>
      <c r="K191" s="9">
        <f t="shared" si="15"/>
        <v>-0.12244897959183673</v>
      </c>
    </row>
    <row r="192" spans="1:11" x14ac:dyDescent="0.2">
      <c r="A192" s="7" t="s">
        <v>504</v>
      </c>
      <c r="B192" s="65">
        <v>7</v>
      </c>
      <c r="C192" s="34">
        <f>IF(B196=0, "-", B192/B196)</f>
        <v>0.109375</v>
      </c>
      <c r="D192" s="65">
        <v>9</v>
      </c>
      <c r="E192" s="9">
        <f>IF(D196=0, "-", D192/D196)</f>
        <v>0.20454545454545456</v>
      </c>
      <c r="F192" s="81">
        <v>127</v>
      </c>
      <c r="G192" s="34">
        <f>IF(F196=0, "-", F192/F196)</f>
        <v>0.19874804381846636</v>
      </c>
      <c r="H192" s="65">
        <v>62</v>
      </c>
      <c r="I192" s="9">
        <f>IF(H196=0, "-", H192/H196)</f>
        <v>8.8445078459343796E-2</v>
      </c>
      <c r="J192" s="8">
        <f t="shared" si="14"/>
        <v>-0.22222222222222221</v>
      </c>
      <c r="K192" s="9">
        <f t="shared" si="15"/>
        <v>1.0483870967741935</v>
      </c>
    </row>
    <row r="193" spans="1:11" x14ac:dyDescent="0.2">
      <c r="A193" s="7" t="s">
        <v>505</v>
      </c>
      <c r="B193" s="65">
        <v>0</v>
      </c>
      <c r="C193" s="34">
        <f>IF(B196=0, "-", B193/B196)</f>
        <v>0</v>
      </c>
      <c r="D193" s="65">
        <v>0</v>
      </c>
      <c r="E193" s="9">
        <f>IF(D196=0, "-", D193/D196)</f>
        <v>0</v>
      </c>
      <c r="F193" s="81">
        <v>0</v>
      </c>
      <c r="G193" s="34">
        <f>IF(F196=0, "-", F193/F196)</f>
        <v>0</v>
      </c>
      <c r="H193" s="65">
        <v>8</v>
      </c>
      <c r="I193" s="9">
        <f>IF(H196=0, "-", H193/H196)</f>
        <v>1.1412268188302425E-2</v>
      </c>
      <c r="J193" s="8" t="str">
        <f t="shared" si="14"/>
        <v>-</v>
      </c>
      <c r="K193" s="9">
        <f t="shared" si="15"/>
        <v>-1</v>
      </c>
    </row>
    <row r="194" spans="1:11" x14ac:dyDescent="0.2">
      <c r="A194" s="7" t="s">
        <v>506</v>
      </c>
      <c r="B194" s="65">
        <v>0</v>
      </c>
      <c r="C194" s="34">
        <f>IF(B196=0, "-", B194/B196)</f>
        <v>0</v>
      </c>
      <c r="D194" s="65">
        <v>1</v>
      </c>
      <c r="E194" s="9">
        <f>IF(D196=0, "-", D194/D196)</f>
        <v>2.2727272727272728E-2</v>
      </c>
      <c r="F194" s="81">
        <v>4</v>
      </c>
      <c r="G194" s="34">
        <f>IF(F196=0, "-", F194/F196)</f>
        <v>6.2597809076682318E-3</v>
      </c>
      <c r="H194" s="65">
        <v>3</v>
      </c>
      <c r="I194" s="9">
        <f>IF(H196=0, "-", H194/H196)</f>
        <v>4.2796005706134095E-3</v>
      </c>
      <c r="J194" s="8">
        <f t="shared" si="14"/>
        <v>-1</v>
      </c>
      <c r="K194" s="9">
        <f t="shared" si="15"/>
        <v>0.33333333333333331</v>
      </c>
    </row>
    <row r="195" spans="1:11" x14ac:dyDescent="0.2">
      <c r="A195" s="2"/>
      <c r="B195" s="68"/>
      <c r="C195" s="33"/>
      <c r="D195" s="68"/>
      <c r="E195" s="6"/>
      <c r="F195" s="82"/>
      <c r="G195" s="33"/>
      <c r="H195" s="68"/>
      <c r="I195" s="6"/>
      <c r="J195" s="5"/>
      <c r="K195" s="6"/>
    </row>
    <row r="196" spans="1:11" s="43" customFormat="1" x14ac:dyDescent="0.2">
      <c r="A196" s="162" t="s">
        <v>628</v>
      </c>
      <c r="B196" s="71">
        <f>SUM(B183:B195)</f>
        <v>64</v>
      </c>
      <c r="C196" s="40">
        <f>B196/20342</f>
        <v>3.1461999803362502E-3</v>
      </c>
      <c r="D196" s="71">
        <f>SUM(D183:D195)</f>
        <v>44</v>
      </c>
      <c r="E196" s="41">
        <f>D196/17066</f>
        <v>2.5782257119418726E-3</v>
      </c>
      <c r="F196" s="77">
        <f>SUM(F183:F195)</f>
        <v>639</v>
      </c>
      <c r="G196" s="42">
        <f>F196/195769</f>
        <v>3.2640509988813345E-3</v>
      </c>
      <c r="H196" s="71">
        <f>SUM(H183:H195)</f>
        <v>701</v>
      </c>
      <c r="I196" s="41">
        <f>H196/214788</f>
        <v>3.263683259772427E-3</v>
      </c>
      <c r="J196" s="37">
        <f>IF(D196=0, "-", IF((B196-D196)/D196&lt;10, (B196-D196)/D196, "&gt;999%"))</f>
        <v>0.45454545454545453</v>
      </c>
      <c r="K196" s="38">
        <f>IF(H196=0, "-", IF((F196-H196)/H196&lt;10, (F196-H196)/H196, "&gt;999%"))</f>
        <v>-8.8445078459343796E-2</v>
      </c>
    </row>
    <row r="197" spans="1:11" x14ac:dyDescent="0.2">
      <c r="B197" s="83"/>
      <c r="D197" s="83"/>
      <c r="F197" s="83"/>
      <c r="H197" s="83"/>
    </row>
    <row r="198" spans="1:11" s="43" customFormat="1" x14ac:dyDescent="0.2">
      <c r="A198" s="162" t="s">
        <v>627</v>
      </c>
      <c r="B198" s="71">
        <v>665</v>
      </c>
      <c r="C198" s="40">
        <f>B198/20342</f>
        <v>3.269098417068135E-2</v>
      </c>
      <c r="D198" s="71">
        <v>354</v>
      </c>
      <c r="E198" s="41">
        <f>D198/17066</f>
        <v>2.0742997773350522E-2</v>
      </c>
      <c r="F198" s="77">
        <v>5246</v>
      </c>
      <c r="G198" s="42">
        <f>F198/195769</f>
        <v>2.6796888169219844E-2</v>
      </c>
      <c r="H198" s="71">
        <v>4604</v>
      </c>
      <c r="I198" s="41">
        <f>H198/214788</f>
        <v>2.1435089483583813E-2</v>
      </c>
      <c r="J198" s="37">
        <f>IF(D198=0, "-", IF((B198-D198)/D198&lt;10, (B198-D198)/D198, "&gt;999%"))</f>
        <v>0.87853107344632764</v>
      </c>
      <c r="K198" s="38">
        <f>IF(H198=0, "-", IF((F198-H198)/H198&lt;10, (F198-H198)/H198, "&gt;999%"))</f>
        <v>0.13944396177237184</v>
      </c>
    </row>
    <row r="199" spans="1:11" x14ac:dyDescent="0.2">
      <c r="B199" s="83"/>
      <c r="D199" s="83"/>
      <c r="F199" s="83"/>
      <c r="H199" s="83"/>
    </row>
    <row r="200" spans="1:11" x14ac:dyDescent="0.2">
      <c r="A200" s="27" t="s">
        <v>625</v>
      </c>
      <c r="B200" s="71">
        <f>B204-B202</f>
        <v>9300</v>
      </c>
      <c r="C200" s="40">
        <f>B200/20342</f>
        <v>0.45718218464261134</v>
      </c>
      <c r="D200" s="71">
        <f>D204-D202</f>
        <v>6818</v>
      </c>
      <c r="E200" s="41">
        <f>D200/17066</f>
        <v>0.39950779327317476</v>
      </c>
      <c r="F200" s="77">
        <f>F204-F202</f>
        <v>84716</v>
      </c>
      <c r="G200" s="42">
        <f>F200/195769</f>
        <v>0.43273449831178584</v>
      </c>
      <c r="H200" s="71">
        <f>H204-H202</f>
        <v>84445</v>
      </c>
      <c r="I200" s="41">
        <f>H200/214788</f>
        <v>0.39315511108628043</v>
      </c>
      <c r="J200" s="37">
        <f>IF(D200=0, "-", IF((B200-D200)/D200&lt;10, (B200-D200)/D200, "&gt;999%"))</f>
        <v>0.36403637430331476</v>
      </c>
      <c r="K200" s="38">
        <f>IF(H200=0, "-", IF((F200-H200)/H200&lt;10, (F200-H200)/H200, "&gt;999%"))</f>
        <v>3.2091894132275445E-3</v>
      </c>
    </row>
    <row r="201" spans="1:11" x14ac:dyDescent="0.2">
      <c r="A201" s="27"/>
      <c r="B201" s="71"/>
      <c r="C201" s="40"/>
      <c r="D201" s="71"/>
      <c r="E201" s="41"/>
      <c r="F201" s="77"/>
      <c r="G201" s="42"/>
      <c r="H201" s="71"/>
      <c r="I201" s="41"/>
      <c r="J201" s="37"/>
      <c r="K201" s="38"/>
    </row>
    <row r="202" spans="1:11" x14ac:dyDescent="0.2">
      <c r="A202" s="27" t="s">
        <v>626</v>
      </c>
      <c r="B202" s="71">
        <v>1275</v>
      </c>
      <c r="C202" s="40">
        <f>B202/20342</f>
        <v>6.2678202733261232E-2</v>
      </c>
      <c r="D202" s="71">
        <v>981</v>
      </c>
      <c r="E202" s="41">
        <f>D202/17066</f>
        <v>5.7482714168522207E-2</v>
      </c>
      <c r="F202" s="77">
        <v>11134</v>
      </c>
      <c r="G202" s="42">
        <f>F202/195769</f>
        <v>5.6873151520414368E-2</v>
      </c>
      <c r="H202" s="71">
        <v>10460</v>
      </c>
      <c r="I202" s="41">
        <f>H202/214788</f>
        <v>4.8699182449671301E-2</v>
      </c>
      <c r="J202" s="37">
        <f>IF(D202=0, "-", IF((B202-D202)/D202&lt;10, (B202-D202)/D202, "&gt;999%"))</f>
        <v>0.29969418960244648</v>
      </c>
      <c r="K202" s="38">
        <f>IF(H202=0, "-", IF((F202-H202)/H202&lt;10, (F202-H202)/H202, "&gt;999%"))</f>
        <v>6.443594646271511E-2</v>
      </c>
    </row>
    <row r="203" spans="1:11" x14ac:dyDescent="0.2">
      <c r="A203" s="27"/>
      <c r="B203" s="71"/>
      <c r="C203" s="40"/>
      <c r="D203" s="71"/>
      <c r="E203" s="41"/>
      <c r="F203" s="77"/>
      <c r="G203" s="42"/>
      <c r="H203" s="71"/>
      <c r="I203" s="41"/>
      <c r="J203" s="37"/>
      <c r="K203" s="38"/>
    </row>
    <row r="204" spans="1:11" x14ac:dyDescent="0.2">
      <c r="A204" s="27" t="s">
        <v>624</v>
      </c>
      <c r="B204" s="71">
        <v>10575</v>
      </c>
      <c r="C204" s="40">
        <f>B204/20342</f>
        <v>0.51986038737587259</v>
      </c>
      <c r="D204" s="71">
        <v>7799</v>
      </c>
      <c r="E204" s="41">
        <f>D204/17066</f>
        <v>0.45699050744169695</v>
      </c>
      <c r="F204" s="77">
        <v>95850</v>
      </c>
      <c r="G204" s="42">
        <f>F204/195769</f>
        <v>0.48960764983220018</v>
      </c>
      <c r="H204" s="71">
        <v>94905</v>
      </c>
      <c r="I204" s="41">
        <f>H204/214788</f>
        <v>0.44185429353595174</v>
      </c>
      <c r="J204" s="37">
        <f>IF(D204=0, "-", IF((B204-D204)/D204&lt;10, (B204-D204)/D204, "&gt;999%"))</f>
        <v>0.35594306962431083</v>
      </c>
      <c r="K204" s="38">
        <f>IF(H204=0, "-", IF((F204-H204)/H204&lt;10, (F204-H204)/H204, "&gt;999%"))</f>
        <v>9.9573257467994308E-3</v>
      </c>
    </row>
  </sheetData>
  <mergeCells count="37">
    <mergeCell ref="B1:K1"/>
    <mergeCell ref="B2:K2"/>
    <mergeCell ref="B174:E174"/>
    <mergeCell ref="F174:I174"/>
    <mergeCell ref="J174:K174"/>
    <mergeCell ref="B175:C175"/>
    <mergeCell ref="D175:E175"/>
    <mergeCell ref="F175:G175"/>
    <mergeCell ref="H175:I175"/>
    <mergeCell ref="B117:E117"/>
    <mergeCell ref="F117:I117"/>
    <mergeCell ref="J117:K117"/>
    <mergeCell ref="B118:C118"/>
    <mergeCell ref="D118:E118"/>
    <mergeCell ref="F118:G118"/>
    <mergeCell ref="H118:I118"/>
    <mergeCell ref="B69:E69"/>
    <mergeCell ref="F69:I69"/>
    <mergeCell ref="J69:K69"/>
    <mergeCell ref="B70:C70"/>
    <mergeCell ref="D70:E70"/>
    <mergeCell ref="F70:G70"/>
    <mergeCell ref="H70:I70"/>
    <mergeCell ref="B26:E26"/>
    <mergeCell ref="F26:I26"/>
    <mergeCell ref="J26:K26"/>
    <mergeCell ref="B27:C27"/>
    <mergeCell ref="D27:E27"/>
    <mergeCell ref="F27:G27"/>
    <mergeCell ref="H27:I27"/>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67" max="16383" man="1"/>
    <brk id="116" max="16383" man="1"/>
    <brk id="173"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7"/>
  <sheetViews>
    <sheetView tabSelected="1" zoomScaleNormal="100"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652</v>
      </c>
      <c r="C1" s="198"/>
      <c r="D1" s="198"/>
      <c r="E1" s="199"/>
      <c r="F1" s="199"/>
      <c r="G1" s="199"/>
      <c r="H1" s="199"/>
      <c r="I1" s="199"/>
      <c r="J1" s="199"/>
      <c r="K1" s="199"/>
    </row>
    <row r="2" spans="1:11" s="52" customFormat="1" ht="20.25" x14ac:dyDescent="0.3">
      <c r="A2" s="4" t="s">
        <v>111</v>
      </c>
      <c r="B2" s="202" t="s">
        <v>101</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2020</v>
      </c>
      <c r="C5" s="197"/>
      <c r="D5" s="196">
        <f>B5-1</f>
        <v>2019</v>
      </c>
      <c r="E5" s="204"/>
      <c r="F5" s="196">
        <f>B5</f>
        <v>2020</v>
      </c>
      <c r="G5" s="204"/>
      <c r="H5" s="196">
        <f>D5</f>
        <v>2019</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2</v>
      </c>
      <c r="C7" s="39">
        <f>IF(B47=0, "-", B7/B47)</f>
        <v>1.8912529550827424E-4</v>
      </c>
      <c r="D7" s="65">
        <v>0</v>
      </c>
      <c r="E7" s="21">
        <f>IF(D47=0, "-", D7/D47)</f>
        <v>0</v>
      </c>
      <c r="F7" s="81">
        <v>22</v>
      </c>
      <c r="G7" s="39">
        <f>IF(F47=0, "-", F7/F47)</f>
        <v>2.2952529994783516E-4</v>
      </c>
      <c r="H7" s="65">
        <v>16</v>
      </c>
      <c r="I7" s="21">
        <f>IF(H47=0, "-", H7/H47)</f>
        <v>1.685896422738528E-4</v>
      </c>
      <c r="J7" s="20" t="str">
        <f t="shared" ref="J7:J45" si="0">IF(D7=0, "-", IF((B7-D7)/D7&lt;10, (B7-D7)/D7, "&gt;999%"))</f>
        <v>-</v>
      </c>
      <c r="K7" s="21">
        <f t="shared" ref="K7:K45" si="1">IF(H7=0, "-", IF((F7-H7)/H7&lt;10, (F7-H7)/H7, "&gt;999%"))</f>
        <v>0.375</v>
      </c>
    </row>
    <row r="8" spans="1:11" x14ac:dyDescent="0.2">
      <c r="A8" s="7" t="s">
        <v>34</v>
      </c>
      <c r="B8" s="65">
        <v>237</v>
      </c>
      <c r="C8" s="39">
        <f>IF(B47=0, "-", B8/B47)</f>
        <v>2.2411347517730495E-2</v>
      </c>
      <c r="D8" s="65">
        <v>200</v>
      </c>
      <c r="E8" s="21">
        <f>IF(D47=0, "-", D8/D47)</f>
        <v>2.5644313373509423E-2</v>
      </c>
      <c r="F8" s="81">
        <v>1783</v>
      </c>
      <c r="G8" s="39">
        <f>IF(F47=0, "-", F8/F47)</f>
        <v>1.8601982263954094E-2</v>
      </c>
      <c r="H8" s="65">
        <v>1416</v>
      </c>
      <c r="I8" s="21">
        <f>IF(H47=0, "-", H8/H47)</f>
        <v>1.4920183341235974E-2</v>
      </c>
      <c r="J8" s="20">
        <f t="shared" si="0"/>
        <v>0.185</v>
      </c>
      <c r="K8" s="21">
        <f t="shared" si="1"/>
        <v>0.25918079096045199</v>
      </c>
    </row>
    <row r="9" spans="1:11" x14ac:dyDescent="0.2">
      <c r="A9" s="7" t="s">
        <v>35</v>
      </c>
      <c r="B9" s="65">
        <v>0</v>
      </c>
      <c r="C9" s="39">
        <f>IF(B47=0, "-", B9/B47)</f>
        <v>0</v>
      </c>
      <c r="D9" s="65">
        <v>1</v>
      </c>
      <c r="E9" s="21">
        <f>IF(D47=0, "-", D9/D47)</f>
        <v>1.2822156686754713E-4</v>
      </c>
      <c r="F9" s="81">
        <v>10</v>
      </c>
      <c r="G9" s="39">
        <f>IF(F47=0, "-", F9/F47)</f>
        <v>1.0432968179447053E-4</v>
      </c>
      <c r="H9" s="65">
        <v>17</v>
      </c>
      <c r="I9" s="21">
        <f>IF(H47=0, "-", H9/H47)</f>
        <v>1.7912649491596861E-4</v>
      </c>
      <c r="J9" s="20">
        <f t="shared" si="0"/>
        <v>-1</v>
      </c>
      <c r="K9" s="21">
        <f t="shared" si="1"/>
        <v>-0.41176470588235292</v>
      </c>
    </row>
    <row r="10" spans="1:11" x14ac:dyDescent="0.2">
      <c r="A10" s="7" t="s">
        <v>36</v>
      </c>
      <c r="B10" s="65">
        <v>230</v>
      </c>
      <c r="C10" s="39">
        <f>IF(B47=0, "-", B10/B47)</f>
        <v>2.1749408983451537E-2</v>
      </c>
      <c r="D10" s="65">
        <v>197</v>
      </c>
      <c r="E10" s="21">
        <f>IF(D47=0, "-", D10/D47)</f>
        <v>2.5259648672906782E-2</v>
      </c>
      <c r="F10" s="81">
        <v>2329</v>
      </c>
      <c r="G10" s="39">
        <f>IF(F47=0, "-", F10/F47)</f>
        <v>2.4298382889932187E-2</v>
      </c>
      <c r="H10" s="65">
        <v>2058</v>
      </c>
      <c r="I10" s="21">
        <f>IF(H47=0, "-", H10/H47)</f>
        <v>2.1684842737474317E-2</v>
      </c>
      <c r="J10" s="20">
        <f t="shared" si="0"/>
        <v>0.16751269035532995</v>
      </c>
      <c r="K10" s="21">
        <f t="shared" si="1"/>
        <v>0.13168124392614189</v>
      </c>
    </row>
    <row r="11" spans="1:11" x14ac:dyDescent="0.2">
      <c r="A11" s="7" t="s">
        <v>39</v>
      </c>
      <c r="B11" s="65">
        <v>2</v>
      </c>
      <c r="C11" s="39">
        <f>IF(B47=0, "-", B11/B47)</f>
        <v>1.8912529550827424E-4</v>
      </c>
      <c r="D11" s="65">
        <v>2</v>
      </c>
      <c r="E11" s="21">
        <f>IF(D47=0, "-", D11/D47)</f>
        <v>2.5644313373509426E-4</v>
      </c>
      <c r="F11" s="81">
        <v>18</v>
      </c>
      <c r="G11" s="39">
        <f>IF(F47=0, "-", F11/F47)</f>
        <v>1.8779342723004695E-4</v>
      </c>
      <c r="H11" s="65">
        <v>17</v>
      </c>
      <c r="I11" s="21">
        <f>IF(H47=0, "-", H11/H47)</f>
        <v>1.7912649491596861E-4</v>
      </c>
      <c r="J11" s="20">
        <f t="shared" si="0"/>
        <v>0</v>
      </c>
      <c r="K11" s="21">
        <f t="shared" si="1"/>
        <v>5.8823529411764705E-2</v>
      </c>
    </row>
    <row r="12" spans="1:11" x14ac:dyDescent="0.2">
      <c r="A12" s="7" t="s">
        <v>43</v>
      </c>
      <c r="B12" s="65">
        <v>0</v>
      </c>
      <c r="C12" s="39">
        <f>IF(B47=0, "-", B12/B47)</f>
        <v>0</v>
      </c>
      <c r="D12" s="65">
        <v>0</v>
      </c>
      <c r="E12" s="21">
        <f>IF(D47=0, "-", D12/D47)</f>
        <v>0</v>
      </c>
      <c r="F12" s="81">
        <v>6</v>
      </c>
      <c r="G12" s="39">
        <f>IF(F47=0, "-", F12/F47)</f>
        <v>6.2597809076682316E-5</v>
      </c>
      <c r="H12" s="65">
        <v>11</v>
      </c>
      <c r="I12" s="21">
        <f>IF(H47=0, "-", H12/H47)</f>
        <v>1.1590537906327379E-4</v>
      </c>
      <c r="J12" s="20" t="str">
        <f t="shared" si="0"/>
        <v>-</v>
      </c>
      <c r="K12" s="21">
        <f t="shared" si="1"/>
        <v>-0.45454545454545453</v>
      </c>
    </row>
    <row r="13" spans="1:11" x14ac:dyDescent="0.2">
      <c r="A13" s="7" t="s">
        <v>45</v>
      </c>
      <c r="B13" s="65">
        <v>221</v>
      </c>
      <c r="C13" s="39">
        <f>IF(B47=0, "-", B13/B47)</f>
        <v>2.0898345153664302E-2</v>
      </c>
      <c r="D13" s="65">
        <v>106</v>
      </c>
      <c r="E13" s="21">
        <f>IF(D47=0, "-", D13/D47)</f>
        <v>1.3591486087959995E-2</v>
      </c>
      <c r="F13" s="81">
        <v>1705</v>
      </c>
      <c r="G13" s="39">
        <f>IF(F47=0, "-", F13/F47)</f>
        <v>1.7788210745957225E-2</v>
      </c>
      <c r="H13" s="65">
        <v>1590</v>
      </c>
      <c r="I13" s="21">
        <f>IF(H47=0, "-", H13/H47)</f>
        <v>1.6753595700964123E-2</v>
      </c>
      <c r="J13" s="20">
        <f t="shared" si="0"/>
        <v>1.0849056603773586</v>
      </c>
      <c r="K13" s="21">
        <f t="shared" si="1"/>
        <v>7.2327044025157231E-2</v>
      </c>
    </row>
    <row r="14" spans="1:11" x14ac:dyDescent="0.2">
      <c r="A14" s="7" t="s">
        <v>48</v>
      </c>
      <c r="B14" s="65">
        <v>2</v>
      </c>
      <c r="C14" s="39">
        <f>IF(B47=0, "-", B14/B47)</f>
        <v>1.8912529550827424E-4</v>
      </c>
      <c r="D14" s="65">
        <v>0</v>
      </c>
      <c r="E14" s="21">
        <f>IF(D47=0, "-", D14/D47)</f>
        <v>0</v>
      </c>
      <c r="F14" s="81">
        <v>2</v>
      </c>
      <c r="G14" s="39">
        <f>IF(F47=0, "-", F14/F47)</f>
        <v>2.0865936358894105E-5</v>
      </c>
      <c r="H14" s="65">
        <v>0</v>
      </c>
      <c r="I14" s="21">
        <f>IF(H47=0, "-", H14/H47)</f>
        <v>0</v>
      </c>
      <c r="J14" s="20" t="str">
        <f t="shared" si="0"/>
        <v>-</v>
      </c>
      <c r="K14" s="21" t="str">
        <f t="shared" si="1"/>
        <v>-</v>
      </c>
    </row>
    <row r="15" spans="1:11" x14ac:dyDescent="0.2">
      <c r="A15" s="7" t="s">
        <v>50</v>
      </c>
      <c r="B15" s="65">
        <v>169</v>
      </c>
      <c r="C15" s="39">
        <f>IF(B47=0, "-", B15/B47)</f>
        <v>1.5981087470449174E-2</v>
      </c>
      <c r="D15" s="65">
        <v>66</v>
      </c>
      <c r="E15" s="21">
        <f>IF(D47=0, "-", D15/D47)</f>
        <v>8.4626234132581107E-3</v>
      </c>
      <c r="F15" s="81">
        <v>1168</v>
      </c>
      <c r="G15" s="39">
        <f>IF(F47=0, "-", F15/F47)</f>
        <v>1.2185706833594158E-2</v>
      </c>
      <c r="H15" s="65">
        <v>513</v>
      </c>
      <c r="I15" s="21">
        <f>IF(H47=0, "-", H15/H47)</f>
        <v>5.4054054054054057E-3</v>
      </c>
      <c r="J15" s="20">
        <f t="shared" si="0"/>
        <v>1.5606060606060606</v>
      </c>
      <c r="K15" s="21">
        <f t="shared" si="1"/>
        <v>1.2768031189083822</v>
      </c>
    </row>
    <row r="16" spans="1:11" x14ac:dyDescent="0.2">
      <c r="A16" s="7" t="s">
        <v>52</v>
      </c>
      <c r="B16" s="65">
        <v>0</v>
      </c>
      <c r="C16" s="39">
        <f>IF(B47=0, "-", B16/B47)</f>
        <v>0</v>
      </c>
      <c r="D16" s="65">
        <v>138</v>
      </c>
      <c r="E16" s="21">
        <f>IF(D47=0, "-", D16/D47)</f>
        <v>1.7694576227721501E-2</v>
      </c>
      <c r="F16" s="81">
        <v>1290</v>
      </c>
      <c r="G16" s="39">
        <f>IF(F47=0, "-", F16/F47)</f>
        <v>1.3458528951486698E-2</v>
      </c>
      <c r="H16" s="65">
        <v>2450</v>
      </c>
      <c r="I16" s="21">
        <f>IF(H47=0, "-", H16/H47)</f>
        <v>2.5815288973183709E-2</v>
      </c>
      <c r="J16" s="20">
        <f t="shared" si="0"/>
        <v>-1</v>
      </c>
      <c r="K16" s="21">
        <f t="shared" si="1"/>
        <v>-0.47346938775510206</v>
      </c>
    </row>
    <row r="17" spans="1:11" x14ac:dyDescent="0.2">
      <c r="A17" s="7" t="s">
        <v>53</v>
      </c>
      <c r="B17" s="65">
        <v>323</v>
      </c>
      <c r="C17" s="39">
        <f>IF(B47=0, "-", B17/B47)</f>
        <v>3.0543735224586289E-2</v>
      </c>
      <c r="D17" s="65">
        <v>419</v>
      </c>
      <c r="E17" s="21">
        <f>IF(D47=0, "-", D17/D47)</f>
        <v>5.372483651750224E-2</v>
      </c>
      <c r="F17" s="81">
        <v>3532</v>
      </c>
      <c r="G17" s="39">
        <f>IF(F47=0, "-", F17/F47)</f>
        <v>3.6849243609806993E-2</v>
      </c>
      <c r="H17" s="65">
        <v>4827</v>
      </c>
      <c r="I17" s="21">
        <f>IF(H47=0, "-", H17/H47)</f>
        <v>5.0861387703492966E-2</v>
      </c>
      <c r="J17" s="20">
        <f t="shared" si="0"/>
        <v>-0.22911694510739858</v>
      </c>
      <c r="K17" s="21">
        <f t="shared" si="1"/>
        <v>-0.26828257717008491</v>
      </c>
    </row>
    <row r="18" spans="1:11" x14ac:dyDescent="0.2">
      <c r="A18" s="7" t="s">
        <v>54</v>
      </c>
      <c r="B18" s="65">
        <v>1072</v>
      </c>
      <c r="C18" s="39">
        <f>IF(B47=0, "-", B18/B47)</f>
        <v>0.10137115839243499</v>
      </c>
      <c r="D18" s="65">
        <v>611</v>
      </c>
      <c r="E18" s="21">
        <f>IF(D47=0, "-", D18/D47)</f>
        <v>7.8343377356071289E-2</v>
      </c>
      <c r="F18" s="81">
        <v>9050</v>
      </c>
      <c r="G18" s="39">
        <f>IF(F47=0, "-", F18/F47)</f>
        <v>9.4418362023995825E-2</v>
      </c>
      <c r="H18" s="65">
        <v>9141</v>
      </c>
      <c r="I18" s="21">
        <f>IF(H47=0, "-", H18/H47)</f>
        <v>9.6317370001580527E-2</v>
      </c>
      <c r="J18" s="20">
        <f t="shared" si="0"/>
        <v>0.75450081833060556</v>
      </c>
      <c r="K18" s="21">
        <f t="shared" si="1"/>
        <v>-9.9551471392626632E-3</v>
      </c>
    </row>
    <row r="19" spans="1:11" x14ac:dyDescent="0.2">
      <c r="A19" s="7" t="s">
        <v>56</v>
      </c>
      <c r="B19" s="65">
        <v>0</v>
      </c>
      <c r="C19" s="39">
        <f>IF(B47=0, "-", B19/B47)</f>
        <v>0</v>
      </c>
      <c r="D19" s="65">
        <v>0</v>
      </c>
      <c r="E19" s="21">
        <f>IF(D47=0, "-", D19/D47)</f>
        <v>0</v>
      </c>
      <c r="F19" s="81">
        <v>1</v>
      </c>
      <c r="G19" s="39">
        <f>IF(F47=0, "-", F19/F47)</f>
        <v>1.0432968179447053E-5</v>
      </c>
      <c r="H19" s="65">
        <v>4</v>
      </c>
      <c r="I19" s="21">
        <f>IF(H47=0, "-", H19/H47)</f>
        <v>4.2147410568463201E-5</v>
      </c>
      <c r="J19" s="20" t="str">
        <f t="shared" si="0"/>
        <v>-</v>
      </c>
      <c r="K19" s="21">
        <f t="shared" si="1"/>
        <v>-0.75</v>
      </c>
    </row>
    <row r="20" spans="1:11" x14ac:dyDescent="0.2">
      <c r="A20" s="7" t="s">
        <v>59</v>
      </c>
      <c r="B20" s="65">
        <v>282</v>
      </c>
      <c r="C20" s="39">
        <f>IF(B47=0, "-", B20/B47)</f>
        <v>2.6666666666666668E-2</v>
      </c>
      <c r="D20" s="65">
        <v>252</v>
      </c>
      <c r="E20" s="21">
        <f>IF(D47=0, "-", D20/D47)</f>
        <v>3.2311834850621876E-2</v>
      </c>
      <c r="F20" s="81">
        <v>2289</v>
      </c>
      <c r="G20" s="39">
        <f>IF(F47=0, "-", F20/F47)</f>
        <v>2.3881064162754304E-2</v>
      </c>
      <c r="H20" s="65">
        <v>2573</v>
      </c>
      <c r="I20" s="21">
        <f>IF(H47=0, "-", H20/H47)</f>
        <v>2.7111321848163953E-2</v>
      </c>
      <c r="J20" s="20">
        <f t="shared" si="0"/>
        <v>0.11904761904761904</v>
      </c>
      <c r="K20" s="21">
        <f t="shared" si="1"/>
        <v>-0.11037699183832103</v>
      </c>
    </row>
    <row r="21" spans="1:11" x14ac:dyDescent="0.2">
      <c r="A21" s="7" t="s">
        <v>62</v>
      </c>
      <c r="B21" s="65">
        <v>16</v>
      </c>
      <c r="C21" s="39">
        <f>IF(B47=0, "-", B21/B47)</f>
        <v>1.5130023640661939E-3</v>
      </c>
      <c r="D21" s="65">
        <v>19</v>
      </c>
      <c r="E21" s="21">
        <f>IF(D47=0, "-", D21/D47)</f>
        <v>2.4362097704833953E-3</v>
      </c>
      <c r="F21" s="81">
        <v>219</v>
      </c>
      <c r="G21" s="39">
        <f>IF(F47=0, "-", F21/F47)</f>
        <v>2.2848200312989043E-3</v>
      </c>
      <c r="H21" s="65">
        <v>323</v>
      </c>
      <c r="I21" s="21">
        <f>IF(H47=0, "-", H21/H47)</f>
        <v>3.4034034034034033E-3</v>
      </c>
      <c r="J21" s="20">
        <f t="shared" si="0"/>
        <v>-0.15789473684210525</v>
      </c>
      <c r="K21" s="21">
        <f t="shared" si="1"/>
        <v>-0.32198142414860681</v>
      </c>
    </row>
    <row r="22" spans="1:11" x14ac:dyDescent="0.2">
      <c r="A22" s="7" t="s">
        <v>63</v>
      </c>
      <c r="B22" s="65">
        <v>87</v>
      </c>
      <c r="C22" s="39">
        <f>IF(B47=0, "-", B22/B47)</f>
        <v>8.2269503546099285E-3</v>
      </c>
      <c r="D22" s="65">
        <v>81</v>
      </c>
      <c r="E22" s="21">
        <f>IF(D47=0, "-", D22/D47)</f>
        <v>1.0385946916271318E-2</v>
      </c>
      <c r="F22" s="81">
        <v>947</v>
      </c>
      <c r="G22" s="39">
        <f>IF(F47=0, "-", F22/F47)</f>
        <v>9.8800208659363589E-3</v>
      </c>
      <c r="H22" s="65">
        <v>905</v>
      </c>
      <c r="I22" s="21">
        <f>IF(H47=0, "-", H22/H47)</f>
        <v>9.5358516411147998E-3</v>
      </c>
      <c r="J22" s="20">
        <f t="shared" si="0"/>
        <v>7.407407407407407E-2</v>
      </c>
      <c r="K22" s="21">
        <f t="shared" si="1"/>
        <v>4.6408839779005527E-2</v>
      </c>
    </row>
    <row r="23" spans="1:11" x14ac:dyDescent="0.2">
      <c r="A23" s="7" t="s">
        <v>65</v>
      </c>
      <c r="B23" s="65">
        <v>420</v>
      </c>
      <c r="C23" s="39">
        <f>IF(B47=0, "-", B23/B47)</f>
        <v>3.971631205673759E-2</v>
      </c>
      <c r="D23" s="65">
        <v>384</v>
      </c>
      <c r="E23" s="21">
        <f>IF(D47=0, "-", D23/D47)</f>
        <v>4.9237081677138098E-2</v>
      </c>
      <c r="F23" s="81">
        <v>4440</v>
      </c>
      <c r="G23" s="39">
        <f>IF(F47=0, "-", F23/F47)</f>
        <v>4.6322378716744911E-2</v>
      </c>
      <c r="H23" s="65">
        <v>3338</v>
      </c>
      <c r="I23" s="21">
        <f>IF(H47=0, "-", H23/H47)</f>
        <v>3.517201411938254E-2</v>
      </c>
      <c r="J23" s="20">
        <f t="shared" si="0"/>
        <v>9.375E-2</v>
      </c>
      <c r="K23" s="21">
        <f t="shared" si="1"/>
        <v>0.33013780707010187</v>
      </c>
    </row>
    <row r="24" spans="1:11" x14ac:dyDescent="0.2">
      <c r="A24" s="7" t="s">
        <v>66</v>
      </c>
      <c r="B24" s="65">
        <v>1</v>
      </c>
      <c r="C24" s="39">
        <f>IF(B47=0, "-", B24/B47)</f>
        <v>9.456264775413712E-5</v>
      </c>
      <c r="D24" s="65">
        <v>0</v>
      </c>
      <c r="E24" s="21">
        <f>IF(D47=0, "-", D24/D47)</f>
        <v>0</v>
      </c>
      <c r="F24" s="81">
        <v>8</v>
      </c>
      <c r="G24" s="39">
        <f>IF(F47=0, "-", F24/F47)</f>
        <v>8.3463745435576422E-5</v>
      </c>
      <c r="H24" s="65">
        <v>19</v>
      </c>
      <c r="I24" s="21">
        <f>IF(H47=0, "-", H24/H47)</f>
        <v>2.0020020020020021E-4</v>
      </c>
      <c r="J24" s="20" t="str">
        <f t="shared" si="0"/>
        <v>-</v>
      </c>
      <c r="K24" s="21">
        <f t="shared" si="1"/>
        <v>-0.57894736842105265</v>
      </c>
    </row>
    <row r="25" spans="1:11" x14ac:dyDescent="0.2">
      <c r="A25" s="7" t="s">
        <v>67</v>
      </c>
      <c r="B25" s="65">
        <v>136</v>
      </c>
      <c r="C25" s="39">
        <f>IF(B47=0, "-", B25/B47)</f>
        <v>1.2860520094562648E-2</v>
      </c>
      <c r="D25" s="65">
        <v>127</v>
      </c>
      <c r="E25" s="21">
        <f>IF(D47=0, "-", D25/D47)</f>
        <v>1.6284138992178485E-2</v>
      </c>
      <c r="F25" s="81">
        <v>1111</v>
      </c>
      <c r="G25" s="39">
        <f>IF(F47=0, "-", F25/F47)</f>
        <v>1.1591027647365675E-2</v>
      </c>
      <c r="H25" s="65">
        <v>1549</v>
      </c>
      <c r="I25" s="21">
        <f>IF(H47=0, "-", H25/H47)</f>
        <v>1.6321584742637375E-2</v>
      </c>
      <c r="J25" s="20">
        <f t="shared" si="0"/>
        <v>7.0866141732283464E-2</v>
      </c>
      <c r="K25" s="21">
        <f t="shared" si="1"/>
        <v>-0.28276307295029052</v>
      </c>
    </row>
    <row r="26" spans="1:11" x14ac:dyDescent="0.2">
      <c r="A26" s="7" t="s">
        <v>68</v>
      </c>
      <c r="B26" s="65">
        <v>27</v>
      </c>
      <c r="C26" s="39">
        <f>IF(B47=0, "-", B26/B47)</f>
        <v>2.553191489361702E-3</v>
      </c>
      <c r="D26" s="65">
        <v>7</v>
      </c>
      <c r="E26" s="21">
        <f>IF(D47=0, "-", D26/D47)</f>
        <v>8.975509680728299E-4</v>
      </c>
      <c r="F26" s="81">
        <v>161</v>
      </c>
      <c r="G26" s="39">
        <f>IF(F47=0, "-", F26/F47)</f>
        <v>1.6797078768909755E-3</v>
      </c>
      <c r="H26" s="65">
        <v>40</v>
      </c>
      <c r="I26" s="21">
        <f>IF(H47=0, "-", H26/H47)</f>
        <v>4.2147410568463202E-4</v>
      </c>
      <c r="J26" s="20">
        <f t="shared" si="0"/>
        <v>2.8571428571428572</v>
      </c>
      <c r="K26" s="21">
        <f t="shared" si="1"/>
        <v>3.0249999999999999</v>
      </c>
    </row>
    <row r="27" spans="1:11" x14ac:dyDescent="0.2">
      <c r="A27" s="7" t="s">
        <v>69</v>
      </c>
      <c r="B27" s="65">
        <v>184</v>
      </c>
      <c r="C27" s="39">
        <f>IF(B47=0, "-", B27/B47)</f>
        <v>1.7399527186761229E-2</v>
      </c>
      <c r="D27" s="65">
        <v>100</v>
      </c>
      <c r="E27" s="21">
        <f>IF(D47=0, "-", D27/D47)</f>
        <v>1.2822156686754712E-2</v>
      </c>
      <c r="F27" s="81">
        <v>1315</v>
      </c>
      <c r="G27" s="39">
        <f>IF(F47=0, "-", F27/F47)</f>
        <v>1.3719353155972874E-2</v>
      </c>
      <c r="H27" s="65">
        <v>1359</v>
      </c>
      <c r="I27" s="21">
        <f>IF(H47=0, "-", H27/H47)</f>
        <v>1.4319582740635372E-2</v>
      </c>
      <c r="J27" s="20">
        <f t="shared" si="0"/>
        <v>0.84</v>
      </c>
      <c r="K27" s="21">
        <f t="shared" si="1"/>
        <v>-3.2376747608535691E-2</v>
      </c>
    </row>
    <row r="28" spans="1:11" x14ac:dyDescent="0.2">
      <c r="A28" s="7" t="s">
        <v>73</v>
      </c>
      <c r="B28" s="65">
        <v>4</v>
      </c>
      <c r="C28" s="39">
        <f>IF(B47=0, "-", B28/B47)</f>
        <v>3.7825059101654848E-4</v>
      </c>
      <c r="D28" s="65">
        <v>2</v>
      </c>
      <c r="E28" s="21">
        <f>IF(D47=0, "-", D28/D47)</f>
        <v>2.5644313373509426E-4</v>
      </c>
      <c r="F28" s="81">
        <v>54</v>
      </c>
      <c r="G28" s="39">
        <f>IF(F47=0, "-", F28/F47)</f>
        <v>5.6338028169014088E-4</v>
      </c>
      <c r="H28" s="65">
        <v>44</v>
      </c>
      <c r="I28" s="21">
        <f>IF(H47=0, "-", H28/H47)</f>
        <v>4.6362151625309518E-4</v>
      </c>
      <c r="J28" s="20">
        <f t="shared" si="0"/>
        <v>1</v>
      </c>
      <c r="K28" s="21">
        <f t="shared" si="1"/>
        <v>0.22727272727272727</v>
      </c>
    </row>
    <row r="29" spans="1:11" x14ac:dyDescent="0.2">
      <c r="A29" s="7" t="s">
        <v>74</v>
      </c>
      <c r="B29" s="65">
        <v>1113</v>
      </c>
      <c r="C29" s="39">
        <f>IF(B47=0, "-", B29/B47)</f>
        <v>0.10524822695035461</v>
      </c>
      <c r="D29" s="65">
        <v>765</v>
      </c>
      <c r="E29" s="21">
        <f>IF(D47=0, "-", D29/D47)</f>
        <v>9.8089498653673543E-2</v>
      </c>
      <c r="F29" s="81">
        <v>12287</v>
      </c>
      <c r="G29" s="39">
        <f>IF(F47=0, "-", F29/F47)</f>
        <v>0.12818988002086593</v>
      </c>
      <c r="H29" s="65">
        <v>10009</v>
      </c>
      <c r="I29" s="21">
        <f>IF(H47=0, "-", H29/H47)</f>
        <v>0.10546335809493704</v>
      </c>
      <c r="J29" s="20">
        <f t="shared" si="0"/>
        <v>0.45490196078431372</v>
      </c>
      <c r="K29" s="21">
        <f t="shared" si="1"/>
        <v>0.22759516435208313</v>
      </c>
    </row>
    <row r="30" spans="1:11" x14ac:dyDescent="0.2">
      <c r="A30" s="7" t="s">
        <v>76</v>
      </c>
      <c r="B30" s="65">
        <v>249</v>
      </c>
      <c r="C30" s="39">
        <f>IF(B47=0, "-", B30/B47)</f>
        <v>2.354609929078014E-2</v>
      </c>
      <c r="D30" s="65">
        <v>193</v>
      </c>
      <c r="E30" s="21">
        <f>IF(D47=0, "-", D30/D47)</f>
        <v>2.4746762405436596E-2</v>
      </c>
      <c r="F30" s="81">
        <v>2270</v>
      </c>
      <c r="G30" s="39">
        <f>IF(F47=0, "-", F30/F47)</f>
        <v>2.3682837767344811E-2</v>
      </c>
      <c r="H30" s="65">
        <v>1857</v>
      </c>
      <c r="I30" s="21">
        <f>IF(H47=0, "-", H30/H47)</f>
        <v>1.9566935356409042E-2</v>
      </c>
      <c r="J30" s="20">
        <f t="shared" si="0"/>
        <v>0.29015544041450775</v>
      </c>
      <c r="K30" s="21">
        <f t="shared" si="1"/>
        <v>0.22240172320947765</v>
      </c>
    </row>
    <row r="31" spans="1:11" x14ac:dyDescent="0.2">
      <c r="A31" s="7" t="s">
        <v>79</v>
      </c>
      <c r="B31" s="65">
        <v>314</v>
      </c>
      <c r="C31" s="39">
        <f>IF(B47=0, "-", B31/B47)</f>
        <v>2.9692671394799055E-2</v>
      </c>
      <c r="D31" s="65">
        <v>90</v>
      </c>
      <c r="E31" s="21">
        <f>IF(D47=0, "-", D31/D47)</f>
        <v>1.1539941018079241E-2</v>
      </c>
      <c r="F31" s="81">
        <v>2019</v>
      </c>
      <c r="G31" s="39">
        <f>IF(F47=0, "-", F31/F47)</f>
        <v>2.10641627543036E-2</v>
      </c>
      <c r="H31" s="65">
        <v>1213</v>
      </c>
      <c r="I31" s="21">
        <f>IF(H47=0, "-", H31/H47)</f>
        <v>1.2781202254886465E-2</v>
      </c>
      <c r="J31" s="20">
        <f t="shared" si="0"/>
        <v>2.4888888888888889</v>
      </c>
      <c r="K31" s="21">
        <f t="shared" si="1"/>
        <v>0.66446826051112939</v>
      </c>
    </row>
    <row r="32" spans="1:11" x14ac:dyDescent="0.2">
      <c r="A32" s="7" t="s">
        <v>80</v>
      </c>
      <c r="B32" s="65">
        <v>24</v>
      </c>
      <c r="C32" s="39">
        <f>IF(B47=0, "-", B32/B47)</f>
        <v>2.2695035460992908E-3</v>
      </c>
      <c r="D32" s="65">
        <v>18</v>
      </c>
      <c r="E32" s="21">
        <f>IF(D47=0, "-", D32/D47)</f>
        <v>2.3079882036158481E-3</v>
      </c>
      <c r="F32" s="81">
        <v>271</v>
      </c>
      <c r="G32" s="39">
        <f>IF(F47=0, "-", F32/F47)</f>
        <v>2.8273343766301515E-3</v>
      </c>
      <c r="H32" s="65">
        <v>220</v>
      </c>
      <c r="I32" s="21">
        <f>IF(H47=0, "-", H32/H47)</f>
        <v>2.3181075812654761E-3</v>
      </c>
      <c r="J32" s="20">
        <f t="shared" si="0"/>
        <v>0.33333333333333331</v>
      </c>
      <c r="K32" s="21">
        <f t="shared" si="1"/>
        <v>0.23181818181818181</v>
      </c>
    </row>
    <row r="33" spans="1:11" x14ac:dyDescent="0.2">
      <c r="A33" s="7" t="s">
        <v>81</v>
      </c>
      <c r="B33" s="65">
        <v>1441</v>
      </c>
      <c r="C33" s="39">
        <f>IF(B47=0, "-", B33/B47)</f>
        <v>0.1362647754137116</v>
      </c>
      <c r="D33" s="65">
        <v>1077</v>
      </c>
      <c r="E33" s="21">
        <f>IF(D47=0, "-", D33/D47)</f>
        <v>0.13809462751634824</v>
      </c>
      <c r="F33" s="81">
        <v>10740</v>
      </c>
      <c r="G33" s="39">
        <f>IF(F47=0, "-", F33/F47)</f>
        <v>0.11205007824726135</v>
      </c>
      <c r="H33" s="65">
        <v>13218</v>
      </c>
      <c r="I33" s="21">
        <f>IF(H47=0, "-", H33/H47)</f>
        <v>0.13927611822348665</v>
      </c>
      <c r="J33" s="20">
        <f t="shared" si="0"/>
        <v>0.33797585886722376</v>
      </c>
      <c r="K33" s="21">
        <f t="shared" si="1"/>
        <v>-0.18747162959600544</v>
      </c>
    </row>
    <row r="34" spans="1:11" x14ac:dyDescent="0.2">
      <c r="A34" s="7" t="s">
        <v>83</v>
      </c>
      <c r="B34" s="65">
        <v>477</v>
      </c>
      <c r="C34" s="39">
        <f>IF(B47=0, "-", B34/B47)</f>
        <v>4.5106382978723401E-2</v>
      </c>
      <c r="D34" s="65">
        <v>555</v>
      </c>
      <c r="E34" s="21">
        <f>IF(D47=0, "-", D34/D47)</f>
        <v>7.1162969611488658E-2</v>
      </c>
      <c r="F34" s="81">
        <v>4787</v>
      </c>
      <c r="G34" s="39">
        <f>IF(F47=0, "-", F34/F47)</f>
        <v>4.994261867501304E-2</v>
      </c>
      <c r="H34" s="65">
        <v>6443</v>
      </c>
      <c r="I34" s="21">
        <f>IF(H47=0, "-", H34/H47)</f>
        <v>6.7888941573152103E-2</v>
      </c>
      <c r="J34" s="20">
        <f t="shared" si="0"/>
        <v>-0.14054054054054055</v>
      </c>
      <c r="K34" s="21">
        <f t="shared" si="1"/>
        <v>-0.25702312587304049</v>
      </c>
    </row>
    <row r="35" spans="1:11" x14ac:dyDescent="0.2">
      <c r="A35" s="7" t="s">
        <v>84</v>
      </c>
      <c r="B35" s="65">
        <v>7</v>
      </c>
      <c r="C35" s="39">
        <f>IF(B47=0, "-", B35/B47)</f>
        <v>6.6193853427895977E-4</v>
      </c>
      <c r="D35" s="65">
        <v>65</v>
      </c>
      <c r="E35" s="21">
        <f>IF(D47=0, "-", D35/D47)</f>
        <v>8.3344018463905635E-3</v>
      </c>
      <c r="F35" s="81">
        <v>192</v>
      </c>
      <c r="G35" s="39">
        <f>IF(F47=0, "-", F35/F47)</f>
        <v>2.0031298904538341E-3</v>
      </c>
      <c r="H35" s="65">
        <v>340</v>
      </c>
      <c r="I35" s="21">
        <f>IF(H47=0, "-", H35/H47)</f>
        <v>3.5825298983193721E-3</v>
      </c>
      <c r="J35" s="20">
        <f t="shared" si="0"/>
        <v>-0.89230769230769236</v>
      </c>
      <c r="K35" s="21">
        <f t="shared" si="1"/>
        <v>-0.43529411764705883</v>
      </c>
    </row>
    <row r="36" spans="1:11" x14ac:dyDescent="0.2">
      <c r="A36" s="7" t="s">
        <v>85</v>
      </c>
      <c r="B36" s="65">
        <v>52</v>
      </c>
      <c r="C36" s="39">
        <f>IF(B47=0, "-", B36/B47)</f>
        <v>4.9172576832151298E-3</v>
      </c>
      <c r="D36" s="65">
        <v>39</v>
      </c>
      <c r="E36" s="21">
        <f>IF(D47=0, "-", D36/D47)</f>
        <v>5.0006411078343379E-3</v>
      </c>
      <c r="F36" s="81">
        <v>548</v>
      </c>
      <c r="G36" s="39">
        <f>IF(F47=0, "-", F36/F47)</f>
        <v>5.7172665623369846E-3</v>
      </c>
      <c r="H36" s="65">
        <v>478</v>
      </c>
      <c r="I36" s="21">
        <f>IF(H47=0, "-", H36/H47)</f>
        <v>5.0366155629313521E-3</v>
      </c>
      <c r="J36" s="20">
        <f t="shared" si="0"/>
        <v>0.33333333333333331</v>
      </c>
      <c r="K36" s="21">
        <f t="shared" si="1"/>
        <v>0.14644351464435146</v>
      </c>
    </row>
    <row r="37" spans="1:11" x14ac:dyDescent="0.2">
      <c r="A37" s="7" t="s">
        <v>87</v>
      </c>
      <c r="B37" s="65">
        <v>53</v>
      </c>
      <c r="C37" s="39">
        <f>IF(B47=0, "-", B37/B47)</f>
        <v>5.0118203309692669E-3</v>
      </c>
      <c r="D37" s="65">
        <v>42</v>
      </c>
      <c r="E37" s="21">
        <f>IF(D47=0, "-", D37/D47)</f>
        <v>5.3853058084369788E-3</v>
      </c>
      <c r="F37" s="81">
        <v>465</v>
      </c>
      <c r="G37" s="39">
        <f>IF(F47=0, "-", F37/F47)</f>
        <v>4.8513302034428798E-3</v>
      </c>
      <c r="H37" s="65">
        <v>378</v>
      </c>
      <c r="I37" s="21">
        <f>IF(H47=0, "-", H37/H47)</f>
        <v>3.982930298719772E-3</v>
      </c>
      <c r="J37" s="20">
        <f t="shared" si="0"/>
        <v>0.26190476190476192</v>
      </c>
      <c r="K37" s="21">
        <f t="shared" si="1"/>
        <v>0.23015873015873015</v>
      </c>
    </row>
    <row r="38" spans="1:11" x14ac:dyDescent="0.2">
      <c r="A38" s="7" t="s">
        <v>88</v>
      </c>
      <c r="B38" s="65">
        <v>0</v>
      </c>
      <c r="C38" s="39">
        <f>IF(B47=0, "-", B38/B47)</f>
        <v>0</v>
      </c>
      <c r="D38" s="65">
        <v>1</v>
      </c>
      <c r="E38" s="21">
        <f>IF(D47=0, "-", D38/D47)</f>
        <v>1.2822156686754713E-4</v>
      </c>
      <c r="F38" s="81">
        <v>4</v>
      </c>
      <c r="G38" s="39">
        <f>IF(F47=0, "-", F38/F47)</f>
        <v>4.1731872717788211E-5</v>
      </c>
      <c r="H38" s="65">
        <v>3</v>
      </c>
      <c r="I38" s="21">
        <f>IF(H47=0, "-", H38/H47)</f>
        <v>3.1610557926347399E-5</v>
      </c>
      <c r="J38" s="20">
        <f t="shared" si="0"/>
        <v>-1</v>
      </c>
      <c r="K38" s="21">
        <f t="shared" si="1"/>
        <v>0.33333333333333331</v>
      </c>
    </row>
    <row r="39" spans="1:11" x14ac:dyDescent="0.2">
      <c r="A39" s="7" t="s">
        <v>90</v>
      </c>
      <c r="B39" s="65">
        <v>62</v>
      </c>
      <c r="C39" s="39">
        <f>IF(B47=0, "-", B39/B47)</f>
        <v>5.8628841607565015E-3</v>
      </c>
      <c r="D39" s="65">
        <v>31</v>
      </c>
      <c r="E39" s="21">
        <f>IF(D47=0, "-", D39/D47)</f>
        <v>3.9748685728939609E-3</v>
      </c>
      <c r="F39" s="81">
        <v>479</v>
      </c>
      <c r="G39" s="39">
        <f>IF(F47=0, "-", F39/F47)</f>
        <v>4.9973917579551382E-3</v>
      </c>
      <c r="H39" s="65">
        <v>404</v>
      </c>
      <c r="I39" s="21">
        <f>IF(H47=0, "-", H39/H47)</f>
        <v>4.2568884674147834E-3</v>
      </c>
      <c r="J39" s="20">
        <f t="shared" si="0"/>
        <v>1</v>
      </c>
      <c r="K39" s="21">
        <f t="shared" si="1"/>
        <v>0.18564356435643564</v>
      </c>
    </row>
    <row r="40" spans="1:11" x14ac:dyDescent="0.2">
      <c r="A40" s="7" t="s">
        <v>91</v>
      </c>
      <c r="B40" s="65">
        <v>16</v>
      </c>
      <c r="C40" s="39">
        <f>IF(B47=0, "-", B40/B47)</f>
        <v>1.5130023640661939E-3</v>
      </c>
      <c r="D40" s="65">
        <v>10</v>
      </c>
      <c r="E40" s="21">
        <f>IF(D47=0, "-", D40/D47)</f>
        <v>1.2822156686754713E-3</v>
      </c>
      <c r="F40" s="81">
        <v>192</v>
      </c>
      <c r="G40" s="39">
        <f>IF(F47=0, "-", F40/F47)</f>
        <v>2.0031298904538341E-3</v>
      </c>
      <c r="H40" s="65">
        <v>80</v>
      </c>
      <c r="I40" s="21">
        <f>IF(H47=0, "-", H40/H47)</f>
        <v>8.4294821136926404E-4</v>
      </c>
      <c r="J40" s="20">
        <f t="shared" si="0"/>
        <v>0.6</v>
      </c>
      <c r="K40" s="21">
        <f t="shared" si="1"/>
        <v>1.4</v>
      </c>
    </row>
    <row r="41" spans="1:11" x14ac:dyDescent="0.2">
      <c r="A41" s="7" t="s">
        <v>92</v>
      </c>
      <c r="B41" s="65">
        <v>461</v>
      </c>
      <c r="C41" s="39">
        <f>IF(B47=0, "-", B41/B47)</f>
        <v>4.3593380614657208E-2</v>
      </c>
      <c r="D41" s="65">
        <v>353</v>
      </c>
      <c r="E41" s="21">
        <f>IF(D47=0, "-", D41/D47)</f>
        <v>4.5262213104244137E-2</v>
      </c>
      <c r="F41" s="81">
        <v>4291</v>
      </c>
      <c r="G41" s="39">
        <f>IF(F47=0, "-", F41/F47)</f>
        <v>4.4767866458007302E-2</v>
      </c>
      <c r="H41" s="65">
        <v>5444</v>
      </c>
      <c r="I41" s="21">
        <f>IF(H47=0, "-", H41/H47)</f>
        <v>5.7362625783678414E-2</v>
      </c>
      <c r="J41" s="20">
        <f t="shared" si="0"/>
        <v>0.30594900849858359</v>
      </c>
      <c r="K41" s="21">
        <f t="shared" si="1"/>
        <v>-0.21179279941219692</v>
      </c>
    </row>
    <row r="42" spans="1:11" x14ac:dyDescent="0.2">
      <c r="A42" s="7" t="s">
        <v>93</v>
      </c>
      <c r="B42" s="65">
        <v>160</v>
      </c>
      <c r="C42" s="39">
        <f>IF(B47=0, "-", B42/B47)</f>
        <v>1.5130023640661938E-2</v>
      </c>
      <c r="D42" s="65">
        <v>112</v>
      </c>
      <c r="E42" s="21">
        <f>IF(D47=0, "-", D42/D47)</f>
        <v>1.4360815489165278E-2</v>
      </c>
      <c r="F42" s="81">
        <v>1661</v>
      </c>
      <c r="G42" s="39">
        <f>IF(F47=0, "-", F42/F47)</f>
        <v>1.7329160146061555E-2</v>
      </c>
      <c r="H42" s="65">
        <v>1116</v>
      </c>
      <c r="I42" s="21">
        <f>IF(H47=0, "-", H42/H47)</f>
        <v>1.1759127548601233E-2</v>
      </c>
      <c r="J42" s="20">
        <f t="shared" si="0"/>
        <v>0.42857142857142855</v>
      </c>
      <c r="K42" s="21">
        <f t="shared" si="1"/>
        <v>0.48835125448028671</v>
      </c>
    </row>
    <row r="43" spans="1:11" x14ac:dyDescent="0.2">
      <c r="A43" s="7" t="s">
        <v>94</v>
      </c>
      <c r="B43" s="65">
        <v>2383</v>
      </c>
      <c r="C43" s="39">
        <f>IF(B47=0, "-", B43/B47)</f>
        <v>0.22534278959810874</v>
      </c>
      <c r="D43" s="65">
        <v>1483</v>
      </c>
      <c r="E43" s="21">
        <f>IF(D47=0, "-", D43/D47)</f>
        <v>0.19015258366457238</v>
      </c>
      <c r="F43" s="81">
        <v>20817</v>
      </c>
      <c r="G43" s="39">
        <f>IF(F47=0, "-", F43/F47)</f>
        <v>0.2171830985915493</v>
      </c>
      <c r="H43" s="65">
        <v>18449</v>
      </c>
      <c r="I43" s="21">
        <f>IF(H47=0, "-", H43/H47)</f>
        <v>0.1943943943943944</v>
      </c>
      <c r="J43" s="20">
        <f t="shared" si="0"/>
        <v>0.60687795010114631</v>
      </c>
      <c r="K43" s="21">
        <f t="shared" si="1"/>
        <v>0.12835384031654831</v>
      </c>
    </row>
    <row r="44" spans="1:11" x14ac:dyDescent="0.2">
      <c r="A44" s="7" t="s">
        <v>96</v>
      </c>
      <c r="B44" s="65">
        <v>233</v>
      </c>
      <c r="C44" s="39">
        <f>IF(B47=0, "-", B44/B47)</f>
        <v>2.2033096926713947E-2</v>
      </c>
      <c r="D44" s="65">
        <v>188</v>
      </c>
      <c r="E44" s="21">
        <f>IF(D47=0, "-", D44/D47)</f>
        <v>2.410565457109886E-2</v>
      </c>
      <c r="F44" s="81">
        <v>2355</v>
      </c>
      <c r="G44" s="39">
        <f>IF(F47=0, "-", F44/F47)</f>
        <v>2.4569640062597809E-2</v>
      </c>
      <c r="H44" s="65">
        <v>2089</v>
      </c>
      <c r="I44" s="21">
        <f>IF(H47=0, "-", H44/H47)</f>
        <v>2.2011485169379907E-2</v>
      </c>
      <c r="J44" s="20">
        <f t="shared" si="0"/>
        <v>0.23936170212765959</v>
      </c>
      <c r="K44" s="21">
        <f t="shared" si="1"/>
        <v>0.12733365246529441</v>
      </c>
    </row>
    <row r="45" spans="1:11" x14ac:dyDescent="0.2">
      <c r="A45" s="7" t="s">
        <v>97</v>
      </c>
      <c r="B45" s="65">
        <v>115</v>
      </c>
      <c r="C45" s="39">
        <f>IF(B47=0, "-", B45/B47)</f>
        <v>1.0874704491725768E-2</v>
      </c>
      <c r="D45" s="65">
        <v>65</v>
      </c>
      <c r="E45" s="21">
        <f>IF(D47=0, "-", D45/D47)</f>
        <v>8.3344018463905635E-3</v>
      </c>
      <c r="F45" s="81">
        <v>1012</v>
      </c>
      <c r="G45" s="39">
        <f>IF(F47=0, "-", F45/F47)</f>
        <v>1.0558163797600417E-2</v>
      </c>
      <c r="H45" s="65">
        <v>954</v>
      </c>
      <c r="I45" s="21">
        <f>IF(H47=0, "-", H45/H47)</f>
        <v>1.0052157420578474E-2</v>
      </c>
      <c r="J45" s="20">
        <f t="shared" si="0"/>
        <v>0.76923076923076927</v>
      </c>
      <c r="K45" s="21">
        <f t="shared" si="1"/>
        <v>6.0796645702306078E-2</v>
      </c>
    </row>
    <row r="46" spans="1:11" x14ac:dyDescent="0.2">
      <c r="A46" s="2"/>
      <c r="B46" s="68"/>
      <c r="C46" s="33"/>
      <c r="D46" s="68"/>
      <c r="E46" s="6"/>
      <c r="F46" s="82"/>
      <c r="G46" s="33"/>
      <c r="H46" s="68"/>
      <c r="I46" s="6"/>
      <c r="J46" s="5"/>
      <c r="K46" s="6"/>
    </row>
    <row r="47" spans="1:11" s="43" customFormat="1" x14ac:dyDescent="0.2">
      <c r="A47" s="162" t="s">
        <v>624</v>
      </c>
      <c r="B47" s="71">
        <f>SUM(B7:B46)</f>
        <v>10575</v>
      </c>
      <c r="C47" s="40">
        <v>1</v>
      </c>
      <c r="D47" s="71">
        <f>SUM(D7:D46)</f>
        <v>7799</v>
      </c>
      <c r="E47" s="41">
        <v>1</v>
      </c>
      <c r="F47" s="77">
        <f>SUM(F7:F46)</f>
        <v>95850</v>
      </c>
      <c r="G47" s="42">
        <v>1</v>
      </c>
      <c r="H47" s="71">
        <f>SUM(H7:H46)</f>
        <v>94905</v>
      </c>
      <c r="I47" s="41">
        <v>1</v>
      </c>
      <c r="J47" s="37">
        <f>IF(D47=0, "-", (B47-D47)/D47)</f>
        <v>0.35594306962431083</v>
      </c>
      <c r="K47" s="38">
        <f>IF(H47=0, "-", (F47-H47)/H47)</f>
        <v>9.9573257467994308E-3</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81"/>
  <sheetViews>
    <sheetView tabSelected="1" zoomScaleNormal="100" workbookViewId="0">
      <selection activeCell="M1" sqref="M1"/>
    </sheetView>
  </sheetViews>
  <sheetFormatPr defaultRowHeight="12.75" x14ac:dyDescent="0.2"/>
  <cols>
    <col min="1" max="1" width="34.7109375"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111</v>
      </c>
      <c r="B2" s="202" t="s">
        <v>101</v>
      </c>
      <c r="C2" s="198"/>
      <c r="D2" s="198"/>
      <c r="E2" s="203"/>
      <c r="F2" s="203"/>
      <c r="G2" s="203"/>
      <c r="H2" s="203"/>
      <c r="I2" s="203"/>
      <c r="J2" s="203"/>
      <c r="K2" s="203"/>
    </row>
    <row r="4" spans="1:11" ht="15.75" x14ac:dyDescent="0.25">
      <c r="A4" s="164" t="s">
        <v>127</v>
      </c>
      <c r="B4" s="196" t="s">
        <v>1</v>
      </c>
      <c r="C4" s="200"/>
      <c r="D4" s="200"/>
      <c r="E4" s="197"/>
      <c r="F4" s="196" t="s">
        <v>14</v>
      </c>
      <c r="G4" s="200"/>
      <c r="H4" s="200"/>
      <c r="I4" s="197"/>
      <c r="J4" s="196" t="s">
        <v>15</v>
      </c>
      <c r="K4" s="197"/>
    </row>
    <row r="5" spans="1:11" x14ac:dyDescent="0.2">
      <c r="A5" s="22"/>
      <c r="B5" s="196">
        <f>VALUE(RIGHT($B$2, 4))</f>
        <v>2020</v>
      </c>
      <c r="C5" s="197"/>
      <c r="D5" s="196">
        <f>B5-1</f>
        <v>2019</v>
      </c>
      <c r="E5" s="204"/>
      <c r="F5" s="196">
        <f>B5</f>
        <v>2020</v>
      </c>
      <c r="G5" s="204"/>
      <c r="H5" s="196">
        <f>D5</f>
        <v>2019</v>
      </c>
      <c r="I5" s="204"/>
      <c r="J5" s="140" t="s">
        <v>4</v>
      </c>
      <c r="K5" s="141" t="s">
        <v>2</v>
      </c>
    </row>
    <row r="6" spans="1:11" x14ac:dyDescent="0.2">
      <c r="A6" s="163" t="s">
        <v>129</v>
      </c>
      <c r="B6" s="61" t="s">
        <v>12</v>
      </c>
      <c r="C6" s="62" t="s">
        <v>13</v>
      </c>
      <c r="D6" s="61" t="s">
        <v>12</v>
      </c>
      <c r="E6" s="63" t="s">
        <v>13</v>
      </c>
      <c r="F6" s="62" t="s">
        <v>12</v>
      </c>
      <c r="G6" s="62" t="s">
        <v>13</v>
      </c>
      <c r="H6" s="61" t="s">
        <v>12</v>
      </c>
      <c r="I6" s="63" t="s">
        <v>13</v>
      </c>
      <c r="J6" s="61"/>
      <c r="K6" s="63"/>
    </row>
    <row r="7" spans="1:11" x14ac:dyDescent="0.2">
      <c r="A7" s="7" t="s">
        <v>507</v>
      </c>
      <c r="B7" s="65">
        <v>0</v>
      </c>
      <c r="C7" s="34">
        <f>IF(B12=0, "-", B7/B12)</f>
        <v>0</v>
      </c>
      <c r="D7" s="65">
        <v>0</v>
      </c>
      <c r="E7" s="9">
        <f>IF(D12=0, "-", D7/D12)</f>
        <v>0</v>
      </c>
      <c r="F7" s="81">
        <v>4</v>
      </c>
      <c r="G7" s="34">
        <f>IF(F12=0, "-", F7/F12)</f>
        <v>9.2165898617511521E-3</v>
      </c>
      <c r="H7" s="65">
        <v>0</v>
      </c>
      <c r="I7" s="9">
        <f>IF(H12=0, "-", H7/H12)</f>
        <v>0</v>
      </c>
      <c r="J7" s="8" t="str">
        <f>IF(D7=0, "-", IF((B7-D7)/D7&lt;10, (B7-D7)/D7, "&gt;999%"))</f>
        <v>-</v>
      </c>
      <c r="K7" s="9" t="str">
        <f>IF(H7=0, "-", IF((F7-H7)/H7&lt;10, (F7-H7)/H7, "&gt;999%"))</f>
        <v>-</v>
      </c>
    </row>
    <row r="8" spans="1:11" x14ac:dyDescent="0.2">
      <c r="A8" s="7" t="s">
        <v>508</v>
      </c>
      <c r="B8" s="65">
        <v>3</v>
      </c>
      <c r="C8" s="34">
        <f>IF(B12=0, "-", B8/B12)</f>
        <v>9.0909090909090912E-2</v>
      </c>
      <c r="D8" s="65">
        <v>1</v>
      </c>
      <c r="E8" s="9">
        <f>IF(D12=0, "-", D8/D12)</f>
        <v>1.7857142857142856E-2</v>
      </c>
      <c r="F8" s="81">
        <v>23</v>
      </c>
      <c r="G8" s="34">
        <f>IF(F12=0, "-", F8/F12)</f>
        <v>5.2995391705069124E-2</v>
      </c>
      <c r="H8" s="65">
        <v>7</v>
      </c>
      <c r="I8" s="9">
        <f>IF(H12=0, "-", H8/H12)</f>
        <v>1.3207547169811321E-2</v>
      </c>
      <c r="J8" s="8">
        <f>IF(D8=0, "-", IF((B8-D8)/D8&lt;10, (B8-D8)/D8, "&gt;999%"))</f>
        <v>2</v>
      </c>
      <c r="K8" s="9">
        <f>IF(H8=0, "-", IF((F8-H8)/H8&lt;10, (F8-H8)/H8, "&gt;999%"))</f>
        <v>2.2857142857142856</v>
      </c>
    </row>
    <row r="9" spans="1:11" x14ac:dyDescent="0.2">
      <c r="A9" s="7" t="s">
        <v>509</v>
      </c>
      <c r="B9" s="65">
        <v>0</v>
      </c>
      <c r="C9" s="34">
        <f>IF(B12=0, "-", B9/B12)</f>
        <v>0</v>
      </c>
      <c r="D9" s="65">
        <v>1</v>
      </c>
      <c r="E9" s="9">
        <f>IF(D12=0, "-", D9/D12)</f>
        <v>1.7857142857142856E-2</v>
      </c>
      <c r="F9" s="81">
        <v>5</v>
      </c>
      <c r="G9" s="34">
        <f>IF(F12=0, "-", F9/F12)</f>
        <v>1.1520737327188941E-2</v>
      </c>
      <c r="H9" s="65">
        <v>16</v>
      </c>
      <c r="I9" s="9">
        <f>IF(H12=0, "-", H9/H12)</f>
        <v>3.0188679245283019E-2</v>
      </c>
      <c r="J9" s="8">
        <f>IF(D9=0, "-", IF((B9-D9)/D9&lt;10, (B9-D9)/D9, "&gt;999%"))</f>
        <v>-1</v>
      </c>
      <c r="K9" s="9">
        <f>IF(H9=0, "-", IF((F9-H9)/H9&lt;10, (F9-H9)/H9, "&gt;999%"))</f>
        <v>-0.6875</v>
      </c>
    </row>
    <row r="10" spans="1:11" x14ac:dyDescent="0.2">
      <c r="A10" s="7" t="s">
        <v>510</v>
      </c>
      <c r="B10" s="65">
        <v>30</v>
      </c>
      <c r="C10" s="34">
        <f>IF(B12=0, "-", B10/B12)</f>
        <v>0.90909090909090906</v>
      </c>
      <c r="D10" s="65">
        <v>54</v>
      </c>
      <c r="E10" s="9">
        <f>IF(D12=0, "-", D10/D12)</f>
        <v>0.9642857142857143</v>
      </c>
      <c r="F10" s="81">
        <v>402</v>
      </c>
      <c r="G10" s="34">
        <f>IF(F12=0, "-", F10/F12)</f>
        <v>0.92626728110599077</v>
      </c>
      <c r="H10" s="65">
        <v>507</v>
      </c>
      <c r="I10" s="9">
        <f>IF(H12=0, "-", H10/H12)</f>
        <v>0.95660377358490567</v>
      </c>
      <c r="J10" s="8">
        <f>IF(D10=0, "-", IF((B10-D10)/D10&lt;10, (B10-D10)/D10, "&gt;999%"))</f>
        <v>-0.44444444444444442</v>
      </c>
      <c r="K10" s="9">
        <f>IF(H10=0, "-", IF((F10-H10)/H10&lt;10, (F10-H10)/H10, "&gt;999%"))</f>
        <v>-0.20710059171597633</v>
      </c>
    </row>
    <row r="11" spans="1:11" x14ac:dyDescent="0.2">
      <c r="A11" s="2"/>
      <c r="B11" s="68"/>
      <c r="C11" s="33"/>
      <c r="D11" s="68"/>
      <c r="E11" s="6"/>
      <c r="F11" s="82"/>
      <c r="G11" s="33"/>
      <c r="H11" s="68"/>
      <c r="I11" s="6"/>
      <c r="J11" s="5"/>
      <c r="K11" s="6"/>
    </row>
    <row r="12" spans="1:11" s="43" customFormat="1" x14ac:dyDescent="0.2">
      <c r="A12" s="162" t="s">
        <v>646</v>
      </c>
      <c r="B12" s="71">
        <f>SUM(B7:B11)</f>
        <v>33</v>
      </c>
      <c r="C12" s="40">
        <f>B12/20342</f>
        <v>1.622259364860879E-3</v>
      </c>
      <c r="D12" s="71">
        <f>SUM(D7:D11)</f>
        <v>56</v>
      </c>
      <c r="E12" s="41">
        <f>D12/17066</f>
        <v>3.2813781788351109E-3</v>
      </c>
      <c r="F12" s="77">
        <f>SUM(F7:F11)</f>
        <v>434</v>
      </c>
      <c r="G12" s="42">
        <f>F12/195769</f>
        <v>2.2168984875031287E-3</v>
      </c>
      <c r="H12" s="71">
        <f>SUM(H7:H11)</f>
        <v>530</v>
      </c>
      <c r="I12" s="41">
        <f>H12/214788</f>
        <v>2.4675493975454869E-3</v>
      </c>
      <c r="J12" s="37">
        <f>IF(D12=0, "-", IF((B12-D12)/D12&lt;10, (B12-D12)/D12, "&gt;999%"))</f>
        <v>-0.4107142857142857</v>
      </c>
      <c r="K12" s="38">
        <f>IF(H12=0, "-", IF((F12-H12)/H12&lt;10, (F12-H12)/H12, "&gt;999%"))</f>
        <v>-0.1811320754716981</v>
      </c>
    </row>
    <row r="13" spans="1:11" x14ac:dyDescent="0.2">
      <c r="B13" s="83"/>
      <c r="D13" s="83"/>
      <c r="F13" s="83"/>
      <c r="H13" s="83"/>
    </row>
    <row r="14" spans="1:11" x14ac:dyDescent="0.2">
      <c r="A14" s="163" t="s">
        <v>130</v>
      </c>
      <c r="B14" s="61" t="s">
        <v>12</v>
      </c>
      <c r="C14" s="62" t="s">
        <v>13</v>
      </c>
      <c r="D14" s="61" t="s">
        <v>12</v>
      </c>
      <c r="E14" s="63" t="s">
        <v>13</v>
      </c>
      <c r="F14" s="62" t="s">
        <v>12</v>
      </c>
      <c r="G14" s="62" t="s">
        <v>13</v>
      </c>
      <c r="H14" s="61" t="s">
        <v>12</v>
      </c>
      <c r="I14" s="63" t="s">
        <v>13</v>
      </c>
      <c r="J14" s="61"/>
      <c r="K14" s="63"/>
    </row>
    <row r="15" spans="1:11" x14ac:dyDescent="0.2">
      <c r="A15" s="7" t="s">
        <v>511</v>
      </c>
      <c r="B15" s="65">
        <v>6</v>
      </c>
      <c r="C15" s="34">
        <f>IF(B17=0, "-", B15/B17)</f>
        <v>1</v>
      </c>
      <c r="D15" s="65">
        <v>10</v>
      </c>
      <c r="E15" s="9">
        <f>IF(D17=0, "-", D15/D17)</f>
        <v>1</v>
      </c>
      <c r="F15" s="81">
        <v>121</v>
      </c>
      <c r="G15" s="34">
        <f>IF(F17=0, "-", F15/F17)</f>
        <v>1</v>
      </c>
      <c r="H15" s="65">
        <v>83</v>
      </c>
      <c r="I15" s="9">
        <f>IF(H17=0, "-", H15/H17)</f>
        <v>1</v>
      </c>
      <c r="J15" s="8">
        <f>IF(D15=0, "-", IF((B15-D15)/D15&lt;10, (B15-D15)/D15, "&gt;999%"))</f>
        <v>-0.4</v>
      </c>
      <c r="K15" s="9">
        <f>IF(H15=0, "-", IF((F15-H15)/H15&lt;10, (F15-H15)/H15, "&gt;999%"))</f>
        <v>0.45783132530120479</v>
      </c>
    </row>
    <row r="16" spans="1:11" x14ac:dyDescent="0.2">
      <c r="A16" s="2"/>
      <c r="B16" s="68"/>
      <c r="C16" s="33"/>
      <c r="D16" s="68"/>
      <c r="E16" s="6"/>
      <c r="F16" s="82"/>
      <c r="G16" s="33"/>
      <c r="H16" s="68"/>
      <c r="I16" s="6"/>
      <c r="J16" s="5"/>
      <c r="K16" s="6"/>
    </row>
    <row r="17" spans="1:11" s="43" customFormat="1" x14ac:dyDescent="0.2">
      <c r="A17" s="162" t="s">
        <v>645</v>
      </c>
      <c r="B17" s="71">
        <f>SUM(B15:B16)</f>
        <v>6</v>
      </c>
      <c r="C17" s="40">
        <f>B17/20342</f>
        <v>2.9495624815652346E-4</v>
      </c>
      <c r="D17" s="71">
        <f>SUM(D15:D16)</f>
        <v>10</v>
      </c>
      <c r="E17" s="41">
        <f>D17/17066</f>
        <v>5.859603890776984E-4</v>
      </c>
      <c r="F17" s="77">
        <f>SUM(F15:F16)</f>
        <v>121</v>
      </c>
      <c r="G17" s="42">
        <f>F17/195769</f>
        <v>6.1807538476469715E-4</v>
      </c>
      <c r="H17" s="71">
        <f>SUM(H15:H16)</f>
        <v>83</v>
      </c>
      <c r="I17" s="41">
        <f>H17/214788</f>
        <v>3.8642754716278378E-4</v>
      </c>
      <c r="J17" s="37">
        <f>IF(D17=0, "-", IF((B17-D17)/D17&lt;10, (B17-D17)/D17, "&gt;999%"))</f>
        <v>-0.4</v>
      </c>
      <c r="K17" s="38">
        <f>IF(H17=0, "-", IF((F17-H17)/H17&lt;10, (F17-H17)/H17, "&gt;999%"))</f>
        <v>0.45783132530120479</v>
      </c>
    </row>
    <row r="18" spans="1:11" x14ac:dyDescent="0.2">
      <c r="B18" s="83"/>
      <c r="D18" s="83"/>
      <c r="F18" s="83"/>
      <c r="H18" s="83"/>
    </row>
    <row r="19" spans="1:11" x14ac:dyDescent="0.2">
      <c r="A19" s="163" t="s">
        <v>131</v>
      </c>
      <c r="B19" s="61" t="s">
        <v>12</v>
      </c>
      <c r="C19" s="62" t="s">
        <v>13</v>
      </c>
      <c r="D19" s="61" t="s">
        <v>12</v>
      </c>
      <c r="E19" s="63" t="s">
        <v>13</v>
      </c>
      <c r="F19" s="62" t="s">
        <v>12</v>
      </c>
      <c r="G19" s="62" t="s">
        <v>13</v>
      </c>
      <c r="H19" s="61" t="s">
        <v>12</v>
      </c>
      <c r="I19" s="63" t="s">
        <v>13</v>
      </c>
      <c r="J19" s="61"/>
      <c r="K19" s="63"/>
    </row>
    <row r="20" spans="1:11" x14ac:dyDescent="0.2">
      <c r="A20" s="7" t="s">
        <v>512</v>
      </c>
      <c r="B20" s="65">
        <v>0</v>
      </c>
      <c r="C20" s="34">
        <f>IF(B26=0, "-", B20/B26)</f>
        <v>0</v>
      </c>
      <c r="D20" s="65">
        <v>0</v>
      </c>
      <c r="E20" s="9">
        <f>IF(D26=0, "-", D20/D26)</f>
        <v>0</v>
      </c>
      <c r="F20" s="81">
        <v>0</v>
      </c>
      <c r="G20" s="34">
        <f>IF(F26=0, "-", F20/F26)</f>
        <v>0</v>
      </c>
      <c r="H20" s="65">
        <v>29</v>
      </c>
      <c r="I20" s="9">
        <f>IF(H26=0, "-", H20/H26)</f>
        <v>7.2499999999999995E-2</v>
      </c>
      <c r="J20" s="8" t="str">
        <f>IF(D20=0, "-", IF((B20-D20)/D20&lt;10, (B20-D20)/D20, "&gt;999%"))</f>
        <v>-</v>
      </c>
      <c r="K20" s="9">
        <f>IF(H20=0, "-", IF((F20-H20)/H20&lt;10, (F20-H20)/H20, "&gt;999%"))</f>
        <v>-1</v>
      </c>
    </row>
    <row r="21" spans="1:11" x14ac:dyDescent="0.2">
      <c r="A21" s="7" t="s">
        <v>513</v>
      </c>
      <c r="B21" s="65">
        <v>0</v>
      </c>
      <c r="C21" s="34">
        <f>IF(B26=0, "-", B21/B26)</f>
        <v>0</v>
      </c>
      <c r="D21" s="65">
        <v>0</v>
      </c>
      <c r="E21" s="9">
        <f>IF(D26=0, "-", D21/D26)</f>
        <v>0</v>
      </c>
      <c r="F21" s="81">
        <v>4</v>
      </c>
      <c r="G21" s="34">
        <f>IF(F26=0, "-", F21/F26)</f>
        <v>1.0416666666666666E-2</v>
      </c>
      <c r="H21" s="65">
        <v>14</v>
      </c>
      <c r="I21" s="9">
        <f>IF(H26=0, "-", H21/H26)</f>
        <v>3.5000000000000003E-2</v>
      </c>
      <c r="J21" s="8" t="str">
        <f>IF(D21=0, "-", IF((B21-D21)/D21&lt;10, (B21-D21)/D21, "&gt;999%"))</f>
        <v>-</v>
      </c>
      <c r="K21" s="9">
        <f>IF(H21=0, "-", IF((F21-H21)/H21&lt;10, (F21-H21)/H21, "&gt;999%"))</f>
        <v>-0.7142857142857143</v>
      </c>
    </row>
    <row r="22" spans="1:11" x14ac:dyDescent="0.2">
      <c r="A22" s="7" t="s">
        <v>514</v>
      </c>
      <c r="B22" s="65">
        <v>1</v>
      </c>
      <c r="C22" s="34">
        <f>IF(B26=0, "-", B22/B26)</f>
        <v>2.9411764705882353E-2</v>
      </c>
      <c r="D22" s="65">
        <v>0</v>
      </c>
      <c r="E22" s="9">
        <f>IF(D26=0, "-", D22/D26)</f>
        <v>0</v>
      </c>
      <c r="F22" s="81">
        <v>43</v>
      </c>
      <c r="G22" s="34">
        <f>IF(F26=0, "-", F22/F26)</f>
        <v>0.11197916666666667</v>
      </c>
      <c r="H22" s="65">
        <v>6</v>
      </c>
      <c r="I22" s="9">
        <f>IF(H26=0, "-", H22/H26)</f>
        <v>1.4999999999999999E-2</v>
      </c>
      <c r="J22" s="8" t="str">
        <f>IF(D22=0, "-", IF((B22-D22)/D22&lt;10, (B22-D22)/D22, "&gt;999%"))</f>
        <v>-</v>
      </c>
      <c r="K22" s="9">
        <f>IF(H22=0, "-", IF((F22-H22)/H22&lt;10, (F22-H22)/H22, "&gt;999%"))</f>
        <v>6.166666666666667</v>
      </c>
    </row>
    <row r="23" spans="1:11" x14ac:dyDescent="0.2">
      <c r="A23" s="7" t="s">
        <v>515</v>
      </c>
      <c r="B23" s="65">
        <v>7</v>
      </c>
      <c r="C23" s="34">
        <f>IF(B26=0, "-", B23/B26)</f>
        <v>0.20588235294117646</v>
      </c>
      <c r="D23" s="65">
        <v>10</v>
      </c>
      <c r="E23" s="9">
        <f>IF(D26=0, "-", D23/D26)</f>
        <v>0.41666666666666669</v>
      </c>
      <c r="F23" s="81">
        <v>72</v>
      </c>
      <c r="G23" s="34">
        <f>IF(F26=0, "-", F23/F26)</f>
        <v>0.1875</v>
      </c>
      <c r="H23" s="65">
        <v>110</v>
      </c>
      <c r="I23" s="9">
        <f>IF(H26=0, "-", H23/H26)</f>
        <v>0.27500000000000002</v>
      </c>
      <c r="J23" s="8">
        <f>IF(D23=0, "-", IF((B23-D23)/D23&lt;10, (B23-D23)/D23, "&gt;999%"))</f>
        <v>-0.3</v>
      </c>
      <c r="K23" s="9">
        <f>IF(H23=0, "-", IF((F23-H23)/H23&lt;10, (F23-H23)/H23, "&gt;999%"))</f>
        <v>-0.34545454545454546</v>
      </c>
    </row>
    <row r="24" spans="1:11" x14ac:dyDescent="0.2">
      <c r="A24" s="7" t="s">
        <v>516</v>
      </c>
      <c r="B24" s="65">
        <v>26</v>
      </c>
      <c r="C24" s="34">
        <f>IF(B26=0, "-", B24/B26)</f>
        <v>0.76470588235294112</v>
      </c>
      <c r="D24" s="65">
        <v>14</v>
      </c>
      <c r="E24" s="9">
        <f>IF(D26=0, "-", D24/D26)</f>
        <v>0.58333333333333337</v>
      </c>
      <c r="F24" s="81">
        <v>265</v>
      </c>
      <c r="G24" s="34">
        <f>IF(F26=0, "-", F24/F26)</f>
        <v>0.69010416666666663</v>
      </c>
      <c r="H24" s="65">
        <v>241</v>
      </c>
      <c r="I24" s="9">
        <f>IF(H26=0, "-", H24/H26)</f>
        <v>0.60250000000000004</v>
      </c>
      <c r="J24" s="8">
        <f>IF(D24=0, "-", IF((B24-D24)/D24&lt;10, (B24-D24)/D24, "&gt;999%"))</f>
        <v>0.8571428571428571</v>
      </c>
      <c r="K24" s="9">
        <f>IF(H24=0, "-", IF((F24-H24)/H24&lt;10, (F24-H24)/H24, "&gt;999%"))</f>
        <v>9.9585062240663894E-2</v>
      </c>
    </row>
    <row r="25" spans="1:11" x14ac:dyDescent="0.2">
      <c r="A25" s="2"/>
      <c r="B25" s="68"/>
      <c r="C25" s="33"/>
      <c r="D25" s="68"/>
      <c r="E25" s="6"/>
      <c r="F25" s="82"/>
      <c r="G25" s="33"/>
      <c r="H25" s="68"/>
      <c r="I25" s="6"/>
      <c r="J25" s="5"/>
      <c r="K25" s="6"/>
    </row>
    <row r="26" spans="1:11" s="43" customFormat="1" x14ac:dyDescent="0.2">
      <c r="A26" s="162" t="s">
        <v>644</v>
      </c>
      <c r="B26" s="71">
        <f>SUM(B20:B25)</f>
        <v>34</v>
      </c>
      <c r="C26" s="40">
        <f>B26/20342</f>
        <v>1.6714187395536328E-3</v>
      </c>
      <c r="D26" s="71">
        <f>SUM(D20:D25)</f>
        <v>24</v>
      </c>
      <c r="E26" s="41">
        <f>D26/17066</f>
        <v>1.406304933786476E-3</v>
      </c>
      <c r="F26" s="77">
        <f>SUM(F20:F25)</f>
        <v>384</v>
      </c>
      <c r="G26" s="42">
        <f>F26/195769</f>
        <v>1.9614954359474688E-3</v>
      </c>
      <c r="H26" s="71">
        <f>SUM(H20:H25)</f>
        <v>400</v>
      </c>
      <c r="I26" s="41">
        <f>H26/214788</f>
        <v>1.8623014321098013E-3</v>
      </c>
      <c r="J26" s="37">
        <f>IF(D26=0, "-", IF((B26-D26)/D26&lt;10, (B26-D26)/D26, "&gt;999%"))</f>
        <v>0.41666666666666669</v>
      </c>
      <c r="K26" s="38">
        <f>IF(H26=0, "-", IF((F26-H26)/H26&lt;10, (F26-H26)/H26, "&gt;999%"))</f>
        <v>-0.04</v>
      </c>
    </row>
    <row r="27" spans="1:11" x14ac:dyDescent="0.2">
      <c r="B27" s="83"/>
      <c r="D27" s="83"/>
      <c r="F27" s="83"/>
      <c r="H27" s="83"/>
    </row>
    <row r="28" spans="1:11" x14ac:dyDescent="0.2">
      <c r="A28" s="163" t="s">
        <v>132</v>
      </c>
      <c r="B28" s="61" t="s">
        <v>12</v>
      </c>
      <c r="C28" s="62" t="s">
        <v>13</v>
      </c>
      <c r="D28" s="61" t="s">
        <v>12</v>
      </c>
      <c r="E28" s="63" t="s">
        <v>13</v>
      </c>
      <c r="F28" s="62" t="s">
        <v>12</v>
      </c>
      <c r="G28" s="62" t="s">
        <v>13</v>
      </c>
      <c r="H28" s="61" t="s">
        <v>12</v>
      </c>
      <c r="I28" s="63" t="s">
        <v>13</v>
      </c>
      <c r="J28" s="61"/>
      <c r="K28" s="63"/>
    </row>
    <row r="29" spans="1:11" x14ac:dyDescent="0.2">
      <c r="A29" s="7" t="s">
        <v>517</v>
      </c>
      <c r="B29" s="65">
        <v>32</v>
      </c>
      <c r="C29" s="34">
        <f>IF(B40=0, "-", B29/B40)</f>
        <v>8.7193460490463212E-2</v>
      </c>
      <c r="D29" s="65">
        <v>16</v>
      </c>
      <c r="E29" s="9">
        <f>IF(D40=0, "-", D29/D40)</f>
        <v>7.8048780487804878E-2</v>
      </c>
      <c r="F29" s="81">
        <v>313</v>
      </c>
      <c r="G29" s="34">
        <f>IF(F40=0, "-", F29/F40)</f>
        <v>9.4704992435703475E-2</v>
      </c>
      <c r="H29" s="65">
        <v>220</v>
      </c>
      <c r="I29" s="9">
        <f>IF(H40=0, "-", H29/H40)</f>
        <v>7.9336458708979443E-2</v>
      </c>
      <c r="J29" s="8">
        <f t="shared" ref="J29:J38" si="0">IF(D29=0, "-", IF((B29-D29)/D29&lt;10, (B29-D29)/D29, "&gt;999%"))</f>
        <v>1</v>
      </c>
      <c r="K29" s="9">
        <f t="shared" ref="K29:K38" si="1">IF(H29=0, "-", IF((F29-H29)/H29&lt;10, (F29-H29)/H29, "&gt;999%"))</f>
        <v>0.42272727272727273</v>
      </c>
    </row>
    <row r="30" spans="1:11" x14ac:dyDescent="0.2">
      <c r="A30" s="7" t="s">
        <v>518</v>
      </c>
      <c r="B30" s="65">
        <v>82</v>
      </c>
      <c r="C30" s="34">
        <f>IF(B40=0, "-", B30/B40)</f>
        <v>0.22343324250681199</v>
      </c>
      <c r="D30" s="65">
        <v>33</v>
      </c>
      <c r="E30" s="9">
        <f>IF(D40=0, "-", D30/D40)</f>
        <v>0.16097560975609757</v>
      </c>
      <c r="F30" s="81">
        <v>623</v>
      </c>
      <c r="G30" s="34">
        <f>IF(F40=0, "-", F30/F40)</f>
        <v>0.18850226928895614</v>
      </c>
      <c r="H30" s="65">
        <v>615</v>
      </c>
      <c r="I30" s="9">
        <f>IF(H40=0, "-", H30/H40)</f>
        <v>0.22178146411828345</v>
      </c>
      <c r="J30" s="8">
        <f t="shared" si="0"/>
        <v>1.4848484848484849</v>
      </c>
      <c r="K30" s="9">
        <f t="shared" si="1"/>
        <v>1.3008130081300813E-2</v>
      </c>
    </row>
    <row r="31" spans="1:11" x14ac:dyDescent="0.2">
      <c r="A31" s="7" t="s">
        <v>519</v>
      </c>
      <c r="B31" s="65">
        <v>35</v>
      </c>
      <c r="C31" s="34">
        <f>IF(B40=0, "-", B31/B40)</f>
        <v>9.5367847411444148E-2</v>
      </c>
      <c r="D31" s="65">
        <v>12</v>
      </c>
      <c r="E31" s="9">
        <f>IF(D40=0, "-", D31/D40)</f>
        <v>5.8536585365853662E-2</v>
      </c>
      <c r="F31" s="81">
        <v>259</v>
      </c>
      <c r="G31" s="34">
        <f>IF(F40=0, "-", F31/F40)</f>
        <v>7.8366111951588505E-2</v>
      </c>
      <c r="H31" s="65">
        <v>226</v>
      </c>
      <c r="I31" s="9">
        <f>IF(H40=0, "-", H31/H40)</f>
        <v>8.1500180310133424E-2</v>
      </c>
      <c r="J31" s="8">
        <f t="shared" si="0"/>
        <v>1.9166666666666667</v>
      </c>
      <c r="K31" s="9">
        <f t="shared" si="1"/>
        <v>0.14601769911504425</v>
      </c>
    </row>
    <row r="32" spans="1:11" x14ac:dyDescent="0.2">
      <c r="A32" s="7" t="s">
        <v>520</v>
      </c>
      <c r="B32" s="65">
        <v>22</v>
      </c>
      <c r="C32" s="34">
        <f>IF(B40=0, "-", B32/B40)</f>
        <v>5.9945504087193457E-2</v>
      </c>
      <c r="D32" s="65">
        <v>9</v>
      </c>
      <c r="E32" s="9">
        <f>IF(D40=0, "-", D32/D40)</f>
        <v>4.3902439024390241E-2</v>
      </c>
      <c r="F32" s="81">
        <v>135</v>
      </c>
      <c r="G32" s="34">
        <f>IF(F40=0, "-", F32/F40)</f>
        <v>4.084720121028744E-2</v>
      </c>
      <c r="H32" s="65">
        <v>122</v>
      </c>
      <c r="I32" s="9">
        <f>IF(H40=0, "-", H32/H40)</f>
        <v>4.3995672556797691E-2</v>
      </c>
      <c r="J32" s="8">
        <f t="shared" si="0"/>
        <v>1.4444444444444444</v>
      </c>
      <c r="K32" s="9">
        <f t="shared" si="1"/>
        <v>0.10655737704918032</v>
      </c>
    </row>
    <row r="33" spans="1:11" x14ac:dyDescent="0.2">
      <c r="A33" s="7" t="s">
        <v>521</v>
      </c>
      <c r="B33" s="65">
        <v>7</v>
      </c>
      <c r="C33" s="34">
        <f>IF(B40=0, "-", B33/B40)</f>
        <v>1.9073569482288829E-2</v>
      </c>
      <c r="D33" s="65">
        <v>3</v>
      </c>
      <c r="E33" s="9">
        <f>IF(D40=0, "-", D33/D40)</f>
        <v>1.4634146341463415E-2</v>
      </c>
      <c r="F33" s="81">
        <v>167</v>
      </c>
      <c r="G33" s="34">
        <f>IF(F40=0, "-", F33/F40)</f>
        <v>5.0529500756429653E-2</v>
      </c>
      <c r="H33" s="65">
        <v>50</v>
      </c>
      <c r="I33" s="9">
        <f>IF(H40=0, "-", H33/H40)</f>
        <v>1.8031013342949875E-2</v>
      </c>
      <c r="J33" s="8">
        <f t="shared" si="0"/>
        <v>1.3333333333333333</v>
      </c>
      <c r="K33" s="9">
        <f t="shared" si="1"/>
        <v>2.34</v>
      </c>
    </row>
    <row r="34" spans="1:11" x14ac:dyDescent="0.2">
      <c r="A34" s="7" t="s">
        <v>522</v>
      </c>
      <c r="B34" s="65">
        <v>18</v>
      </c>
      <c r="C34" s="34">
        <f>IF(B40=0, "-", B34/B40)</f>
        <v>4.9046321525885561E-2</v>
      </c>
      <c r="D34" s="65">
        <v>0</v>
      </c>
      <c r="E34" s="9">
        <f>IF(D40=0, "-", D34/D40)</f>
        <v>0</v>
      </c>
      <c r="F34" s="81">
        <v>296</v>
      </c>
      <c r="G34" s="34">
        <f>IF(F40=0, "-", F34/F40)</f>
        <v>8.9561270801815432E-2</v>
      </c>
      <c r="H34" s="65">
        <v>0</v>
      </c>
      <c r="I34" s="9">
        <f>IF(H40=0, "-", H34/H40)</f>
        <v>0</v>
      </c>
      <c r="J34" s="8" t="str">
        <f t="shared" si="0"/>
        <v>-</v>
      </c>
      <c r="K34" s="9" t="str">
        <f t="shared" si="1"/>
        <v>-</v>
      </c>
    </row>
    <row r="35" spans="1:11" x14ac:dyDescent="0.2">
      <c r="A35" s="7" t="s">
        <v>523</v>
      </c>
      <c r="B35" s="65">
        <v>0</v>
      </c>
      <c r="C35" s="34">
        <f>IF(B40=0, "-", B35/B40)</f>
        <v>0</v>
      </c>
      <c r="D35" s="65">
        <v>0</v>
      </c>
      <c r="E35" s="9">
        <f>IF(D40=0, "-", D35/D40)</f>
        <v>0</v>
      </c>
      <c r="F35" s="81">
        <v>18</v>
      </c>
      <c r="G35" s="34">
        <f>IF(F40=0, "-", F35/F40)</f>
        <v>5.4462934947049927E-3</v>
      </c>
      <c r="H35" s="65">
        <v>16</v>
      </c>
      <c r="I35" s="9">
        <f>IF(H40=0, "-", H35/H40)</f>
        <v>5.7699242697439599E-3</v>
      </c>
      <c r="J35" s="8" t="str">
        <f t="shared" si="0"/>
        <v>-</v>
      </c>
      <c r="K35" s="9">
        <f t="shared" si="1"/>
        <v>0.125</v>
      </c>
    </row>
    <row r="36" spans="1:11" x14ac:dyDescent="0.2">
      <c r="A36" s="7" t="s">
        <v>524</v>
      </c>
      <c r="B36" s="65">
        <v>48</v>
      </c>
      <c r="C36" s="34">
        <f>IF(B40=0, "-", B36/B40)</f>
        <v>0.13079019073569481</v>
      </c>
      <c r="D36" s="65">
        <v>35</v>
      </c>
      <c r="E36" s="9">
        <f>IF(D40=0, "-", D36/D40)</f>
        <v>0.17073170731707318</v>
      </c>
      <c r="F36" s="81">
        <v>404</v>
      </c>
      <c r="G36" s="34">
        <f>IF(F40=0, "-", F36/F40)</f>
        <v>0.12223903177004539</v>
      </c>
      <c r="H36" s="65">
        <v>333</v>
      </c>
      <c r="I36" s="9">
        <f>IF(H40=0, "-", H36/H40)</f>
        <v>0.12008654886404616</v>
      </c>
      <c r="J36" s="8">
        <f t="shared" si="0"/>
        <v>0.37142857142857144</v>
      </c>
      <c r="K36" s="9">
        <f t="shared" si="1"/>
        <v>0.21321321321321321</v>
      </c>
    </row>
    <row r="37" spans="1:11" x14ac:dyDescent="0.2">
      <c r="A37" s="7" t="s">
        <v>525</v>
      </c>
      <c r="B37" s="65">
        <v>115</v>
      </c>
      <c r="C37" s="34">
        <f>IF(B40=0, "-", B37/B40)</f>
        <v>0.3133514986376022</v>
      </c>
      <c r="D37" s="65">
        <v>76</v>
      </c>
      <c r="E37" s="9">
        <f>IF(D40=0, "-", D37/D40)</f>
        <v>0.37073170731707317</v>
      </c>
      <c r="F37" s="81">
        <v>1033</v>
      </c>
      <c r="G37" s="34">
        <f>IF(F40=0, "-", F37/F40)</f>
        <v>0.31255673222390318</v>
      </c>
      <c r="H37" s="65">
        <v>970</v>
      </c>
      <c r="I37" s="9">
        <f>IF(H40=0, "-", H37/H40)</f>
        <v>0.34980165885322756</v>
      </c>
      <c r="J37" s="8">
        <f t="shared" si="0"/>
        <v>0.51315789473684215</v>
      </c>
      <c r="K37" s="9">
        <f t="shared" si="1"/>
        <v>6.4948453608247428E-2</v>
      </c>
    </row>
    <row r="38" spans="1:11" x14ac:dyDescent="0.2">
      <c r="A38" s="7" t="s">
        <v>526</v>
      </c>
      <c r="B38" s="65">
        <v>8</v>
      </c>
      <c r="C38" s="34">
        <f>IF(B40=0, "-", B38/B40)</f>
        <v>2.1798365122615803E-2</v>
      </c>
      <c r="D38" s="65">
        <v>21</v>
      </c>
      <c r="E38" s="9">
        <f>IF(D40=0, "-", D38/D40)</f>
        <v>0.1024390243902439</v>
      </c>
      <c r="F38" s="81">
        <v>57</v>
      </c>
      <c r="G38" s="34">
        <f>IF(F40=0, "-", F38/F40)</f>
        <v>1.7246596066565808E-2</v>
      </c>
      <c r="H38" s="65">
        <v>221</v>
      </c>
      <c r="I38" s="9">
        <f>IF(H40=0, "-", H38/H40)</f>
        <v>7.9697078975838442E-2</v>
      </c>
      <c r="J38" s="8">
        <f t="shared" si="0"/>
        <v>-0.61904761904761907</v>
      </c>
      <c r="K38" s="9">
        <f t="shared" si="1"/>
        <v>-0.74208144796380093</v>
      </c>
    </row>
    <row r="39" spans="1:11" x14ac:dyDescent="0.2">
      <c r="A39" s="2"/>
      <c r="B39" s="68"/>
      <c r="C39" s="33"/>
      <c r="D39" s="68"/>
      <c r="E39" s="6"/>
      <c r="F39" s="82"/>
      <c r="G39" s="33"/>
      <c r="H39" s="68"/>
      <c r="I39" s="6"/>
      <c r="J39" s="5"/>
      <c r="K39" s="6"/>
    </row>
    <row r="40" spans="1:11" s="43" customFormat="1" x14ac:dyDescent="0.2">
      <c r="A40" s="162" t="s">
        <v>643</v>
      </c>
      <c r="B40" s="71">
        <f>SUM(B29:B39)</f>
        <v>367</v>
      </c>
      <c r="C40" s="40">
        <f>B40/20342</f>
        <v>1.8041490512240684E-2</v>
      </c>
      <c r="D40" s="71">
        <f>SUM(D29:D39)</f>
        <v>205</v>
      </c>
      <c r="E40" s="41">
        <f>D40/17066</f>
        <v>1.2012187976092817E-2</v>
      </c>
      <c r="F40" s="77">
        <f>SUM(F29:F39)</f>
        <v>3305</v>
      </c>
      <c r="G40" s="42">
        <f>F40/195769</f>
        <v>1.6882141707829125E-2</v>
      </c>
      <c r="H40" s="71">
        <f>SUM(H29:H39)</f>
        <v>2773</v>
      </c>
      <c r="I40" s="41">
        <f>H40/214788</f>
        <v>1.2910404678101197E-2</v>
      </c>
      <c r="J40" s="37">
        <f>IF(D40=0, "-", IF((B40-D40)/D40&lt;10, (B40-D40)/D40, "&gt;999%"))</f>
        <v>0.79024390243902443</v>
      </c>
      <c r="K40" s="38">
        <f>IF(H40=0, "-", IF((F40-H40)/H40&lt;10, (F40-H40)/H40, "&gt;999%"))</f>
        <v>0.19184998196898664</v>
      </c>
    </row>
    <row r="41" spans="1:11" x14ac:dyDescent="0.2">
      <c r="B41" s="83"/>
      <c r="D41" s="83"/>
      <c r="F41" s="83"/>
      <c r="H41" s="83"/>
    </row>
    <row r="42" spans="1:11" x14ac:dyDescent="0.2">
      <c r="A42" s="163" t="s">
        <v>133</v>
      </c>
      <c r="B42" s="61" t="s">
        <v>12</v>
      </c>
      <c r="C42" s="62" t="s">
        <v>13</v>
      </c>
      <c r="D42" s="61" t="s">
        <v>12</v>
      </c>
      <c r="E42" s="63" t="s">
        <v>13</v>
      </c>
      <c r="F42" s="62" t="s">
        <v>12</v>
      </c>
      <c r="G42" s="62" t="s">
        <v>13</v>
      </c>
      <c r="H42" s="61" t="s">
        <v>12</v>
      </c>
      <c r="I42" s="63" t="s">
        <v>13</v>
      </c>
      <c r="J42" s="61"/>
      <c r="K42" s="63"/>
    </row>
    <row r="43" spans="1:11" x14ac:dyDescent="0.2">
      <c r="A43" s="7" t="s">
        <v>527</v>
      </c>
      <c r="B43" s="65">
        <v>89</v>
      </c>
      <c r="C43" s="34">
        <f>IF(B54=0, "-", B43/B54)</f>
        <v>0.1419457735247209</v>
      </c>
      <c r="D43" s="65">
        <v>34</v>
      </c>
      <c r="E43" s="9">
        <f>IF(D54=0, "-", D43/D54)</f>
        <v>7.2805139186295498E-2</v>
      </c>
      <c r="F43" s="81">
        <v>674</v>
      </c>
      <c r="G43" s="34">
        <f>IF(F54=0, "-", F43/F54)</f>
        <v>9.9278244218588899E-2</v>
      </c>
      <c r="H43" s="65">
        <v>611</v>
      </c>
      <c r="I43" s="9">
        <f>IF(H54=0, "-", H43/H54)</f>
        <v>7.7973455844818781E-2</v>
      </c>
      <c r="J43" s="8">
        <f t="shared" ref="J43:J52" si="2">IF(D43=0, "-", IF((B43-D43)/D43&lt;10, (B43-D43)/D43, "&gt;999%"))</f>
        <v>1.6176470588235294</v>
      </c>
      <c r="K43" s="9">
        <f t="shared" ref="K43:K52" si="3">IF(H43=0, "-", IF((F43-H43)/H43&lt;10, (F43-H43)/H43, "&gt;999%"))</f>
        <v>0.10310965630114566</v>
      </c>
    </row>
    <row r="44" spans="1:11" x14ac:dyDescent="0.2">
      <c r="A44" s="7" t="s">
        <v>528</v>
      </c>
      <c r="B44" s="65">
        <v>12</v>
      </c>
      <c r="C44" s="34">
        <f>IF(B54=0, "-", B44/B54)</f>
        <v>1.9138755980861243E-2</v>
      </c>
      <c r="D44" s="65">
        <v>20</v>
      </c>
      <c r="E44" s="9">
        <f>IF(D54=0, "-", D44/D54)</f>
        <v>4.2826552462526764E-2</v>
      </c>
      <c r="F44" s="81">
        <v>419</v>
      </c>
      <c r="G44" s="34">
        <f>IF(F54=0, "-", F44/F54)</f>
        <v>6.1717484165561935E-2</v>
      </c>
      <c r="H44" s="65">
        <v>301</v>
      </c>
      <c r="I44" s="9">
        <f>IF(H54=0, "-", H44/H54)</f>
        <v>3.8412455334354265E-2</v>
      </c>
      <c r="J44" s="8">
        <f t="shared" si="2"/>
        <v>-0.4</v>
      </c>
      <c r="K44" s="9">
        <f t="shared" si="3"/>
        <v>0.39202657807308972</v>
      </c>
    </row>
    <row r="45" spans="1:11" x14ac:dyDescent="0.2">
      <c r="A45" s="7" t="s">
        <v>529</v>
      </c>
      <c r="B45" s="65">
        <v>0</v>
      </c>
      <c r="C45" s="34">
        <f>IF(B54=0, "-", B45/B54)</f>
        <v>0</v>
      </c>
      <c r="D45" s="65">
        <v>11</v>
      </c>
      <c r="E45" s="9">
        <f>IF(D54=0, "-", D45/D54)</f>
        <v>2.3554603854389723E-2</v>
      </c>
      <c r="F45" s="81">
        <v>180</v>
      </c>
      <c r="G45" s="34">
        <f>IF(F54=0, "-", F45/F54)</f>
        <v>2.6513477684489615E-2</v>
      </c>
      <c r="H45" s="65">
        <v>340</v>
      </c>
      <c r="I45" s="9">
        <f>IF(H54=0, "-", H45/H54)</f>
        <v>4.3389484430832057E-2</v>
      </c>
      <c r="J45" s="8">
        <f t="shared" si="2"/>
        <v>-1</v>
      </c>
      <c r="K45" s="9">
        <f t="shared" si="3"/>
        <v>-0.47058823529411764</v>
      </c>
    </row>
    <row r="46" spans="1:11" x14ac:dyDescent="0.2">
      <c r="A46" s="7" t="s">
        <v>530</v>
      </c>
      <c r="B46" s="65">
        <v>142</v>
      </c>
      <c r="C46" s="34">
        <f>IF(B54=0, "-", B46/B54)</f>
        <v>0.22647527910685805</v>
      </c>
      <c r="D46" s="65">
        <v>102</v>
      </c>
      <c r="E46" s="9">
        <f>IF(D54=0, "-", D46/D54)</f>
        <v>0.21841541755888652</v>
      </c>
      <c r="F46" s="81">
        <v>1149</v>
      </c>
      <c r="G46" s="34">
        <f>IF(F54=0, "-", F46/F54)</f>
        <v>0.16924436588599204</v>
      </c>
      <c r="H46" s="65">
        <v>1275</v>
      </c>
      <c r="I46" s="9">
        <f>IF(H54=0, "-", H46/H54)</f>
        <v>0.16271056661562022</v>
      </c>
      <c r="J46" s="8">
        <f t="shared" si="2"/>
        <v>0.39215686274509803</v>
      </c>
      <c r="K46" s="9">
        <f t="shared" si="3"/>
        <v>-9.8823529411764699E-2</v>
      </c>
    </row>
    <row r="47" spans="1:11" x14ac:dyDescent="0.2">
      <c r="A47" s="7" t="s">
        <v>531</v>
      </c>
      <c r="B47" s="65">
        <v>25</v>
      </c>
      <c r="C47" s="34">
        <f>IF(B54=0, "-", B47/B54)</f>
        <v>3.9872408293460927E-2</v>
      </c>
      <c r="D47" s="65">
        <v>46</v>
      </c>
      <c r="E47" s="9">
        <f>IF(D54=0, "-", D47/D54)</f>
        <v>9.8501070663811557E-2</v>
      </c>
      <c r="F47" s="81">
        <v>565</v>
      </c>
      <c r="G47" s="34">
        <f>IF(F54=0, "-", F47/F54)</f>
        <v>8.3222860509647958E-2</v>
      </c>
      <c r="H47" s="65">
        <v>934</v>
      </c>
      <c r="I47" s="9">
        <f>IF(H54=0, "-", H47/H54)</f>
        <v>0.11919346605410924</v>
      </c>
      <c r="J47" s="8">
        <f t="shared" si="2"/>
        <v>-0.45652173913043476</v>
      </c>
      <c r="K47" s="9">
        <f t="shared" si="3"/>
        <v>-0.39507494646680941</v>
      </c>
    </row>
    <row r="48" spans="1:11" x14ac:dyDescent="0.2">
      <c r="A48" s="7" t="s">
        <v>532</v>
      </c>
      <c r="B48" s="65">
        <v>0</v>
      </c>
      <c r="C48" s="34">
        <f>IF(B54=0, "-", B48/B54)</f>
        <v>0</v>
      </c>
      <c r="D48" s="65">
        <v>1</v>
      </c>
      <c r="E48" s="9">
        <f>IF(D54=0, "-", D48/D54)</f>
        <v>2.1413276231263384E-3</v>
      </c>
      <c r="F48" s="81">
        <v>2</v>
      </c>
      <c r="G48" s="34">
        <f>IF(F54=0, "-", F48/F54)</f>
        <v>2.9459419649432907E-4</v>
      </c>
      <c r="H48" s="65">
        <v>5</v>
      </c>
      <c r="I48" s="9">
        <f>IF(H54=0, "-", H48/H54)</f>
        <v>6.3808065339458905E-4</v>
      </c>
      <c r="J48" s="8">
        <f t="shared" si="2"/>
        <v>-1</v>
      </c>
      <c r="K48" s="9">
        <f t="shared" si="3"/>
        <v>-0.6</v>
      </c>
    </row>
    <row r="49" spans="1:11" x14ac:dyDescent="0.2">
      <c r="A49" s="7" t="s">
        <v>533</v>
      </c>
      <c r="B49" s="65">
        <v>47</v>
      </c>
      <c r="C49" s="34">
        <f>IF(B54=0, "-", B49/B54)</f>
        <v>7.4960127591706532E-2</v>
      </c>
      <c r="D49" s="65">
        <v>44</v>
      </c>
      <c r="E49" s="9">
        <f>IF(D54=0, "-", D49/D54)</f>
        <v>9.421841541755889E-2</v>
      </c>
      <c r="F49" s="81">
        <v>672</v>
      </c>
      <c r="G49" s="34">
        <f>IF(F54=0, "-", F49/F54)</f>
        <v>9.8983650022094569E-2</v>
      </c>
      <c r="H49" s="65">
        <v>807</v>
      </c>
      <c r="I49" s="9">
        <f>IF(H54=0, "-", H49/H54)</f>
        <v>0.10298621745788668</v>
      </c>
      <c r="J49" s="8">
        <f t="shared" si="2"/>
        <v>6.8181818181818177E-2</v>
      </c>
      <c r="K49" s="9">
        <f t="shared" si="3"/>
        <v>-0.16728624535315986</v>
      </c>
    </row>
    <row r="50" spans="1:11" x14ac:dyDescent="0.2">
      <c r="A50" s="7" t="s">
        <v>534</v>
      </c>
      <c r="B50" s="65">
        <v>16</v>
      </c>
      <c r="C50" s="34">
        <f>IF(B54=0, "-", B50/B54)</f>
        <v>2.5518341307814992E-2</v>
      </c>
      <c r="D50" s="65">
        <v>32</v>
      </c>
      <c r="E50" s="9">
        <f>IF(D54=0, "-", D50/D54)</f>
        <v>6.852248394004283E-2</v>
      </c>
      <c r="F50" s="81">
        <v>351</v>
      </c>
      <c r="G50" s="34">
        <f>IF(F54=0, "-", F50/F54)</f>
        <v>5.1701281484754752E-2</v>
      </c>
      <c r="H50" s="65">
        <v>593</v>
      </c>
      <c r="I50" s="9">
        <f>IF(H54=0, "-", H50/H54)</f>
        <v>7.5676365492598263E-2</v>
      </c>
      <c r="J50" s="8">
        <f t="shared" si="2"/>
        <v>-0.5</v>
      </c>
      <c r="K50" s="9">
        <f t="shared" si="3"/>
        <v>-0.40809443507588533</v>
      </c>
    </row>
    <row r="51" spans="1:11" x14ac:dyDescent="0.2">
      <c r="A51" s="7" t="s">
        <v>535</v>
      </c>
      <c r="B51" s="65">
        <v>296</v>
      </c>
      <c r="C51" s="34">
        <f>IF(B54=0, "-", B51/B54)</f>
        <v>0.47208931419457734</v>
      </c>
      <c r="D51" s="65">
        <v>177</v>
      </c>
      <c r="E51" s="9">
        <f>IF(D54=0, "-", D51/D54)</f>
        <v>0.37901498929336186</v>
      </c>
      <c r="F51" s="81">
        <v>2767</v>
      </c>
      <c r="G51" s="34">
        <f>IF(F54=0, "-", F51/F54)</f>
        <v>0.40757107084990424</v>
      </c>
      <c r="H51" s="65">
        <v>2967</v>
      </c>
      <c r="I51" s="9">
        <f>IF(H54=0, "-", H51/H54)</f>
        <v>0.37863705972434913</v>
      </c>
      <c r="J51" s="8">
        <f t="shared" si="2"/>
        <v>0.67231638418079098</v>
      </c>
      <c r="K51" s="9">
        <f t="shared" si="3"/>
        <v>-6.7408156386922824E-2</v>
      </c>
    </row>
    <row r="52" spans="1:11" x14ac:dyDescent="0.2">
      <c r="A52" s="7" t="s">
        <v>536</v>
      </c>
      <c r="B52" s="65">
        <v>0</v>
      </c>
      <c r="C52" s="34">
        <f>IF(B54=0, "-", B52/B54)</f>
        <v>0</v>
      </c>
      <c r="D52" s="65">
        <v>0</v>
      </c>
      <c r="E52" s="9">
        <f>IF(D54=0, "-", D52/D54)</f>
        <v>0</v>
      </c>
      <c r="F52" s="81">
        <v>10</v>
      </c>
      <c r="G52" s="34">
        <f>IF(F54=0, "-", F52/F54)</f>
        <v>1.4729709824716454E-3</v>
      </c>
      <c r="H52" s="65">
        <v>3</v>
      </c>
      <c r="I52" s="9">
        <f>IF(H54=0, "-", H52/H54)</f>
        <v>3.8284839203675346E-4</v>
      </c>
      <c r="J52" s="8" t="str">
        <f t="shared" si="2"/>
        <v>-</v>
      </c>
      <c r="K52" s="9">
        <f t="shared" si="3"/>
        <v>2.3333333333333335</v>
      </c>
    </row>
    <row r="53" spans="1:11" x14ac:dyDescent="0.2">
      <c r="A53" s="2"/>
      <c r="B53" s="68"/>
      <c r="C53" s="33"/>
      <c r="D53" s="68"/>
      <c r="E53" s="6"/>
      <c r="F53" s="82"/>
      <c r="G53" s="33"/>
      <c r="H53" s="68"/>
      <c r="I53" s="6"/>
      <c r="J53" s="5"/>
      <c r="K53" s="6"/>
    </row>
    <row r="54" spans="1:11" s="43" customFormat="1" x14ac:dyDescent="0.2">
      <c r="A54" s="162" t="s">
        <v>642</v>
      </c>
      <c r="B54" s="71">
        <f>SUM(B43:B53)</f>
        <v>627</v>
      </c>
      <c r="C54" s="40">
        <f>B54/20342</f>
        <v>3.0822927932356699E-2</v>
      </c>
      <c r="D54" s="71">
        <f>SUM(D43:D53)</f>
        <v>467</v>
      </c>
      <c r="E54" s="41">
        <f>D54/17066</f>
        <v>2.7364350169928511E-2</v>
      </c>
      <c r="F54" s="77">
        <f>SUM(F43:F53)</f>
        <v>6789</v>
      </c>
      <c r="G54" s="42">
        <f>F54/195769</f>
        <v>3.467862634022751E-2</v>
      </c>
      <c r="H54" s="71">
        <f>SUM(H43:H53)</f>
        <v>7836</v>
      </c>
      <c r="I54" s="41">
        <f>H54/214788</f>
        <v>3.648248505503101E-2</v>
      </c>
      <c r="J54" s="37">
        <f>IF(D54=0, "-", IF((B54-D54)/D54&lt;10, (B54-D54)/D54, "&gt;999%"))</f>
        <v>0.34261241970021411</v>
      </c>
      <c r="K54" s="38">
        <f>IF(H54=0, "-", IF((F54-H54)/H54&lt;10, (F54-H54)/H54, "&gt;999%"))</f>
        <v>-0.13361408882082695</v>
      </c>
    </row>
    <row r="55" spans="1:11" x14ac:dyDescent="0.2">
      <c r="B55" s="83"/>
      <c r="D55" s="83"/>
      <c r="F55" s="83"/>
      <c r="H55" s="83"/>
    </row>
    <row r="56" spans="1:11" x14ac:dyDescent="0.2">
      <c r="A56" s="163" t="s">
        <v>134</v>
      </c>
      <c r="B56" s="61" t="s">
        <v>12</v>
      </c>
      <c r="C56" s="62" t="s">
        <v>13</v>
      </c>
      <c r="D56" s="61" t="s">
        <v>12</v>
      </c>
      <c r="E56" s="63" t="s">
        <v>13</v>
      </c>
      <c r="F56" s="62" t="s">
        <v>12</v>
      </c>
      <c r="G56" s="62" t="s">
        <v>13</v>
      </c>
      <c r="H56" s="61" t="s">
        <v>12</v>
      </c>
      <c r="I56" s="63" t="s">
        <v>13</v>
      </c>
      <c r="J56" s="61"/>
      <c r="K56" s="63"/>
    </row>
    <row r="57" spans="1:11" x14ac:dyDescent="0.2">
      <c r="A57" s="7" t="s">
        <v>537</v>
      </c>
      <c r="B57" s="65">
        <v>4</v>
      </c>
      <c r="C57" s="34">
        <f>IF(B79=0, "-", B57/B79)</f>
        <v>9.3414292386735165E-4</v>
      </c>
      <c r="D57" s="65">
        <v>0</v>
      </c>
      <c r="E57" s="9">
        <f>IF(D79=0, "-", D57/D79)</f>
        <v>0</v>
      </c>
      <c r="F57" s="81">
        <v>4</v>
      </c>
      <c r="G57" s="34">
        <f>IF(F79=0, "-", F57/F79)</f>
        <v>1.0420194336624378E-4</v>
      </c>
      <c r="H57" s="65">
        <v>0</v>
      </c>
      <c r="I57" s="9">
        <f>IF(H79=0, "-", H57/H79)</f>
        <v>0</v>
      </c>
      <c r="J57" s="8" t="str">
        <f t="shared" ref="J57:J77" si="4">IF(D57=0, "-", IF((B57-D57)/D57&lt;10, (B57-D57)/D57, "&gt;999%"))</f>
        <v>-</v>
      </c>
      <c r="K57" s="9" t="str">
        <f t="shared" ref="K57:K77" si="5">IF(H57=0, "-", IF((F57-H57)/H57&lt;10, (F57-H57)/H57, "&gt;999%"))</f>
        <v>-</v>
      </c>
    </row>
    <row r="58" spans="1:11" x14ac:dyDescent="0.2">
      <c r="A58" s="7" t="s">
        <v>538</v>
      </c>
      <c r="B58" s="65">
        <v>760</v>
      </c>
      <c r="C58" s="34">
        <f>IF(B79=0, "-", B58/B79)</f>
        <v>0.17748715553479683</v>
      </c>
      <c r="D58" s="65">
        <v>608</v>
      </c>
      <c r="E58" s="9">
        <f>IF(D79=0, "-", D58/D79)</f>
        <v>0.16983240223463686</v>
      </c>
      <c r="F58" s="81">
        <v>7528</v>
      </c>
      <c r="G58" s="34">
        <f>IF(F79=0, "-", F58/F79)</f>
        <v>0.19610805741527079</v>
      </c>
      <c r="H58" s="65">
        <v>7305</v>
      </c>
      <c r="I58" s="9">
        <f>IF(H79=0, "-", H58/H79)</f>
        <v>0.17320687611144042</v>
      </c>
      <c r="J58" s="8">
        <f t="shared" si="4"/>
        <v>0.25</v>
      </c>
      <c r="K58" s="9">
        <f t="shared" si="5"/>
        <v>3.052703627652293E-2</v>
      </c>
    </row>
    <row r="59" spans="1:11" x14ac:dyDescent="0.2">
      <c r="A59" s="7" t="s">
        <v>539</v>
      </c>
      <c r="B59" s="65">
        <v>39</v>
      </c>
      <c r="C59" s="34">
        <f>IF(B79=0, "-", B59/B79)</f>
        <v>9.1078935077066794E-3</v>
      </c>
      <c r="D59" s="65">
        <v>0</v>
      </c>
      <c r="E59" s="9">
        <f>IF(D79=0, "-", D59/D79)</f>
        <v>0</v>
      </c>
      <c r="F59" s="81">
        <v>39</v>
      </c>
      <c r="G59" s="34">
        <f>IF(F79=0, "-", F59/F79)</f>
        <v>1.0159689478208768E-3</v>
      </c>
      <c r="H59" s="65">
        <v>0</v>
      </c>
      <c r="I59" s="9">
        <f>IF(H79=0, "-", H59/H79)</f>
        <v>0</v>
      </c>
      <c r="J59" s="8" t="str">
        <f t="shared" si="4"/>
        <v>-</v>
      </c>
      <c r="K59" s="9" t="str">
        <f t="shared" si="5"/>
        <v>-</v>
      </c>
    </row>
    <row r="60" spans="1:11" x14ac:dyDescent="0.2">
      <c r="A60" s="7" t="s">
        <v>540</v>
      </c>
      <c r="B60" s="65">
        <v>3</v>
      </c>
      <c r="C60" s="34">
        <f>IF(B79=0, "-", B60/B79)</f>
        <v>7.0060719290051382E-4</v>
      </c>
      <c r="D60" s="65">
        <v>10</v>
      </c>
      <c r="E60" s="9">
        <f>IF(D79=0, "-", D60/D79)</f>
        <v>2.7932960893854749E-3</v>
      </c>
      <c r="F60" s="81">
        <v>178</v>
      </c>
      <c r="G60" s="34">
        <f>IF(F79=0, "-", F60/F79)</f>
        <v>4.6369864797978482E-3</v>
      </c>
      <c r="H60" s="65">
        <v>172</v>
      </c>
      <c r="I60" s="9">
        <f>IF(H79=0, "-", H60/H79)</f>
        <v>4.078245406046236E-3</v>
      </c>
      <c r="J60" s="8">
        <f t="shared" si="4"/>
        <v>-0.7</v>
      </c>
      <c r="K60" s="9">
        <f t="shared" si="5"/>
        <v>3.4883720930232558E-2</v>
      </c>
    </row>
    <row r="61" spans="1:11" x14ac:dyDescent="0.2">
      <c r="A61" s="7" t="s">
        <v>541</v>
      </c>
      <c r="B61" s="65">
        <v>0</v>
      </c>
      <c r="C61" s="34">
        <f>IF(B79=0, "-", B61/B79)</f>
        <v>0</v>
      </c>
      <c r="D61" s="65">
        <v>235</v>
      </c>
      <c r="E61" s="9">
        <f>IF(D79=0, "-", D61/D79)</f>
        <v>6.5642458100558659E-2</v>
      </c>
      <c r="F61" s="81">
        <v>1528</v>
      </c>
      <c r="G61" s="34">
        <f>IF(F79=0, "-", F61/F79)</f>
        <v>3.9805142365905127E-2</v>
      </c>
      <c r="H61" s="65">
        <v>3563</v>
      </c>
      <c r="I61" s="9">
        <f>IF(H79=0, "-", H61/H79)</f>
        <v>8.448132780082987E-2</v>
      </c>
      <c r="J61" s="8">
        <f t="shared" si="4"/>
        <v>-1</v>
      </c>
      <c r="K61" s="9">
        <f t="shared" si="5"/>
        <v>-0.57114790906539437</v>
      </c>
    </row>
    <row r="62" spans="1:11" x14ac:dyDescent="0.2">
      <c r="A62" s="7" t="s">
        <v>542</v>
      </c>
      <c r="B62" s="65">
        <v>568</v>
      </c>
      <c r="C62" s="34">
        <f>IF(B79=0, "-", B62/B79)</f>
        <v>0.13264829518916393</v>
      </c>
      <c r="D62" s="65">
        <v>413</v>
      </c>
      <c r="E62" s="9">
        <f>IF(D79=0, "-", D62/D79)</f>
        <v>0.11536312849162011</v>
      </c>
      <c r="F62" s="81">
        <v>3385</v>
      </c>
      <c r="G62" s="34">
        <f>IF(F79=0, "-", F62/F79)</f>
        <v>8.8180894573683805E-2</v>
      </c>
      <c r="H62" s="65">
        <v>3708</v>
      </c>
      <c r="I62" s="9">
        <f>IF(H79=0, "-", H62/H79)</f>
        <v>8.7919383521043268E-2</v>
      </c>
      <c r="J62" s="8">
        <f t="shared" si="4"/>
        <v>0.37530266343825663</v>
      </c>
      <c r="K62" s="9">
        <f t="shared" si="5"/>
        <v>-8.710895361380798E-2</v>
      </c>
    </row>
    <row r="63" spans="1:11" x14ac:dyDescent="0.2">
      <c r="A63" s="7" t="s">
        <v>543</v>
      </c>
      <c r="B63" s="65">
        <v>10</v>
      </c>
      <c r="C63" s="34">
        <f>IF(B79=0, "-", B63/B79)</f>
        <v>2.3353573096683792E-3</v>
      </c>
      <c r="D63" s="65">
        <v>0</v>
      </c>
      <c r="E63" s="9">
        <f>IF(D79=0, "-", D63/D79)</f>
        <v>0</v>
      </c>
      <c r="F63" s="81">
        <v>119</v>
      </c>
      <c r="G63" s="34">
        <f>IF(F79=0, "-", F63/F79)</f>
        <v>3.1000078151457527E-3</v>
      </c>
      <c r="H63" s="65">
        <v>0</v>
      </c>
      <c r="I63" s="9">
        <f>IF(H79=0, "-", H63/H79)</f>
        <v>0</v>
      </c>
      <c r="J63" s="8" t="str">
        <f t="shared" si="4"/>
        <v>-</v>
      </c>
      <c r="K63" s="9" t="str">
        <f t="shared" si="5"/>
        <v>-</v>
      </c>
    </row>
    <row r="64" spans="1:11" x14ac:dyDescent="0.2">
      <c r="A64" s="7" t="s">
        <v>544</v>
      </c>
      <c r="B64" s="65">
        <v>216</v>
      </c>
      <c r="C64" s="34">
        <f>IF(B79=0, "-", B64/B79)</f>
        <v>5.0443717888836989E-2</v>
      </c>
      <c r="D64" s="65">
        <v>71</v>
      </c>
      <c r="E64" s="9">
        <f>IF(D79=0, "-", D64/D79)</f>
        <v>1.9832402234636871E-2</v>
      </c>
      <c r="F64" s="81">
        <v>1347</v>
      </c>
      <c r="G64" s="34">
        <f>IF(F79=0, "-", F64/F79)</f>
        <v>3.5090004428582594E-2</v>
      </c>
      <c r="H64" s="65">
        <v>766</v>
      </c>
      <c r="I64" s="9">
        <f>IF(H79=0, "-", H64/H79)</f>
        <v>1.8162418494368702E-2</v>
      </c>
      <c r="J64" s="8">
        <f t="shared" si="4"/>
        <v>2.0422535211267605</v>
      </c>
      <c r="K64" s="9">
        <f t="shared" si="5"/>
        <v>0.75848563968668403</v>
      </c>
    </row>
    <row r="65" spans="1:11" x14ac:dyDescent="0.2">
      <c r="A65" s="7" t="s">
        <v>545</v>
      </c>
      <c r="B65" s="65">
        <v>306</v>
      </c>
      <c r="C65" s="34">
        <f>IF(B79=0, "-", B65/B79)</f>
        <v>7.1461933675852407E-2</v>
      </c>
      <c r="D65" s="65">
        <v>121</v>
      </c>
      <c r="E65" s="9">
        <f>IF(D79=0, "-", D65/D79)</f>
        <v>3.3798882681564245E-2</v>
      </c>
      <c r="F65" s="81">
        <v>2345</v>
      </c>
      <c r="G65" s="34">
        <f>IF(F79=0, "-", F65/F79)</f>
        <v>6.1088389298460416E-2</v>
      </c>
      <c r="H65" s="65">
        <v>2403</v>
      </c>
      <c r="I65" s="9">
        <f>IF(H79=0, "-", H65/H79)</f>
        <v>5.6976882039122705E-2</v>
      </c>
      <c r="J65" s="8">
        <f t="shared" si="4"/>
        <v>1.5289256198347108</v>
      </c>
      <c r="K65" s="9">
        <f t="shared" si="5"/>
        <v>-2.4136496046608405E-2</v>
      </c>
    </row>
    <row r="66" spans="1:11" x14ac:dyDescent="0.2">
      <c r="A66" s="7" t="s">
        <v>546</v>
      </c>
      <c r="B66" s="65">
        <v>0</v>
      </c>
      <c r="C66" s="34">
        <f>IF(B79=0, "-", B66/B79)</f>
        <v>0</v>
      </c>
      <c r="D66" s="65">
        <v>0</v>
      </c>
      <c r="E66" s="9">
        <f>IF(D79=0, "-", D66/D79)</f>
        <v>0</v>
      </c>
      <c r="F66" s="81">
        <v>1</v>
      </c>
      <c r="G66" s="34">
        <f>IF(F79=0, "-", F66/F79)</f>
        <v>2.6050485841560945E-5</v>
      </c>
      <c r="H66" s="65">
        <v>0</v>
      </c>
      <c r="I66" s="9">
        <f>IF(H79=0, "-", H66/H79)</f>
        <v>0</v>
      </c>
      <c r="J66" s="8" t="str">
        <f t="shared" si="4"/>
        <v>-</v>
      </c>
      <c r="K66" s="9" t="str">
        <f t="shared" si="5"/>
        <v>-</v>
      </c>
    </row>
    <row r="67" spans="1:11" x14ac:dyDescent="0.2">
      <c r="A67" s="7" t="s">
        <v>547</v>
      </c>
      <c r="B67" s="65">
        <v>12</v>
      </c>
      <c r="C67" s="34">
        <f>IF(B79=0, "-", B67/B79)</f>
        <v>2.8024287716020553E-3</v>
      </c>
      <c r="D67" s="65">
        <v>41</v>
      </c>
      <c r="E67" s="9">
        <f>IF(D79=0, "-", D67/D79)</f>
        <v>1.1452513966480447E-2</v>
      </c>
      <c r="F67" s="81">
        <v>423</v>
      </c>
      <c r="G67" s="34">
        <f>IF(F79=0, "-", F67/F79)</f>
        <v>1.101935551098028E-2</v>
      </c>
      <c r="H67" s="65">
        <v>551</v>
      </c>
      <c r="I67" s="9">
        <f>IF(H79=0, "-", H67/H79)</f>
        <v>1.3064611736810908E-2</v>
      </c>
      <c r="J67" s="8">
        <f t="shared" si="4"/>
        <v>-0.70731707317073167</v>
      </c>
      <c r="K67" s="9">
        <f t="shared" si="5"/>
        <v>-0.23230490018148819</v>
      </c>
    </row>
    <row r="68" spans="1:11" x14ac:dyDescent="0.2">
      <c r="A68" s="7" t="s">
        <v>548</v>
      </c>
      <c r="B68" s="65">
        <v>384</v>
      </c>
      <c r="C68" s="34">
        <f>IF(B79=0, "-", B68/B79)</f>
        <v>8.9677720691265769E-2</v>
      </c>
      <c r="D68" s="65">
        <v>511</v>
      </c>
      <c r="E68" s="9">
        <f>IF(D79=0, "-", D68/D79)</f>
        <v>0.14273743016759777</v>
      </c>
      <c r="F68" s="81">
        <v>4036</v>
      </c>
      <c r="G68" s="34">
        <f>IF(F79=0, "-", F68/F79)</f>
        <v>0.10513976085653998</v>
      </c>
      <c r="H68" s="65">
        <v>5316</v>
      </c>
      <c r="I68" s="9">
        <f>IF(H79=0, "-", H68/H79)</f>
        <v>0.1260462359217546</v>
      </c>
      <c r="J68" s="8">
        <f t="shared" si="4"/>
        <v>-0.24853228962818003</v>
      </c>
      <c r="K68" s="9">
        <f t="shared" si="5"/>
        <v>-0.24078254326561324</v>
      </c>
    </row>
    <row r="69" spans="1:11" x14ac:dyDescent="0.2">
      <c r="A69" s="7" t="s">
        <v>549</v>
      </c>
      <c r="B69" s="65">
        <v>339</v>
      </c>
      <c r="C69" s="34">
        <f>IF(B79=0, "-", B69/B79)</f>
        <v>7.9168612797758053E-2</v>
      </c>
      <c r="D69" s="65">
        <v>281</v>
      </c>
      <c r="E69" s="9">
        <f>IF(D79=0, "-", D69/D79)</f>
        <v>7.8491620111731844E-2</v>
      </c>
      <c r="F69" s="81">
        <v>2916</v>
      </c>
      <c r="G69" s="34">
        <f>IF(F79=0, "-", F69/F79)</f>
        <v>7.5963216713991713E-2</v>
      </c>
      <c r="H69" s="65">
        <v>3266</v>
      </c>
      <c r="I69" s="9">
        <f>IF(H79=0, "-", H69/H79)</f>
        <v>7.7439241256668637E-2</v>
      </c>
      <c r="J69" s="8">
        <f t="shared" si="4"/>
        <v>0.20640569395017794</v>
      </c>
      <c r="K69" s="9">
        <f t="shared" si="5"/>
        <v>-0.10716472749540723</v>
      </c>
    </row>
    <row r="70" spans="1:11" x14ac:dyDescent="0.2">
      <c r="A70" s="7" t="s">
        <v>550</v>
      </c>
      <c r="B70" s="65">
        <v>22</v>
      </c>
      <c r="C70" s="34">
        <f>IF(B79=0, "-", B70/B79)</f>
        <v>5.137786081270434E-3</v>
      </c>
      <c r="D70" s="65">
        <v>32</v>
      </c>
      <c r="E70" s="9">
        <f>IF(D79=0, "-", D70/D79)</f>
        <v>8.9385474860335188E-3</v>
      </c>
      <c r="F70" s="81">
        <v>569</v>
      </c>
      <c r="G70" s="34">
        <f>IF(F79=0, "-", F70/F79)</f>
        <v>1.4822726443848178E-2</v>
      </c>
      <c r="H70" s="65">
        <v>357</v>
      </c>
      <c r="I70" s="9">
        <f>IF(H79=0, "-", H70/H79)</f>
        <v>8.4647302904564316E-3</v>
      </c>
      <c r="J70" s="8">
        <f t="shared" si="4"/>
        <v>-0.3125</v>
      </c>
      <c r="K70" s="9">
        <f t="shared" si="5"/>
        <v>0.5938375350140056</v>
      </c>
    </row>
    <row r="71" spans="1:11" x14ac:dyDescent="0.2">
      <c r="A71" s="7" t="s">
        <v>551</v>
      </c>
      <c r="B71" s="65">
        <v>10</v>
      </c>
      <c r="C71" s="34">
        <f>IF(B79=0, "-", B71/B79)</f>
        <v>2.3353573096683792E-3</v>
      </c>
      <c r="D71" s="65">
        <v>53</v>
      </c>
      <c r="E71" s="9">
        <f>IF(D79=0, "-", D71/D79)</f>
        <v>1.4804469273743017E-2</v>
      </c>
      <c r="F71" s="81">
        <v>317</v>
      </c>
      <c r="G71" s="34">
        <f>IF(F79=0, "-", F71/F79)</f>
        <v>8.25800401177482E-3</v>
      </c>
      <c r="H71" s="65">
        <v>466</v>
      </c>
      <c r="I71" s="9">
        <f>IF(H79=0, "-", H71/H79)</f>
        <v>1.1049199762892708E-2</v>
      </c>
      <c r="J71" s="8">
        <f t="shared" si="4"/>
        <v>-0.81132075471698117</v>
      </c>
      <c r="K71" s="9">
        <f t="shared" si="5"/>
        <v>-0.31974248927038629</v>
      </c>
    </row>
    <row r="72" spans="1:11" x14ac:dyDescent="0.2">
      <c r="A72" s="7" t="s">
        <v>552</v>
      </c>
      <c r="B72" s="65">
        <v>48</v>
      </c>
      <c r="C72" s="34">
        <f>IF(B79=0, "-", B72/B79)</f>
        <v>1.1209715086408221E-2</v>
      </c>
      <c r="D72" s="65">
        <v>0</v>
      </c>
      <c r="E72" s="9">
        <f>IF(D79=0, "-", D72/D79)</f>
        <v>0</v>
      </c>
      <c r="F72" s="81">
        <v>125</v>
      </c>
      <c r="G72" s="34">
        <f>IF(F79=0, "-", F72/F79)</f>
        <v>3.256310730195118E-3</v>
      </c>
      <c r="H72" s="65">
        <v>0</v>
      </c>
      <c r="I72" s="9">
        <f>IF(H79=0, "-", H72/H79)</f>
        <v>0</v>
      </c>
      <c r="J72" s="8" t="str">
        <f t="shared" si="4"/>
        <v>-</v>
      </c>
      <c r="K72" s="9" t="str">
        <f t="shared" si="5"/>
        <v>-</v>
      </c>
    </row>
    <row r="73" spans="1:11" x14ac:dyDescent="0.2">
      <c r="A73" s="7" t="s">
        <v>553</v>
      </c>
      <c r="B73" s="65">
        <v>0</v>
      </c>
      <c r="C73" s="34">
        <f>IF(B79=0, "-", B73/B79)</f>
        <v>0</v>
      </c>
      <c r="D73" s="65">
        <v>6</v>
      </c>
      <c r="E73" s="9">
        <f>IF(D79=0, "-", D73/D79)</f>
        <v>1.6759776536312849E-3</v>
      </c>
      <c r="F73" s="81">
        <v>5</v>
      </c>
      <c r="G73" s="34">
        <f>IF(F79=0, "-", F73/F79)</f>
        <v>1.3025242920780471E-4</v>
      </c>
      <c r="H73" s="65">
        <v>83</v>
      </c>
      <c r="I73" s="9">
        <f>IF(H79=0, "-", H73/H79)</f>
        <v>1.9679905157083582E-3</v>
      </c>
      <c r="J73" s="8">
        <f t="shared" si="4"/>
        <v>-1</v>
      </c>
      <c r="K73" s="9">
        <f t="shared" si="5"/>
        <v>-0.93975903614457834</v>
      </c>
    </row>
    <row r="74" spans="1:11" x14ac:dyDescent="0.2">
      <c r="A74" s="7" t="s">
        <v>554</v>
      </c>
      <c r="B74" s="65">
        <v>49</v>
      </c>
      <c r="C74" s="34">
        <f>IF(B79=0, "-", B74/B79)</f>
        <v>1.1443250817375059E-2</v>
      </c>
      <c r="D74" s="65">
        <v>21</v>
      </c>
      <c r="E74" s="9">
        <f>IF(D79=0, "-", D74/D79)</f>
        <v>5.8659217877094971E-3</v>
      </c>
      <c r="F74" s="81">
        <v>298</v>
      </c>
      <c r="G74" s="34">
        <f>IF(F79=0, "-", F74/F79)</f>
        <v>7.7630447807851615E-3</v>
      </c>
      <c r="H74" s="65">
        <v>109</v>
      </c>
      <c r="I74" s="9">
        <f>IF(H79=0, "-", H74/H79)</f>
        <v>2.5844694724362774E-3</v>
      </c>
      <c r="J74" s="8">
        <f t="shared" si="4"/>
        <v>1.3333333333333333</v>
      </c>
      <c r="K74" s="9">
        <f t="shared" si="5"/>
        <v>1.7339449541284404</v>
      </c>
    </row>
    <row r="75" spans="1:11" x14ac:dyDescent="0.2">
      <c r="A75" s="7" t="s">
        <v>555</v>
      </c>
      <c r="B75" s="65">
        <v>1081</v>
      </c>
      <c r="C75" s="34">
        <f>IF(B79=0, "-", B75/B79)</f>
        <v>0.25245212517515181</v>
      </c>
      <c r="D75" s="65">
        <v>842</v>
      </c>
      <c r="E75" s="9">
        <f>IF(D79=0, "-", D75/D79)</f>
        <v>0.23519553072625698</v>
      </c>
      <c r="F75" s="81">
        <v>8736</v>
      </c>
      <c r="G75" s="34">
        <f>IF(F79=0, "-", F75/F79)</f>
        <v>0.22757704431187642</v>
      </c>
      <c r="H75" s="65">
        <v>9413</v>
      </c>
      <c r="I75" s="9">
        <f>IF(H79=0, "-", H75/H79)</f>
        <v>0.22318909306461174</v>
      </c>
      <c r="J75" s="8">
        <f t="shared" si="4"/>
        <v>0.2838479809976247</v>
      </c>
      <c r="K75" s="9">
        <f t="shared" si="5"/>
        <v>-7.192181026240306E-2</v>
      </c>
    </row>
    <row r="76" spans="1:11" x14ac:dyDescent="0.2">
      <c r="A76" s="7" t="s">
        <v>556</v>
      </c>
      <c r="B76" s="65">
        <v>412</v>
      </c>
      <c r="C76" s="34">
        <f>IF(B79=0, "-", B76/B79)</f>
        <v>9.6216721158337223E-2</v>
      </c>
      <c r="D76" s="65">
        <v>183</v>
      </c>
      <c r="E76" s="9">
        <f>IF(D79=0, "-", D76/D79)</f>
        <v>5.1117318435754192E-2</v>
      </c>
      <c r="F76" s="81">
        <v>2915</v>
      </c>
      <c r="G76" s="34">
        <f>IF(F79=0, "-", F76/F79)</f>
        <v>7.5937166228150152E-2</v>
      </c>
      <c r="H76" s="65">
        <v>2777</v>
      </c>
      <c r="I76" s="9">
        <f>IF(H79=0, "-", H76/H79)</f>
        <v>6.5844694724362773E-2</v>
      </c>
      <c r="J76" s="8">
        <f t="shared" si="4"/>
        <v>1.2513661202185793</v>
      </c>
      <c r="K76" s="9">
        <f t="shared" si="5"/>
        <v>4.9693914296002881E-2</v>
      </c>
    </row>
    <row r="77" spans="1:11" x14ac:dyDescent="0.2">
      <c r="A77" s="7" t="s">
        <v>557</v>
      </c>
      <c r="B77" s="65">
        <v>19</v>
      </c>
      <c r="C77" s="34">
        <f>IF(B79=0, "-", B77/B79)</f>
        <v>4.437178888369921E-3</v>
      </c>
      <c r="D77" s="65">
        <v>152</v>
      </c>
      <c r="E77" s="9">
        <f>IF(D79=0, "-", D77/D79)</f>
        <v>4.2458100558659215E-2</v>
      </c>
      <c r="F77" s="81">
        <v>1573</v>
      </c>
      <c r="G77" s="34">
        <f>IF(F79=0, "-", F77/F79)</f>
        <v>4.0977414228775363E-2</v>
      </c>
      <c r="H77" s="65">
        <v>1920</v>
      </c>
      <c r="I77" s="9">
        <f>IF(H79=0, "-", H77/H79)</f>
        <v>4.5524599881446352E-2</v>
      </c>
      <c r="J77" s="8">
        <f t="shared" si="4"/>
        <v>-0.875</v>
      </c>
      <c r="K77" s="9">
        <f t="shared" si="5"/>
        <v>-0.18072916666666666</v>
      </c>
    </row>
    <row r="78" spans="1:11" x14ac:dyDescent="0.2">
      <c r="A78" s="2"/>
      <c r="B78" s="68"/>
      <c r="C78" s="33"/>
      <c r="D78" s="68"/>
      <c r="E78" s="6"/>
      <c r="F78" s="82"/>
      <c r="G78" s="33"/>
      <c r="H78" s="68"/>
      <c r="I78" s="6"/>
      <c r="J78" s="5"/>
      <c r="K78" s="6"/>
    </row>
    <row r="79" spans="1:11" s="43" customFormat="1" x14ac:dyDescent="0.2">
      <c r="A79" s="162" t="s">
        <v>641</v>
      </c>
      <c r="B79" s="71">
        <f>SUM(B57:B78)</f>
        <v>4282</v>
      </c>
      <c r="C79" s="40">
        <f>B79/20342</f>
        <v>0.21050044243437224</v>
      </c>
      <c r="D79" s="71">
        <f>SUM(D57:D78)</f>
        <v>3580</v>
      </c>
      <c r="E79" s="41">
        <f>D79/17066</f>
        <v>0.209773819289816</v>
      </c>
      <c r="F79" s="77">
        <f>SUM(F57:F78)</f>
        <v>38387</v>
      </c>
      <c r="G79" s="42">
        <f>F79/195769</f>
        <v>0.1960831388013424</v>
      </c>
      <c r="H79" s="71">
        <f>SUM(H57:H78)</f>
        <v>42175</v>
      </c>
      <c r="I79" s="41">
        <f>H79/214788</f>
        <v>0.19635640724807718</v>
      </c>
      <c r="J79" s="37">
        <f>IF(D79=0, "-", IF((B79-D79)/D79&lt;10, (B79-D79)/D79, "&gt;999%"))</f>
        <v>0.19608938547486032</v>
      </c>
      <c r="K79" s="38">
        <f>IF(H79=0, "-", IF((F79-H79)/H79&lt;10, (F79-H79)/H79, "&gt;999%"))</f>
        <v>-8.9816241849436873E-2</v>
      </c>
    </row>
    <row r="80" spans="1:11" x14ac:dyDescent="0.2">
      <c r="B80" s="83"/>
      <c r="D80" s="83"/>
      <c r="F80" s="83"/>
      <c r="H80" s="83"/>
    </row>
    <row r="81" spans="1:11" x14ac:dyDescent="0.2">
      <c r="A81" s="27" t="s">
        <v>640</v>
      </c>
      <c r="B81" s="71">
        <v>5349</v>
      </c>
      <c r="C81" s="40">
        <f>B81/20342</f>
        <v>0.26295349523154066</v>
      </c>
      <c r="D81" s="71">
        <v>4342</v>
      </c>
      <c r="E81" s="41">
        <f>D81/17066</f>
        <v>0.25442400093753664</v>
      </c>
      <c r="F81" s="77">
        <v>49420</v>
      </c>
      <c r="G81" s="42">
        <f>F81/195769</f>
        <v>0.25244037615761433</v>
      </c>
      <c r="H81" s="71">
        <v>53797</v>
      </c>
      <c r="I81" s="41">
        <f>H81/214788</f>
        <v>0.25046557535802744</v>
      </c>
      <c r="J81" s="37">
        <f>IF(D81=0, "-", IF((B81-D81)/D81&lt;10, (B81-D81)/D81, "&gt;999%"))</f>
        <v>0.23192077383694151</v>
      </c>
      <c r="K81" s="38">
        <f>IF(H81=0, "-", IF((F81-H81)/H81&lt;10, (F81-H81)/H81, "&gt;999%"))</f>
        <v>-8.1361414205253085E-2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4" max="16383" man="1"/>
    <brk id="81"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30"/>
  <sheetViews>
    <sheetView tabSelected="1" zoomScaleNormal="100"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653</v>
      </c>
      <c r="C1" s="198"/>
      <c r="D1" s="198"/>
      <c r="E1" s="199"/>
      <c r="F1" s="199"/>
      <c r="G1" s="199"/>
      <c r="H1" s="199"/>
      <c r="I1" s="199"/>
      <c r="J1" s="199"/>
      <c r="K1" s="199"/>
    </row>
    <row r="2" spans="1:11" s="52" customFormat="1" ht="20.25" x14ac:dyDescent="0.3">
      <c r="A2" s="4" t="s">
        <v>111</v>
      </c>
      <c r="B2" s="202" t="s">
        <v>101</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2020</v>
      </c>
      <c r="C5" s="197"/>
      <c r="D5" s="196">
        <f>B5-1</f>
        <v>2019</v>
      </c>
      <c r="E5" s="204"/>
      <c r="F5" s="196">
        <f>B5</f>
        <v>2020</v>
      </c>
      <c r="G5" s="204"/>
      <c r="H5" s="196">
        <f>D5</f>
        <v>2019</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37</v>
      </c>
      <c r="B7" s="65">
        <v>4</v>
      </c>
      <c r="C7" s="39">
        <f>IF(B30=0, "-", B7/B30)</f>
        <v>7.4780332772480835E-4</v>
      </c>
      <c r="D7" s="65">
        <v>0</v>
      </c>
      <c r="E7" s="21">
        <f>IF(D30=0, "-", D7/D30)</f>
        <v>0</v>
      </c>
      <c r="F7" s="81">
        <v>4</v>
      </c>
      <c r="G7" s="39">
        <f>IF(F30=0, "-", F7/F30)</f>
        <v>8.0938891137191427E-5</v>
      </c>
      <c r="H7" s="65">
        <v>0</v>
      </c>
      <c r="I7" s="21">
        <f>IF(H30=0, "-", H7/H30)</f>
        <v>0</v>
      </c>
      <c r="J7" s="20" t="str">
        <f t="shared" ref="J7:J28" si="0">IF(D7=0, "-", IF((B7-D7)/D7&lt;10, (B7-D7)/D7, "&gt;999%"))</f>
        <v>-</v>
      </c>
      <c r="K7" s="21" t="str">
        <f t="shared" ref="K7:K28" si="1">IF(H7=0, "-", IF((F7-H7)/H7&lt;10, (F7-H7)/H7, "&gt;999%"))</f>
        <v>-</v>
      </c>
    </row>
    <row r="8" spans="1:11" x14ac:dyDescent="0.2">
      <c r="A8" s="7" t="s">
        <v>39</v>
      </c>
      <c r="B8" s="65">
        <v>0</v>
      </c>
      <c r="C8" s="39">
        <f>IF(B30=0, "-", B8/B30)</f>
        <v>0</v>
      </c>
      <c r="D8" s="65">
        <v>0</v>
      </c>
      <c r="E8" s="21">
        <f>IF(D30=0, "-", D8/D30)</f>
        <v>0</v>
      </c>
      <c r="F8" s="81">
        <v>0</v>
      </c>
      <c r="G8" s="39">
        <f>IF(F30=0, "-", F8/F30)</f>
        <v>0</v>
      </c>
      <c r="H8" s="65">
        <v>29</v>
      </c>
      <c r="I8" s="21">
        <f>IF(H30=0, "-", H8/H30)</f>
        <v>5.3906351655296761E-4</v>
      </c>
      <c r="J8" s="20" t="str">
        <f t="shared" si="0"/>
        <v>-</v>
      </c>
      <c r="K8" s="21">
        <f t="shared" si="1"/>
        <v>-1</v>
      </c>
    </row>
    <row r="9" spans="1:11" x14ac:dyDescent="0.2">
      <c r="A9" s="7" t="s">
        <v>44</v>
      </c>
      <c r="B9" s="65">
        <v>0</v>
      </c>
      <c r="C9" s="39">
        <f>IF(B30=0, "-", B9/B30)</f>
        <v>0</v>
      </c>
      <c r="D9" s="65">
        <v>0</v>
      </c>
      <c r="E9" s="21">
        <f>IF(D30=0, "-", D9/D30)</f>
        <v>0</v>
      </c>
      <c r="F9" s="81">
        <v>4</v>
      </c>
      <c r="G9" s="39">
        <f>IF(F30=0, "-", F9/F30)</f>
        <v>8.0938891137191427E-5</v>
      </c>
      <c r="H9" s="65">
        <v>14</v>
      </c>
      <c r="I9" s="21">
        <f>IF(H30=0, "-", H9/H30)</f>
        <v>2.6023755971522574E-4</v>
      </c>
      <c r="J9" s="20" t="str">
        <f t="shared" si="0"/>
        <v>-</v>
      </c>
      <c r="K9" s="21">
        <f t="shared" si="1"/>
        <v>-0.7142857142857143</v>
      </c>
    </row>
    <row r="10" spans="1:11" x14ac:dyDescent="0.2">
      <c r="A10" s="7" t="s">
        <v>45</v>
      </c>
      <c r="B10" s="65">
        <v>881</v>
      </c>
      <c r="C10" s="39">
        <f>IF(B30=0, "-", B10/B30)</f>
        <v>0.16470368293138904</v>
      </c>
      <c r="D10" s="65">
        <v>658</v>
      </c>
      <c r="E10" s="21">
        <f>IF(D30=0, "-", D10/D30)</f>
        <v>0.15154306771073239</v>
      </c>
      <c r="F10" s="81">
        <v>8515</v>
      </c>
      <c r="G10" s="39">
        <f>IF(F30=0, "-", F10/F30)</f>
        <v>0.17229866450829623</v>
      </c>
      <c r="H10" s="65">
        <v>8136</v>
      </c>
      <c r="I10" s="21">
        <f>IF(H30=0, "-", H10/H30)</f>
        <v>0.1512351989887912</v>
      </c>
      <c r="J10" s="20">
        <f t="shared" si="0"/>
        <v>0.33890577507598785</v>
      </c>
      <c r="K10" s="21">
        <f t="shared" si="1"/>
        <v>4.6583087512291052E-2</v>
      </c>
    </row>
    <row r="11" spans="1:11" x14ac:dyDescent="0.2">
      <c r="A11" s="7" t="s">
        <v>49</v>
      </c>
      <c r="B11" s="65">
        <v>54</v>
      </c>
      <c r="C11" s="39">
        <f>IF(B30=0, "-", B11/B30)</f>
        <v>1.0095344924284913E-2</v>
      </c>
      <c r="D11" s="65">
        <v>30</v>
      </c>
      <c r="E11" s="21">
        <f>IF(D30=0, "-", D11/D30)</f>
        <v>6.9092584062643942E-3</v>
      </c>
      <c r="F11" s="81">
        <v>636</v>
      </c>
      <c r="G11" s="39">
        <f>IF(F30=0, "-", F11/F30)</f>
        <v>1.2869283690813436E-2</v>
      </c>
      <c r="H11" s="65">
        <v>473</v>
      </c>
      <c r="I11" s="21">
        <f>IF(H30=0, "-", H11/H30)</f>
        <v>8.792311838950127E-3</v>
      </c>
      <c r="J11" s="20">
        <f t="shared" si="0"/>
        <v>0.8</v>
      </c>
      <c r="K11" s="21">
        <f t="shared" si="1"/>
        <v>0.34460887949260044</v>
      </c>
    </row>
    <row r="12" spans="1:11" x14ac:dyDescent="0.2">
      <c r="A12" s="7" t="s">
        <v>52</v>
      </c>
      <c r="B12" s="65">
        <v>0</v>
      </c>
      <c r="C12" s="39">
        <f>IF(B30=0, "-", B12/B30)</f>
        <v>0</v>
      </c>
      <c r="D12" s="65">
        <v>246</v>
      </c>
      <c r="E12" s="21">
        <f>IF(D30=0, "-", D12/D30)</f>
        <v>5.6655918931368031E-2</v>
      </c>
      <c r="F12" s="81">
        <v>1708</v>
      </c>
      <c r="G12" s="39">
        <f>IF(F30=0, "-", F12/F30)</f>
        <v>3.4560906515580733E-2</v>
      </c>
      <c r="H12" s="65">
        <v>3903</v>
      </c>
      <c r="I12" s="21">
        <f>IF(H30=0, "-", H12/H30)</f>
        <v>7.2550513969180441E-2</v>
      </c>
      <c r="J12" s="20">
        <f t="shared" si="0"/>
        <v>-1</v>
      </c>
      <c r="K12" s="21">
        <f t="shared" si="1"/>
        <v>-0.56238790673840633</v>
      </c>
    </row>
    <row r="13" spans="1:11" x14ac:dyDescent="0.2">
      <c r="A13" s="7" t="s">
        <v>54</v>
      </c>
      <c r="B13" s="65">
        <v>82</v>
      </c>
      <c r="C13" s="39">
        <f>IF(B30=0, "-", B13/B30)</f>
        <v>1.5329968218358572E-2</v>
      </c>
      <c r="D13" s="65">
        <v>33</v>
      </c>
      <c r="E13" s="21">
        <f>IF(D30=0, "-", D13/D30)</f>
        <v>7.6001842468908336E-3</v>
      </c>
      <c r="F13" s="81">
        <v>623</v>
      </c>
      <c r="G13" s="39">
        <f>IF(F30=0, "-", F13/F30)</f>
        <v>1.2606232294617563E-2</v>
      </c>
      <c r="H13" s="65">
        <v>615</v>
      </c>
      <c r="I13" s="21">
        <f>IF(H30=0, "-", H13/H30)</f>
        <v>1.1431864230347416E-2</v>
      </c>
      <c r="J13" s="20">
        <f t="shared" si="0"/>
        <v>1.4848484848484849</v>
      </c>
      <c r="K13" s="21">
        <f t="shared" si="1"/>
        <v>1.3008130081300813E-2</v>
      </c>
    </row>
    <row r="14" spans="1:11" x14ac:dyDescent="0.2">
      <c r="A14" s="7" t="s">
        <v>59</v>
      </c>
      <c r="B14" s="65">
        <v>710</v>
      </c>
      <c r="C14" s="39">
        <f>IF(B30=0, "-", B14/B30)</f>
        <v>0.13273509067115349</v>
      </c>
      <c r="D14" s="65">
        <v>515</v>
      </c>
      <c r="E14" s="21">
        <f>IF(D30=0, "-", D14/D30)</f>
        <v>0.11860893597420544</v>
      </c>
      <c r="F14" s="81">
        <v>4534</v>
      </c>
      <c r="G14" s="39">
        <f>IF(F30=0, "-", F14/F30)</f>
        <v>9.1744233104006478E-2</v>
      </c>
      <c r="H14" s="65">
        <v>4983</v>
      </c>
      <c r="I14" s="21">
        <f>IF(H30=0, "-", H14/H30)</f>
        <v>9.2625982861497855E-2</v>
      </c>
      <c r="J14" s="20">
        <f t="shared" si="0"/>
        <v>0.37864077669902912</v>
      </c>
      <c r="K14" s="21">
        <f t="shared" si="1"/>
        <v>-9.0106361629540443E-2</v>
      </c>
    </row>
    <row r="15" spans="1:11" x14ac:dyDescent="0.2">
      <c r="A15" s="7" t="s">
        <v>60</v>
      </c>
      <c r="B15" s="65">
        <v>0</v>
      </c>
      <c r="C15" s="39">
        <f>IF(B30=0, "-", B15/B30)</f>
        <v>0</v>
      </c>
      <c r="D15" s="65">
        <v>0</v>
      </c>
      <c r="E15" s="21">
        <f>IF(D30=0, "-", D15/D30)</f>
        <v>0</v>
      </c>
      <c r="F15" s="81">
        <v>4</v>
      </c>
      <c r="G15" s="39">
        <f>IF(F30=0, "-", F15/F30)</f>
        <v>8.0938891137191427E-5</v>
      </c>
      <c r="H15" s="65">
        <v>0</v>
      </c>
      <c r="I15" s="21">
        <f>IF(H30=0, "-", H15/H30)</f>
        <v>0</v>
      </c>
      <c r="J15" s="20" t="str">
        <f t="shared" si="0"/>
        <v>-</v>
      </c>
      <c r="K15" s="21" t="str">
        <f t="shared" si="1"/>
        <v>-</v>
      </c>
    </row>
    <row r="16" spans="1:11" x14ac:dyDescent="0.2">
      <c r="A16" s="7" t="s">
        <v>63</v>
      </c>
      <c r="B16" s="65">
        <v>10</v>
      </c>
      <c r="C16" s="39">
        <f>IF(B30=0, "-", B16/B30)</f>
        <v>1.869508319312021E-3</v>
      </c>
      <c r="D16" s="65">
        <v>0</v>
      </c>
      <c r="E16" s="21">
        <f>IF(D30=0, "-", D16/D30)</f>
        <v>0</v>
      </c>
      <c r="F16" s="81">
        <v>119</v>
      </c>
      <c r="G16" s="39">
        <f>IF(F30=0, "-", F16/F30)</f>
        <v>2.4079320113314447E-3</v>
      </c>
      <c r="H16" s="65">
        <v>0</v>
      </c>
      <c r="I16" s="21">
        <f>IF(H30=0, "-", H16/H30)</f>
        <v>0</v>
      </c>
      <c r="J16" s="20" t="str">
        <f t="shared" si="0"/>
        <v>-</v>
      </c>
      <c r="K16" s="21" t="str">
        <f t="shared" si="1"/>
        <v>-</v>
      </c>
    </row>
    <row r="17" spans="1:11" x14ac:dyDescent="0.2">
      <c r="A17" s="7" t="s">
        <v>68</v>
      </c>
      <c r="B17" s="65">
        <v>273</v>
      </c>
      <c r="C17" s="39">
        <f>IF(B30=0, "-", B17/B30)</f>
        <v>5.1037577117218173E-2</v>
      </c>
      <c r="D17" s="65">
        <v>92</v>
      </c>
      <c r="E17" s="21">
        <f>IF(D30=0, "-", D17/D30)</f>
        <v>2.1188392445877474E-2</v>
      </c>
      <c r="F17" s="81">
        <v>1741</v>
      </c>
      <c r="G17" s="39">
        <f>IF(F30=0, "-", F17/F30)</f>
        <v>3.5228652367462567E-2</v>
      </c>
      <c r="H17" s="65">
        <v>1114</v>
      </c>
      <c r="I17" s="21">
        <f>IF(H30=0, "-", H17/H30)</f>
        <v>2.0707474394482964E-2</v>
      </c>
      <c r="J17" s="20">
        <f t="shared" si="0"/>
        <v>1.9673913043478262</v>
      </c>
      <c r="K17" s="21">
        <f t="shared" si="1"/>
        <v>0.56283662477558349</v>
      </c>
    </row>
    <row r="18" spans="1:11" x14ac:dyDescent="0.2">
      <c r="A18" s="7" t="s">
        <v>74</v>
      </c>
      <c r="B18" s="65">
        <v>331</v>
      </c>
      <c r="C18" s="39">
        <f>IF(B30=0, "-", B18/B30)</f>
        <v>6.1880725369227896E-2</v>
      </c>
      <c r="D18" s="65">
        <v>167</v>
      </c>
      <c r="E18" s="21">
        <f>IF(D30=0, "-", D18/D30)</f>
        <v>3.8461538461538464E-2</v>
      </c>
      <c r="F18" s="81">
        <v>2910</v>
      </c>
      <c r="G18" s="39">
        <f>IF(F30=0, "-", F18/F30)</f>
        <v>5.8883043302306759E-2</v>
      </c>
      <c r="H18" s="65">
        <v>3337</v>
      </c>
      <c r="I18" s="21">
        <f>IF(H30=0, "-", H18/H30)</f>
        <v>6.2029481197836307E-2</v>
      </c>
      <c r="J18" s="20">
        <f t="shared" si="0"/>
        <v>0.98203592814371254</v>
      </c>
      <c r="K18" s="21">
        <f t="shared" si="1"/>
        <v>-0.12795924483068624</v>
      </c>
    </row>
    <row r="19" spans="1:11" x14ac:dyDescent="0.2">
      <c r="A19" s="7" t="s">
        <v>76</v>
      </c>
      <c r="B19" s="65">
        <v>0</v>
      </c>
      <c r="C19" s="39">
        <f>IF(B30=0, "-", B19/B30)</f>
        <v>0</v>
      </c>
      <c r="D19" s="65">
        <v>0</v>
      </c>
      <c r="E19" s="21">
        <f>IF(D30=0, "-", D19/D30)</f>
        <v>0</v>
      </c>
      <c r="F19" s="81">
        <v>1</v>
      </c>
      <c r="G19" s="39">
        <f>IF(F30=0, "-", F19/F30)</f>
        <v>2.0234722784297857E-5</v>
      </c>
      <c r="H19" s="65">
        <v>0</v>
      </c>
      <c r="I19" s="21">
        <f>IF(H30=0, "-", H19/H30)</f>
        <v>0</v>
      </c>
      <c r="J19" s="20" t="str">
        <f t="shared" si="0"/>
        <v>-</v>
      </c>
      <c r="K19" s="21" t="str">
        <f t="shared" si="1"/>
        <v>-</v>
      </c>
    </row>
    <row r="20" spans="1:11" x14ac:dyDescent="0.2">
      <c r="A20" s="7" t="s">
        <v>78</v>
      </c>
      <c r="B20" s="65">
        <v>22</v>
      </c>
      <c r="C20" s="39">
        <f>IF(B30=0, "-", B20/B30)</f>
        <v>4.1129183024864457E-3</v>
      </c>
      <c r="D20" s="65">
        <v>46</v>
      </c>
      <c r="E20" s="21">
        <f>IF(D30=0, "-", D20/D30)</f>
        <v>1.0594196222938737E-2</v>
      </c>
      <c r="F20" s="81">
        <v>615</v>
      </c>
      <c r="G20" s="39">
        <f>IF(F30=0, "-", F20/F30)</f>
        <v>1.2444354512343181E-2</v>
      </c>
      <c r="H20" s="65">
        <v>613</v>
      </c>
      <c r="I20" s="21">
        <f>IF(H30=0, "-", H20/H30)</f>
        <v>1.1394687436102386E-2</v>
      </c>
      <c r="J20" s="20">
        <f t="shared" si="0"/>
        <v>-0.52173913043478259</v>
      </c>
      <c r="K20" s="21">
        <f t="shared" si="1"/>
        <v>3.2626427406199023E-3</v>
      </c>
    </row>
    <row r="21" spans="1:11" x14ac:dyDescent="0.2">
      <c r="A21" s="7" t="s">
        <v>81</v>
      </c>
      <c r="B21" s="65">
        <v>449</v>
      </c>
      <c r="C21" s="39">
        <f>IF(B30=0, "-", B21/B30)</f>
        <v>8.3940923537109746E-2</v>
      </c>
      <c r="D21" s="65">
        <v>555</v>
      </c>
      <c r="E21" s="21">
        <f>IF(D30=0, "-", D21/D30)</f>
        <v>0.12782128051589128</v>
      </c>
      <c r="F21" s="81">
        <v>5004</v>
      </c>
      <c r="G21" s="39">
        <f>IF(F30=0, "-", F21/F30)</f>
        <v>0.10125455281262646</v>
      </c>
      <c r="H21" s="65">
        <v>6123</v>
      </c>
      <c r="I21" s="21">
        <f>IF(H30=0, "-", H21/H30)</f>
        <v>0.11381675558116623</v>
      </c>
      <c r="J21" s="20">
        <f t="shared" si="0"/>
        <v>-0.19099099099099098</v>
      </c>
      <c r="K21" s="21">
        <f t="shared" si="1"/>
        <v>-0.18275355218030379</v>
      </c>
    </row>
    <row r="22" spans="1:11" x14ac:dyDescent="0.2">
      <c r="A22" s="7" t="s">
        <v>83</v>
      </c>
      <c r="B22" s="65">
        <v>355</v>
      </c>
      <c r="C22" s="39">
        <f>IF(B30=0, "-", B22/B30)</f>
        <v>6.6367545335576747E-2</v>
      </c>
      <c r="D22" s="65">
        <v>313</v>
      </c>
      <c r="E22" s="21">
        <f>IF(D30=0, "-", D22/D30)</f>
        <v>7.2086596038691844E-2</v>
      </c>
      <c r="F22" s="81">
        <v>3267</v>
      </c>
      <c r="G22" s="39">
        <f>IF(F30=0, "-", F22/F30)</f>
        <v>6.6106839336301099E-2</v>
      </c>
      <c r="H22" s="65">
        <v>3859</v>
      </c>
      <c r="I22" s="21">
        <f>IF(H30=0, "-", H22/H30)</f>
        <v>7.1732624495789724E-2</v>
      </c>
      <c r="J22" s="20">
        <f t="shared" si="0"/>
        <v>0.13418530351437699</v>
      </c>
      <c r="K22" s="21">
        <f t="shared" si="1"/>
        <v>-0.15340761855402954</v>
      </c>
    </row>
    <row r="23" spans="1:11" x14ac:dyDescent="0.2">
      <c r="A23" s="7" t="s">
        <v>84</v>
      </c>
      <c r="B23" s="65">
        <v>1</v>
      </c>
      <c r="C23" s="39">
        <f>IF(B30=0, "-", B23/B30)</f>
        <v>1.8695083193120209E-4</v>
      </c>
      <c r="D23" s="65">
        <v>0</v>
      </c>
      <c r="E23" s="21">
        <f>IF(D30=0, "-", D23/D30)</f>
        <v>0</v>
      </c>
      <c r="F23" s="81">
        <v>61</v>
      </c>
      <c r="G23" s="39">
        <f>IF(F30=0, "-", F23/F30)</f>
        <v>1.2343180898421692E-3</v>
      </c>
      <c r="H23" s="65">
        <v>22</v>
      </c>
      <c r="I23" s="21">
        <f>IF(H30=0, "-", H23/H30)</f>
        <v>4.0894473669535474E-4</v>
      </c>
      <c r="J23" s="20" t="str">
        <f t="shared" si="0"/>
        <v>-</v>
      </c>
      <c r="K23" s="21">
        <f t="shared" si="1"/>
        <v>1.7727272727272727</v>
      </c>
    </row>
    <row r="24" spans="1:11" x14ac:dyDescent="0.2">
      <c r="A24" s="7" t="s">
        <v>86</v>
      </c>
      <c r="B24" s="65">
        <v>80</v>
      </c>
      <c r="C24" s="39">
        <f>IF(B30=0, "-", B24/B30)</f>
        <v>1.4956066554496168E-2</v>
      </c>
      <c r="D24" s="65">
        <v>91</v>
      </c>
      <c r="E24" s="21">
        <f>IF(D30=0, "-", D24/D30)</f>
        <v>2.0958083832335328E-2</v>
      </c>
      <c r="F24" s="81">
        <v>1016</v>
      </c>
      <c r="G24" s="39">
        <f>IF(F30=0, "-", F24/F30)</f>
        <v>2.055847834884662E-2</v>
      </c>
      <c r="H24" s="65">
        <v>906</v>
      </c>
      <c r="I24" s="21">
        <f>IF(H30=0, "-", H24/H30)</f>
        <v>1.6841087792999608E-2</v>
      </c>
      <c r="J24" s="20">
        <f t="shared" si="0"/>
        <v>-0.12087912087912088</v>
      </c>
      <c r="K24" s="21">
        <f t="shared" si="1"/>
        <v>0.12141280353200883</v>
      </c>
    </row>
    <row r="25" spans="1:11" x14ac:dyDescent="0.2">
      <c r="A25" s="7" t="s">
        <v>87</v>
      </c>
      <c r="B25" s="65">
        <v>55</v>
      </c>
      <c r="C25" s="39">
        <f>IF(B30=0, "-", B25/B30)</f>
        <v>1.0282295756216114E-2</v>
      </c>
      <c r="D25" s="65">
        <v>46</v>
      </c>
      <c r="E25" s="21">
        <f>IF(D30=0, "-", D25/D30)</f>
        <v>1.0594196222938737E-2</v>
      </c>
      <c r="F25" s="81">
        <v>481</v>
      </c>
      <c r="G25" s="39">
        <f>IF(F30=0, "-", F25/F30)</f>
        <v>9.7329016592472683E-3</v>
      </c>
      <c r="H25" s="65">
        <v>459</v>
      </c>
      <c r="I25" s="21">
        <f>IF(H30=0, "-", H25/H30)</f>
        <v>8.5320742792349014E-3</v>
      </c>
      <c r="J25" s="20">
        <f t="shared" si="0"/>
        <v>0.19565217391304349</v>
      </c>
      <c r="K25" s="21">
        <f t="shared" si="1"/>
        <v>4.793028322440087E-2</v>
      </c>
    </row>
    <row r="26" spans="1:11" x14ac:dyDescent="0.2">
      <c r="A26" s="7" t="s">
        <v>91</v>
      </c>
      <c r="B26" s="65">
        <v>49</v>
      </c>
      <c r="C26" s="39">
        <f>IF(B30=0, "-", B26/B30)</f>
        <v>9.1605907646289033E-3</v>
      </c>
      <c r="D26" s="65">
        <v>21</v>
      </c>
      <c r="E26" s="21">
        <f>IF(D30=0, "-", D26/D30)</f>
        <v>4.8364808843850762E-3</v>
      </c>
      <c r="F26" s="81">
        <v>298</v>
      </c>
      <c r="G26" s="39">
        <f>IF(F30=0, "-", F26/F30)</f>
        <v>6.0299473897207608E-3</v>
      </c>
      <c r="H26" s="65">
        <v>109</v>
      </c>
      <c r="I26" s="21">
        <f>IF(H30=0, "-", H26/H30)</f>
        <v>2.0261352863542577E-3</v>
      </c>
      <c r="J26" s="20">
        <f t="shared" si="0"/>
        <v>1.3333333333333333</v>
      </c>
      <c r="K26" s="21">
        <f t="shared" si="1"/>
        <v>1.7339449541284404</v>
      </c>
    </row>
    <row r="27" spans="1:11" x14ac:dyDescent="0.2">
      <c r="A27" s="7" t="s">
        <v>94</v>
      </c>
      <c r="B27" s="65">
        <v>1940</v>
      </c>
      <c r="C27" s="39">
        <f>IF(B30=0, "-", B27/B30)</f>
        <v>0.36268461394653206</v>
      </c>
      <c r="D27" s="65">
        <v>1342</v>
      </c>
      <c r="E27" s="21">
        <f>IF(D30=0, "-", D27/D30)</f>
        <v>0.30907415937356059</v>
      </c>
      <c r="F27" s="81">
        <v>15974</v>
      </c>
      <c r="G27" s="39">
        <f>IF(F30=0, "-", F27/F30)</f>
        <v>0.32322946175637396</v>
      </c>
      <c r="H27" s="65">
        <v>16717</v>
      </c>
      <c r="I27" s="21">
        <f>IF(H30=0, "-", H27/H30)</f>
        <v>0.31074223469710205</v>
      </c>
      <c r="J27" s="20">
        <f t="shared" si="0"/>
        <v>0.44560357675111772</v>
      </c>
      <c r="K27" s="21">
        <f t="shared" si="1"/>
        <v>-4.4445773763235032E-2</v>
      </c>
    </row>
    <row r="28" spans="1:11" x14ac:dyDescent="0.2">
      <c r="A28" s="7" t="s">
        <v>96</v>
      </c>
      <c r="B28" s="65">
        <v>53</v>
      </c>
      <c r="C28" s="39">
        <f>IF(B30=0, "-", B28/B30)</f>
        <v>9.9083940923537107E-3</v>
      </c>
      <c r="D28" s="65">
        <v>187</v>
      </c>
      <c r="E28" s="21">
        <f>IF(D30=0, "-", D28/D30)</f>
        <v>4.3067710732381394E-2</v>
      </c>
      <c r="F28" s="81">
        <v>1905</v>
      </c>
      <c r="G28" s="39">
        <f>IF(F30=0, "-", F28/F30)</f>
        <v>3.8547146904087413E-2</v>
      </c>
      <c r="H28" s="65">
        <v>2385</v>
      </c>
      <c r="I28" s="21">
        <f>IF(H30=0, "-", H28/H30)</f>
        <v>4.4333327137200958E-2</v>
      </c>
      <c r="J28" s="20">
        <f t="shared" si="0"/>
        <v>-0.71657754010695185</v>
      </c>
      <c r="K28" s="21">
        <f t="shared" si="1"/>
        <v>-0.20125786163522014</v>
      </c>
    </row>
    <row r="29" spans="1:11" x14ac:dyDescent="0.2">
      <c r="A29" s="2"/>
      <c r="B29" s="68"/>
      <c r="C29" s="33"/>
      <c r="D29" s="68"/>
      <c r="E29" s="6"/>
      <c r="F29" s="82"/>
      <c r="G29" s="33"/>
      <c r="H29" s="68"/>
      <c r="I29" s="6"/>
      <c r="J29" s="5"/>
      <c r="K29" s="6"/>
    </row>
    <row r="30" spans="1:11" s="43" customFormat="1" x14ac:dyDescent="0.2">
      <c r="A30" s="162" t="s">
        <v>640</v>
      </c>
      <c r="B30" s="71">
        <f>SUM(B7:B29)</f>
        <v>5349</v>
      </c>
      <c r="C30" s="40">
        <v>1</v>
      </c>
      <c r="D30" s="71">
        <f>SUM(D7:D29)</f>
        <v>4342</v>
      </c>
      <c r="E30" s="41">
        <v>1</v>
      </c>
      <c r="F30" s="77">
        <f>SUM(F7:F29)</f>
        <v>49420</v>
      </c>
      <c r="G30" s="42">
        <v>1</v>
      </c>
      <c r="H30" s="71">
        <f>SUM(H7:H29)</f>
        <v>53797</v>
      </c>
      <c r="I30" s="41">
        <v>1</v>
      </c>
      <c r="J30" s="37">
        <f>IF(D30=0, "-", (B30-D30)/D30)</f>
        <v>0.23192077383694151</v>
      </c>
      <c r="K30" s="38">
        <f>IF(H30=0, "-", (F30-H30)/H30)</f>
        <v>-8.1361414205253085E-2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60"/>
  <sheetViews>
    <sheetView tabSelected="1" zoomScaleNormal="100" workbookViewId="0">
      <selection activeCell="M1" sqref="M1"/>
    </sheetView>
  </sheetViews>
  <sheetFormatPr defaultRowHeight="12.75" x14ac:dyDescent="0.2"/>
  <cols>
    <col min="1" max="1" width="36.140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111</v>
      </c>
      <c r="B2" s="202" t="s">
        <v>101</v>
      </c>
      <c r="C2" s="198"/>
      <c r="D2" s="198"/>
      <c r="E2" s="203"/>
      <c r="F2" s="203"/>
      <c r="G2" s="203"/>
      <c r="H2" s="203"/>
      <c r="I2" s="203"/>
      <c r="J2" s="203"/>
      <c r="K2" s="203"/>
    </row>
    <row r="4" spans="1:11" ht="15.75" x14ac:dyDescent="0.25">
      <c r="A4" s="164" t="s">
        <v>128</v>
      </c>
      <c r="B4" s="196" t="s">
        <v>1</v>
      </c>
      <c r="C4" s="200"/>
      <c r="D4" s="200"/>
      <c r="E4" s="197"/>
      <c r="F4" s="196" t="s">
        <v>14</v>
      </c>
      <c r="G4" s="200"/>
      <c r="H4" s="200"/>
      <c r="I4" s="197"/>
      <c r="J4" s="196" t="s">
        <v>15</v>
      </c>
      <c r="K4" s="197"/>
    </row>
    <row r="5" spans="1:11" x14ac:dyDescent="0.2">
      <c r="A5" s="22"/>
      <c r="B5" s="196">
        <f>VALUE(RIGHT($B$2, 4))</f>
        <v>2020</v>
      </c>
      <c r="C5" s="197"/>
      <c r="D5" s="196">
        <f>B5-1</f>
        <v>2019</v>
      </c>
      <c r="E5" s="204"/>
      <c r="F5" s="196">
        <f>B5</f>
        <v>2020</v>
      </c>
      <c r="G5" s="204"/>
      <c r="H5" s="196">
        <f>D5</f>
        <v>2019</v>
      </c>
      <c r="I5" s="204"/>
      <c r="J5" s="140" t="s">
        <v>4</v>
      </c>
      <c r="K5" s="141" t="s">
        <v>2</v>
      </c>
    </row>
    <row r="6" spans="1:11" x14ac:dyDescent="0.2">
      <c r="A6" s="163" t="s">
        <v>135</v>
      </c>
      <c r="B6" s="61" t="s">
        <v>12</v>
      </c>
      <c r="C6" s="62" t="s">
        <v>13</v>
      </c>
      <c r="D6" s="61" t="s">
        <v>12</v>
      </c>
      <c r="E6" s="63" t="s">
        <v>13</v>
      </c>
      <c r="F6" s="62" t="s">
        <v>12</v>
      </c>
      <c r="G6" s="62" t="s">
        <v>13</v>
      </c>
      <c r="H6" s="61" t="s">
        <v>12</v>
      </c>
      <c r="I6" s="63" t="s">
        <v>13</v>
      </c>
      <c r="J6" s="61"/>
      <c r="K6" s="63"/>
    </row>
    <row r="7" spans="1:11" x14ac:dyDescent="0.2">
      <c r="A7" s="7" t="s">
        <v>558</v>
      </c>
      <c r="B7" s="65">
        <v>21</v>
      </c>
      <c r="C7" s="34">
        <f>IF(B22=0, "-", B7/B22)</f>
        <v>5.9829059829059832E-2</v>
      </c>
      <c r="D7" s="65">
        <v>19</v>
      </c>
      <c r="E7" s="9">
        <f>IF(D22=0, "-", D7/D22)</f>
        <v>5.7926829268292686E-2</v>
      </c>
      <c r="F7" s="81">
        <v>181</v>
      </c>
      <c r="G7" s="34">
        <f>IF(F22=0, "-", F7/F22)</f>
        <v>4.8151104017025805E-2</v>
      </c>
      <c r="H7" s="65">
        <v>209</v>
      </c>
      <c r="I7" s="9">
        <f>IF(H22=0, "-", H7/H22)</f>
        <v>5.9851088201603668E-2</v>
      </c>
      <c r="J7" s="8">
        <f t="shared" ref="J7:J20" si="0">IF(D7=0, "-", IF((B7-D7)/D7&lt;10, (B7-D7)/D7, "&gt;999%"))</f>
        <v>0.10526315789473684</v>
      </c>
      <c r="K7" s="9">
        <f t="shared" ref="K7:K20" si="1">IF(H7=0, "-", IF((F7-H7)/H7&lt;10, (F7-H7)/H7, "&gt;999%"))</f>
        <v>-0.13397129186602871</v>
      </c>
    </row>
    <row r="8" spans="1:11" x14ac:dyDescent="0.2">
      <c r="A8" s="7" t="s">
        <v>559</v>
      </c>
      <c r="B8" s="65">
        <v>17</v>
      </c>
      <c r="C8" s="34">
        <f>IF(B22=0, "-", B8/B22)</f>
        <v>4.843304843304843E-2</v>
      </c>
      <c r="D8" s="65">
        <v>10</v>
      </c>
      <c r="E8" s="9">
        <f>IF(D22=0, "-", D8/D22)</f>
        <v>3.048780487804878E-2</v>
      </c>
      <c r="F8" s="81">
        <v>167</v>
      </c>
      <c r="G8" s="34">
        <f>IF(F22=0, "-", F8/F22)</f>
        <v>4.4426709231178502E-2</v>
      </c>
      <c r="H8" s="65">
        <v>120</v>
      </c>
      <c r="I8" s="9">
        <f>IF(H22=0, "-", H8/H22)</f>
        <v>3.4364261168384883E-2</v>
      </c>
      <c r="J8" s="8">
        <f t="shared" si="0"/>
        <v>0.7</v>
      </c>
      <c r="K8" s="9">
        <f t="shared" si="1"/>
        <v>0.39166666666666666</v>
      </c>
    </row>
    <row r="9" spans="1:11" x14ac:dyDescent="0.2">
      <c r="A9" s="7" t="s">
        <v>560</v>
      </c>
      <c r="B9" s="65">
        <v>49</v>
      </c>
      <c r="C9" s="34">
        <f>IF(B22=0, "-", B9/B22)</f>
        <v>0.1396011396011396</v>
      </c>
      <c r="D9" s="65">
        <v>56</v>
      </c>
      <c r="E9" s="9">
        <f>IF(D22=0, "-", D9/D22)</f>
        <v>0.17073170731707318</v>
      </c>
      <c r="F9" s="81">
        <v>533</v>
      </c>
      <c r="G9" s="34">
        <f>IF(F22=0, "-", F9/F22)</f>
        <v>0.14179303006118649</v>
      </c>
      <c r="H9" s="65">
        <v>473</v>
      </c>
      <c r="I9" s="9">
        <f>IF(H22=0, "-", H9/H22)</f>
        <v>0.13545246277205039</v>
      </c>
      <c r="J9" s="8">
        <f t="shared" si="0"/>
        <v>-0.125</v>
      </c>
      <c r="K9" s="9">
        <f t="shared" si="1"/>
        <v>0.12684989429175475</v>
      </c>
    </row>
    <row r="10" spans="1:11" x14ac:dyDescent="0.2">
      <c r="A10" s="7" t="s">
        <v>561</v>
      </c>
      <c r="B10" s="65">
        <v>47</v>
      </c>
      <c r="C10" s="34">
        <f>IF(B22=0, "-", B10/B22)</f>
        <v>0.13390313390313391</v>
      </c>
      <c r="D10" s="65">
        <v>43</v>
      </c>
      <c r="E10" s="9">
        <f>IF(D22=0, "-", D10/D22)</f>
        <v>0.13109756097560976</v>
      </c>
      <c r="F10" s="81">
        <v>483</v>
      </c>
      <c r="G10" s="34">
        <f>IF(F22=0, "-", F10/F22)</f>
        <v>0.12849162011173185</v>
      </c>
      <c r="H10" s="65">
        <v>470</v>
      </c>
      <c r="I10" s="9">
        <f>IF(H22=0, "-", H10/H22)</f>
        <v>0.13459335624284077</v>
      </c>
      <c r="J10" s="8">
        <f t="shared" si="0"/>
        <v>9.3023255813953487E-2</v>
      </c>
      <c r="K10" s="9">
        <f t="shared" si="1"/>
        <v>2.7659574468085105E-2</v>
      </c>
    </row>
    <row r="11" spans="1:11" x14ac:dyDescent="0.2">
      <c r="A11" s="7" t="s">
        <v>562</v>
      </c>
      <c r="B11" s="65">
        <v>4</v>
      </c>
      <c r="C11" s="34">
        <f>IF(B22=0, "-", B11/B22)</f>
        <v>1.1396011396011397E-2</v>
      </c>
      <c r="D11" s="65">
        <v>4</v>
      </c>
      <c r="E11" s="9">
        <f>IF(D22=0, "-", D11/D22)</f>
        <v>1.2195121951219513E-2</v>
      </c>
      <c r="F11" s="81">
        <v>22</v>
      </c>
      <c r="G11" s="34">
        <f>IF(F22=0, "-", F11/F22)</f>
        <v>5.8526203777600422E-3</v>
      </c>
      <c r="H11" s="65">
        <v>13</v>
      </c>
      <c r="I11" s="9">
        <f>IF(H22=0, "-", H11/H22)</f>
        <v>3.7227949599083618E-3</v>
      </c>
      <c r="J11" s="8">
        <f t="shared" si="0"/>
        <v>0</v>
      </c>
      <c r="K11" s="9">
        <f t="shared" si="1"/>
        <v>0.69230769230769229</v>
      </c>
    </row>
    <row r="12" spans="1:11" x14ac:dyDescent="0.2">
      <c r="A12" s="7" t="s">
        <v>563</v>
      </c>
      <c r="B12" s="65">
        <v>2</v>
      </c>
      <c r="C12" s="34">
        <f>IF(B22=0, "-", B12/B22)</f>
        <v>5.6980056980056983E-3</v>
      </c>
      <c r="D12" s="65">
        <v>1</v>
      </c>
      <c r="E12" s="9">
        <f>IF(D22=0, "-", D12/D22)</f>
        <v>3.0487804878048782E-3</v>
      </c>
      <c r="F12" s="81">
        <v>9</v>
      </c>
      <c r="G12" s="34">
        <f>IF(F22=0, "-", F12/F22)</f>
        <v>2.3942537909018356E-3</v>
      </c>
      <c r="H12" s="65">
        <v>9</v>
      </c>
      <c r="I12" s="9">
        <f>IF(H22=0, "-", H12/H22)</f>
        <v>2.5773195876288659E-3</v>
      </c>
      <c r="J12" s="8">
        <f t="shared" si="0"/>
        <v>1</v>
      </c>
      <c r="K12" s="9">
        <f t="shared" si="1"/>
        <v>0</v>
      </c>
    </row>
    <row r="13" spans="1:11" x14ac:dyDescent="0.2">
      <c r="A13" s="7" t="s">
        <v>564</v>
      </c>
      <c r="B13" s="65">
        <v>77</v>
      </c>
      <c r="C13" s="34">
        <f>IF(B22=0, "-", B13/B22)</f>
        <v>0.21937321937321938</v>
      </c>
      <c r="D13" s="65">
        <v>64</v>
      </c>
      <c r="E13" s="9">
        <f>IF(D22=0, "-", D13/D22)</f>
        <v>0.1951219512195122</v>
      </c>
      <c r="F13" s="81">
        <v>972</v>
      </c>
      <c r="G13" s="34">
        <f>IF(F22=0, "-", F13/F22)</f>
        <v>0.25857940941739826</v>
      </c>
      <c r="H13" s="65">
        <v>902</v>
      </c>
      <c r="I13" s="9">
        <f>IF(H22=0, "-", H13/H22)</f>
        <v>0.25830469644902637</v>
      </c>
      <c r="J13" s="8">
        <f t="shared" si="0"/>
        <v>0.203125</v>
      </c>
      <c r="K13" s="9">
        <f t="shared" si="1"/>
        <v>7.7605321507760533E-2</v>
      </c>
    </row>
    <row r="14" spans="1:11" x14ac:dyDescent="0.2">
      <c r="A14" s="7" t="s">
        <v>565</v>
      </c>
      <c r="B14" s="65">
        <v>28</v>
      </c>
      <c r="C14" s="34">
        <f>IF(B22=0, "-", B14/B22)</f>
        <v>7.9772079772079771E-2</v>
      </c>
      <c r="D14" s="65">
        <v>32</v>
      </c>
      <c r="E14" s="9">
        <f>IF(D22=0, "-", D14/D22)</f>
        <v>9.7560975609756101E-2</v>
      </c>
      <c r="F14" s="81">
        <v>296</v>
      </c>
      <c r="G14" s="34">
        <f>IF(F22=0, "-", F14/F22)</f>
        <v>7.8744346900771478E-2</v>
      </c>
      <c r="H14" s="65">
        <v>340</v>
      </c>
      <c r="I14" s="9">
        <f>IF(H22=0, "-", H14/H22)</f>
        <v>9.736540664375716E-2</v>
      </c>
      <c r="J14" s="8">
        <f t="shared" si="0"/>
        <v>-0.125</v>
      </c>
      <c r="K14" s="9">
        <f t="shared" si="1"/>
        <v>-0.12941176470588237</v>
      </c>
    </row>
    <row r="15" spans="1:11" x14ac:dyDescent="0.2">
      <c r="A15" s="7" t="s">
        <v>566</v>
      </c>
      <c r="B15" s="65">
        <v>5</v>
      </c>
      <c r="C15" s="34">
        <f>IF(B22=0, "-", B15/B22)</f>
        <v>1.4245014245014245E-2</v>
      </c>
      <c r="D15" s="65">
        <v>5</v>
      </c>
      <c r="E15" s="9">
        <f>IF(D22=0, "-", D15/D22)</f>
        <v>1.524390243902439E-2</v>
      </c>
      <c r="F15" s="81">
        <v>43</v>
      </c>
      <c r="G15" s="34">
        <f>IF(F22=0, "-", F15/F22)</f>
        <v>1.1439212556530992E-2</v>
      </c>
      <c r="H15" s="65">
        <v>24</v>
      </c>
      <c r="I15" s="9">
        <f>IF(H22=0, "-", H15/H22)</f>
        <v>6.8728522336769758E-3</v>
      </c>
      <c r="J15" s="8">
        <f t="shared" si="0"/>
        <v>0</v>
      </c>
      <c r="K15" s="9">
        <f t="shared" si="1"/>
        <v>0.79166666666666663</v>
      </c>
    </row>
    <row r="16" spans="1:11" x14ac:dyDescent="0.2">
      <c r="A16" s="7" t="s">
        <v>567</v>
      </c>
      <c r="B16" s="65">
        <v>13</v>
      </c>
      <c r="C16" s="34">
        <f>IF(B22=0, "-", B16/B22)</f>
        <v>3.7037037037037035E-2</v>
      </c>
      <c r="D16" s="65">
        <v>0</v>
      </c>
      <c r="E16" s="9">
        <f>IF(D22=0, "-", D16/D22)</f>
        <v>0</v>
      </c>
      <c r="F16" s="81">
        <v>33</v>
      </c>
      <c r="G16" s="34">
        <f>IF(F22=0, "-", F16/F22)</f>
        <v>8.7789305666400638E-3</v>
      </c>
      <c r="H16" s="65">
        <v>0</v>
      </c>
      <c r="I16" s="9">
        <f>IF(H22=0, "-", H16/H22)</f>
        <v>0</v>
      </c>
      <c r="J16" s="8" t="str">
        <f t="shared" si="0"/>
        <v>-</v>
      </c>
      <c r="K16" s="9" t="str">
        <f t="shared" si="1"/>
        <v>-</v>
      </c>
    </row>
    <row r="17" spans="1:11" x14ac:dyDescent="0.2">
      <c r="A17" s="7" t="s">
        <v>568</v>
      </c>
      <c r="B17" s="65">
        <v>33</v>
      </c>
      <c r="C17" s="34">
        <f>IF(B22=0, "-", B17/B22)</f>
        <v>9.4017094017094016E-2</v>
      </c>
      <c r="D17" s="65">
        <v>66</v>
      </c>
      <c r="E17" s="9">
        <f>IF(D22=0, "-", D17/D22)</f>
        <v>0.20121951219512196</v>
      </c>
      <c r="F17" s="81">
        <v>472</v>
      </c>
      <c r="G17" s="34">
        <f>IF(F22=0, "-", F17/F22)</f>
        <v>0.12556530992285181</v>
      </c>
      <c r="H17" s="65">
        <v>559</v>
      </c>
      <c r="I17" s="9">
        <f>IF(H22=0, "-", H17/H22)</f>
        <v>0.16008018327605955</v>
      </c>
      <c r="J17" s="8">
        <f t="shared" si="0"/>
        <v>-0.5</v>
      </c>
      <c r="K17" s="9">
        <f t="shared" si="1"/>
        <v>-0.15563506261180679</v>
      </c>
    </row>
    <row r="18" spans="1:11" x14ac:dyDescent="0.2">
      <c r="A18" s="7" t="s">
        <v>569</v>
      </c>
      <c r="B18" s="65">
        <v>0</v>
      </c>
      <c r="C18" s="34">
        <f>IF(B22=0, "-", B18/B22)</f>
        <v>0</v>
      </c>
      <c r="D18" s="65">
        <v>0</v>
      </c>
      <c r="E18" s="9">
        <f>IF(D22=0, "-", D18/D22)</f>
        <v>0</v>
      </c>
      <c r="F18" s="81">
        <v>0</v>
      </c>
      <c r="G18" s="34">
        <f>IF(F22=0, "-", F18/F22)</f>
        <v>0</v>
      </c>
      <c r="H18" s="65">
        <v>6</v>
      </c>
      <c r="I18" s="9">
        <f>IF(H22=0, "-", H18/H22)</f>
        <v>1.718213058419244E-3</v>
      </c>
      <c r="J18" s="8" t="str">
        <f t="shared" si="0"/>
        <v>-</v>
      </c>
      <c r="K18" s="9">
        <f t="shared" si="1"/>
        <v>-1</v>
      </c>
    </row>
    <row r="19" spans="1:11" x14ac:dyDescent="0.2">
      <c r="A19" s="7" t="s">
        <v>570</v>
      </c>
      <c r="B19" s="65">
        <v>41</v>
      </c>
      <c r="C19" s="34">
        <f>IF(B22=0, "-", B19/B22)</f>
        <v>0.11680911680911681</v>
      </c>
      <c r="D19" s="65">
        <v>7</v>
      </c>
      <c r="E19" s="9">
        <f>IF(D22=0, "-", D19/D22)</f>
        <v>2.1341463414634148E-2</v>
      </c>
      <c r="F19" s="81">
        <v>244</v>
      </c>
      <c r="G19" s="34">
        <f>IF(F22=0, "-", F19/F22)</f>
        <v>6.4910880553338657E-2</v>
      </c>
      <c r="H19" s="65">
        <v>197</v>
      </c>
      <c r="I19" s="9">
        <f>IF(H22=0, "-", H19/H22)</f>
        <v>5.6414662084765178E-2</v>
      </c>
      <c r="J19" s="8">
        <f t="shared" si="0"/>
        <v>4.8571428571428568</v>
      </c>
      <c r="K19" s="9">
        <f t="shared" si="1"/>
        <v>0.23857868020304568</v>
      </c>
    </row>
    <row r="20" spans="1:11" x14ac:dyDescent="0.2">
      <c r="A20" s="7" t="s">
        <v>571</v>
      </c>
      <c r="B20" s="65">
        <v>14</v>
      </c>
      <c r="C20" s="34">
        <f>IF(B22=0, "-", B20/B22)</f>
        <v>3.9886039886039885E-2</v>
      </c>
      <c r="D20" s="65">
        <v>21</v>
      </c>
      <c r="E20" s="9">
        <f>IF(D22=0, "-", D20/D22)</f>
        <v>6.402439024390244E-2</v>
      </c>
      <c r="F20" s="81">
        <v>304</v>
      </c>
      <c r="G20" s="34">
        <f>IF(F22=0, "-", F20/F22)</f>
        <v>8.087257249268423E-2</v>
      </c>
      <c r="H20" s="65">
        <v>170</v>
      </c>
      <c r="I20" s="9">
        <f>IF(H22=0, "-", H20/H22)</f>
        <v>4.868270332187858E-2</v>
      </c>
      <c r="J20" s="8">
        <f t="shared" si="0"/>
        <v>-0.33333333333333331</v>
      </c>
      <c r="K20" s="9">
        <f t="shared" si="1"/>
        <v>0.78823529411764703</v>
      </c>
    </row>
    <row r="21" spans="1:11" x14ac:dyDescent="0.2">
      <c r="A21" s="2"/>
      <c r="B21" s="68"/>
      <c r="C21" s="33"/>
      <c r="D21" s="68"/>
      <c r="E21" s="6"/>
      <c r="F21" s="82"/>
      <c r="G21" s="33"/>
      <c r="H21" s="68"/>
      <c r="I21" s="6"/>
      <c r="J21" s="5"/>
      <c r="K21" s="6"/>
    </row>
    <row r="22" spans="1:11" s="43" customFormat="1" x14ac:dyDescent="0.2">
      <c r="A22" s="162" t="s">
        <v>650</v>
      </c>
      <c r="B22" s="71">
        <f>SUM(B7:B21)</f>
        <v>351</v>
      </c>
      <c r="C22" s="40">
        <f>B22/20342</f>
        <v>1.7254940517156623E-2</v>
      </c>
      <c r="D22" s="71">
        <f>SUM(D7:D21)</f>
        <v>328</v>
      </c>
      <c r="E22" s="41">
        <f>D22/17066</f>
        <v>1.9219500761748505E-2</v>
      </c>
      <c r="F22" s="77">
        <f>SUM(F7:F21)</f>
        <v>3759</v>
      </c>
      <c r="G22" s="42">
        <f>F22/195769</f>
        <v>1.9201201415954518E-2</v>
      </c>
      <c r="H22" s="71">
        <f>SUM(H7:H21)</f>
        <v>3492</v>
      </c>
      <c r="I22" s="41">
        <f>H22/214788</f>
        <v>1.6257891502318565E-2</v>
      </c>
      <c r="J22" s="37">
        <f>IF(D22=0, "-", IF((B22-D22)/D22&lt;10, (B22-D22)/D22, "&gt;999%"))</f>
        <v>7.0121951219512202E-2</v>
      </c>
      <c r="K22" s="38">
        <f>IF(H22=0, "-", IF((F22-H22)/H22&lt;10, (F22-H22)/H22, "&gt;999%"))</f>
        <v>7.6460481099656363E-2</v>
      </c>
    </row>
    <row r="23" spans="1:11" x14ac:dyDescent="0.2">
      <c r="B23" s="83"/>
      <c r="D23" s="83"/>
      <c r="F23" s="83"/>
      <c r="H23" s="83"/>
    </row>
    <row r="24" spans="1:11" x14ac:dyDescent="0.2">
      <c r="A24" s="163" t="s">
        <v>136</v>
      </c>
      <c r="B24" s="61" t="s">
        <v>12</v>
      </c>
      <c r="C24" s="62" t="s">
        <v>13</v>
      </c>
      <c r="D24" s="61" t="s">
        <v>12</v>
      </c>
      <c r="E24" s="63" t="s">
        <v>13</v>
      </c>
      <c r="F24" s="62" t="s">
        <v>12</v>
      </c>
      <c r="G24" s="62" t="s">
        <v>13</v>
      </c>
      <c r="H24" s="61" t="s">
        <v>12</v>
      </c>
      <c r="I24" s="63" t="s">
        <v>13</v>
      </c>
      <c r="J24" s="61"/>
      <c r="K24" s="63"/>
    </row>
    <row r="25" spans="1:11" x14ac:dyDescent="0.2">
      <c r="A25" s="7" t="s">
        <v>572</v>
      </c>
      <c r="B25" s="65">
        <v>0</v>
      </c>
      <c r="C25" s="34">
        <f>IF(B37=0, "-", B25/B37)</f>
        <v>0</v>
      </c>
      <c r="D25" s="65">
        <v>0</v>
      </c>
      <c r="E25" s="9">
        <f>IF(D37=0, "-", D25/D37)</f>
        <v>0</v>
      </c>
      <c r="F25" s="81">
        <v>4</v>
      </c>
      <c r="G25" s="34">
        <f>IF(F37=0, "-", F25/F37)</f>
        <v>2.5396825396825397E-3</v>
      </c>
      <c r="H25" s="65">
        <v>1</v>
      </c>
      <c r="I25" s="9">
        <f>IF(H37=0, "-", H25/H37)</f>
        <v>5.0942435048395313E-4</v>
      </c>
      <c r="J25" s="8" t="str">
        <f t="shared" ref="J25:J35" si="2">IF(D25=0, "-", IF((B25-D25)/D25&lt;10, (B25-D25)/D25, "&gt;999%"))</f>
        <v>-</v>
      </c>
      <c r="K25" s="9">
        <f t="shared" ref="K25:K35" si="3">IF(H25=0, "-", IF((F25-H25)/H25&lt;10, (F25-H25)/H25, "&gt;999%"))</f>
        <v>3</v>
      </c>
    </row>
    <row r="26" spans="1:11" x14ac:dyDescent="0.2">
      <c r="A26" s="7" t="s">
        <v>573</v>
      </c>
      <c r="B26" s="65">
        <v>26</v>
      </c>
      <c r="C26" s="34">
        <f>IF(B37=0, "-", B26/B37)</f>
        <v>0.2</v>
      </c>
      <c r="D26" s="65">
        <v>10</v>
      </c>
      <c r="E26" s="9">
        <f>IF(D37=0, "-", D26/D37)</f>
        <v>0.08</v>
      </c>
      <c r="F26" s="81">
        <v>240</v>
      </c>
      <c r="G26" s="34">
        <f>IF(F37=0, "-", F26/F37)</f>
        <v>0.15238095238095239</v>
      </c>
      <c r="H26" s="65">
        <v>212</v>
      </c>
      <c r="I26" s="9">
        <f>IF(H37=0, "-", H26/H37)</f>
        <v>0.10799796230259806</v>
      </c>
      <c r="J26" s="8">
        <f t="shared" si="2"/>
        <v>1.6</v>
      </c>
      <c r="K26" s="9">
        <f t="shared" si="3"/>
        <v>0.13207547169811321</v>
      </c>
    </row>
    <row r="27" spans="1:11" x14ac:dyDescent="0.2">
      <c r="A27" s="7" t="s">
        <v>574</v>
      </c>
      <c r="B27" s="65">
        <v>49</v>
      </c>
      <c r="C27" s="34">
        <f>IF(B37=0, "-", B27/B37)</f>
        <v>0.37692307692307692</v>
      </c>
      <c r="D27" s="65">
        <v>38</v>
      </c>
      <c r="E27" s="9">
        <f>IF(D37=0, "-", D27/D37)</f>
        <v>0.30399999999999999</v>
      </c>
      <c r="F27" s="81">
        <v>468</v>
      </c>
      <c r="G27" s="34">
        <f>IF(F37=0, "-", F27/F37)</f>
        <v>0.29714285714285715</v>
      </c>
      <c r="H27" s="65">
        <v>468</v>
      </c>
      <c r="I27" s="9">
        <f>IF(H37=0, "-", H27/H37)</f>
        <v>0.23841059602649006</v>
      </c>
      <c r="J27" s="8">
        <f t="shared" si="2"/>
        <v>0.28947368421052633</v>
      </c>
      <c r="K27" s="9">
        <f t="shared" si="3"/>
        <v>0</v>
      </c>
    </row>
    <row r="28" spans="1:11" x14ac:dyDescent="0.2">
      <c r="A28" s="7" t="s">
        <v>575</v>
      </c>
      <c r="B28" s="65">
        <v>0</v>
      </c>
      <c r="C28" s="34">
        <f>IF(B37=0, "-", B28/B37)</f>
        <v>0</v>
      </c>
      <c r="D28" s="65">
        <v>0</v>
      </c>
      <c r="E28" s="9">
        <f>IF(D37=0, "-", D28/D37)</f>
        <v>0</v>
      </c>
      <c r="F28" s="81">
        <v>3</v>
      </c>
      <c r="G28" s="34">
        <f>IF(F37=0, "-", F28/F37)</f>
        <v>1.9047619047619048E-3</v>
      </c>
      <c r="H28" s="65">
        <v>0</v>
      </c>
      <c r="I28" s="9">
        <f>IF(H37=0, "-", H28/H37)</f>
        <v>0</v>
      </c>
      <c r="J28" s="8" t="str">
        <f t="shared" si="2"/>
        <v>-</v>
      </c>
      <c r="K28" s="9" t="str">
        <f t="shared" si="3"/>
        <v>-</v>
      </c>
    </row>
    <row r="29" spans="1:11" x14ac:dyDescent="0.2">
      <c r="A29" s="7" t="s">
        <v>576</v>
      </c>
      <c r="B29" s="65">
        <v>44</v>
      </c>
      <c r="C29" s="34">
        <f>IF(B37=0, "-", B29/B37)</f>
        <v>0.33846153846153848</v>
      </c>
      <c r="D29" s="65">
        <v>54</v>
      </c>
      <c r="E29" s="9">
        <f>IF(D37=0, "-", D29/D37)</f>
        <v>0.432</v>
      </c>
      <c r="F29" s="81">
        <v>651</v>
      </c>
      <c r="G29" s="34">
        <f>IF(F37=0, "-", F29/F37)</f>
        <v>0.41333333333333333</v>
      </c>
      <c r="H29" s="65">
        <v>645</v>
      </c>
      <c r="I29" s="9">
        <f>IF(H37=0, "-", H29/H37)</f>
        <v>0.32857870606214978</v>
      </c>
      <c r="J29" s="8">
        <f t="shared" si="2"/>
        <v>-0.18518518518518517</v>
      </c>
      <c r="K29" s="9">
        <f t="shared" si="3"/>
        <v>9.3023255813953487E-3</v>
      </c>
    </row>
    <row r="30" spans="1:11" x14ac:dyDescent="0.2">
      <c r="A30" s="7" t="s">
        <v>577</v>
      </c>
      <c r="B30" s="65">
        <v>7</v>
      </c>
      <c r="C30" s="34">
        <f>IF(B37=0, "-", B30/B37)</f>
        <v>5.3846153846153849E-2</v>
      </c>
      <c r="D30" s="65">
        <v>3</v>
      </c>
      <c r="E30" s="9">
        <f>IF(D37=0, "-", D30/D37)</f>
        <v>2.4E-2</v>
      </c>
      <c r="F30" s="81">
        <v>32</v>
      </c>
      <c r="G30" s="34">
        <f>IF(F37=0, "-", F30/F37)</f>
        <v>2.0317460317460317E-2</v>
      </c>
      <c r="H30" s="65">
        <v>22</v>
      </c>
      <c r="I30" s="9">
        <f>IF(H37=0, "-", H30/H37)</f>
        <v>1.1207335710646969E-2</v>
      </c>
      <c r="J30" s="8">
        <f t="shared" si="2"/>
        <v>1.3333333333333333</v>
      </c>
      <c r="K30" s="9">
        <f t="shared" si="3"/>
        <v>0.45454545454545453</v>
      </c>
    </row>
    <row r="31" spans="1:11" x14ac:dyDescent="0.2">
      <c r="A31" s="7" t="s">
        <v>578</v>
      </c>
      <c r="B31" s="65">
        <v>2</v>
      </c>
      <c r="C31" s="34">
        <f>IF(B37=0, "-", B31/B37)</f>
        <v>1.5384615384615385E-2</v>
      </c>
      <c r="D31" s="65">
        <v>15</v>
      </c>
      <c r="E31" s="9">
        <f>IF(D37=0, "-", D31/D37)</f>
        <v>0.12</v>
      </c>
      <c r="F31" s="81">
        <v>135</v>
      </c>
      <c r="G31" s="34">
        <f>IF(F37=0, "-", F31/F37)</f>
        <v>8.5714285714285715E-2</v>
      </c>
      <c r="H31" s="65">
        <v>533</v>
      </c>
      <c r="I31" s="9">
        <f>IF(H37=0, "-", H31/H37)</f>
        <v>0.27152317880794702</v>
      </c>
      <c r="J31" s="8">
        <f t="shared" si="2"/>
        <v>-0.8666666666666667</v>
      </c>
      <c r="K31" s="9">
        <f t="shared" si="3"/>
        <v>-0.74671669793621009</v>
      </c>
    </row>
    <row r="32" spans="1:11" x14ac:dyDescent="0.2">
      <c r="A32" s="7" t="s">
        <v>579</v>
      </c>
      <c r="B32" s="65">
        <v>0</v>
      </c>
      <c r="C32" s="34">
        <f>IF(B37=0, "-", B32/B37)</f>
        <v>0</v>
      </c>
      <c r="D32" s="65">
        <v>0</v>
      </c>
      <c r="E32" s="9">
        <f>IF(D37=0, "-", D32/D37)</f>
        <v>0</v>
      </c>
      <c r="F32" s="81">
        <v>14</v>
      </c>
      <c r="G32" s="34">
        <f>IF(F37=0, "-", F32/F37)</f>
        <v>8.8888888888888889E-3</v>
      </c>
      <c r="H32" s="65">
        <v>14</v>
      </c>
      <c r="I32" s="9">
        <f>IF(H37=0, "-", H32/H37)</f>
        <v>7.1319409067753439E-3</v>
      </c>
      <c r="J32" s="8" t="str">
        <f t="shared" si="2"/>
        <v>-</v>
      </c>
      <c r="K32" s="9">
        <f t="shared" si="3"/>
        <v>0</v>
      </c>
    </row>
    <row r="33" spans="1:11" x14ac:dyDescent="0.2">
      <c r="A33" s="7" t="s">
        <v>580</v>
      </c>
      <c r="B33" s="65">
        <v>0</v>
      </c>
      <c r="C33" s="34">
        <f>IF(B37=0, "-", B33/B37)</f>
        <v>0</v>
      </c>
      <c r="D33" s="65">
        <v>0</v>
      </c>
      <c r="E33" s="9">
        <f>IF(D37=0, "-", D33/D37)</f>
        <v>0</v>
      </c>
      <c r="F33" s="81">
        <v>0</v>
      </c>
      <c r="G33" s="34">
        <f>IF(F37=0, "-", F33/F37)</f>
        <v>0</v>
      </c>
      <c r="H33" s="65">
        <v>1</v>
      </c>
      <c r="I33" s="9">
        <f>IF(H37=0, "-", H33/H37)</f>
        <v>5.0942435048395313E-4</v>
      </c>
      <c r="J33" s="8" t="str">
        <f t="shared" si="2"/>
        <v>-</v>
      </c>
      <c r="K33" s="9">
        <f t="shared" si="3"/>
        <v>-1</v>
      </c>
    </row>
    <row r="34" spans="1:11" x14ac:dyDescent="0.2">
      <c r="A34" s="7" t="s">
        <v>581</v>
      </c>
      <c r="B34" s="65">
        <v>0</v>
      </c>
      <c r="C34" s="34">
        <f>IF(B37=0, "-", B34/B37)</f>
        <v>0</v>
      </c>
      <c r="D34" s="65">
        <v>4</v>
      </c>
      <c r="E34" s="9">
        <f>IF(D37=0, "-", D34/D37)</f>
        <v>3.2000000000000001E-2</v>
      </c>
      <c r="F34" s="81">
        <v>12</v>
      </c>
      <c r="G34" s="34">
        <f>IF(F37=0, "-", F34/F37)</f>
        <v>7.619047619047619E-3</v>
      </c>
      <c r="H34" s="65">
        <v>51</v>
      </c>
      <c r="I34" s="9">
        <f>IF(H37=0, "-", H34/H37)</f>
        <v>2.5980641874681611E-2</v>
      </c>
      <c r="J34" s="8">
        <f t="shared" si="2"/>
        <v>-1</v>
      </c>
      <c r="K34" s="9">
        <f t="shared" si="3"/>
        <v>-0.76470588235294112</v>
      </c>
    </row>
    <row r="35" spans="1:11" x14ac:dyDescent="0.2">
      <c r="A35" s="7" t="s">
        <v>582</v>
      </c>
      <c r="B35" s="65">
        <v>2</v>
      </c>
      <c r="C35" s="34">
        <f>IF(B37=0, "-", B35/B37)</f>
        <v>1.5384615384615385E-2</v>
      </c>
      <c r="D35" s="65">
        <v>1</v>
      </c>
      <c r="E35" s="9">
        <f>IF(D37=0, "-", D35/D37)</f>
        <v>8.0000000000000002E-3</v>
      </c>
      <c r="F35" s="81">
        <v>16</v>
      </c>
      <c r="G35" s="34">
        <f>IF(F37=0, "-", F35/F37)</f>
        <v>1.0158730158730159E-2</v>
      </c>
      <c r="H35" s="65">
        <v>16</v>
      </c>
      <c r="I35" s="9">
        <f>IF(H37=0, "-", H35/H37)</f>
        <v>8.1507896077432501E-3</v>
      </c>
      <c r="J35" s="8">
        <f t="shared" si="2"/>
        <v>1</v>
      </c>
      <c r="K35" s="9">
        <f t="shared" si="3"/>
        <v>0</v>
      </c>
    </row>
    <row r="36" spans="1:11" x14ac:dyDescent="0.2">
      <c r="A36" s="2"/>
      <c r="B36" s="68"/>
      <c r="C36" s="33"/>
      <c r="D36" s="68"/>
      <c r="E36" s="6"/>
      <c r="F36" s="82"/>
      <c r="G36" s="33"/>
      <c r="H36" s="68"/>
      <c r="I36" s="6"/>
      <c r="J36" s="5"/>
      <c r="K36" s="6"/>
    </row>
    <row r="37" spans="1:11" s="43" customFormat="1" x14ac:dyDescent="0.2">
      <c r="A37" s="162" t="s">
        <v>649</v>
      </c>
      <c r="B37" s="71">
        <f>SUM(B25:B36)</f>
        <v>130</v>
      </c>
      <c r="C37" s="40">
        <f>B37/20342</f>
        <v>6.3907187100580081E-3</v>
      </c>
      <c r="D37" s="71">
        <f>SUM(D25:D36)</f>
        <v>125</v>
      </c>
      <c r="E37" s="41">
        <f>D37/17066</f>
        <v>7.3245048634712293E-3</v>
      </c>
      <c r="F37" s="77">
        <f>SUM(F25:F36)</f>
        <v>1575</v>
      </c>
      <c r="G37" s="42">
        <f>F37/195769</f>
        <v>8.0451961240032895E-3</v>
      </c>
      <c r="H37" s="71">
        <f>SUM(H25:H36)</f>
        <v>1963</v>
      </c>
      <c r="I37" s="41">
        <f>H37/214788</f>
        <v>9.1392442780788494E-3</v>
      </c>
      <c r="J37" s="37">
        <f>IF(D37=0, "-", IF((B37-D37)/D37&lt;10, (B37-D37)/D37, "&gt;999%"))</f>
        <v>0.04</v>
      </c>
      <c r="K37" s="38">
        <f>IF(H37=0, "-", IF((F37-H37)/H37&lt;10, (F37-H37)/H37, "&gt;999%"))</f>
        <v>-0.19765664798777383</v>
      </c>
    </row>
    <row r="38" spans="1:11" x14ac:dyDescent="0.2">
      <c r="B38" s="83"/>
      <c r="D38" s="83"/>
      <c r="F38" s="83"/>
      <c r="H38" s="83"/>
    </row>
    <row r="39" spans="1:11" x14ac:dyDescent="0.2">
      <c r="A39" s="163" t="s">
        <v>137</v>
      </c>
      <c r="B39" s="61" t="s">
        <v>12</v>
      </c>
      <c r="C39" s="62" t="s">
        <v>13</v>
      </c>
      <c r="D39" s="61" t="s">
        <v>12</v>
      </c>
      <c r="E39" s="63" t="s">
        <v>13</v>
      </c>
      <c r="F39" s="62" t="s">
        <v>12</v>
      </c>
      <c r="G39" s="62" t="s">
        <v>13</v>
      </c>
      <c r="H39" s="61" t="s">
        <v>12</v>
      </c>
      <c r="I39" s="63" t="s">
        <v>13</v>
      </c>
      <c r="J39" s="61"/>
      <c r="K39" s="63"/>
    </row>
    <row r="40" spans="1:11" x14ac:dyDescent="0.2">
      <c r="A40" s="7" t="s">
        <v>583</v>
      </c>
      <c r="B40" s="65">
        <v>14</v>
      </c>
      <c r="C40" s="34">
        <f>IF(B58=0, "-", B40/B58)</f>
        <v>6.2780269058295965E-2</v>
      </c>
      <c r="D40" s="65">
        <v>12</v>
      </c>
      <c r="E40" s="9">
        <f>IF(D58=0, "-", D40/D58)</f>
        <v>3.8338658146964855E-2</v>
      </c>
      <c r="F40" s="81">
        <v>102</v>
      </c>
      <c r="G40" s="34">
        <f>IF(F58=0, "-", F40/F58)</f>
        <v>4.3701799485861184E-2</v>
      </c>
      <c r="H40" s="65">
        <v>114</v>
      </c>
      <c r="I40" s="9">
        <f>IF(H58=0, "-", H40/H58)</f>
        <v>3.8101604278074866E-2</v>
      </c>
      <c r="J40" s="8">
        <f t="shared" ref="J40:J56" si="4">IF(D40=0, "-", IF((B40-D40)/D40&lt;10, (B40-D40)/D40, "&gt;999%"))</f>
        <v>0.16666666666666666</v>
      </c>
      <c r="K40" s="9">
        <f t="shared" ref="K40:K56" si="5">IF(H40=0, "-", IF((F40-H40)/H40&lt;10, (F40-H40)/H40, "&gt;999%"))</f>
        <v>-0.10526315789473684</v>
      </c>
    </row>
    <row r="41" spans="1:11" x14ac:dyDescent="0.2">
      <c r="A41" s="7" t="s">
        <v>584</v>
      </c>
      <c r="B41" s="65">
        <v>0</v>
      </c>
      <c r="C41" s="34">
        <f>IF(B58=0, "-", B41/B58)</f>
        <v>0</v>
      </c>
      <c r="D41" s="65">
        <v>0</v>
      </c>
      <c r="E41" s="9">
        <f>IF(D58=0, "-", D41/D58)</f>
        <v>0</v>
      </c>
      <c r="F41" s="81">
        <v>0</v>
      </c>
      <c r="G41" s="34">
        <f>IF(F58=0, "-", F41/F58)</f>
        <v>0</v>
      </c>
      <c r="H41" s="65">
        <v>3</v>
      </c>
      <c r="I41" s="9">
        <f>IF(H58=0, "-", H41/H58)</f>
        <v>1.002673796791444E-3</v>
      </c>
      <c r="J41" s="8" t="str">
        <f t="shared" si="4"/>
        <v>-</v>
      </c>
      <c r="K41" s="9">
        <f t="shared" si="5"/>
        <v>-1</v>
      </c>
    </row>
    <row r="42" spans="1:11" x14ac:dyDescent="0.2">
      <c r="A42" s="7" t="s">
        <v>585</v>
      </c>
      <c r="B42" s="65">
        <v>3</v>
      </c>
      <c r="C42" s="34">
        <f>IF(B58=0, "-", B42/B58)</f>
        <v>1.3452914798206279E-2</v>
      </c>
      <c r="D42" s="65">
        <v>3</v>
      </c>
      <c r="E42" s="9">
        <f>IF(D58=0, "-", D42/D58)</f>
        <v>9.5846645367412137E-3</v>
      </c>
      <c r="F42" s="81">
        <v>40</v>
      </c>
      <c r="G42" s="34">
        <f>IF(F58=0, "-", F42/F58)</f>
        <v>1.713796058269066E-2</v>
      </c>
      <c r="H42" s="65">
        <v>36</v>
      </c>
      <c r="I42" s="9">
        <f>IF(H58=0, "-", H42/H58)</f>
        <v>1.2032085561497326E-2</v>
      </c>
      <c r="J42" s="8">
        <f t="shared" si="4"/>
        <v>0</v>
      </c>
      <c r="K42" s="9">
        <f t="shared" si="5"/>
        <v>0.1111111111111111</v>
      </c>
    </row>
    <row r="43" spans="1:11" x14ac:dyDescent="0.2">
      <c r="A43" s="7" t="s">
        <v>586</v>
      </c>
      <c r="B43" s="65">
        <v>14</v>
      </c>
      <c r="C43" s="34">
        <f>IF(B58=0, "-", B43/B58)</f>
        <v>6.2780269058295965E-2</v>
      </c>
      <c r="D43" s="65">
        <v>9</v>
      </c>
      <c r="E43" s="9">
        <f>IF(D58=0, "-", D43/D58)</f>
        <v>2.8753993610223641E-2</v>
      </c>
      <c r="F43" s="81">
        <v>88</v>
      </c>
      <c r="G43" s="34">
        <f>IF(F58=0, "-", F43/F58)</f>
        <v>3.7703513281919454E-2</v>
      </c>
      <c r="H43" s="65">
        <v>82</v>
      </c>
      <c r="I43" s="9">
        <f>IF(H58=0, "-", H43/H58)</f>
        <v>2.7406417112299464E-2</v>
      </c>
      <c r="J43" s="8">
        <f t="shared" si="4"/>
        <v>0.55555555555555558</v>
      </c>
      <c r="K43" s="9">
        <f t="shared" si="5"/>
        <v>7.3170731707317069E-2</v>
      </c>
    </row>
    <row r="44" spans="1:11" x14ac:dyDescent="0.2">
      <c r="A44" s="7" t="s">
        <v>587</v>
      </c>
      <c r="B44" s="65">
        <v>6</v>
      </c>
      <c r="C44" s="34">
        <f>IF(B58=0, "-", B44/B58)</f>
        <v>2.6905829596412557E-2</v>
      </c>
      <c r="D44" s="65">
        <v>6</v>
      </c>
      <c r="E44" s="9">
        <f>IF(D58=0, "-", D44/D58)</f>
        <v>1.9169329073482427E-2</v>
      </c>
      <c r="F44" s="81">
        <v>92</v>
      </c>
      <c r="G44" s="34">
        <f>IF(F58=0, "-", F44/F58)</f>
        <v>3.9417309340188521E-2</v>
      </c>
      <c r="H44" s="65">
        <v>104</v>
      </c>
      <c r="I44" s="9">
        <f>IF(H58=0, "-", H44/H58)</f>
        <v>3.4759358288770054E-2</v>
      </c>
      <c r="J44" s="8">
        <f t="shared" si="4"/>
        <v>0</v>
      </c>
      <c r="K44" s="9">
        <f t="shared" si="5"/>
        <v>-0.11538461538461539</v>
      </c>
    </row>
    <row r="45" spans="1:11" x14ac:dyDescent="0.2">
      <c r="A45" s="7" t="s">
        <v>588</v>
      </c>
      <c r="B45" s="65">
        <v>0</v>
      </c>
      <c r="C45" s="34">
        <f>IF(B58=0, "-", B45/B58)</f>
        <v>0</v>
      </c>
      <c r="D45" s="65">
        <v>0</v>
      </c>
      <c r="E45" s="9">
        <f>IF(D58=0, "-", D45/D58)</f>
        <v>0</v>
      </c>
      <c r="F45" s="81">
        <v>0</v>
      </c>
      <c r="G45" s="34">
        <f>IF(F58=0, "-", F45/F58)</f>
        <v>0</v>
      </c>
      <c r="H45" s="65">
        <v>1</v>
      </c>
      <c r="I45" s="9">
        <f>IF(H58=0, "-", H45/H58)</f>
        <v>3.3422459893048126E-4</v>
      </c>
      <c r="J45" s="8" t="str">
        <f t="shared" si="4"/>
        <v>-</v>
      </c>
      <c r="K45" s="9">
        <f t="shared" si="5"/>
        <v>-1</v>
      </c>
    </row>
    <row r="46" spans="1:11" x14ac:dyDescent="0.2">
      <c r="A46" s="7" t="s">
        <v>57</v>
      </c>
      <c r="B46" s="65">
        <v>0</v>
      </c>
      <c r="C46" s="34">
        <f>IF(B58=0, "-", B46/B58)</f>
        <v>0</v>
      </c>
      <c r="D46" s="65">
        <v>2</v>
      </c>
      <c r="E46" s="9">
        <f>IF(D58=0, "-", D46/D58)</f>
        <v>6.3897763578274758E-3</v>
      </c>
      <c r="F46" s="81">
        <v>8</v>
      </c>
      <c r="G46" s="34">
        <f>IF(F58=0, "-", F46/F58)</f>
        <v>3.4275921165381321E-3</v>
      </c>
      <c r="H46" s="65">
        <v>5</v>
      </c>
      <c r="I46" s="9">
        <f>IF(H58=0, "-", H46/H58)</f>
        <v>1.6711229946524064E-3</v>
      </c>
      <c r="J46" s="8">
        <f t="shared" si="4"/>
        <v>-1</v>
      </c>
      <c r="K46" s="9">
        <f t="shared" si="5"/>
        <v>0.6</v>
      </c>
    </row>
    <row r="47" spans="1:11" x14ac:dyDescent="0.2">
      <c r="A47" s="7" t="s">
        <v>589</v>
      </c>
      <c r="B47" s="65">
        <v>31</v>
      </c>
      <c r="C47" s="34">
        <f>IF(B58=0, "-", B47/B58)</f>
        <v>0.13901345291479822</v>
      </c>
      <c r="D47" s="65">
        <v>35</v>
      </c>
      <c r="E47" s="9">
        <f>IF(D58=0, "-", D47/D58)</f>
        <v>0.11182108626198083</v>
      </c>
      <c r="F47" s="81">
        <v>317</v>
      </c>
      <c r="G47" s="34">
        <f>IF(F58=0, "-", F47/F58)</f>
        <v>0.13581833761782347</v>
      </c>
      <c r="H47" s="65">
        <v>417</v>
      </c>
      <c r="I47" s="9">
        <f>IF(H58=0, "-", H47/H58)</f>
        <v>0.1393716577540107</v>
      </c>
      <c r="J47" s="8">
        <f t="shared" si="4"/>
        <v>-0.11428571428571428</v>
      </c>
      <c r="K47" s="9">
        <f t="shared" si="5"/>
        <v>-0.23980815347721823</v>
      </c>
    </row>
    <row r="48" spans="1:11" x14ac:dyDescent="0.2">
      <c r="A48" s="7" t="s">
        <v>590</v>
      </c>
      <c r="B48" s="65">
        <v>8</v>
      </c>
      <c r="C48" s="34">
        <f>IF(B58=0, "-", B48/B58)</f>
        <v>3.5874439461883408E-2</v>
      </c>
      <c r="D48" s="65">
        <v>14</v>
      </c>
      <c r="E48" s="9">
        <f>IF(D58=0, "-", D48/D58)</f>
        <v>4.472843450479233E-2</v>
      </c>
      <c r="F48" s="81">
        <v>118</v>
      </c>
      <c r="G48" s="34">
        <f>IF(F58=0, "-", F48/F58)</f>
        <v>5.0556983718937444E-2</v>
      </c>
      <c r="H48" s="65">
        <v>96</v>
      </c>
      <c r="I48" s="9">
        <f>IF(H58=0, "-", H48/H58)</f>
        <v>3.2085561497326207E-2</v>
      </c>
      <c r="J48" s="8">
        <f t="shared" si="4"/>
        <v>-0.42857142857142855</v>
      </c>
      <c r="K48" s="9">
        <f t="shared" si="5"/>
        <v>0.22916666666666666</v>
      </c>
    </row>
    <row r="49" spans="1:11" x14ac:dyDescent="0.2">
      <c r="A49" s="7" t="s">
        <v>64</v>
      </c>
      <c r="B49" s="65">
        <v>81</v>
      </c>
      <c r="C49" s="34">
        <f>IF(B58=0, "-", B49/B58)</f>
        <v>0.3632286995515695</v>
      </c>
      <c r="D49" s="65">
        <v>62</v>
      </c>
      <c r="E49" s="9">
        <f>IF(D58=0, "-", D49/D58)</f>
        <v>0.19808306709265175</v>
      </c>
      <c r="F49" s="81">
        <v>510</v>
      </c>
      <c r="G49" s="34">
        <f>IF(F58=0, "-", F49/F58)</f>
        <v>0.21850899742930591</v>
      </c>
      <c r="H49" s="65">
        <v>552</v>
      </c>
      <c r="I49" s="9">
        <f>IF(H58=0, "-", H49/H58)</f>
        <v>0.18449197860962566</v>
      </c>
      <c r="J49" s="8">
        <f t="shared" si="4"/>
        <v>0.30645161290322581</v>
      </c>
      <c r="K49" s="9">
        <f t="shared" si="5"/>
        <v>-7.6086956521739135E-2</v>
      </c>
    </row>
    <row r="50" spans="1:11" x14ac:dyDescent="0.2">
      <c r="A50" s="7" t="s">
        <v>591</v>
      </c>
      <c r="B50" s="65">
        <v>16</v>
      </c>
      <c r="C50" s="34">
        <f>IF(B58=0, "-", B50/B58)</f>
        <v>7.1748878923766815E-2</v>
      </c>
      <c r="D50" s="65">
        <v>47</v>
      </c>
      <c r="E50" s="9">
        <f>IF(D58=0, "-", D50/D58)</f>
        <v>0.15015974440894569</v>
      </c>
      <c r="F50" s="81">
        <v>213</v>
      </c>
      <c r="G50" s="34">
        <f>IF(F58=0, "-", F50/F58)</f>
        <v>9.1259640102827763E-2</v>
      </c>
      <c r="H50" s="65">
        <v>236</v>
      </c>
      <c r="I50" s="9">
        <f>IF(H58=0, "-", H50/H58)</f>
        <v>7.8877005347593579E-2</v>
      </c>
      <c r="J50" s="8">
        <f t="shared" si="4"/>
        <v>-0.65957446808510634</v>
      </c>
      <c r="K50" s="9">
        <f t="shared" si="5"/>
        <v>-9.7457627118644072E-2</v>
      </c>
    </row>
    <row r="51" spans="1:11" x14ac:dyDescent="0.2">
      <c r="A51" s="7" t="s">
        <v>592</v>
      </c>
      <c r="B51" s="65">
        <v>7</v>
      </c>
      <c r="C51" s="34">
        <f>IF(B58=0, "-", B51/B58)</f>
        <v>3.1390134529147982E-2</v>
      </c>
      <c r="D51" s="65">
        <v>12</v>
      </c>
      <c r="E51" s="9">
        <f>IF(D58=0, "-", D51/D58)</f>
        <v>3.8338658146964855E-2</v>
      </c>
      <c r="F51" s="81">
        <v>32</v>
      </c>
      <c r="G51" s="34">
        <f>IF(F58=0, "-", F51/F58)</f>
        <v>1.3710368466152529E-2</v>
      </c>
      <c r="H51" s="65">
        <v>224</v>
      </c>
      <c r="I51" s="9">
        <f>IF(H58=0, "-", H51/H58)</f>
        <v>7.4866310160427801E-2</v>
      </c>
      <c r="J51" s="8">
        <f t="shared" si="4"/>
        <v>-0.41666666666666669</v>
      </c>
      <c r="K51" s="9">
        <f t="shared" si="5"/>
        <v>-0.8571428571428571</v>
      </c>
    </row>
    <row r="52" spans="1:11" x14ac:dyDescent="0.2">
      <c r="A52" s="7" t="s">
        <v>593</v>
      </c>
      <c r="B52" s="65">
        <v>9</v>
      </c>
      <c r="C52" s="34">
        <f>IF(B58=0, "-", B52/B58)</f>
        <v>4.0358744394618833E-2</v>
      </c>
      <c r="D52" s="65">
        <v>20</v>
      </c>
      <c r="E52" s="9">
        <f>IF(D58=0, "-", D52/D58)</f>
        <v>6.3897763578274758E-2</v>
      </c>
      <c r="F52" s="81">
        <v>142</v>
      </c>
      <c r="G52" s="34">
        <f>IF(F58=0, "-", F52/F58)</f>
        <v>6.0839760068551844E-2</v>
      </c>
      <c r="H52" s="65">
        <v>174</v>
      </c>
      <c r="I52" s="9">
        <f>IF(H58=0, "-", H52/H58)</f>
        <v>5.8155080213903747E-2</v>
      </c>
      <c r="J52" s="8">
        <f t="shared" si="4"/>
        <v>-0.55000000000000004</v>
      </c>
      <c r="K52" s="9">
        <f t="shared" si="5"/>
        <v>-0.18390804597701149</v>
      </c>
    </row>
    <row r="53" spans="1:11" x14ac:dyDescent="0.2">
      <c r="A53" s="7" t="s">
        <v>594</v>
      </c>
      <c r="B53" s="65">
        <v>8</v>
      </c>
      <c r="C53" s="34">
        <f>IF(B58=0, "-", B53/B58)</f>
        <v>3.5874439461883408E-2</v>
      </c>
      <c r="D53" s="65">
        <v>8</v>
      </c>
      <c r="E53" s="9">
        <f>IF(D58=0, "-", D53/D58)</f>
        <v>2.5559105431309903E-2</v>
      </c>
      <c r="F53" s="81">
        <v>144</v>
      </c>
      <c r="G53" s="34">
        <f>IF(F58=0, "-", F53/F58)</f>
        <v>6.1696658097686374E-2</v>
      </c>
      <c r="H53" s="65">
        <v>248</v>
      </c>
      <c r="I53" s="9">
        <f>IF(H58=0, "-", H53/H58)</f>
        <v>8.2887700534759357E-2</v>
      </c>
      <c r="J53" s="8">
        <f t="shared" si="4"/>
        <v>0</v>
      </c>
      <c r="K53" s="9">
        <f t="shared" si="5"/>
        <v>-0.41935483870967744</v>
      </c>
    </row>
    <row r="54" spans="1:11" x14ac:dyDescent="0.2">
      <c r="A54" s="7" t="s">
        <v>595</v>
      </c>
      <c r="B54" s="65">
        <v>4</v>
      </c>
      <c r="C54" s="34">
        <f>IF(B58=0, "-", B54/B58)</f>
        <v>1.7937219730941704E-2</v>
      </c>
      <c r="D54" s="65">
        <v>15</v>
      </c>
      <c r="E54" s="9">
        <f>IF(D58=0, "-", D54/D58)</f>
        <v>4.7923322683706068E-2</v>
      </c>
      <c r="F54" s="81">
        <v>128</v>
      </c>
      <c r="G54" s="34">
        <f>IF(F58=0, "-", F54/F58)</f>
        <v>5.4841473864610114E-2</v>
      </c>
      <c r="H54" s="65">
        <v>101</v>
      </c>
      <c r="I54" s="9">
        <f>IF(H58=0, "-", H54/H58)</f>
        <v>3.3756684491978613E-2</v>
      </c>
      <c r="J54" s="8">
        <f t="shared" si="4"/>
        <v>-0.73333333333333328</v>
      </c>
      <c r="K54" s="9">
        <f t="shared" si="5"/>
        <v>0.26732673267326734</v>
      </c>
    </row>
    <row r="55" spans="1:11" x14ac:dyDescent="0.2">
      <c r="A55" s="7" t="s">
        <v>596</v>
      </c>
      <c r="B55" s="65">
        <v>16</v>
      </c>
      <c r="C55" s="34">
        <f>IF(B58=0, "-", B55/B58)</f>
        <v>7.1748878923766815E-2</v>
      </c>
      <c r="D55" s="65">
        <v>59</v>
      </c>
      <c r="E55" s="9">
        <f>IF(D58=0, "-", D55/D58)</f>
        <v>0.18849840255591055</v>
      </c>
      <c r="F55" s="81">
        <v>312</v>
      </c>
      <c r="G55" s="34">
        <f>IF(F58=0, "-", F55/F58)</f>
        <v>0.13367609254498714</v>
      </c>
      <c r="H55" s="65">
        <v>497</v>
      </c>
      <c r="I55" s="9">
        <f>IF(H58=0, "-", H55/H58)</f>
        <v>0.1661096256684492</v>
      </c>
      <c r="J55" s="8">
        <f t="shared" si="4"/>
        <v>-0.72881355932203384</v>
      </c>
      <c r="K55" s="9">
        <f t="shared" si="5"/>
        <v>-0.37223340040241448</v>
      </c>
    </row>
    <row r="56" spans="1:11" x14ac:dyDescent="0.2">
      <c r="A56" s="7" t="s">
        <v>597</v>
      </c>
      <c r="B56" s="65">
        <v>6</v>
      </c>
      <c r="C56" s="34">
        <f>IF(B58=0, "-", B56/B58)</f>
        <v>2.6905829596412557E-2</v>
      </c>
      <c r="D56" s="65">
        <v>9</v>
      </c>
      <c r="E56" s="9">
        <f>IF(D58=0, "-", D56/D58)</f>
        <v>2.8753993610223641E-2</v>
      </c>
      <c r="F56" s="81">
        <v>88</v>
      </c>
      <c r="G56" s="34">
        <f>IF(F58=0, "-", F56/F58)</f>
        <v>3.7703513281919454E-2</v>
      </c>
      <c r="H56" s="65">
        <v>102</v>
      </c>
      <c r="I56" s="9">
        <f>IF(H58=0, "-", H56/H58)</f>
        <v>3.4090909090909088E-2</v>
      </c>
      <c r="J56" s="8">
        <f t="shared" si="4"/>
        <v>-0.33333333333333331</v>
      </c>
      <c r="K56" s="9">
        <f t="shared" si="5"/>
        <v>-0.13725490196078433</v>
      </c>
    </row>
    <row r="57" spans="1:11" x14ac:dyDescent="0.2">
      <c r="A57" s="2"/>
      <c r="B57" s="68"/>
      <c r="C57" s="33"/>
      <c r="D57" s="68"/>
      <c r="E57" s="6"/>
      <c r="F57" s="82"/>
      <c r="G57" s="33"/>
      <c r="H57" s="68"/>
      <c r="I57" s="6"/>
      <c r="J57" s="5"/>
      <c r="K57" s="6"/>
    </row>
    <row r="58" spans="1:11" s="43" customFormat="1" x14ac:dyDescent="0.2">
      <c r="A58" s="162" t="s">
        <v>648</v>
      </c>
      <c r="B58" s="71">
        <f>SUM(B40:B57)</f>
        <v>223</v>
      </c>
      <c r="C58" s="40">
        <f>B58/20342</f>
        <v>1.0962540556484121E-2</v>
      </c>
      <c r="D58" s="71">
        <f>SUM(D40:D57)</f>
        <v>313</v>
      </c>
      <c r="E58" s="41">
        <f>D58/17066</f>
        <v>1.8340560178131959E-2</v>
      </c>
      <c r="F58" s="77">
        <f>SUM(F40:F57)</f>
        <v>2334</v>
      </c>
      <c r="G58" s="42">
        <f>F58/195769</f>
        <v>1.1922214446618208E-2</v>
      </c>
      <c r="H58" s="71">
        <f>SUM(H40:H57)</f>
        <v>2992</v>
      </c>
      <c r="I58" s="41">
        <f>H58/214788</f>
        <v>1.3930014712181313E-2</v>
      </c>
      <c r="J58" s="37">
        <f>IF(D58=0, "-", IF((B58-D58)/D58&lt;10, (B58-D58)/D58, "&gt;999%"))</f>
        <v>-0.28753993610223644</v>
      </c>
      <c r="K58" s="38">
        <f>IF(H58=0, "-", IF((F58-H58)/H58&lt;10, (F58-H58)/H58, "&gt;999%"))</f>
        <v>-0.21991978609625668</v>
      </c>
    </row>
    <row r="59" spans="1:11" x14ac:dyDescent="0.2">
      <c r="B59" s="83"/>
      <c r="D59" s="83"/>
      <c r="F59" s="83"/>
      <c r="H59" s="83"/>
    </row>
    <row r="60" spans="1:11" x14ac:dyDescent="0.2">
      <c r="A60" s="27" t="s">
        <v>647</v>
      </c>
      <c r="B60" s="71">
        <v>704</v>
      </c>
      <c r="C60" s="40">
        <f>B60/20342</f>
        <v>3.4608199783698751E-2</v>
      </c>
      <c r="D60" s="71">
        <v>766</v>
      </c>
      <c r="E60" s="41">
        <f>D60/17066</f>
        <v>4.4884565803351692E-2</v>
      </c>
      <c r="F60" s="77">
        <v>7668</v>
      </c>
      <c r="G60" s="42">
        <f>F60/195769</f>
        <v>3.9168611986576014E-2</v>
      </c>
      <c r="H60" s="71">
        <v>8447</v>
      </c>
      <c r="I60" s="41">
        <f>H60/214788</f>
        <v>3.9327150492578726E-2</v>
      </c>
      <c r="J60" s="37">
        <f>IF(D60=0, "-", IF((B60-D60)/D60&lt;10, (B60-D60)/D60, "&gt;999%"))</f>
        <v>-8.0939947780678853E-2</v>
      </c>
      <c r="K60" s="38">
        <f>IF(H60=0, "-", IF((F60-H60)/H60&lt;10, (F60-H60)/H60, "&gt;999%"))</f>
        <v>-9.222209068308275E-2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60"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2"/>
  <sheetViews>
    <sheetView tabSelected="1" zoomScaleNormal="100" workbookViewId="0">
      <selection activeCell="M1" sqref="M1"/>
    </sheetView>
  </sheetViews>
  <sheetFormatPr defaultRowHeight="12.75" x14ac:dyDescent="0.2"/>
  <cols>
    <col min="1" max="1" width="26.42578125" bestFit="1" customWidth="1"/>
    <col min="2" max="11" width="8.42578125" customWidth="1"/>
  </cols>
  <sheetData>
    <row r="1" spans="1:11" s="52" customFormat="1" ht="20.25" x14ac:dyDescent="0.3">
      <c r="A1" s="4" t="s">
        <v>10</v>
      </c>
      <c r="B1" s="198" t="s">
        <v>654</v>
      </c>
      <c r="C1" s="198"/>
      <c r="D1" s="198"/>
      <c r="E1" s="199"/>
      <c r="F1" s="199"/>
      <c r="G1" s="199"/>
      <c r="H1" s="199"/>
      <c r="I1" s="199"/>
      <c r="J1" s="199"/>
      <c r="K1" s="199"/>
    </row>
    <row r="2" spans="1:11" s="52" customFormat="1" ht="20.25" x14ac:dyDescent="0.3">
      <c r="A2" s="4" t="s">
        <v>111</v>
      </c>
      <c r="B2" s="202" t="s">
        <v>101</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2020</v>
      </c>
      <c r="C5" s="197"/>
      <c r="D5" s="196">
        <f>B5-1</f>
        <v>2019</v>
      </c>
      <c r="E5" s="204"/>
      <c r="F5" s="196">
        <f>B5</f>
        <v>2020</v>
      </c>
      <c r="G5" s="204"/>
      <c r="H5" s="196">
        <f>D5</f>
        <v>2019</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40</v>
      </c>
      <c r="B7" s="65">
        <v>14</v>
      </c>
      <c r="C7" s="39">
        <f>IF(B32=0, "-", B7/B32)</f>
        <v>1.9886363636363636E-2</v>
      </c>
      <c r="D7" s="65">
        <v>12</v>
      </c>
      <c r="E7" s="21">
        <f>IF(D32=0, "-", D7/D32)</f>
        <v>1.5665796344647518E-2</v>
      </c>
      <c r="F7" s="81">
        <v>106</v>
      </c>
      <c r="G7" s="39">
        <f>IF(F32=0, "-", F7/F32)</f>
        <v>1.3823682837767345E-2</v>
      </c>
      <c r="H7" s="65">
        <v>115</v>
      </c>
      <c r="I7" s="21">
        <f>IF(H32=0, "-", H7/H32)</f>
        <v>1.3614300935243281E-2</v>
      </c>
      <c r="J7" s="20">
        <f t="shared" ref="J7:J30" si="0">IF(D7=0, "-", IF((B7-D7)/D7&lt;10, (B7-D7)/D7, "&gt;999%"))</f>
        <v>0.16666666666666666</v>
      </c>
      <c r="K7" s="21">
        <f t="shared" ref="K7:K30" si="1">IF(H7=0, "-", IF((F7-H7)/H7&lt;10, (F7-H7)/H7, "&gt;999%"))</f>
        <v>-7.8260869565217397E-2</v>
      </c>
    </row>
    <row r="8" spans="1:11" x14ac:dyDescent="0.2">
      <c r="A8" s="7" t="s">
        <v>41</v>
      </c>
      <c r="B8" s="65">
        <v>0</v>
      </c>
      <c r="C8" s="39">
        <f>IF(B32=0, "-", B8/B32)</f>
        <v>0</v>
      </c>
      <c r="D8" s="65">
        <v>0</v>
      </c>
      <c r="E8" s="21">
        <f>IF(D32=0, "-", D8/D32)</f>
        <v>0</v>
      </c>
      <c r="F8" s="81">
        <v>0</v>
      </c>
      <c r="G8" s="39">
        <f>IF(F32=0, "-", F8/F32)</f>
        <v>0</v>
      </c>
      <c r="H8" s="65">
        <v>3</v>
      </c>
      <c r="I8" s="21">
        <f>IF(H32=0, "-", H8/H32)</f>
        <v>3.5515567657156387E-4</v>
      </c>
      <c r="J8" s="20" t="str">
        <f t="shared" si="0"/>
        <v>-</v>
      </c>
      <c r="K8" s="21">
        <f t="shared" si="1"/>
        <v>-1</v>
      </c>
    </row>
    <row r="9" spans="1:11" x14ac:dyDescent="0.2">
      <c r="A9" s="7" t="s">
        <v>44</v>
      </c>
      <c r="B9" s="65">
        <v>21</v>
      </c>
      <c r="C9" s="39">
        <f>IF(B32=0, "-", B9/B32)</f>
        <v>2.9829545454545456E-2</v>
      </c>
      <c r="D9" s="65">
        <v>19</v>
      </c>
      <c r="E9" s="21">
        <f>IF(D32=0, "-", D9/D32)</f>
        <v>2.4804177545691905E-2</v>
      </c>
      <c r="F9" s="81">
        <v>181</v>
      </c>
      <c r="G9" s="39">
        <f>IF(F32=0, "-", F9/F32)</f>
        <v>2.3604590505998956E-2</v>
      </c>
      <c r="H9" s="65">
        <v>209</v>
      </c>
      <c r="I9" s="21">
        <f>IF(H32=0, "-", H9/H32)</f>
        <v>2.4742512134485615E-2</v>
      </c>
      <c r="J9" s="20">
        <f t="shared" si="0"/>
        <v>0.10526315789473684</v>
      </c>
      <c r="K9" s="21">
        <f t="shared" si="1"/>
        <v>-0.13397129186602871</v>
      </c>
    </row>
    <row r="10" spans="1:11" x14ac:dyDescent="0.2">
      <c r="A10" s="7" t="s">
        <v>45</v>
      </c>
      <c r="B10" s="65">
        <v>17</v>
      </c>
      <c r="C10" s="39">
        <f>IF(B32=0, "-", B10/B32)</f>
        <v>2.4147727272727272E-2</v>
      </c>
      <c r="D10" s="65">
        <v>10</v>
      </c>
      <c r="E10" s="21">
        <f>IF(D32=0, "-", D10/D32)</f>
        <v>1.3054830287206266E-2</v>
      </c>
      <c r="F10" s="81">
        <v>167</v>
      </c>
      <c r="G10" s="39">
        <f>IF(F32=0, "-", F10/F32)</f>
        <v>2.1778821074595722E-2</v>
      </c>
      <c r="H10" s="65">
        <v>120</v>
      </c>
      <c r="I10" s="21">
        <f>IF(H32=0, "-", H10/H32)</f>
        <v>1.4206227062862556E-2</v>
      </c>
      <c r="J10" s="20">
        <f t="shared" si="0"/>
        <v>0.7</v>
      </c>
      <c r="K10" s="21">
        <f t="shared" si="1"/>
        <v>0.39166666666666666</v>
      </c>
    </row>
    <row r="11" spans="1:11" x14ac:dyDescent="0.2">
      <c r="A11" s="7" t="s">
        <v>46</v>
      </c>
      <c r="B11" s="65">
        <v>3</v>
      </c>
      <c r="C11" s="39">
        <f>IF(B32=0, "-", B11/B32)</f>
        <v>4.261363636363636E-3</v>
      </c>
      <c r="D11" s="65">
        <v>3</v>
      </c>
      <c r="E11" s="21">
        <f>IF(D32=0, "-", D11/D32)</f>
        <v>3.9164490861618795E-3</v>
      </c>
      <c r="F11" s="81">
        <v>40</v>
      </c>
      <c r="G11" s="39">
        <f>IF(F32=0, "-", F11/F32)</f>
        <v>5.2164840897235268E-3</v>
      </c>
      <c r="H11" s="65">
        <v>36</v>
      </c>
      <c r="I11" s="21">
        <f>IF(H32=0, "-", H11/H32)</f>
        <v>4.2618681188587668E-3</v>
      </c>
      <c r="J11" s="20">
        <f t="shared" si="0"/>
        <v>0</v>
      </c>
      <c r="K11" s="21">
        <f t="shared" si="1"/>
        <v>0.1111111111111111</v>
      </c>
    </row>
    <row r="12" spans="1:11" x14ac:dyDescent="0.2">
      <c r="A12" s="7" t="s">
        <v>47</v>
      </c>
      <c r="B12" s="65">
        <v>89</v>
      </c>
      <c r="C12" s="39">
        <f>IF(B32=0, "-", B12/B32)</f>
        <v>0.12642045454545456</v>
      </c>
      <c r="D12" s="65">
        <v>75</v>
      </c>
      <c r="E12" s="21">
        <f>IF(D32=0, "-", D12/D32)</f>
        <v>9.7911227154047001E-2</v>
      </c>
      <c r="F12" s="81">
        <v>861</v>
      </c>
      <c r="G12" s="39">
        <f>IF(F32=0, "-", F12/F32)</f>
        <v>0.1122848200312989</v>
      </c>
      <c r="H12" s="65">
        <v>767</v>
      </c>
      <c r="I12" s="21">
        <f>IF(H32=0, "-", H12/H32)</f>
        <v>9.0801467976796502E-2</v>
      </c>
      <c r="J12" s="20">
        <f t="shared" si="0"/>
        <v>0.18666666666666668</v>
      </c>
      <c r="K12" s="21">
        <f t="shared" si="1"/>
        <v>0.12255541069100391</v>
      </c>
    </row>
    <row r="13" spans="1:11" x14ac:dyDescent="0.2">
      <c r="A13" s="7" t="s">
        <v>51</v>
      </c>
      <c r="B13" s="65">
        <v>102</v>
      </c>
      <c r="C13" s="39">
        <f>IF(B32=0, "-", B13/B32)</f>
        <v>0.14488636363636365</v>
      </c>
      <c r="D13" s="65">
        <v>87</v>
      </c>
      <c r="E13" s="21">
        <f>IF(D32=0, "-", D13/D32)</f>
        <v>0.11357702349869452</v>
      </c>
      <c r="F13" s="81">
        <v>1043</v>
      </c>
      <c r="G13" s="39">
        <f>IF(F32=0, "-", F13/F32)</f>
        <v>0.13601982263954096</v>
      </c>
      <c r="H13" s="65">
        <v>1042</v>
      </c>
      <c r="I13" s="21">
        <f>IF(H32=0, "-", H13/H32)</f>
        <v>0.12335740499585651</v>
      </c>
      <c r="J13" s="20">
        <f t="shared" si="0"/>
        <v>0.17241379310344829</v>
      </c>
      <c r="K13" s="21">
        <f t="shared" si="1"/>
        <v>9.5969289827255275E-4</v>
      </c>
    </row>
    <row r="14" spans="1:11" x14ac:dyDescent="0.2">
      <c r="A14" s="7" t="s">
        <v>55</v>
      </c>
      <c r="B14" s="65">
        <v>6</v>
      </c>
      <c r="C14" s="39">
        <f>IF(B32=0, "-", B14/B32)</f>
        <v>8.5227272727272721E-3</v>
      </c>
      <c r="D14" s="65">
        <v>5</v>
      </c>
      <c r="E14" s="21">
        <f>IF(D32=0, "-", D14/D32)</f>
        <v>6.5274151436031328E-3</v>
      </c>
      <c r="F14" s="81">
        <v>34</v>
      </c>
      <c r="G14" s="39">
        <f>IF(F32=0, "-", F14/F32)</f>
        <v>4.4340114762649978E-3</v>
      </c>
      <c r="H14" s="65">
        <v>23</v>
      </c>
      <c r="I14" s="21">
        <f>IF(H32=0, "-", H14/H32)</f>
        <v>2.7228601870486562E-3</v>
      </c>
      <c r="J14" s="20">
        <f t="shared" si="0"/>
        <v>0.2</v>
      </c>
      <c r="K14" s="21">
        <f t="shared" si="1"/>
        <v>0.47826086956521741</v>
      </c>
    </row>
    <row r="15" spans="1:11" x14ac:dyDescent="0.2">
      <c r="A15" s="7" t="s">
        <v>57</v>
      </c>
      <c r="B15" s="65">
        <v>0</v>
      </c>
      <c r="C15" s="39">
        <f>IF(B32=0, "-", B15/B32)</f>
        <v>0</v>
      </c>
      <c r="D15" s="65">
        <v>2</v>
      </c>
      <c r="E15" s="21">
        <f>IF(D32=0, "-", D15/D32)</f>
        <v>2.6109660574412533E-3</v>
      </c>
      <c r="F15" s="81">
        <v>8</v>
      </c>
      <c r="G15" s="39">
        <f>IF(F32=0, "-", F15/F32)</f>
        <v>1.0432968179447052E-3</v>
      </c>
      <c r="H15" s="65">
        <v>5</v>
      </c>
      <c r="I15" s="21">
        <f>IF(H32=0, "-", H15/H32)</f>
        <v>5.9192612761927311E-4</v>
      </c>
      <c r="J15" s="20">
        <f t="shared" si="0"/>
        <v>-1</v>
      </c>
      <c r="K15" s="21">
        <f t="shared" si="1"/>
        <v>0.6</v>
      </c>
    </row>
    <row r="16" spans="1:11" x14ac:dyDescent="0.2">
      <c r="A16" s="7" t="s">
        <v>58</v>
      </c>
      <c r="B16" s="65">
        <v>152</v>
      </c>
      <c r="C16" s="39">
        <f>IF(B32=0, "-", B16/B32)</f>
        <v>0.21590909090909091</v>
      </c>
      <c r="D16" s="65">
        <v>153</v>
      </c>
      <c r="E16" s="21">
        <f>IF(D32=0, "-", D16/D32)</f>
        <v>0.19973890339425587</v>
      </c>
      <c r="F16" s="81">
        <v>1940</v>
      </c>
      <c r="G16" s="39">
        <f>IF(F32=0, "-", F16/F32)</f>
        <v>0.25299947835159103</v>
      </c>
      <c r="H16" s="65">
        <v>1964</v>
      </c>
      <c r="I16" s="21">
        <f>IF(H32=0, "-", H16/H32)</f>
        <v>0.23250858292885049</v>
      </c>
      <c r="J16" s="20">
        <f t="shared" si="0"/>
        <v>-6.5359477124183009E-3</v>
      </c>
      <c r="K16" s="21">
        <f t="shared" si="1"/>
        <v>-1.2219959266802444E-2</v>
      </c>
    </row>
    <row r="17" spans="1:11" x14ac:dyDescent="0.2">
      <c r="A17" s="7" t="s">
        <v>61</v>
      </c>
      <c r="B17" s="65">
        <v>48</v>
      </c>
      <c r="C17" s="39">
        <f>IF(B32=0, "-", B17/B32)</f>
        <v>6.8181818181818177E-2</v>
      </c>
      <c r="D17" s="65">
        <v>54</v>
      </c>
      <c r="E17" s="21">
        <f>IF(D32=0, "-", D17/D32)</f>
        <v>7.0496083550913843E-2</v>
      </c>
      <c r="F17" s="81">
        <v>489</v>
      </c>
      <c r="G17" s="39">
        <f>IF(F32=0, "-", F17/F32)</f>
        <v>6.3771517996870114E-2</v>
      </c>
      <c r="H17" s="65">
        <v>482</v>
      </c>
      <c r="I17" s="21">
        <f>IF(H32=0, "-", H17/H32)</f>
        <v>5.7061678702497926E-2</v>
      </c>
      <c r="J17" s="20">
        <f t="shared" si="0"/>
        <v>-0.1111111111111111</v>
      </c>
      <c r="K17" s="21">
        <f t="shared" si="1"/>
        <v>1.4522821576763486E-2</v>
      </c>
    </row>
    <row r="18" spans="1:11" x14ac:dyDescent="0.2">
      <c r="A18" s="7" t="s">
        <v>64</v>
      </c>
      <c r="B18" s="65">
        <v>81</v>
      </c>
      <c r="C18" s="39">
        <f>IF(B32=0, "-", B18/B32)</f>
        <v>0.11505681818181818</v>
      </c>
      <c r="D18" s="65">
        <v>62</v>
      </c>
      <c r="E18" s="21">
        <f>IF(D32=0, "-", D18/D32)</f>
        <v>8.0939947780678853E-2</v>
      </c>
      <c r="F18" s="81">
        <v>510</v>
      </c>
      <c r="G18" s="39">
        <f>IF(F32=0, "-", F18/F32)</f>
        <v>6.6510172143974963E-2</v>
      </c>
      <c r="H18" s="65">
        <v>552</v>
      </c>
      <c r="I18" s="21">
        <f>IF(H32=0, "-", H18/H32)</f>
        <v>6.5348644489167745E-2</v>
      </c>
      <c r="J18" s="20">
        <f t="shared" si="0"/>
        <v>0.30645161290322581</v>
      </c>
      <c r="K18" s="21">
        <f t="shared" si="1"/>
        <v>-7.6086956521739135E-2</v>
      </c>
    </row>
    <row r="19" spans="1:11" x14ac:dyDescent="0.2">
      <c r="A19" s="7" t="s">
        <v>68</v>
      </c>
      <c r="B19" s="65">
        <v>13</v>
      </c>
      <c r="C19" s="39">
        <f>IF(B32=0, "-", B19/B32)</f>
        <v>1.8465909090909092E-2</v>
      </c>
      <c r="D19" s="65">
        <v>0</v>
      </c>
      <c r="E19" s="21">
        <f>IF(D32=0, "-", D19/D32)</f>
        <v>0</v>
      </c>
      <c r="F19" s="81">
        <v>33</v>
      </c>
      <c r="G19" s="39">
        <f>IF(F32=0, "-", F19/F32)</f>
        <v>4.3035993740219089E-3</v>
      </c>
      <c r="H19" s="65">
        <v>0</v>
      </c>
      <c r="I19" s="21">
        <f>IF(H32=0, "-", H19/H32)</f>
        <v>0</v>
      </c>
      <c r="J19" s="20" t="str">
        <f t="shared" si="0"/>
        <v>-</v>
      </c>
      <c r="K19" s="21" t="str">
        <f t="shared" si="1"/>
        <v>-</v>
      </c>
    </row>
    <row r="20" spans="1:11" x14ac:dyDescent="0.2">
      <c r="A20" s="7" t="s">
        <v>71</v>
      </c>
      <c r="B20" s="65">
        <v>16</v>
      </c>
      <c r="C20" s="39">
        <f>IF(B32=0, "-", B20/B32)</f>
        <v>2.2727272727272728E-2</v>
      </c>
      <c r="D20" s="65">
        <v>47</v>
      </c>
      <c r="E20" s="21">
        <f>IF(D32=0, "-", D20/D32)</f>
        <v>6.1357702349869453E-2</v>
      </c>
      <c r="F20" s="81">
        <v>213</v>
      </c>
      <c r="G20" s="39">
        <f>IF(F32=0, "-", F20/F32)</f>
        <v>2.7777777777777776E-2</v>
      </c>
      <c r="H20" s="65">
        <v>236</v>
      </c>
      <c r="I20" s="21">
        <f>IF(H32=0, "-", H20/H32)</f>
        <v>2.793891322362969E-2</v>
      </c>
      <c r="J20" s="20">
        <f t="shared" si="0"/>
        <v>-0.65957446808510634</v>
      </c>
      <c r="K20" s="21">
        <f t="shared" si="1"/>
        <v>-9.7457627118644072E-2</v>
      </c>
    </row>
    <row r="21" spans="1:11" x14ac:dyDescent="0.2">
      <c r="A21" s="7" t="s">
        <v>72</v>
      </c>
      <c r="B21" s="65">
        <v>9</v>
      </c>
      <c r="C21" s="39">
        <f>IF(B32=0, "-", B21/B32)</f>
        <v>1.278409090909091E-2</v>
      </c>
      <c r="D21" s="65">
        <v>27</v>
      </c>
      <c r="E21" s="21">
        <f>IF(D32=0, "-", D21/D32)</f>
        <v>3.5248041775456922E-2</v>
      </c>
      <c r="F21" s="81">
        <v>167</v>
      </c>
      <c r="G21" s="39">
        <f>IF(F32=0, "-", F21/F32)</f>
        <v>2.1778821074595722E-2</v>
      </c>
      <c r="H21" s="65">
        <v>757</v>
      </c>
      <c r="I21" s="21">
        <f>IF(H32=0, "-", H21/H32)</f>
        <v>8.961761572155795E-2</v>
      </c>
      <c r="J21" s="20">
        <f t="shared" si="0"/>
        <v>-0.66666666666666663</v>
      </c>
      <c r="K21" s="21">
        <f t="shared" si="1"/>
        <v>-0.77939233817701448</v>
      </c>
    </row>
    <row r="22" spans="1:11" x14ac:dyDescent="0.2">
      <c r="A22" s="7" t="s">
        <v>77</v>
      </c>
      <c r="B22" s="65">
        <v>9</v>
      </c>
      <c r="C22" s="39">
        <f>IF(B32=0, "-", B22/B32)</f>
        <v>1.278409090909091E-2</v>
      </c>
      <c r="D22" s="65">
        <v>20</v>
      </c>
      <c r="E22" s="21">
        <f>IF(D32=0, "-", D22/D32)</f>
        <v>2.6109660574412531E-2</v>
      </c>
      <c r="F22" s="81">
        <v>156</v>
      </c>
      <c r="G22" s="39">
        <f>IF(F32=0, "-", F22/F32)</f>
        <v>2.0344287949921751E-2</v>
      </c>
      <c r="H22" s="65">
        <v>188</v>
      </c>
      <c r="I22" s="21">
        <f>IF(H32=0, "-", H22/H32)</f>
        <v>2.225642239848467E-2</v>
      </c>
      <c r="J22" s="20">
        <f t="shared" si="0"/>
        <v>-0.55000000000000004</v>
      </c>
      <c r="K22" s="21">
        <f t="shared" si="1"/>
        <v>-0.1702127659574468</v>
      </c>
    </row>
    <row r="23" spans="1:11" x14ac:dyDescent="0.2">
      <c r="A23" s="7" t="s">
        <v>78</v>
      </c>
      <c r="B23" s="65">
        <v>33</v>
      </c>
      <c r="C23" s="39">
        <f>IF(B32=0, "-", B23/B32)</f>
        <v>4.6875E-2</v>
      </c>
      <c r="D23" s="65">
        <v>66</v>
      </c>
      <c r="E23" s="21">
        <f>IF(D32=0, "-", D23/D32)</f>
        <v>8.6161879895561358E-2</v>
      </c>
      <c r="F23" s="81">
        <v>472</v>
      </c>
      <c r="G23" s="39">
        <f>IF(F32=0, "-", F23/F32)</f>
        <v>6.1554512258737613E-2</v>
      </c>
      <c r="H23" s="65">
        <v>559</v>
      </c>
      <c r="I23" s="21">
        <f>IF(H32=0, "-", H23/H32)</f>
        <v>6.6177341067834738E-2</v>
      </c>
      <c r="J23" s="20">
        <f t="shared" si="0"/>
        <v>-0.5</v>
      </c>
      <c r="K23" s="21">
        <f t="shared" si="1"/>
        <v>-0.15563506261180679</v>
      </c>
    </row>
    <row r="24" spans="1:11" x14ac:dyDescent="0.2">
      <c r="A24" s="7" t="s">
        <v>84</v>
      </c>
      <c r="B24" s="65">
        <v>0</v>
      </c>
      <c r="C24" s="39">
        <f>IF(B32=0, "-", B24/B32)</f>
        <v>0</v>
      </c>
      <c r="D24" s="65">
        <v>0</v>
      </c>
      <c r="E24" s="21">
        <f>IF(D32=0, "-", D24/D32)</f>
        <v>0</v>
      </c>
      <c r="F24" s="81">
        <v>0</v>
      </c>
      <c r="G24" s="39">
        <f>IF(F32=0, "-", F24/F32)</f>
        <v>0</v>
      </c>
      <c r="H24" s="65">
        <v>6</v>
      </c>
      <c r="I24" s="21">
        <f>IF(H32=0, "-", H24/H32)</f>
        <v>7.1031135314312773E-4</v>
      </c>
      <c r="J24" s="20" t="str">
        <f t="shared" si="0"/>
        <v>-</v>
      </c>
      <c r="K24" s="21">
        <f t="shared" si="1"/>
        <v>-1</v>
      </c>
    </row>
    <row r="25" spans="1:11" x14ac:dyDescent="0.2">
      <c r="A25" s="7" t="s">
        <v>87</v>
      </c>
      <c r="B25" s="65">
        <v>41</v>
      </c>
      <c r="C25" s="39">
        <f>IF(B32=0, "-", B25/B32)</f>
        <v>5.823863636363636E-2</v>
      </c>
      <c r="D25" s="65">
        <v>7</v>
      </c>
      <c r="E25" s="21">
        <f>IF(D32=0, "-", D25/D32)</f>
        <v>9.138381201044387E-3</v>
      </c>
      <c r="F25" s="81">
        <v>244</v>
      </c>
      <c r="G25" s="39">
        <f>IF(F32=0, "-", F25/F32)</f>
        <v>3.1820552947313507E-2</v>
      </c>
      <c r="H25" s="65">
        <v>197</v>
      </c>
      <c r="I25" s="21">
        <f>IF(H32=0, "-", H25/H32)</f>
        <v>2.332188942819936E-2</v>
      </c>
      <c r="J25" s="20">
        <f t="shared" si="0"/>
        <v>4.8571428571428568</v>
      </c>
      <c r="K25" s="21">
        <f t="shared" si="1"/>
        <v>0.23857868020304568</v>
      </c>
    </row>
    <row r="26" spans="1:11" x14ac:dyDescent="0.2">
      <c r="A26" s="7" t="s">
        <v>89</v>
      </c>
      <c r="B26" s="65">
        <v>8</v>
      </c>
      <c r="C26" s="39">
        <f>IF(B32=0, "-", B26/B32)</f>
        <v>1.1363636363636364E-2</v>
      </c>
      <c r="D26" s="65">
        <v>8</v>
      </c>
      <c r="E26" s="21">
        <f>IF(D32=0, "-", D26/D32)</f>
        <v>1.0443864229765013E-2</v>
      </c>
      <c r="F26" s="81">
        <v>144</v>
      </c>
      <c r="G26" s="39">
        <f>IF(F32=0, "-", F26/F32)</f>
        <v>1.8779342723004695E-2</v>
      </c>
      <c r="H26" s="65">
        <v>249</v>
      </c>
      <c r="I26" s="21">
        <f>IF(H32=0, "-", H26/H32)</f>
        <v>2.9477921155439801E-2</v>
      </c>
      <c r="J26" s="20">
        <f t="shared" si="0"/>
        <v>0</v>
      </c>
      <c r="K26" s="21">
        <f t="shared" si="1"/>
        <v>-0.42168674698795183</v>
      </c>
    </row>
    <row r="27" spans="1:11" x14ac:dyDescent="0.2">
      <c r="A27" s="7" t="s">
        <v>95</v>
      </c>
      <c r="B27" s="65">
        <v>4</v>
      </c>
      <c r="C27" s="39">
        <f>IF(B32=0, "-", B27/B32)</f>
        <v>5.681818181818182E-3</v>
      </c>
      <c r="D27" s="65">
        <v>19</v>
      </c>
      <c r="E27" s="21">
        <f>IF(D32=0, "-", D27/D32)</f>
        <v>2.4804177545691905E-2</v>
      </c>
      <c r="F27" s="81">
        <v>140</v>
      </c>
      <c r="G27" s="39">
        <f>IF(F32=0, "-", F27/F32)</f>
        <v>1.8257694314032343E-2</v>
      </c>
      <c r="H27" s="65">
        <v>152</v>
      </c>
      <c r="I27" s="21">
        <f>IF(H32=0, "-", H27/H32)</f>
        <v>1.7994554279625902E-2</v>
      </c>
      <c r="J27" s="20">
        <f t="shared" si="0"/>
        <v>-0.78947368421052633</v>
      </c>
      <c r="K27" s="21">
        <f t="shared" si="1"/>
        <v>-7.8947368421052627E-2</v>
      </c>
    </row>
    <row r="28" spans="1:11" x14ac:dyDescent="0.2">
      <c r="A28" s="7" t="s">
        <v>96</v>
      </c>
      <c r="B28" s="65">
        <v>14</v>
      </c>
      <c r="C28" s="39">
        <f>IF(B32=0, "-", B28/B32)</f>
        <v>1.9886363636363636E-2</v>
      </c>
      <c r="D28" s="65">
        <v>21</v>
      </c>
      <c r="E28" s="21">
        <f>IF(D32=0, "-", D28/D32)</f>
        <v>2.7415143603133161E-2</v>
      </c>
      <c r="F28" s="81">
        <v>304</v>
      </c>
      <c r="G28" s="39">
        <f>IF(F32=0, "-", F28/F32)</f>
        <v>3.9645279081898799E-2</v>
      </c>
      <c r="H28" s="65">
        <v>170</v>
      </c>
      <c r="I28" s="21">
        <f>IF(H32=0, "-", H28/H32)</f>
        <v>2.0125488339055284E-2</v>
      </c>
      <c r="J28" s="20">
        <f t="shared" si="0"/>
        <v>-0.33333333333333331</v>
      </c>
      <c r="K28" s="21">
        <f t="shared" si="1"/>
        <v>0.78823529411764703</v>
      </c>
    </row>
    <row r="29" spans="1:11" x14ac:dyDescent="0.2">
      <c r="A29" s="7" t="s">
        <v>98</v>
      </c>
      <c r="B29" s="65">
        <v>18</v>
      </c>
      <c r="C29" s="39">
        <f>IF(B32=0, "-", B29/B32)</f>
        <v>2.556818181818182E-2</v>
      </c>
      <c r="D29" s="65">
        <v>60</v>
      </c>
      <c r="E29" s="21">
        <f>IF(D32=0, "-", D29/D32)</f>
        <v>7.8328981723237601E-2</v>
      </c>
      <c r="F29" s="81">
        <v>328</v>
      </c>
      <c r="G29" s="39">
        <f>IF(F32=0, "-", F29/F32)</f>
        <v>4.2775169535732918E-2</v>
      </c>
      <c r="H29" s="65">
        <v>513</v>
      </c>
      <c r="I29" s="21">
        <f>IF(H32=0, "-", H29/H32)</f>
        <v>6.0731620693737422E-2</v>
      </c>
      <c r="J29" s="20">
        <f t="shared" si="0"/>
        <v>-0.7</v>
      </c>
      <c r="K29" s="21">
        <f t="shared" si="1"/>
        <v>-0.36062378167641324</v>
      </c>
    </row>
    <row r="30" spans="1:11" x14ac:dyDescent="0.2">
      <c r="A30" s="7" t="s">
        <v>99</v>
      </c>
      <c r="B30" s="65">
        <v>6</v>
      </c>
      <c r="C30" s="39">
        <f>IF(B32=0, "-", B30/B32)</f>
        <v>8.5227272727272721E-3</v>
      </c>
      <c r="D30" s="65">
        <v>9</v>
      </c>
      <c r="E30" s="21">
        <f>IF(D32=0, "-", D30/D32)</f>
        <v>1.1749347258485639E-2</v>
      </c>
      <c r="F30" s="81">
        <v>88</v>
      </c>
      <c r="G30" s="39">
        <f>IF(F32=0, "-", F30/F32)</f>
        <v>1.1476264997391758E-2</v>
      </c>
      <c r="H30" s="65">
        <v>102</v>
      </c>
      <c r="I30" s="21">
        <f>IF(H32=0, "-", H30/H32)</f>
        <v>1.2075293003433171E-2</v>
      </c>
      <c r="J30" s="20">
        <f t="shared" si="0"/>
        <v>-0.33333333333333331</v>
      </c>
      <c r="K30" s="21">
        <f t="shared" si="1"/>
        <v>-0.13725490196078433</v>
      </c>
    </row>
    <row r="31" spans="1:11" x14ac:dyDescent="0.2">
      <c r="A31" s="2"/>
      <c r="B31" s="68"/>
      <c r="C31" s="33"/>
      <c r="D31" s="68"/>
      <c r="E31" s="6"/>
      <c r="F31" s="82"/>
      <c r="G31" s="33"/>
      <c r="H31" s="68"/>
      <c r="I31" s="6"/>
      <c r="J31" s="5"/>
      <c r="K31" s="6"/>
    </row>
    <row r="32" spans="1:11" s="43" customFormat="1" x14ac:dyDescent="0.2">
      <c r="A32" s="162" t="s">
        <v>647</v>
      </c>
      <c r="B32" s="71">
        <f>SUM(B7:B31)</f>
        <v>704</v>
      </c>
      <c r="C32" s="40">
        <v>1</v>
      </c>
      <c r="D32" s="71">
        <f>SUM(D7:D31)</f>
        <v>766</v>
      </c>
      <c r="E32" s="41">
        <v>1</v>
      </c>
      <c r="F32" s="77">
        <f>SUM(F7:F31)</f>
        <v>7668</v>
      </c>
      <c r="G32" s="42">
        <v>1</v>
      </c>
      <c r="H32" s="71">
        <f>SUM(H7:H31)</f>
        <v>8447</v>
      </c>
      <c r="I32" s="41">
        <v>1</v>
      </c>
      <c r="J32" s="37">
        <f>IF(D32=0, "-", (B32-D32)/D32)</f>
        <v>-8.0939947780678853E-2</v>
      </c>
      <c r="K32" s="38">
        <f>IF(H32=0, "-", (F32-H32)/H32)</f>
        <v>-9.222209068308275E-2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616"/>
  <sheetViews>
    <sheetView tabSelected="1" zoomScaleNormal="100" workbookViewId="0">
      <selection activeCell="M1" sqref="M1"/>
    </sheetView>
  </sheetViews>
  <sheetFormatPr defaultRowHeight="12.75" x14ac:dyDescent="0.2"/>
  <cols>
    <col min="1" max="1" width="30.7109375" customWidth="1"/>
    <col min="6" max="6" width="1.7109375" customWidth="1"/>
  </cols>
  <sheetData>
    <row r="1" spans="1:10" s="52" customFormat="1" ht="20.25" x14ac:dyDescent="0.3">
      <c r="A1" s="4" t="s">
        <v>10</v>
      </c>
      <c r="B1" s="198" t="s">
        <v>21</v>
      </c>
      <c r="C1" s="199"/>
      <c r="D1" s="199"/>
      <c r="E1" s="199"/>
      <c r="F1" s="199"/>
      <c r="G1" s="199"/>
      <c r="H1" s="199"/>
      <c r="I1" s="199"/>
      <c r="J1" s="199"/>
    </row>
    <row r="2" spans="1:10" s="52" customFormat="1" ht="20.25" x14ac:dyDescent="0.3">
      <c r="A2" s="4" t="s">
        <v>111</v>
      </c>
      <c r="B2" s="202" t="s">
        <v>101</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2020</v>
      </c>
      <c r="C5" s="58">
        <f>B5-1</f>
        <v>2019</v>
      </c>
      <c r="D5" s="57">
        <f>B5</f>
        <v>2020</v>
      </c>
      <c r="E5" s="58">
        <f>C5</f>
        <v>2019</v>
      </c>
      <c r="F5" s="64"/>
      <c r="G5" s="57" t="s">
        <v>4</v>
      </c>
      <c r="H5" s="58" t="s">
        <v>2</v>
      </c>
      <c r="I5" s="57" t="s">
        <v>4</v>
      </c>
      <c r="J5" s="58" t="s">
        <v>2</v>
      </c>
    </row>
    <row r="6" spans="1:10" x14ac:dyDescent="0.2">
      <c r="A6" s="7"/>
      <c r="B6" s="86"/>
      <c r="C6" s="87"/>
      <c r="D6" s="86"/>
      <c r="E6" s="87"/>
      <c r="F6" s="88"/>
      <c r="G6" s="86"/>
      <c r="H6" s="87"/>
      <c r="I6" s="35"/>
      <c r="J6" s="36"/>
    </row>
    <row r="7" spans="1:10" s="139" customFormat="1" x14ac:dyDescent="0.2">
      <c r="A7" s="159" t="s">
        <v>31</v>
      </c>
      <c r="B7" s="65"/>
      <c r="C7" s="66"/>
      <c r="D7" s="65"/>
      <c r="E7" s="66"/>
      <c r="F7" s="67"/>
      <c r="G7" s="65"/>
      <c r="H7" s="66"/>
      <c r="I7" s="20"/>
      <c r="J7" s="21"/>
    </row>
    <row r="8" spans="1:10" x14ac:dyDescent="0.2">
      <c r="A8" s="177" t="s">
        <v>332</v>
      </c>
      <c r="B8" s="143">
        <v>0</v>
      </c>
      <c r="C8" s="144">
        <v>0</v>
      </c>
      <c r="D8" s="143">
        <v>0</v>
      </c>
      <c r="E8" s="144">
        <v>2</v>
      </c>
      <c r="F8" s="145"/>
      <c r="G8" s="143">
        <f>B8-C8</f>
        <v>0</v>
      </c>
      <c r="H8" s="144">
        <f>D8-E8</f>
        <v>-2</v>
      </c>
      <c r="I8" s="151" t="str">
        <f>IF(C8=0, "-", IF(G8/C8&lt;10, G8/C8, "&gt;999%"))</f>
        <v>-</v>
      </c>
      <c r="J8" s="152">
        <f>IF(E8=0, "-", IF(H8/E8&lt;10, H8/E8, "&gt;999%"))</f>
        <v>-1</v>
      </c>
    </row>
    <row r="9" spans="1:10" x14ac:dyDescent="0.2">
      <c r="A9" s="158" t="s">
        <v>267</v>
      </c>
      <c r="B9" s="65">
        <v>3</v>
      </c>
      <c r="C9" s="66">
        <v>1</v>
      </c>
      <c r="D9" s="65">
        <v>4</v>
      </c>
      <c r="E9" s="66">
        <v>8</v>
      </c>
      <c r="F9" s="67"/>
      <c r="G9" s="65">
        <f>B9-C9</f>
        <v>2</v>
      </c>
      <c r="H9" s="66">
        <f>D9-E9</f>
        <v>-4</v>
      </c>
      <c r="I9" s="20">
        <f>IF(C9=0, "-", IF(G9/C9&lt;10, G9/C9, "&gt;999%"))</f>
        <v>2</v>
      </c>
      <c r="J9" s="21">
        <f>IF(E9=0, "-", IF(H9/E9&lt;10, H9/E9, "&gt;999%"))</f>
        <v>-0.5</v>
      </c>
    </row>
    <row r="10" spans="1:10" x14ac:dyDescent="0.2">
      <c r="A10" s="158" t="s">
        <v>222</v>
      </c>
      <c r="B10" s="65">
        <v>2</v>
      </c>
      <c r="C10" s="66">
        <v>0</v>
      </c>
      <c r="D10" s="65">
        <v>11</v>
      </c>
      <c r="E10" s="66">
        <v>16</v>
      </c>
      <c r="F10" s="67"/>
      <c r="G10" s="65">
        <f>B10-C10</f>
        <v>2</v>
      </c>
      <c r="H10" s="66">
        <f>D10-E10</f>
        <v>-5</v>
      </c>
      <c r="I10" s="20" t="str">
        <f>IF(C10=0, "-", IF(G10/C10&lt;10, G10/C10, "&gt;999%"))</f>
        <v>-</v>
      </c>
      <c r="J10" s="21">
        <f>IF(E10=0, "-", IF(H10/E10&lt;10, H10/E10, "&gt;999%"))</f>
        <v>-0.3125</v>
      </c>
    </row>
    <row r="11" spans="1:10" x14ac:dyDescent="0.2">
      <c r="A11" s="158" t="s">
        <v>435</v>
      </c>
      <c r="B11" s="65">
        <v>2</v>
      </c>
      <c r="C11" s="66">
        <v>0</v>
      </c>
      <c r="D11" s="65">
        <v>22</v>
      </c>
      <c r="E11" s="66">
        <v>16</v>
      </c>
      <c r="F11" s="67"/>
      <c r="G11" s="65">
        <f>B11-C11</f>
        <v>2</v>
      </c>
      <c r="H11" s="66">
        <f>D11-E11</f>
        <v>6</v>
      </c>
      <c r="I11" s="20" t="str">
        <f>IF(C11=0, "-", IF(G11/C11&lt;10, G11/C11, "&gt;999%"))</f>
        <v>-</v>
      </c>
      <c r="J11" s="21">
        <f>IF(E11=0, "-", IF(H11/E11&lt;10, H11/E11, "&gt;999%"))</f>
        <v>0.375</v>
      </c>
    </row>
    <row r="12" spans="1:10" s="160" customFormat="1" x14ac:dyDescent="0.2">
      <c r="A12" s="178" t="s">
        <v>655</v>
      </c>
      <c r="B12" s="71">
        <v>7</v>
      </c>
      <c r="C12" s="72">
        <v>1</v>
      </c>
      <c r="D12" s="71">
        <v>37</v>
      </c>
      <c r="E12" s="72">
        <v>42</v>
      </c>
      <c r="F12" s="73"/>
      <c r="G12" s="71">
        <f>B12-C12</f>
        <v>6</v>
      </c>
      <c r="H12" s="72">
        <f>D12-E12</f>
        <v>-5</v>
      </c>
      <c r="I12" s="37">
        <f>IF(C12=0, "-", IF(G12/C12&lt;10, G12/C12, "&gt;999%"))</f>
        <v>6</v>
      </c>
      <c r="J12" s="38">
        <f>IF(E12=0, "-", IF(H12/E12&lt;10, H12/E12, "&gt;999%"))</f>
        <v>-0.11904761904761904</v>
      </c>
    </row>
    <row r="13" spans="1:10" x14ac:dyDescent="0.2">
      <c r="A13" s="177"/>
      <c r="B13" s="143"/>
      <c r="C13" s="144"/>
      <c r="D13" s="143"/>
      <c r="E13" s="144"/>
      <c r="F13" s="145"/>
      <c r="G13" s="143"/>
      <c r="H13" s="144"/>
      <c r="I13" s="151"/>
      <c r="J13" s="152"/>
    </row>
    <row r="14" spans="1:10" s="139" customFormat="1" x14ac:dyDescent="0.2">
      <c r="A14" s="159" t="s">
        <v>32</v>
      </c>
      <c r="B14" s="65"/>
      <c r="C14" s="66"/>
      <c r="D14" s="65"/>
      <c r="E14" s="66"/>
      <c r="F14" s="67"/>
      <c r="G14" s="65"/>
      <c r="H14" s="66"/>
      <c r="I14" s="20"/>
      <c r="J14" s="21"/>
    </row>
    <row r="15" spans="1:10" x14ac:dyDescent="0.2">
      <c r="A15" s="158" t="s">
        <v>333</v>
      </c>
      <c r="B15" s="65">
        <v>0</v>
      </c>
      <c r="C15" s="66">
        <v>0</v>
      </c>
      <c r="D15" s="65">
        <v>0</v>
      </c>
      <c r="E15" s="66">
        <v>4</v>
      </c>
      <c r="F15" s="67"/>
      <c r="G15" s="65">
        <f>B15-C15</f>
        <v>0</v>
      </c>
      <c r="H15" s="66">
        <f>D15-E15</f>
        <v>-4</v>
      </c>
      <c r="I15" s="20" t="str">
        <f>IF(C15=0, "-", IF(G15/C15&lt;10, G15/C15, "&gt;999%"))</f>
        <v>-</v>
      </c>
      <c r="J15" s="21">
        <f>IF(E15=0, "-", IF(H15/E15&lt;10, H15/E15, "&gt;999%"))</f>
        <v>-1</v>
      </c>
    </row>
    <row r="16" spans="1:10" s="160" customFormat="1" x14ac:dyDescent="0.2">
      <c r="A16" s="178" t="s">
        <v>656</v>
      </c>
      <c r="B16" s="71">
        <v>0</v>
      </c>
      <c r="C16" s="72">
        <v>0</v>
      </c>
      <c r="D16" s="71">
        <v>0</v>
      </c>
      <c r="E16" s="72">
        <v>4</v>
      </c>
      <c r="F16" s="73"/>
      <c r="G16" s="71">
        <f>B16-C16</f>
        <v>0</v>
      </c>
      <c r="H16" s="72">
        <f>D16-E16</f>
        <v>-4</v>
      </c>
      <c r="I16" s="37" t="str">
        <f>IF(C16=0, "-", IF(G16/C16&lt;10, G16/C16, "&gt;999%"))</f>
        <v>-</v>
      </c>
      <c r="J16" s="38">
        <f>IF(E16=0, "-", IF(H16/E16&lt;10, H16/E16, "&gt;999%"))</f>
        <v>-1</v>
      </c>
    </row>
    <row r="17" spans="1:10" x14ac:dyDescent="0.2">
      <c r="A17" s="177"/>
      <c r="B17" s="143"/>
      <c r="C17" s="144"/>
      <c r="D17" s="143"/>
      <c r="E17" s="144"/>
      <c r="F17" s="145"/>
      <c r="G17" s="143"/>
      <c r="H17" s="144"/>
      <c r="I17" s="151"/>
      <c r="J17" s="152"/>
    </row>
    <row r="18" spans="1:10" s="139" customFormat="1" x14ac:dyDescent="0.2">
      <c r="A18" s="159" t="s">
        <v>33</v>
      </c>
      <c r="B18" s="65"/>
      <c r="C18" s="66"/>
      <c r="D18" s="65"/>
      <c r="E18" s="66"/>
      <c r="F18" s="67"/>
      <c r="G18" s="65"/>
      <c r="H18" s="66"/>
      <c r="I18" s="20"/>
      <c r="J18" s="21"/>
    </row>
    <row r="19" spans="1:10" x14ac:dyDescent="0.2">
      <c r="A19" s="158" t="s">
        <v>352</v>
      </c>
      <c r="B19" s="65">
        <v>2</v>
      </c>
      <c r="C19" s="66">
        <v>1</v>
      </c>
      <c r="D19" s="65">
        <v>13</v>
      </c>
      <c r="E19" s="66">
        <v>24</v>
      </c>
      <c r="F19" s="67"/>
      <c r="G19" s="65">
        <f>B19-C19</f>
        <v>1</v>
      </c>
      <c r="H19" s="66">
        <f>D19-E19</f>
        <v>-11</v>
      </c>
      <c r="I19" s="20">
        <f>IF(C19=0, "-", IF(G19/C19&lt;10, G19/C19, "&gt;999%"))</f>
        <v>1</v>
      </c>
      <c r="J19" s="21">
        <f>IF(E19=0, "-", IF(H19/E19&lt;10, H19/E19, "&gt;999%"))</f>
        <v>-0.45833333333333331</v>
      </c>
    </row>
    <row r="20" spans="1:10" x14ac:dyDescent="0.2">
      <c r="A20" s="158" t="s">
        <v>297</v>
      </c>
      <c r="B20" s="65">
        <v>1</v>
      </c>
      <c r="C20" s="66">
        <v>0</v>
      </c>
      <c r="D20" s="65">
        <v>1</v>
      </c>
      <c r="E20" s="66">
        <v>0</v>
      </c>
      <c r="F20" s="67"/>
      <c r="G20" s="65">
        <f>B20-C20</f>
        <v>1</v>
      </c>
      <c r="H20" s="66">
        <f>D20-E20</f>
        <v>1</v>
      </c>
      <c r="I20" s="20" t="str">
        <f>IF(C20=0, "-", IF(G20/C20&lt;10, G20/C20, "&gt;999%"))</f>
        <v>-</v>
      </c>
      <c r="J20" s="21" t="str">
        <f>IF(E20=0, "-", IF(H20/E20&lt;10, H20/E20, "&gt;999%"))</f>
        <v>-</v>
      </c>
    </row>
    <row r="21" spans="1:10" s="160" customFormat="1" x14ac:dyDescent="0.2">
      <c r="A21" s="178" t="s">
        <v>657</v>
      </c>
      <c r="B21" s="71">
        <v>3</v>
      </c>
      <c r="C21" s="72">
        <v>1</v>
      </c>
      <c r="D21" s="71">
        <v>14</v>
      </c>
      <c r="E21" s="72">
        <v>24</v>
      </c>
      <c r="F21" s="73"/>
      <c r="G21" s="71">
        <f>B21-C21</f>
        <v>2</v>
      </c>
      <c r="H21" s="72">
        <f>D21-E21</f>
        <v>-10</v>
      </c>
      <c r="I21" s="37">
        <f>IF(C21=0, "-", IF(G21/C21&lt;10, G21/C21, "&gt;999%"))</f>
        <v>2</v>
      </c>
      <c r="J21" s="38">
        <f>IF(E21=0, "-", IF(H21/E21&lt;10, H21/E21, "&gt;999%"))</f>
        <v>-0.41666666666666669</v>
      </c>
    </row>
    <row r="22" spans="1:10" x14ac:dyDescent="0.2">
      <c r="A22" s="177"/>
      <c r="B22" s="143"/>
      <c r="C22" s="144"/>
      <c r="D22" s="143"/>
      <c r="E22" s="144"/>
      <c r="F22" s="145"/>
      <c r="G22" s="143"/>
      <c r="H22" s="144"/>
      <c r="I22" s="151"/>
      <c r="J22" s="152"/>
    </row>
    <row r="23" spans="1:10" s="139" customFormat="1" x14ac:dyDescent="0.2">
      <c r="A23" s="159" t="s">
        <v>34</v>
      </c>
      <c r="B23" s="65"/>
      <c r="C23" s="66"/>
      <c r="D23" s="65"/>
      <c r="E23" s="66"/>
      <c r="F23" s="67"/>
      <c r="G23" s="65"/>
      <c r="H23" s="66"/>
      <c r="I23" s="20"/>
      <c r="J23" s="21"/>
    </row>
    <row r="24" spans="1:10" x14ac:dyDescent="0.2">
      <c r="A24" s="158" t="s">
        <v>217</v>
      </c>
      <c r="B24" s="65">
        <v>7</v>
      </c>
      <c r="C24" s="66">
        <v>7</v>
      </c>
      <c r="D24" s="65">
        <v>78</v>
      </c>
      <c r="E24" s="66">
        <v>73</v>
      </c>
      <c r="F24" s="67"/>
      <c r="G24" s="65">
        <f t="shared" ref="G24:G41" si="0">B24-C24</f>
        <v>0</v>
      </c>
      <c r="H24" s="66">
        <f t="shared" ref="H24:H41" si="1">D24-E24</f>
        <v>5</v>
      </c>
      <c r="I24" s="20">
        <f t="shared" ref="I24:I41" si="2">IF(C24=0, "-", IF(G24/C24&lt;10, G24/C24, "&gt;999%"))</f>
        <v>0</v>
      </c>
      <c r="J24" s="21">
        <f t="shared" ref="J24:J41" si="3">IF(E24=0, "-", IF(H24/E24&lt;10, H24/E24, "&gt;999%"))</f>
        <v>6.8493150684931503E-2</v>
      </c>
    </row>
    <row r="25" spans="1:10" x14ac:dyDescent="0.2">
      <c r="A25" s="158" t="s">
        <v>245</v>
      </c>
      <c r="B25" s="65">
        <v>30</v>
      </c>
      <c r="C25" s="66">
        <v>52</v>
      </c>
      <c r="D25" s="65">
        <v>441</v>
      </c>
      <c r="E25" s="66">
        <v>536</v>
      </c>
      <c r="F25" s="67"/>
      <c r="G25" s="65">
        <f t="shared" si="0"/>
        <v>-22</v>
      </c>
      <c r="H25" s="66">
        <f t="shared" si="1"/>
        <v>-95</v>
      </c>
      <c r="I25" s="20">
        <f t="shared" si="2"/>
        <v>-0.42307692307692307</v>
      </c>
      <c r="J25" s="21">
        <f t="shared" si="3"/>
        <v>-0.17723880597014927</v>
      </c>
    </row>
    <row r="26" spans="1:10" x14ac:dyDescent="0.2">
      <c r="A26" s="158" t="s">
        <v>323</v>
      </c>
      <c r="B26" s="65">
        <v>2</v>
      </c>
      <c r="C26" s="66">
        <v>0</v>
      </c>
      <c r="D26" s="65">
        <v>24</v>
      </c>
      <c r="E26" s="66">
        <v>39</v>
      </c>
      <c r="F26" s="67"/>
      <c r="G26" s="65">
        <f t="shared" si="0"/>
        <v>2</v>
      </c>
      <c r="H26" s="66">
        <f t="shared" si="1"/>
        <v>-15</v>
      </c>
      <c r="I26" s="20" t="str">
        <f t="shared" si="2"/>
        <v>-</v>
      </c>
      <c r="J26" s="21">
        <f t="shared" si="3"/>
        <v>-0.38461538461538464</v>
      </c>
    </row>
    <row r="27" spans="1:10" x14ac:dyDescent="0.2">
      <c r="A27" s="158" t="s">
        <v>268</v>
      </c>
      <c r="B27" s="65">
        <v>2</v>
      </c>
      <c r="C27" s="66">
        <v>19</v>
      </c>
      <c r="D27" s="65">
        <v>111</v>
      </c>
      <c r="E27" s="66">
        <v>167</v>
      </c>
      <c r="F27" s="67"/>
      <c r="G27" s="65">
        <f t="shared" si="0"/>
        <v>-17</v>
      </c>
      <c r="H27" s="66">
        <f t="shared" si="1"/>
        <v>-56</v>
      </c>
      <c r="I27" s="20">
        <f t="shared" si="2"/>
        <v>-0.89473684210526316</v>
      </c>
      <c r="J27" s="21">
        <f t="shared" si="3"/>
        <v>-0.33532934131736525</v>
      </c>
    </row>
    <row r="28" spans="1:10" x14ac:dyDescent="0.2">
      <c r="A28" s="158" t="s">
        <v>334</v>
      </c>
      <c r="B28" s="65">
        <v>4</v>
      </c>
      <c r="C28" s="66">
        <v>2</v>
      </c>
      <c r="D28" s="65">
        <v>34</v>
      </c>
      <c r="E28" s="66">
        <v>54</v>
      </c>
      <c r="F28" s="67"/>
      <c r="G28" s="65">
        <f t="shared" si="0"/>
        <v>2</v>
      </c>
      <c r="H28" s="66">
        <f t="shared" si="1"/>
        <v>-20</v>
      </c>
      <c r="I28" s="20">
        <f t="shared" si="2"/>
        <v>1</v>
      </c>
      <c r="J28" s="21">
        <f t="shared" si="3"/>
        <v>-0.37037037037037035</v>
      </c>
    </row>
    <row r="29" spans="1:10" x14ac:dyDescent="0.2">
      <c r="A29" s="158" t="s">
        <v>269</v>
      </c>
      <c r="B29" s="65">
        <v>7</v>
      </c>
      <c r="C29" s="66">
        <v>17</v>
      </c>
      <c r="D29" s="65">
        <v>83</v>
      </c>
      <c r="E29" s="66">
        <v>136</v>
      </c>
      <c r="F29" s="67"/>
      <c r="G29" s="65">
        <f t="shared" si="0"/>
        <v>-10</v>
      </c>
      <c r="H29" s="66">
        <f t="shared" si="1"/>
        <v>-53</v>
      </c>
      <c r="I29" s="20">
        <f t="shared" si="2"/>
        <v>-0.58823529411764708</v>
      </c>
      <c r="J29" s="21">
        <f t="shared" si="3"/>
        <v>-0.38970588235294118</v>
      </c>
    </row>
    <row r="30" spans="1:10" x14ac:dyDescent="0.2">
      <c r="A30" s="158" t="s">
        <v>286</v>
      </c>
      <c r="B30" s="65">
        <v>4</v>
      </c>
      <c r="C30" s="66">
        <v>2</v>
      </c>
      <c r="D30" s="65">
        <v>21</v>
      </c>
      <c r="E30" s="66">
        <v>9</v>
      </c>
      <c r="F30" s="67"/>
      <c r="G30" s="65">
        <f t="shared" si="0"/>
        <v>2</v>
      </c>
      <c r="H30" s="66">
        <f t="shared" si="1"/>
        <v>12</v>
      </c>
      <c r="I30" s="20">
        <f t="shared" si="2"/>
        <v>1</v>
      </c>
      <c r="J30" s="21">
        <f t="shared" si="3"/>
        <v>1.3333333333333333</v>
      </c>
    </row>
    <row r="31" spans="1:10" x14ac:dyDescent="0.2">
      <c r="A31" s="158" t="s">
        <v>287</v>
      </c>
      <c r="B31" s="65">
        <v>1</v>
      </c>
      <c r="C31" s="66">
        <v>1</v>
      </c>
      <c r="D31" s="65">
        <v>14</v>
      </c>
      <c r="E31" s="66">
        <v>15</v>
      </c>
      <c r="F31" s="67"/>
      <c r="G31" s="65">
        <f t="shared" si="0"/>
        <v>0</v>
      </c>
      <c r="H31" s="66">
        <f t="shared" si="1"/>
        <v>-1</v>
      </c>
      <c r="I31" s="20">
        <f t="shared" si="2"/>
        <v>0</v>
      </c>
      <c r="J31" s="21">
        <f t="shared" si="3"/>
        <v>-6.6666666666666666E-2</v>
      </c>
    </row>
    <row r="32" spans="1:10" x14ac:dyDescent="0.2">
      <c r="A32" s="158" t="s">
        <v>298</v>
      </c>
      <c r="B32" s="65">
        <v>0</v>
      </c>
      <c r="C32" s="66">
        <v>0</v>
      </c>
      <c r="D32" s="65">
        <v>2</v>
      </c>
      <c r="E32" s="66">
        <v>6</v>
      </c>
      <c r="F32" s="67"/>
      <c r="G32" s="65">
        <f t="shared" si="0"/>
        <v>0</v>
      </c>
      <c r="H32" s="66">
        <f t="shared" si="1"/>
        <v>-4</v>
      </c>
      <c r="I32" s="20" t="str">
        <f t="shared" si="2"/>
        <v>-</v>
      </c>
      <c r="J32" s="21">
        <f t="shared" si="3"/>
        <v>-0.66666666666666663</v>
      </c>
    </row>
    <row r="33" spans="1:10" x14ac:dyDescent="0.2">
      <c r="A33" s="158" t="s">
        <v>474</v>
      </c>
      <c r="B33" s="65">
        <v>4</v>
      </c>
      <c r="C33" s="66">
        <v>0</v>
      </c>
      <c r="D33" s="65">
        <v>6</v>
      </c>
      <c r="E33" s="66">
        <v>0</v>
      </c>
      <c r="F33" s="67"/>
      <c r="G33" s="65">
        <f t="shared" si="0"/>
        <v>4</v>
      </c>
      <c r="H33" s="66">
        <f t="shared" si="1"/>
        <v>6</v>
      </c>
      <c r="I33" s="20" t="str">
        <f t="shared" si="2"/>
        <v>-</v>
      </c>
      <c r="J33" s="21" t="str">
        <f t="shared" si="3"/>
        <v>-</v>
      </c>
    </row>
    <row r="34" spans="1:10" x14ac:dyDescent="0.2">
      <c r="A34" s="158" t="s">
        <v>402</v>
      </c>
      <c r="B34" s="65">
        <v>15</v>
      </c>
      <c r="C34" s="66">
        <v>25</v>
      </c>
      <c r="D34" s="65">
        <v>246</v>
      </c>
      <c r="E34" s="66">
        <v>390</v>
      </c>
      <c r="F34" s="67"/>
      <c r="G34" s="65">
        <f t="shared" si="0"/>
        <v>-10</v>
      </c>
      <c r="H34" s="66">
        <f t="shared" si="1"/>
        <v>-144</v>
      </c>
      <c r="I34" s="20">
        <f t="shared" si="2"/>
        <v>-0.4</v>
      </c>
      <c r="J34" s="21">
        <f t="shared" si="3"/>
        <v>-0.36923076923076925</v>
      </c>
    </row>
    <row r="35" spans="1:10" x14ac:dyDescent="0.2">
      <c r="A35" s="158" t="s">
        <v>403</v>
      </c>
      <c r="B35" s="65">
        <v>130</v>
      </c>
      <c r="C35" s="66">
        <v>67</v>
      </c>
      <c r="D35" s="65">
        <v>797</v>
      </c>
      <c r="E35" s="66">
        <v>121</v>
      </c>
      <c r="F35" s="67"/>
      <c r="G35" s="65">
        <f t="shared" si="0"/>
        <v>63</v>
      </c>
      <c r="H35" s="66">
        <f t="shared" si="1"/>
        <v>676</v>
      </c>
      <c r="I35" s="20">
        <f t="shared" si="2"/>
        <v>0.94029850746268662</v>
      </c>
      <c r="J35" s="21">
        <f t="shared" si="3"/>
        <v>5.5867768595041323</v>
      </c>
    </row>
    <row r="36" spans="1:10" x14ac:dyDescent="0.2">
      <c r="A36" s="158" t="s">
        <v>436</v>
      </c>
      <c r="B36" s="65">
        <v>42</v>
      </c>
      <c r="C36" s="66">
        <v>63</v>
      </c>
      <c r="D36" s="65">
        <v>448</v>
      </c>
      <c r="E36" s="66">
        <v>640</v>
      </c>
      <c r="F36" s="67"/>
      <c r="G36" s="65">
        <f t="shared" si="0"/>
        <v>-21</v>
      </c>
      <c r="H36" s="66">
        <f t="shared" si="1"/>
        <v>-192</v>
      </c>
      <c r="I36" s="20">
        <f t="shared" si="2"/>
        <v>-0.33333333333333331</v>
      </c>
      <c r="J36" s="21">
        <f t="shared" si="3"/>
        <v>-0.3</v>
      </c>
    </row>
    <row r="37" spans="1:10" x14ac:dyDescent="0.2">
      <c r="A37" s="158" t="s">
        <v>475</v>
      </c>
      <c r="B37" s="65">
        <v>39</v>
      </c>
      <c r="C37" s="66">
        <v>36</v>
      </c>
      <c r="D37" s="65">
        <v>236</v>
      </c>
      <c r="E37" s="66">
        <v>190</v>
      </c>
      <c r="F37" s="67"/>
      <c r="G37" s="65">
        <f t="shared" si="0"/>
        <v>3</v>
      </c>
      <c r="H37" s="66">
        <f t="shared" si="1"/>
        <v>46</v>
      </c>
      <c r="I37" s="20">
        <f t="shared" si="2"/>
        <v>8.3333333333333329E-2</v>
      </c>
      <c r="J37" s="21">
        <f t="shared" si="3"/>
        <v>0.24210526315789474</v>
      </c>
    </row>
    <row r="38" spans="1:10" x14ac:dyDescent="0.2">
      <c r="A38" s="158" t="s">
        <v>495</v>
      </c>
      <c r="B38" s="65">
        <v>7</v>
      </c>
      <c r="C38" s="66">
        <v>9</v>
      </c>
      <c r="D38" s="65">
        <v>50</v>
      </c>
      <c r="E38" s="66">
        <v>75</v>
      </c>
      <c r="F38" s="67"/>
      <c r="G38" s="65">
        <f t="shared" si="0"/>
        <v>-2</v>
      </c>
      <c r="H38" s="66">
        <f t="shared" si="1"/>
        <v>-25</v>
      </c>
      <c r="I38" s="20">
        <f t="shared" si="2"/>
        <v>-0.22222222222222221</v>
      </c>
      <c r="J38" s="21">
        <f t="shared" si="3"/>
        <v>-0.33333333333333331</v>
      </c>
    </row>
    <row r="39" spans="1:10" x14ac:dyDescent="0.2">
      <c r="A39" s="158" t="s">
        <v>353</v>
      </c>
      <c r="B39" s="65">
        <v>0</v>
      </c>
      <c r="C39" s="66">
        <v>0</v>
      </c>
      <c r="D39" s="65">
        <v>2</v>
      </c>
      <c r="E39" s="66">
        <v>2</v>
      </c>
      <c r="F39" s="67"/>
      <c r="G39" s="65">
        <f t="shared" si="0"/>
        <v>0</v>
      </c>
      <c r="H39" s="66">
        <f t="shared" si="1"/>
        <v>0</v>
      </c>
      <c r="I39" s="20" t="str">
        <f t="shared" si="2"/>
        <v>-</v>
      </c>
      <c r="J39" s="21">
        <f t="shared" si="3"/>
        <v>0</v>
      </c>
    </row>
    <row r="40" spans="1:10" x14ac:dyDescent="0.2">
      <c r="A40" s="158" t="s">
        <v>335</v>
      </c>
      <c r="B40" s="65">
        <v>0</v>
      </c>
      <c r="C40" s="66">
        <v>3</v>
      </c>
      <c r="D40" s="65">
        <v>8</v>
      </c>
      <c r="E40" s="66">
        <v>13</v>
      </c>
      <c r="F40" s="67"/>
      <c r="G40" s="65">
        <f t="shared" si="0"/>
        <v>-3</v>
      </c>
      <c r="H40" s="66">
        <f t="shared" si="1"/>
        <v>-5</v>
      </c>
      <c r="I40" s="20">
        <f t="shared" si="2"/>
        <v>-1</v>
      </c>
      <c r="J40" s="21">
        <f t="shared" si="3"/>
        <v>-0.38461538461538464</v>
      </c>
    </row>
    <row r="41" spans="1:10" s="160" customFormat="1" x14ac:dyDescent="0.2">
      <c r="A41" s="178" t="s">
        <v>658</v>
      </c>
      <c r="B41" s="71">
        <v>294</v>
      </c>
      <c r="C41" s="72">
        <v>303</v>
      </c>
      <c r="D41" s="71">
        <v>2601</v>
      </c>
      <c r="E41" s="72">
        <v>2466</v>
      </c>
      <c r="F41" s="73"/>
      <c r="G41" s="71">
        <f t="shared" si="0"/>
        <v>-9</v>
      </c>
      <c r="H41" s="72">
        <f t="shared" si="1"/>
        <v>135</v>
      </c>
      <c r="I41" s="37">
        <f t="shared" si="2"/>
        <v>-2.9702970297029702E-2</v>
      </c>
      <c r="J41" s="38">
        <f t="shared" si="3"/>
        <v>5.4744525547445258E-2</v>
      </c>
    </row>
    <row r="42" spans="1:10" x14ac:dyDescent="0.2">
      <c r="A42" s="177"/>
      <c r="B42" s="143"/>
      <c r="C42" s="144"/>
      <c r="D42" s="143"/>
      <c r="E42" s="144"/>
      <c r="F42" s="145"/>
      <c r="G42" s="143"/>
      <c r="H42" s="144"/>
      <c r="I42" s="151"/>
      <c r="J42" s="152"/>
    </row>
    <row r="43" spans="1:10" s="139" customFormat="1" x14ac:dyDescent="0.2">
      <c r="A43" s="159" t="s">
        <v>35</v>
      </c>
      <c r="B43" s="65"/>
      <c r="C43" s="66"/>
      <c r="D43" s="65"/>
      <c r="E43" s="66"/>
      <c r="F43" s="67"/>
      <c r="G43" s="65"/>
      <c r="H43" s="66"/>
      <c r="I43" s="20"/>
      <c r="J43" s="21"/>
    </row>
    <row r="44" spans="1:10" x14ac:dyDescent="0.2">
      <c r="A44" s="158" t="s">
        <v>496</v>
      </c>
      <c r="B44" s="65">
        <v>0</v>
      </c>
      <c r="C44" s="66">
        <v>1</v>
      </c>
      <c r="D44" s="65">
        <v>10</v>
      </c>
      <c r="E44" s="66">
        <v>17</v>
      </c>
      <c r="F44" s="67"/>
      <c r="G44" s="65">
        <f>B44-C44</f>
        <v>-1</v>
      </c>
      <c r="H44" s="66">
        <f>D44-E44</f>
        <v>-7</v>
      </c>
      <c r="I44" s="20">
        <f>IF(C44=0, "-", IF(G44/C44&lt;10, G44/C44, "&gt;999%"))</f>
        <v>-1</v>
      </c>
      <c r="J44" s="21">
        <f>IF(E44=0, "-", IF(H44/E44&lt;10, H44/E44, "&gt;999%"))</f>
        <v>-0.41176470588235292</v>
      </c>
    </row>
    <row r="45" spans="1:10" x14ac:dyDescent="0.2">
      <c r="A45" s="158" t="s">
        <v>354</v>
      </c>
      <c r="B45" s="65">
        <v>2</v>
      </c>
      <c r="C45" s="66">
        <v>2</v>
      </c>
      <c r="D45" s="65">
        <v>25</v>
      </c>
      <c r="E45" s="66">
        <v>25</v>
      </c>
      <c r="F45" s="67"/>
      <c r="G45" s="65">
        <f>B45-C45</f>
        <v>0</v>
      </c>
      <c r="H45" s="66">
        <f>D45-E45</f>
        <v>0</v>
      </c>
      <c r="I45" s="20">
        <f>IF(C45=0, "-", IF(G45/C45&lt;10, G45/C45, "&gt;999%"))</f>
        <v>0</v>
      </c>
      <c r="J45" s="21">
        <f>IF(E45=0, "-", IF(H45/E45&lt;10, H45/E45, "&gt;999%"))</f>
        <v>0</v>
      </c>
    </row>
    <row r="46" spans="1:10" x14ac:dyDescent="0.2">
      <c r="A46" s="158" t="s">
        <v>299</v>
      </c>
      <c r="B46" s="65">
        <v>0</v>
      </c>
      <c r="C46" s="66">
        <v>0</v>
      </c>
      <c r="D46" s="65">
        <v>6</v>
      </c>
      <c r="E46" s="66">
        <v>0</v>
      </c>
      <c r="F46" s="67"/>
      <c r="G46" s="65">
        <f>B46-C46</f>
        <v>0</v>
      </c>
      <c r="H46" s="66">
        <f>D46-E46</f>
        <v>6</v>
      </c>
      <c r="I46" s="20" t="str">
        <f>IF(C46=0, "-", IF(G46/C46&lt;10, G46/C46, "&gt;999%"))</f>
        <v>-</v>
      </c>
      <c r="J46" s="21" t="str">
        <f>IF(E46=0, "-", IF(H46/E46&lt;10, H46/E46, "&gt;999%"))</f>
        <v>-</v>
      </c>
    </row>
    <row r="47" spans="1:10" s="160" customFormat="1" x14ac:dyDescent="0.2">
      <c r="A47" s="178" t="s">
        <v>659</v>
      </c>
      <c r="B47" s="71">
        <v>2</v>
      </c>
      <c r="C47" s="72">
        <v>3</v>
      </c>
      <c r="D47" s="71">
        <v>41</v>
      </c>
      <c r="E47" s="72">
        <v>42</v>
      </c>
      <c r="F47" s="73"/>
      <c r="G47" s="71">
        <f>B47-C47</f>
        <v>-1</v>
      </c>
      <c r="H47" s="72">
        <f>D47-E47</f>
        <v>-1</v>
      </c>
      <c r="I47" s="37">
        <f>IF(C47=0, "-", IF(G47/C47&lt;10, G47/C47, "&gt;999%"))</f>
        <v>-0.33333333333333331</v>
      </c>
      <c r="J47" s="38">
        <f>IF(E47=0, "-", IF(H47/E47&lt;10, H47/E47, "&gt;999%"))</f>
        <v>-2.3809523809523808E-2</v>
      </c>
    </row>
    <row r="48" spans="1:10" x14ac:dyDescent="0.2">
      <c r="A48" s="177"/>
      <c r="B48" s="143"/>
      <c r="C48" s="144"/>
      <c r="D48" s="143"/>
      <c r="E48" s="144"/>
      <c r="F48" s="145"/>
      <c r="G48" s="143"/>
      <c r="H48" s="144"/>
      <c r="I48" s="151"/>
      <c r="J48" s="152"/>
    </row>
    <row r="49" spans="1:10" s="139" customFormat="1" x14ac:dyDescent="0.2">
      <c r="A49" s="159" t="s">
        <v>36</v>
      </c>
      <c r="B49" s="65"/>
      <c r="C49" s="66"/>
      <c r="D49" s="65"/>
      <c r="E49" s="66"/>
      <c r="F49" s="67"/>
      <c r="G49" s="65"/>
      <c r="H49" s="66"/>
      <c r="I49" s="20"/>
      <c r="J49" s="21"/>
    </row>
    <row r="50" spans="1:10" x14ac:dyDescent="0.2">
      <c r="A50" s="158" t="s">
        <v>246</v>
      </c>
      <c r="B50" s="65">
        <v>28</v>
      </c>
      <c r="C50" s="66">
        <v>55</v>
      </c>
      <c r="D50" s="65">
        <v>419</v>
      </c>
      <c r="E50" s="66">
        <v>469</v>
      </c>
      <c r="F50" s="67"/>
      <c r="G50" s="65">
        <f t="shared" ref="G50:G73" si="4">B50-C50</f>
        <v>-27</v>
      </c>
      <c r="H50" s="66">
        <f t="shared" ref="H50:H73" si="5">D50-E50</f>
        <v>-50</v>
      </c>
      <c r="I50" s="20">
        <f t="shared" ref="I50:I73" si="6">IF(C50=0, "-", IF(G50/C50&lt;10, G50/C50, "&gt;999%"))</f>
        <v>-0.49090909090909091</v>
      </c>
      <c r="J50" s="21">
        <f t="shared" ref="J50:J73" si="7">IF(E50=0, "-", IF(H50/E50&lt;10, H50/E50, "&gt;999%"))</f>
        <v>-0.10660980810234541</v>
      </c>
    </row>
    <row r="51" spans="1:10" x14ac:dyDescent="0.2">
      <c r="A51" s="158" t="s">
        <v>247</v>
      </c>
      <c r="B51" s="65">
        <v>0</v>
      </c>
      <c r="C51" s="66">
        <v>0</v>
      </c>
      <c r="D51" s="65">
        <v>1</v>
      </c>
      <c r="E51" s="66">
        <v>2</v>
      </c>
      <c r="F51" s="67"/>
      <c r="G51" s="65">
        <f t="shared" si="4"/>
        <v>0</v>
      </c>
      <c r="H51" s="66">
        <f t="shared" si="5"/>
        <v>-1</v>
      </c>
      <c r="I51" s="20" t="str">
        <f t="shared" si="6"/>
        <v>-</v>
      </c>
      <c r="J51" s="21">
        <f t="shared" si="7"/>
        <v>-0.5</v>
      </c>
    </row>
    <row r="52" spans="1:10" x14ac:dyDescent="0.2">
      <c r="A52" s="158" t="s">
        <v>324</v>
      </c>
      <c r="B52" s="65">
        <v>8</v>
      </c>
      <c r="C52" s="66">
        <v>15</v>
      </c>
      <c r="D52" s="65">
        <v>106</v>
      </c>
      <c r="E52" s="66">
        <v>117</v>
      </c>
      <c r="F52" s="67"/>
      <c r="G52" s="65">
        <f t="shared" si="4"/>
        <v>-7</v>
      </c>
      <c r="H52" s="66">
        <f t="shared" si="5"/>
        <v>-11</v>
      </c>
      <c r="I52" s="20">
        <f t="shared" si="6"/>
        <v>-0.46666666666666667</v>
      </c>
      <c r="J52" s="21">
        <f t="shared" si="7"/>
        <v>-9.4017094017094016E-2</v>
      </c>
    </row>
    <row r="53" spans="1:10" x14ac:dyDescent="0.2">
      <c r="A53" s="158" t="s">
        <v>248</v>
      </c>
      <c r="B53" s="65">
        <v>30</v>
      </c>
      <c r="C53" s="66">
        <v>0</v>
      </c>
      <c r="D53" s="65">
        <v>304</v>
      </c>
      <c r="E53" s="66">
        <v>0</v>
      </c>
      <c r="F53" s="67"/>
      <c r="G53" s="65">
        <f t="shared" si="4"/>
        <v>30</v>
      </c>
      <c r="H53" s="66">
        <f t="shared" si="5"/>
        <v>304</v>
      </c>
      <c r="I53" s="20" t="str">
        <f t="shared" si="6"/>
        <v>-</v>
      </c>
      <c r="J53" s="21" t="str">
        <f t="shared" si="7"/>
        <v>-</v>
      </c>
    </row>
    <row r="54" spans="1:10" x14ac:dyDescent="0.2">
      <c r="A54" s="158" t="s">
        <v>270</v>
      </c>
      <c r="B54" s="65">
        <v>39</v>
      </c>
      <c r="C54" s="66">
        <v>71</v>
      </c>
      <c r="D54" s="65">
        <v>533</v>
      </c>
      <c r="E54" s="66">
        <v>470</v>
      </c>
      <c r="F54" s="67"/>
      <c r="G54" s="65">
        <f t="shared" si="4"/>
        <v>-32</v>
      </c>
      <c r="H54" s="66">
        <f t="shared" si="5"/>
        <v>63</v>
      </c>
      <c r="I54" s="20">
        <f t="shared" si="6"/>
        <v>-0.45070422535211269</v>
      </c>
      <c r="J54" s="21">
        <f t="shared" si="7"/>
        <v>0.13404255319148936</v>
      </c>
    </row>
    <row r="55" spans="1:10" x14ac:dyDescent="0.2">
      <c r="A55" s="158" t="s">
        <v>271</v>
      </c>
      <c r="B55" s="65">
        <v>0</v>
      </c>
      <c r="C55" s="66">
        <v>0</v>
      </c>
      <c r="D55" s="65">
        <v>0</v>
      </c>
      <c r="E55" s="66">
        <v>1</v>
      </c>
      <c r="F55" s="67"/>
      <c r="G55" s="65">
        <f t="shared" si="4"/>
        <v>0</v>
      </c>
      <c r="H55" s="66">
        <f t="shared" si="5"/>
        <v>-1</v>
      </c>
      <c r="I55" s="20" t="str">
        <f t="shared" si="6"/>
        <v>-</v>
      </c>
      <c r="J55" s="21">
        <f t="shared" si="7"/>
        <v>-1</v>
      </c>
    </row>
    <row r="56" spans="1:10" x14ac:dyDescent="0.2">
      <c r="A56" s="158" t="s">
        <v>336</v>
      </c>
      <c r="B56" s="65">
        <v>18</v>
      </c>
      <c r="C56" s="66">
        <v>0</v>
      </c>
      <c r="D56" s="65">
        <v>66</v>
      </c>
      <c r="E56" s="66">
        <v>71</v>
      </c>
      <c r="F56" s="67"/>
      <c r="G56" s="65">
        <f t="shared" si="4"/>
        <v>18</v>
      </c>
      <c r="H56" s="66">
        <f t="shared" si="5"/>
        <v>-5</v>
      </c>
      <c r="I56" s="20" t="str">
        <f t="shared" si="6"/>
        <v>-</v>
      </c>
      <c r="J56" s="21">
        <f t="shared" si="7"/>
        <v>-7.0422535211267609E-2</v>
      </c>
    </row>
    <row r="57" spans="1:10" x14ac:dyDescent="0.2">
      <c r="A57" s="158" t="s">
        <v>272</v>
      </c>
      <c r="B57" s="65">
        <v>0</v>
      </c>
      <c r="C57" s="66">
        <v>7</v>
      </c>
      <c r="D57" s="65">
        <v>1</v>
      </c>
      <c r="E57" s="66">
        <v>64</v>
      </c>
      <c r="F57" s="67"/>
      <c r="G57" s="65">
        <f t="shared" si="4"/>
        <v>-7</v>
      </c>
      <c r="H57" s="66">
        <f t="shared" si="5"/>
        <v>-63</v>
      </c>
      <c r="I57" s="20">
        <f t="shared" si="6"/>
        <v>-1</v>
      </c>
      <c r="J57" s="21">
        <f t="shared" si="7"/>
        <v>-0.984375</v>
      </c>
    </row>
    <row r="58" spans="1:10" x14ac:dyDescent="0.2">
      <c r="A58" s="158" t="s">
        <v>288</v>
      </c>
      <c r="B58" s="65">
        <v>5</v>
      </c>
      <c r="C58" s="66">
        <v>0</v>
      </c>
      <c r="D58" s="65">
        <v>76</v>
      </c>
      <c r="E58" s="66">
        <v>188</v>
      </c>
      <c r="F58" s="67"/>
      <c r="G58" s="65">
        <f t="shared" si="4"/>
        <v>5</v>
      </c>
      <c r="H58" s="66">
        <f t="shared" si="5"/>
        <v>-112</v>
      </c>
      <c r="I58" s="20" t="str">
        <f t="shared" si="6"/>
        <v>-</v>
      </c>
      <c r="J58" s="21">
        <f t="shared" si="7"/>
        <v>-0.5957446808510638</v>
      </c>
    </row>
    <row r="59" spans="1:10" x14ac:dyDescent="0.2">
      <c r="A59" s="158" t="s">
        <v>300</v>
      </c>
      <c r="B59" s="65">
        <v>0</v>
      </c>
      <c r="C59" s="66">
        <v>0</v>
      </c>
      <c r="D59" s="65">
        <v>5</v>
      </c>
      <c r="E59" s="66">
        <v>23</v>
      </c>
      <c r="F59" s="67"/>
      <c r="G59" s="65">
        <f t="shared" si="4"/>
        <v>0</v>
      </c>
      <c r="H59" s="66">
        <f t="shared" si="5"/>
        <v>-18</v>
      </c>
      <c r="I59" s="20" t="str">
        <f t="shared" si="6"/>
        <v>-</v>
      </c>
      <c r="J59" s="21">
        <f t="shared" si="7"/>
        <v>-0.78260869565217395</v>
      </c>
    </row>
    <row r="60" spans="1:10" x14ac:dyDescent="0.2">
      <c r="A60" s="158" t="s">
        <v>301</v>
      </c>
      <c r="B60" s="65">
        <v>0</v>
      </c>
      <c r="C60" s="66">
        <v>0</v>
      </c>
      <c r="D60" s="65">
        <v>14</v>
      </c>
      <c r="E60" s="66">
        <v>16</v>
      </c>
      <c r="F60" s="67"/>
      <c r="G60" s="65">
        <f t="shared" si="4"/>
        <v>0</v>
      </c>
      <c r="H60" s="66">
        <f t="shared" si="5"/>
        <v>-2</v>
      </c>
      <c r="I60" s="20" t="str">
        <f t="shared" si="6"/>
        <v>-</v>
      </c>
      <c r="J60" s="21">
        <f t="shared" si="7"/>
        <v>-0.125</v>
      </c>
    </row>
    <row r="61" spans="1:10" x14ac:dyDescent="0.2">
      <c r="A61" s="158" t="s">
        <v>355</v>
      </c>
      <c r="B61" s="65">
        <v>1</v>
      </c>
      <c r="C61" s="66">
        <v>0</v>
      </c>
      <c r="D61" s="65">
        <v>8</v>
      </c>
      <c r="E61" s="66">
        <v>11</v>
      </c>
      <c r="F61" s="67"/>
      <c r="G61" s="65">
        <f t="shared" si="4"/>
        <v>1</v>
      </c>
      <c r="H61" s="66">
        <f t="shared" si="5"/>
        <v>-3</v>
      </c>
      <c r="I61" s="20" t="str">
        <f t="shared" si="6"/>
        <v>-</v>
      </c>
      <c r="J61" s="21">
        <f t="shared" si="7"/>
        <v>-0.27272727272727271</v>
      </c>
    </row>
    <row r="62" spans="1:10" x14ac:dyDescent="0.2">
      <c r="A62" s="158" t="s">
        <v>302</v>
      </c>
      <c r="B62" s="65">
        <v>0</v>
      </c>
      <c r="C62" s="66">
        <v>1</v>
      </c>
      <c r="D62" s="65">
        <v>22</v>
      </c>
      <c r="E62" s="66">
        <v>2</v>
      </c>
      <c r="F62" s="67"/>
      <c r="G62" s="65">
        <f t="shared" si="4"/>
        <v>-1</v>
      </c>
      <c r="H62" s="66">
        <f t="shared" si="5"/>
        <v>20</v>
      </c>
      <c r="I62" s="20">
        <f t="shared" si="6"/>
        <v>-1</v>
      </c>
      <c r="J62" s="21" t="str">
        <f t="shared" si="7"/>
        <v>&gt;999%</v>
      </c>
    </row>
    <row r="63" spans="1:10" x14ac:dyDescent="0.2">
      <c r="A63" s="158" t="s">
        <v>249</v>
      </c>
      <c r="B63" s="65">
        <v>1</v>
      </c>
      <c r="C63" s="66">
        <v>0</v>
      </c>
      <c r="D63" s="65">
        <v>5</v>
      </c>
      <c r="E63" s="66">
        <v>14</v>
      </c>
      <c r="F63" s="67"/>
      <c r="G63" s="65">
        <f t="shared" si="4"/>
        <v>1</v>
      </c>
      <c r="H63" s="66">
        <f t="shared" si="5"/>
        <v>-9</v>
      </c>
      <c r="I63" s="20" t="str">
        <f t="shared" si="6"/>
        <v>-</v>
      </c>
      <c r="J63" s="21">
        <f t="shared" si="7"/>
        <v>-0.6428571428571429</v>
      </c>
    </row>
    <row r="64" spans="1:10" x14ac:dyDescent="0.2">
      <c r="A64" s="158" t="s">
        <v>356</v>
      </c>
      <c r="B64" s="65">
        <v>0</v>
      </c>
      <c r="C64" s="66">
        <v>0</v>
      </c>
      <c r="D64" s="65">
        <v>1</v>
      </c>
      <c r="E64" s="66">
        <v>4</v>
      </c>
      <c r="F64" s="67"/>
      <c r="G64" s="65">
        <f t="shared" si="4"/>
        <v>0</v>
      </c>
      <c r="H64" s="66">
        <f t="shared" si="5"/>
        <v>-3</v>
      </c>
      <c r="I64" s="20" t="str">
        <f t="shared" si="6"/>
        <v>-</v>
      </c>
      <c r="J64" s="21">
        <f t="shared" si="7"/>
        <v>-0.75</v>
      </c>
    </row>
    <row r="65" spans="1:10" x14ac:dyDescent="0.2">
      <c r="A65" s="158" t="s">
        <v>404</v>
      </c>
      <c r="B65" s="65">
        <v>43</v>
      </c>
      <c r="C65" s="66">
        <v>74</v>
      </c>
      <c r="D65" s="65">
        <v>546</v>
      </c>
      <c r="E65" s="66">
        <v>442</v>
      </c>
      <c r="F65" s="67"/>
      <c r="G65" s="65">
        <f t="shared" si="4"/>
        <v>-31</v>
      </c>
      <c r="H65" s="66">
        <f t="shared" si="5"/>
        <v>104</v>
      </c>
      <c r="I65" s="20">
        <f t="shared" si="6"/>
        <v>-0.41891891891891891</v>
      </c>
      <c r="J65" s="21">
        <f t="shared" si="7"/>
        <v>0.23529411764705882</v>
      </c>
    </row>
    <row r="66" spans="1:10" x14ac:dyDescent="0.2">
      <c r="A66" s="158" t="s">
        <v>405</v>
      </c>
      <c r="B66" s="65">
        <v>7</v>
      </c>
      <c r="C66" s="66">
        <v>3</v>
      </c>
      <c r="D66" s="65">
        <v>69</v>
      </c>
      <c r="E66" s="66">
        <v>150</v>
      </c>
      <c r="F66" s="67"/>
      <c r="G66" s="65">
        <f t="shared" si="4"/>
        <v>4</v>
      </c>
      <c r="H66" s="66">
        <f t="shared" si="5"/>
        <v>-81</v>
      </c>
      <c r="I66" s="20">
        <f t="shared" si="6"/>
        <v>1.3333333333333333</v>
      </c>
      <c r="J66" s="21">
        <f t="shared" si="7"/>
        <v>-0.54</v>
      </c>
    </row>
    <row r="67" spans="1:10" x14ac:dyDescent="0.2">
      <c r="A67" s="158" t="s">
        <v>437</v>
      </c>
      <c r="B67" s="65">
        <v>68</v>
      </c>
      <c r="C67" s="66">
        <v>41</v>
      </c>
      <c r="D67" s="65">
        <v>740</v>
      </c>
      <c r="E67" s="66">
        <v>599</v>
      </c>
      <c r="F67" s="67"/>
      <c r="G67" s="65">
        <f t="shared" si="4"/>
        <v>27</v>
      </c>
      <c r="H67" s="66">
        <f t="shared" si="5"/>
        <v>141</v>
      </c>
      <c r="I67" s="20">
        <f t="shared" si="6"/>
        <v>0.65853658536585369</v>
      </c>
      <c r="J67" s="21">
        <f t="shared" si="7"/>
        <v>0.23539232053422371</v>
      </c>
    </row>
    <row r="68" spans="1:10" x14ac:dyDescent="0.2">
      <c r="A68" s="158" t="s">
        <v>438</v>
      </c>
      <c r="B68" s="65">
        <v>26</v>
      </c>
      <c r="C68" s="66">
        <v>19</v>
      </c>
      <c r="D68" s="65">
        <v>249</v>
      </c>
      <c r="E68" s="66">
        <v>261</v>
      </c>
      <c r="F68" s="67"/>
      <c r="G68" s="65">
        <f t="shared" si="4"/>
        <v>7</v>
      </c>
      <c r="H68" s="66">
        <f t="shared" si="5"/>
        <v>-12</v>
      </c>
      <c r="I68" s="20">
        <f t="shared" si="6"/>
        <v>0.36842105263157893</v>
      </c>
      <c r="J68" s="21">
        <f t="shared" si="7"/>
        <v>-4.5977011494252873E-2</v>
      </c>
    </row>
    <row r="69" spans="1:10" x14ac:dyDescent="0.2">
      <c r="A69" s="158" t="s">
        <v>476</v>
      </c>
      <c r="B69" s="65">
        <v>66</v>
      </c>
      <c r="C69" s="66">
        <v>46</v>
      </c>
      <c r="D69" s="65">
        <v>465</v>
      </c>
      <c r="E69" s="66">
        <v>470</v>
      </c>
      <c r="F69" s="67"/>
      <c r="G69" s="65">
        <f t="shared" si="4"/>
        <v>20</v>
      </c>
      <c r="H69" s="66">
        <f t="shared" si="5"/>
        <v>-5</v>
      </c>
      <c r="I69" s="20">
        <f t="shared" si="6"/>
        <v>0.43478260869565216</v>
      </c>
      <c r="J69" s="21">
        <f t="shared" si="7"/>
        <v>-1.0638297872340425E-2</v>
      </c>
    </row>
    <row r="70" spans="1:10" x14ac:dyDescent="0.2">
      <c r="A70" s="158" t="s">
        <v>477</v>
      </c>
      <c r="B70" s="65">
        <v>5</v>
      </c>
      <c r="C70" s="66">
        <v>12</v>
      </c>
      <c r="D70" s="65">
        <v>103</v>
      </c>
      <c r="E70" s="66">
        <v>24</v>
      </c>
      <c r="F70" s="67"/>
      <c r="G70" s="65">
        <f t="shared" si="4"/>
        <v>-7</v>
      </c>
      <c r="H70" s="66">
        <f t="shared" si="5"/>
        <v>79</v>
      </c>
      <c r="I70" s="20">
        <f t="shared" si="6"/>
        <v>-0.58333333333333337</v>
      </c>
      <c r="J70" s="21">
        <f t="shared" si="7"/>
        <v>3.2916666666666665</v>
      </c>
    </row>
    <row r="71" spans="1:10" x14ac:dyDescent="0.2">
      <c r="A71" s="158" t="s">
        <v>497</v>
      </c>
      <c r="B71" s="65">
        <v>15</v>
      </c>
      <c r="C71" s="66">
        <v>2</v>
      </c>
      <c r="D71" s="65">
        <v>157</v>
      </c>
      <c r="E71" s="66">
        <v>112</v>
      </c>
      <c r="F71" s="67"/>
      <c r="G71" s="65">
        <f t="shared" si="4"/>
        <v>13</v>
      </c>
      <c r="H71" s="66">
        <f t="shared" si="5"/>
        <v>45</v>
      </c>
      <c r="I71" s="20">
        <f t="shared" si="6"/>
        <v>6.5</v>
      </c>
      <c r="J71" s="21">
        <f t="shared" si="7"/>
        <v>0.4017857142857143</v>
      </c>
    </row>
    <row r="72" spans="1:10" x14ac:dyDescent="0.2">
      <c r="A72" s="158" t="s">
        <v>337</v>
      </c>
      <c r="B72" s="65">
        <v>1</v>
      </c>
      <c r="C72" s="66">
        <v>3</v>
      </c>
      <c r="D72" s="65">
        <v>59</v>
      </c>
      <c r="E72" s="66">
        <v>33</v>
      </c>
      <c r="F72" s="67"/>
      <c r="G72" s="65">
        <f t="shared" si="4"/>
        <v>-2</v>
      </c>
      <c r="H72" s="66">
        <f t="shared" si="5"/>
        <v>26</v>
      </c>
      <c r="I72" s="20">
        <f t="shared" si="6"/>
        <v>-0.66666666666666663</v>
      </c>
      <c r="J72" s="21">
        <f t="shared" si="7"/>
        <v>0.78787878787878785</v>
      </c>
    </row>
    <row r="73" spans="1:10" s="160" customFormat="1" x14ac:dyDescent="0.2">
      <c r="A73" s="178" t="s">
        <v>660</v>
      </c>
      <c r="B73" s="71">
        <v>361</v>
      </c>
      <c r="C73" s="72">
        <v>349</v>
      </c>
      <c r="D73" s="71">
        <v>3949</v>
      </c>
      <c r="E73" s="72">
        <v>3543</v>
      </c>
      <c r="F73" s="73"/>
      <c r="G73" s="71">
        <f t="shared" si="4"/>
        <v>12</v>
      </c>
      <c r="H73" s="72">
        <f t="shared" si="5"/>
        <v>406</v>
      </c>
      <c r="I73" s="37">
        <f t="shared" si="6"/>
        <v>3.4383954154727794E-2</v>
      </c>
      <c r="J73" s="38">
        <f t="shared" si="7"/>
        <v>0.11459215354219587</v>
      </c>
    </row>
    <row r="74" spans="1:10" x14ac:dyDescent="0.2">
      <c r="A74" s="177"/>
      <c r="B74" s="143"/>
      <c r="C74" s="144"/>
      <c r="D74" s="143"/>
      <c r="E74" s="144"/>
      <c r="F74" s="145"/>
      <c r="G74" s="143"/>
      <c r="H74" s="144"/>
      <c r="I74" s="151"/>
      <c r="J74" s="152"/>
    </row>
    <row r="75" spans="1:10" s="139" customFormat="1" x14ac:dyDescent="0.2">
      <c r="A75" s="159" t="s">
        <v>37</v>
      </c>
      <c r="B75" s="65"/>
      <c r="C75" s="66"/>
      <c r="D75" s="65"/>
      <c r="E75" s="66"/>
      <c r="F75" s="67"/>
      <c r="G75" s="65"/>
      <c r="H75" s="66"/>
      <c r="I75" s="20"/>
      <c r="J75" s="21"/>
    </row>
    <row r="76" spans="1:10" x14ac:dyDescent="0.2">
      <c r="A76" s="158" t="s">
        <v>537</v>
      </c>
      <c r="B76" s="65">
        <v>4</v>
      </c>
      <c r="C76" s="66">
        <v>0</v>
      </c>
      <c r="D76" s="65">
        <v>4</v>
      </c>
      <c r="E76" s="66">
        <v>0</v>
      </c>
      <c r="F76" s="67"/>
      <c r="G76" s="65">
        <f>B76-C76</f>
        <v>4</v>
      </c>
      <c r="H76" s="66">
        <f>D76-E76</f>
        <v>4</v>
      </c>
      <c r="I76" s="20" t="str">
        <f>IF(C76=0, "-", IF(G76/C76&lt;10, G76/C76, "&gt;999%"))</f>
        <v>-</v>
      </c>
      <c r="J76" s="21" t="str">
        <f>IF(E76=0, "-", IF(H76/E76&lt;10, H76/E76, "&gt;999%"))</f>
        <v>-</v>
      </c>
    </row>
    <row r="77" spans="1:10" s="160" customFormat="1" x14ac:dyDescent="0.2">
      <c r="A77" s="178" t="s">
        <v>661</v>
      </c>
      <c r="B77" s="71">
        <v>4</v>
      </c>
      <c r="C77" s="72">
        <v>0</v>
      </c>
      <c r="D77" s="71">
        <v>4</v>
      </c>
      <c r="E77" s="72">
        <v>0</v>
      </c>
      <c r="F77" s="73"/>
      <c r="G77" s="71">
        <f>B77-C77</f>
        <v>4</v>
      </c>
      <c r="H77" s="72">
        <f>D77-E77</f>
        <v>4</v>
      </c>
      <c r="I77" s="37" t="str">
        <f>IF(C77=0, "-", IF(G77/C77&lt;10, G77/C77, "&gt;999%"))</f>
        <v>-</v>
      </c>
      <c r="J77" s="38" t="str">
        <f>IF(E77=0, "-", IF(H77/E77&lt;10, H77/E77, "&gt;999%"))</f>
        <v>-</v>
      </c>
    </row>
    <row r="78" spans="1:10" x14ac:dyDescent="0.2">
      <c r="A78" s="177"/>
      <c r="B78" s="143"/>
      <c r="C78" s="144"/>
      <c r="D78" s="143"/>
      <c r="E78" s="144"/>
      <c r="F78" s="145"/>
      <c r="G78" s="143"/>
      <c r="H78" s="144"/>
      <c r="I78" s="151"/>
      <c r="J78" s="152"/>
    </row>
    <row r="79" spans="1:10" s="139" customFormat="1" x14ac:dyDescent="0.2">
      <c r="A79" s="159" t="s">
        <v>38</v>
      </c>
      <c r="B79" s="65"/>
      <c r="C79" s="66"/>
      <c r="D79" s="65"/>
      <c r="E79" s="66"/>
      <c r="F79" s="67"/>
      <c r="G79" s="65"/>
      <c r="H79" s="66"/>
      <c r="I79" s="20"/>
      <c r="J79" s="21"/>
    </row>
    <row r="80" spans="1:10" x14ac:dyDescent="0.2">
      <c r="A80" s="158" t="s">
        <v>296</v>
      </c>
      <c r="B80" s="65">
        <v>1</v>
      </c>
      <c r="C80" s="66">
        <v>1</v>
      </c>
      <c r="D80" s="65">
        <v>28</v>
      </c>
      <c r="E80" s="66">
        <v>28</v>
      </c>
      <c r="F80" s="67"/>
      <c r="G80" s="65">
        <f>B80-C80</f>
        <v>0</v>
      </c>
      <c r="H80" s="66">
        <f>D80-E80</f>
        <v>0</v>
      </c>
      <c r="I80" s="20">
        <f>IF(C80=0, "-", IF(G80/C80&lt;10, G80/C80, "&gt;999%"))</f>
        <v>0</v>
      </c>
      <c r="J80" s="21">
        <f>IF(E80=0, "-", IF(H80/E80&lt;10, H80/E80, "&gt;999%"))</f>
        <v>0</v>
      </c>
    </row>
    <row r="81" spans="1:10" s="160" customFormat="1" x14ac:dyDescent="0.2">
      <c r="A81" s="178" t="s">
        <v>662</v>
      </c>
      <c r="B81" s="71">
        <v>1</v>
      </c>
      <c r="C81" s="72">
        <v>1</v>
      </c>
      <c r="D81" s="71">
        <v>28</v>
      </c>
      <c r="E81" s="72">
        <v>28</v>
      </c>
      <c r="F81" s="73"/>
      <c r="G81" s="71">
        <f>B81-C81</f>
        <v>0</v>
      </c>
      <c r="H81" s="72">
        <f>D81-E81</f>
        <v>0</v>
      </c>
      <c r="I81" s="37">
        <f>IF(C81=0, "-", IF(G81/C81&lt;10, G81/C81, "&gt;999%"))</f>
        <v>0</v>
      </c>
      <c r="J81" s="38">
        <f>IF(E81=0, "-", IF(H81/E81&lt;10, H81/E81, "&gt;999%"))</f>
        <v>0</v>
      </c>
    </row>
    <row r="82" spans="1:10" x14ac:dyDescent="0.2">
      <c r="A82" s="177"/>
      <c r="B82" s="143"/>
      <c r="C82" s="144"/>
      <c r="D82" s="143"/>
      <c r="E82" s="144"/>
      <c r="F82" s="145"/>
      <c r="G82" s="143"/>
      <c r="H82" s="144"/>
      <c r="I82" s="151"/>
      <c r="J82" s="152"/>
    </row>
    <row r="83" spans="1:10" s="139" customFormat="1" x14ac:dyDescent="0.2">
      <c r="A83" s="159" t="s">
        <v>39</v>
      </c>
      <c r="B83" s="65"/>
      <c r="C83" s="66"/>
      <c r="D83" s="65"/>
      <c r="E83" s="66"/>
      <c r="F83" s="67"/>
      <c r="G83" s="65"/>
      <c r="H83" s="66"/>
      <c r="I83" s="20"/>
      <c r="J83" s="21"/>
    </row>
    <row r="84" spans="1:10" x14ac:dyDescent="0.2">
      <c r="A84" s="158" t="s">
        <v>512</v>
      </c>
      <c r="B84" s="65">
        <v>0</v>
      </c>
      <c r="C84" s="66">
        <v>0</v>
      </c>
      <c r="D84" s="65">
        <v>0</v>
      </c>
      <c r="E84" s="66">
        <v>29</v>
      </c>
      <c r="F84" s="67"/>
      <c r="G84" s="65">
        <f t="shared" ref="G84:G89" si="8">B84-C84</f>
        <v>0</v>
      </c>
      <c r="H84" s="66">
        <f t="shared" ref="H84:H89" si="9">D84-E84</f>
        <v>-29</v>
      </c>
      <c r="I84" s="20" t="str">
        <f t="shared" ref="I84:I89" si="10">IF(C84=0, "-", IF(G84/C84&lt;10, G84/C84, "&gt;999%"))</f>
        <v>-</v>
      </c>
      <c r="J84" s="21">
        <f t="shared" ref="J84:J89" si="11">IF(E84=0, "-", IF(H84/E84&lt;10, H84/E84, "&gt;999%"))</f>
        <v>-1</v>
      </c>
    </row>
    <row r="85" spans="1:10" x14ac:dyDescent="0.2">
      <c r="A85" s="158" t="s">
        <v>218</v>
      </c>
      <c r="B85" s="65">
        <v>2</v>
      </c>
      <c r="C85" s="66">
        <v>0</v>
      </c>
      <c r="D85" s="65">
        <v>13</v>
      </c>
      <c r="E85" s="66">
        <v>8</v>
      </c>
      <c r="F85" s="67"/>
      <c r="G85" s="65">
        <f t="shared" si="8"/>
        <v>2</v>
      </c>
      <c r="H85" s="66">
        <f t="shared" si="9"/>
        <v>5</v>
      </c>
      <c r="I85" s="20" t="str">
        <f t="shared" si="10"/>
        <v>-</v>
      </c>
      <c r="J85" s="21">
        <f t="shared" si="11"/>
        <v>0.625</v>
      </c>
    </row>
    <row r="86" spans="1:10" x14ac:dyDescent="0.2">
      <c r="A86" s="158" t="s">
        <v>367</v>
      </c>
      <c r="B86" s="65">
        <v>1</v>
      </c>
      <c r="C86" s="66">
        <v>0</v>
      </c>
      <c r="D86" s="65">
        <v>4</v>
      </c>
      <c r="E86" s="66">
        <v>5</v>
      </c>
      <c r="F86" s="67"/>
      <c r="G86" s="65">
        <f t="shared" si="8"/>
        <v>1</v>
      </c>
      <c r="H86" s="66">
        <f t="shared" si="9"/>
        <v>-1</v>
      </c>
      <c r="I86" s="20" t="str">
        <f t="shared" si="10"/>
        <v>-</v>
      </c>
      <c r="J86" s="21">
        <f t="shared" si="11"/>
        <v>-0.2</v>
      </c>
    </row>
    <row r="87" spans="1:10" x14ac:dyDescent="0.2">
      <c r="A87" s="158" t="s">
        <v>368</v>
      </c>
      <c r="B87" s="65">
        <v>0</v>
      </c>
      <c r="C87" s="66">
        <v>0</v>
      </c>
      <c r="D87" s="65">
        <v>0</v>
      </c>
      <c r="E87" s="66">
        <v>7</v>
      </c>
      <c r="F87" s="67"/>
      <c r="G87" s="65">
        <f t="shared" si="8"/>
        <v>0</v>
      </c>
      <c r="H87" s="66">
        <f t="shared" si="9"/>
        <v>-7</v>
      </c>
      <c r="I87" s="20" t="str">
        <f t="shared" si="10"/>
        <v>-</v>
      </c>
      <c r="J87" s="21">
        <f t="shared" si="11"/>
        <v>-1</v>
      </c>
    </row>
    <row r="88" spans="1:10" x14ac:dyDescent="0.2">
      <c r="A88" s="158" t="s">
        <v>412</v>
      </c>
      <c r="B88" s="65">
        <v>1</v>
      </c>
      <c r="C88" s="66">
        <v>2</v>
      </c>
      <c r="D88" s="65">
        <v>14</v>
      </c>
      <c r="E88" s="66">
        <v>5</v>
      </c>
      <c r="F88" s="67"/>
      <c r="G88" s="65">
        <f t="shared" si="8"/>
        <v>-1</v>
      </c>
      <c r="H88" s="66">
        <f t="shared" si="9"/>
        <v>9</v>
      </c>
      <c r="I88" s="20">
        <f t="shared" si="10"/>
        <v>-0.5</v>
      </c>
      <c r="J88" s="21">
        <f t="shared" si="11"/>
        <v>1.8</v>
      </c>
    </row>
    <row r="89" spans="1:10" s="160" customFormat="1" x14ac:dyDescent="0.2">
      <c r="A89" s="178" t="s">
        <v>663</v>
      </c>
      <c r="B89" s="71">
        <v>4</v>
      </c>
      <c r="C89" s="72">
        <v>2</v>
      </c>
      <c r="D89" s="71">
        <v>31</v>
      </c>
      <c r="E89" s="72">
        <v>54</v>
      </c>
      <c r="F89" s="73"/>
      <c r="G89" s="71">
        <f t="shared" si="8"/>
        <v>2</v>
      </c>
      <c r="H89" s="72">
        <f t="shared" si="9"/>
        <v>-23</v>
      </c>
      <c r="I89" s="37">
        <f t="shared" si="10"/>
        <v>1</v>
      </c>
      <c r="J89" s="38">
        <f t="shared" si="11"/>
        <v>-0.42592592592592593</v>
      </c>
    </row>
    <row r="90" spans="1:10" x14ac:dyDescent="0.2">
      <c r="A90" s="177"/>
      <c r="B90" s="143"/>
      <c r="C90" s="144"/>
      <c r="D90" s="143"/>
      <c r="E90" s="144"/>
      <c r="F90" s="145"/>
      <c r="G90" s="143"/>
      <c r="H90" s="144"/>
      <c r="I90" s="151"/>
      <c r="J90" s="152"/>
    </row>
    <row r="91" spans="1:10" s="139" customFormat="1" x14ac:dyDescent="0.2">
      <c r="A91" s="159" t="s">
        <v>40</v>
      </c>
      <c r="B91" s="65"/>
      <c r="C91" s="66"/>
      <c r="D91" s="65"/>
      <c r="E91" s="66"/>
      <c r="F91" s="67"/>
      <c r="G91" s="65"/>
      <c r="H91" s="66"/>
      <c r="I91" s="20"/>
      <c r="J91" s="21"/>
    </row>
    <row r="92" spans="1:10" x14ac:dyDescent="0.2">
      <c r="A92" s="158" t="s">
        <v>583</v>
      </c>
      <c r="B92" s="65">
        <v>14</v>
      </c>
      <c r="C92" s="66">
        <v>12</v>
      </c>
      <c r="D92" s="65">
        <v>102</v>
      </c>
      <c r="E92" s="66">
        <v>114</v>
      </c>
      <c r="F92" s="67"/>
      <c r="G92" s="65">
        <f>B92-C92</f>
        <v>2</v>
      </c>
      <c r="H92" s="66">
        <f>D92-E92</f>
        <v>-12</v>
      </c>
      <c r="I92" s="20">
        <f>IF(C92=0, "-", IF(G92/C92&lt;10, G92/C92, "&gt;999%"))</f>
        <v>0.16666666666666666</v>
      </c>
      <c r="J92" s="21">
        <f>IF(E92=0, "-", IF(H92/E92&lt;10, H92/E92, "&gt;999%"))</f>
        <v>-0.10526315789473684</v>
      </c>
    </row>
    <row r="93" spans="1:10" x14ac:dyDescent="0.2">
      <c r="A93" s="158" t="s">
        <v>572</v>
      </c>
      <c r="B93" s="65">
        <v>0</v>
      </c>
      <c r="C93" s="66">
        <v>0</v>
      </c>
      <c r="D93" s="65">
        <v>4</v>
      </c>
      <c r="E93" s="66">
        <v>1</v>
      </c>
      <c r="F93" s="67"/>
      <c r="G93" s="65">
        <f>B93-C93</f>
        <v>0</v>
      </c>
      <c r="H93" s="66">
        <f>D93-E93</f>
        <v>3</v>
      </c>
      <c r="I93" s="20" t="str">
        <f>IF(C93=0, "-", IF(G93/C93&lt;10, G93/C93, "&gt;999%"))</f>
        <v>-</v>
      </c>
      <c r="J93" s="21">
        <f>IF(E93=0, "-", IF(H93/E93&lt;10, H93/E93, "&gt;999%"))</f>
        <v>3</v>
      </c>
    </row>
    <row r="94" spans="1:10" s="160" customFormat="1" x14ac:dyDescent="0.2">
      <c r="A94" s="178" t="s">
        <v>664</v>
      </c>
      <c r="B94" s="71">
        <v>14</v>
      </c>
      <c r="C94" s="72">
        <v>12</v>
      </c>
      <c r="D94" s="71">
        <v>106</v>
      </c>
      <c r="E94" s="72">
        <v>115</v>
      </c>
      <c r="F94" s="73"/>
      <c r="G94" s="71">
        <f>B94-C94</f>
        <v>2</v>
      </c>
      <c r="H94" s="72">
        <f>D94-E94</f>
        <v>-9</v>
      </c>
      <c r="I94" s="37">
        <f>IF(C94=0, "-", IF(G94/C94&lt;10, G94/C94, "&gt;999%"))</f>
        <v>0.16666666666666666</v>
      </c>
      <c r="J94" s="38">
        <f>IF(E94=0, "-", IF(H94/E94&lt;10, H94/E94, "&gt;999%"))</f>
        <v>-7.8260869565217397E-2</v>
      </c>
    </row>
    <row r="95" spans="1:10" x14ac:dyDescent="0.2">
      <c r="A95" s="177"/>
      <c r="B95" s="143"/>
      <c r="C95" s="144"/>
      <c r="D95" s="143"/>
      <c r="E95" s="144"/>
      <c r="F95" s="145"/>
      <c r="G95" s="143"/>
      <c r="H95" s="144"/>
      <c r="I95" s="151"/>
      <c r="J95" s="152"/>
    </row>
    <row r="96" spans="1:10" s="139" customFormat="1" x14ac:dyDescent="0.2">
      <c r="A96" s="159" t="s">
        <v>41</v>
      </c>
      <c r="B96" s="65"/>
      <c r="C96" s="66"/>
      <c r="D96" s="65"/>
      <c r="E96" s="66"/>
      <c r="F96" s="67"/>
      <c r="G96" s="65"/>
      <c r="H96" s="66"/>
      <c r="I96" s="20"/>
      <c r="J96" s="21"/>
    </row>
    <row r="97" spans="1:10" x14ac:dyDescent="0.2">
      <c r="A97" s="158" t="s">
        <v>584</v>
      </c>
      <c r="B97" s="65">
        <v>0</v>
      </c>
      <c r="C97" s="66">
        <v>0</v>
      </c>
      <c r="D97" s="65">
        <v>0</v>
      </c>
      <c r="E97" s="66">
        <v>3</v>
      </c>
      <c r="F97" s="67"/>
      <c r="G97" s="65">
        <f>B97-C97</f>
        <v>0</v>
      </c>
      <c r="H97" s="66">
        <f>D97-E97</f>
        <v>-3</v>
      </c>
      <c r="I97" s="20" t="str">
        <f>IF(C97=0, "-", IF(G97/C97&lt;10, G97/C97, "&gt;999%"))</f>
        <v>-</v>
      </c>
      <c r="J97" s="21">
        <f>IF(E97=0, "-", IF(H97/E97&lt;10, H97/E97, "&gt;999%"))</f>
        <v>-1</v>
      </c>
    </row>
    <row r="98" spans="1:10" s="160" customFormat="1" x14ac:dyDescent="0.2">
      <c r="A98" s="178" t="s">
        <v>665</v>
      </c>
      <c r="B98" s="71">
        <v>0</v>
      </c>
      <c r="C98" s="72">
        <v>0</v>
      </c>
      <c r="D98" s="71">
        <v>0</v>
      </c>
      <c r="E98" s="72">
        <v>3</v>
      </c>
      <c r="F98" s="73"/>
      <c r="G98" s="71">
        <f>B98-C98</f>
        <v>0</v>
      </c>
      <c r="H98" s="72">
        <f>D98-E98</f>
        <v>-3</v>
      </c>
      <c r="I98" s="37" t="str">
        <f>IF(C98=0, "-", IF(G98/C98&lt;10, G98/C98, "&gt;999%"))</f>
        <v>-</v>
      </c>
      <c r="J98" s="38">
        <f>IF(E98=0, "-", IF(H98/E98&lt;10, H98/E98, "&gt;999%"))</f>
        <v>-1</v>
      </c>
    </row>
    <row r="99" spans="1:10" x14ac:dyDescent="0.2">
      <c r="A99" s="177"/>
      <c r="B99" s="143"/>
      <c r="C99" s="144"/>
      <c r="D99" s="143"/>
      <c r="E99" s="144"/>
      <c r="F99" s="145"/>
      <c r="G99" s="143"/>
      <c r="H99" s="144"/>
      <c r="I99" s="151"/>
      <c r="J99" s="152"/>
    </row>
    <row r="100" spans="1:10" s="139" customFormat="1" x14ac:dyDescent="0.2">
      <c r="A100" s="159" t="s">
        <v>42</v>
      </c>
      <c r="B100" s="65"/>
      <c r="C100" s="66"/>
      <c r="D100" s="65"/>
      <c r="E100" s="66"/>
      <c r="F100" s="67"/>
      <c r="G100" s="65"/>
      <c r="H100" s="66"/>
      <c r="I100" s="20"/>
      <c r="J100" s="21"/>
    </row>
    <row r="101" spans="1:10" x14ac:dyDescent="0.2">
      <c r="A101" s="158" t="s">
        <v>357</v>
      </c>
      <c r="B101" s="65">
        <v>4</v>
      </c>
      <c r="C101" s="66">
        <v>3</v>
      </c>
      <c r="D101" s="65">
        <v>42</v>
      </c>
      <c r="E101" s="66">
        <v>54</v>
      </c>
      <c r="F101" s="67"/>
      <c r="G101" s="65">
        <f>B101-C101</f>
        <v>1</v>
      </c>
      <c r="H101" s="66">
        <f>D101-E101</f>
        <v>-12</v>
      </c>
      <c r="I101" s="20">
        <f>IF(C101=0, "-", IF(G101/C101&lt;10, G101/C101, "&gt;999%"))</f>
        <v>0.33333333333333331</v>
      </c>
      <c r="J101" s="21">
        <f>IF(E101=0, "-", IF(H101/E101&lt;10, H101/E101, "&gt;999%"))</f>
        <v>-0.22222222222222221</v>
      </c>
    </row>
    <row r="102" spans="1:10" s="160" customFormat="1" x14ac:dyDescent="0.2">
      <c r="A102" s="178" t="s">
        <v>666</v>
      </c>
      <c r="B102" s="71">
        <v>4</v>
      </c>
      <c r="C102" s="72">
        <v>3</v>
      </c>
      <c r="D102" s="71">
        <v>42</v>
      </c>
      <c r="E102" s="72">
        <v>54</v>
      </c>
      <c r="F102" s="73"/>
      <c r="G102" s="71">
        <f>B102-C102</f>
        <v>1</v>
      </c>
      <c r="H102" s="72">
        <f>D102-E102</f>
        <v>-12</v>
      </c>
      <c r="I102" s="37">
        <f>IF(C102=0, "-", IF(G102/C102&lt;10, G102/C102, "&gt;999%"))</f>
        <v>0.33333333333333331</v>
      </c>
      <c r="J102" s="38">
        <f>IF(E102=0, "-", IF(H102/E102&lt;10, H102/E102, "&gt;999%"))</f>
        <v>-0.22222222222222221</v>
      </c>
    </row>
    <row r="103" spans="1:10" x14ac:dyDescent="0.2">
      <c r="A103" s="177"/>
      <c r="B103" s="143"/>
      <c r="C103" s="144"/>
      <c r="D103" s="143"/>
      <c r="E103" s="144"/>
      <c r="F103" s="145"/>
      <c r="G103" s="143"/>
      <c r="H103" s="144"/>
      <c r="I103" s="151"/>
      <c r="J103" s="152"/>
    </row>
    <row r="104" spans="1:10" s="139" customFormat="1" x14ac:dyDescent="0.2">
      <c r="A104" s="159" t="s">
        <v>43</v>
      </c>
      <c r="B104" s="65"/>
      <c r="C104" s="66"/>
      <c r="D104" s="65"/>
      <c r="E104" s="66"/>
      <c r="F104" s="67"/>
      <c r="G104" s="65"/>
      <c r="H104" s="66"/>
      <c r="I104" s="20"/>
      <c r="J104" s="21"/>
    </row>
    <row r="105" spans="1:10" x14ac:dyDescent="0.2">
      <c r="A105" s="158" t="s">
        <v>322</v>
      </c>
      <c r="B105" s="65">
        <v>0</v>
      </c>
      <c r="C105" s="66">
        <v>3</v>
      </c>
      <c r="D105" s="65">
        <v>7</v>
      </c>
      <c r="E105" s="66">
        <v>14</v>
      </c>
      <c r="F105" s="67"/>
      <c r="G105" s="65">
        <f>B105-C105</f>
        <v>-3</v>
      </c>
      <c r="H105" s="66">
        <f>D105-E105</f>
        <v>-7</v>
      </c>
      <c r="I105" s="20">
        <f>IF(C105=0, "-", IF(G105/C105&lt;10, G105/C105, "&gt;999%"))</f>
        <v>-1</v>
      </c>
      <c r="J105" s="21">
        <f>IF(E105=0, "-", IF(H105/E105&lt;10, H105/E105, "&gt;999%"))</f>
        <v>-0.5</v>
      </c>
    </row>
    <row r="106" spans="1:10" x14ac:dyDescent="0.2">
      <c r="A106" s="158" t="s">
        <v>198</v>
      </c>
      <c r="B106" s="65">
        <v>2</v>
      </c>
      <c r="C106" s="66">
        <v>2</v>
      </c>
      <c r="D106" s="65">
        <v>52</v>
      </c>
      <c r="E106" s="66">
        <v>64</v>
      </c>
      <c r="F106" s="67"/>
      <c r="G106" s="65">
        <f>B106-C106</f>
        <v>0</v>
      </c>
      <c r="H106" s="66">
        <f>D106-E106</f>
        <v>-12</v>
      </c>
      <c r="I106" s="20">
        <f>IF(C106=0, "-", IF(G106/C106&lt;10, G106/C106, "&gt;999%"))</f>
        <v>0</v>
      </c>
      <c r="J106" s="21">
        <f>IF(E106=0, "-", IF(H106/E106&lt;10, H106/E106, "&gt;999%"))</f>
        <v>-0.1875</v>
      </c>
    </row>
    <row r="107" spans="1:10" x14ac:dyDescent="0.2">
      <c r="A107" s="158" t="s">
        <v>381</v>
      </c>
      <c r="B107" s="65">
        <v>0</v>
      </c>
      <c r="C107" s="66">
        <v>0</v>
      </c>
      <c r="D107" s="65">
        <v>6</v>
      </c>
      <c r="E107" s="66">
        <v>11</v>
      </c>
      <c r="F107" s="67"/>
      <c r="G107" s="65">
        <f>B107-C107</f>
        <v>0</v>
      </c>
      <c r="H107" s="66">
        <f>D107-E107</f>
        <v>-5</v>
      </c>
      <c r="I107" s="20" t="str">
        <f>IF(C107=0, "-", IF(G107/C107&lt;10, G107/C107, "&gt;999%"))</f>
        <v>-</v>
      </c>
      <c r="J107" s="21">
        <f>IF(E107=0, "-", IF(H107/E107&lt;10, H107/E107, "&gt;999%"))</f>
        <v>-0.45454545454545453</v>
      </c>
    </row>
    <row r="108" spans="1:10" s="160" customFormat="1" x14ac:dyDescent="0.2">
      <c r="A108" s="178" t="s">
        <v>667</v>
      </c>
      <c r="B108" s="71">
        <v>2</v>
      </c>
      <c r="C108" s="72">
        <v>5</v>
      </c>
      <c r="D108" s="71">
        <v>65</v>
      </c>
      <c r="E108" s="72">
        <v>89</v>
      </c>
      <c r="F108" s="73"/>
      <c r="G108" s="71">
        <f>B108-C108</f>
        <v>-3</v>
      </c>
      <c r="H108" s="72">
        <f>D108-E108</f>
        <v>-24</v>
      </c>
      <c r="I108" s="37">
        <f>IF(C108=0, "-", IF(G108/C108&lt;10, G108/C108, "&gt;999%"))</f>
        <v>-0.6</v>
      </c>
      <c r="J108" s="38">
        <f>IF(E108=0, "-", IF(H108/E108&lt;10, H108/E108, "&gt;999%"))</f>
        <v>-0.2696629213483146</v>
      </c>
    </row>
    <row r="109" spans="1:10" x14ac:dyDescent="0.2">
      <c r="A109" s="177"/>
      <c r="B109" s="143"/>
      <c r="C109" s="144"/>
      <c r="D109" s="143"/>
      <c r="E109" s="144"/>
      <c r="F109" s="145"/>
      <c r="G109" s="143"/>
      <c r="H109" s="144"/>
      <c r="I109" s="151"/>
      <c r="J109" s="152"/>
    </row>
    <row r="110" spans="1:10" s="139" customFormat="1" x14ac:dyDescent="0.2">
      <c r="A110" s="159" t="s">
        <v>44</v>
      </c>
      <c r="B110" s="65"/>
      <c r="C110" s="66"/>
      <c r="D110" s="65"/>
      <c r="E110" s="66"/>
      <c r="F110" s="67"/>
      <c r="G110" s="65"/>
      <c r="H110" s="66"/>
      <c r="I110" s="20"/>
      <c r="J110" s="21"/>
    </row>
    <row r="111" spans="1:10" x14ac:dyDescent="0.2">
      <c r="A111" s="158" t="s">
        <v>513</v>
      </c>
      <c r="B111" s="65">
        <v>0</v>
      </c>
      <c r="C111" s="66">
        <v>0</v>
      </c>
      <c r="D111" s="65">
        <v>4</v>
      </c>
      <c r="E111" s="66">
        <v>14</v>
      </c>
      <c r="F111" s="67"/>
      <c r="G111" s="65">
        <f>B111-C111</f>
        <v>0</v>
      </c>
      <c r="H111" s="66">
        <f>D111-E111</f>
        <v>-10</v>
      </c>
      <c r="I111" s="20" t="str">
        <f>IF(C111=0, "-", IF(G111/C111&lt;10, G111/C111, "&gt;999%"))</f>
        <v>-</v>
      </c>
      <c r="J111" s="21">
        <f>IF(E111=0, "-", IF(H111/E111&lt;10, H111/E111, "&gt;999%"))</f>
        <v>-0.7142857142857143</v>
      </c>
    </row>
    <row r="112" spans="1:10" x14ac:dyDescent="0.2">
      <c r="A112" s="158" t="s">
        <v>558</v>
      </c>
      <c r="B112" s="65">
        <v>21</v>
      </c>
      <c r="C112" s="66">
        <v>19</v>
      </c>
      <c r="D112" s="65">
        <v>181</v>
      </c>
      <c r="E112" s="66">
        <v>209</v>
      </c>
      <c r="F112" s="67"/>
      <c r="G112" s="65">
        <f>B112-C112</f>
        <v>2</v>
      </c>
      <c r="H112" s="66">
        <f>D112-E112</f>
        <v>-28</v>
      </c>
      <c r="I112" s="20">
        <f>IF(C112=0, "-", IF(G112/C112&lt;10, G112/C112, "&gt;999%"))</f>
        <v>0.10526315789473684</v>
      </c>
      <c r="J112" s="21">
        <f>IF(E112=0, "-", IF(H112/E112&lt;10, H112/E112, "&gt;999%"))</f>
        <v>-0.13397129186602871</v>
      </c>
    </row>
    <row r="113" spans="1:10" s="160" customFormat="1" x14ac:dyDescent="0.2">
      <c r="A113" s="178" t="s">
        <v>668</v>
      </c>
      <c r="B113" s="71">
        <v>21</v>
      </c>
      <c r="C113" s="72">
        <v>19</v>
      </c>
      <c r="D113" s="71">
        <v>185</v>
      </c>
      <c r="E113" s="72">
        <v>223</v>
      </c>
      <c r="F113" s="73"/>
      <c r="G113" s="71">
        <f>B113-C113</f>
        <v>2</v>
      </c>
      <c r="H113" s="72">
        <f>D113-E113</f>
        <v>-38</v>
      </c>
      <c r="I113" s="37">
        <f>IF(C113=0, "-", IF(G113/C113&lt;10, G113/C113, "&gt;999%"))</f>
        <v>0.10526315789473684</v>
      </c>
      <c r="J113" s="38">
        <f>IF(E113=0, "-", IF(H113/E113&lt;10, H113/E113, "&gt;999%"))</f>
        <v>-0.17040358744394618</v>
      </c>
    </row>
    <row r="114" spans="1:10" x14ac:dyDescent="0.2">
      <c r="A114" s="177"/>
      <c r="B114" s="143"/>
      <c r="C114" s="144"/>
      <c r="D114" s="143"/>
      <c r="E114" s="144"/>
      <c r="F114" s="145"/>
      <c r="G114" s="143"/>
      <c r="H114" s="144"/>
      <c r="I114" s="151"/>
      <c r="J114" s="152"/>
    </row>
    <row r="115" spans="1:10" s="139" customFormat="1" x14ac:dyDescent="0.2">
      <c r="A115" s="159" t="s">
        <v>45</v>
      </c>
      <c r="B115" s="65"/>
      <c r="C115" s="66"/>
      <c r="D115" s="65"/>
      <c r="E115" s="66"/>
      <c r="F115" s="67"/>
      <c r="G115" s="65"/>
      <c r="H115" s="66"/>
      <c r="I115" s="20"/>
      <c r="J115" s="21"/>
    </row>
    <row r="116" spans="1:10" x14ac:dyDescent="0.2">
      <c r="A116" s="158" t="s">
        <v>369</v>
      </c>
      <c r="B116" s="65">
        <v>0</v>
      </c>
      <c r="C116" s="66">
        <v>1</v>
      </c>
      <c r="D116" s="65">
        <v>11</v>
      </c>
      <c r="E116" s="66">
        <v>66</v>
      </c>
      <c r="F116" s="67"/>
      <c r="G116" s="65">
        <f t="shared" ref="G116:G129" si="12">B116-C116</f>
        <v>-1</v>
      </c>
      <c r="H116" s="66">
        <f t="shared" ref="H116:H129" si="13">D116-E116</f>
        <v>-55</v>
      </c>
      <c r="I116" s="20">
        <f t="shared" ref="I116:I129" si="14">IF(C116=0, "-", IF(G116/C116&lt;10, G116/C116, "&gt;999%"))</f>
        <v>-1</v>
      </c>
      <c r="J116" s="21">
        <f t="shared" ref="J116:J129" si="15">IF(E116=0, "-", IF(H116/E116&lt;10, H116/E116, "&gt;999%"))</f>
        <v>-0.83333333333333337</v>
      </c>
    </row>
    <row r="117" spans="1:10" x14ac:dyDescent="0.2">
      <c r="A117" s="158" t="s">
        <v>448</v>
      </c>
      <c r="B117" s="65">
        <v>11</v>
      </c>
      <c r="C117" s="66">
        <v>6</v>
      </c>
      <c r="D117" s="65">
        <v>131</v>
      </c>
      <c r="E117" s="66">
        <v>253</v>
      </c>
      <c r="F117" s="67"/>
      <c r="G117" s="65">
        <f t="shared" si="12"/>
        <v>5</v>
      </c>
      <c r="H117" s="66">
        <f t="shared" si="13"/>
        <v>-122</v>
      </c>
      <c r="I117" s="20">
        <f t="shared" si="14"/>
        <v>0.83333333333333337</v>
      </c>
      <c r="J117" s="21">
        <f t="shared" si="15"/>
        <v>-0.48221343873517786</v>
      </c>
    </row>
    <row r="118" spans="1:10" x14ac:dyDescent="0.2">
      <c r="A118" s="158" t="s">
        <v>413</v>
      </c>
      <c r="B118" s="65">
        <v>63</v>
      </c>
      <c r="C118" s="66">
        <v>23</v>
      </c>
      <c r="D118" s="65">
        <v>321</v>
      </c>
      <c r="E118" s="66">
        <v>437</v>
      </c>
      <c r="F118" s="67"/>
      <c r="G118" s="65">
        <f t="shared" si="12"/>
        <v>40</v>
      </c>
      <c r="H118" s="66">
        <f t="shared" si="13"/>
        <v>-116</v>
      </c>
      <c r="I118" s="20">
        <f t="shared" si="14"/>
        <v>1.7391304347826086</v>
      </c>
      <c r="J118" s="21">
        <f t="shared" si="15"/>
        <v>-0.26544622425629288</v>
      </c>
    </row>
    <row r="119" spans="1:10" x14ac:dyDescent="0.2">
      <c r="A119" s="158" t="s">
        <v>449</v>
      </c>
      <c r="B119" s="65">
        <v>121</v>
      </c>
      <c r="C119" s="66">
        <v>76</v>
      </c>
      <c r="D119" s="65">
        <v>1133</v>
      </c>
      <c r="E119" s="66">
        <v>834</v>
      </c>
      <c r="F119" s="67"/>
      <c r="G119" s="65">
        <f t="shared" si="12"/>
        <v>45</v>
      </c>
      <c r="H119" s="66">
        <f t="shared" si="13"/>
        <v>299</v>
      </c>
      <c r="I119" s="20">
        <f t="shared" si="14"/>
        <v>0.59210526315789469</v>
      </c>
      <c r="J119" s="21">
        <f t="shared" si="15"/>
        <v>0.35851318944844124</v>
      </c>
    </row>
    <row r="120" spans="1:10" x14ac:dyDescent="0.2">
      <c r="A120" s="158" t="s">
        <v>202</v>
      </c>
      <c r="B120" s="65">
        <v>12</v>
      </c>
      <c r="C120" s="66">
        <v>0</v>
      </c>
      <c r="D120" s="65">
        <v>49</v>
      </c>
      <c r="E120" s="66">
        <v>0</v>
      </c>
      <c r="F120" s="67"/>
      <c r="G120" s="65">
        <f t="shared" si="12"/>
        <v>12</v>
      </c>
      <c r="H120" s="66">
        <f t="shared" si="13"/>
        <v>49</v>
      </c>
      <c r="I120" s="20" t="str">
        <f t="shared" si="14"/>
        <v>-</v>
      </c>
      <c r="J120" s="21" t="str">
        <f t="shared" si="15"/>
        <v>-</v>
      </c>
    </row>
    <row r="121" spans="1:10" x14ac:dyDescent="0.2">
      <c r="A121" s="158" t="s">
        <v>223</v>
      </c>
      <c r="B121" s="65">
        <v>15</v>
      </c>
      <c r="C121" s="66">
        <v>28</v>
      </c>
      <c r="D121" s="65">
        <v>285</v>
      </c>
      <c r="E121" s="66">
        <v>533</v>
      </c>
      <c r="F121" s="67"/>
      <c r="G121" s="65">
        <f t="shared" si="12"/>
        <v>-13</v>
      </c>
      <c r="H121" s="66">
        <f t="shared" si="13"/>
        <v>-248</v>
      </c>
      <c r="I121" s="20">
        <f t="shared" si="14"/>
        <v>-0.4642857142857143</v>
      </c>
      <c r="J121" s="21">
        <f t="shared" si="15"/>
        <v>-0.46529080675422141</v>
      </c>
    </row>
    <row r="122" spans="1:10" x14ac:dyDescent="0.2">
      <c r="A122" s="158" t="s">
        <v>255</v>
      </c>
      <c r="B122" s="65">
        <v>0</v>
      </c>
      <c r="C122" s="66">
        <v>1</v>
      </c>
      <c r="D122" s="65">
        <v>15</v>
      </c>
      <c r="E122" s="66">
        <v>54</v>
      </c>
      <c r="F122" s="67"/>
      <c r="G122" s="65">
        <f t="shared" si="12"/>
        <v>-1</v>
      </c>
      <c r="H122" s="66">
        <f t="shared" si="13"/>
        <v>-39</v>
      </c>
      <c r="I122" s="20">
        <f t="shared" si="14"/>
        <v>-1</v>
      </c>
      <c r="J122" s="21">
        <f t="shared" si="15"/>
        <v>-0.72222222222222221</v>
      </c>
    </row>
    <row r="123" spans="1:10" x14ac:dyDescent="0.2">
      <c r="A123" s="158" t="s">
        <v>325</v>
      </c>
      <c r="B123" s="65">
        <v>35</v>
      </c>
      <c r="C123" s="66">
        <v>37</v>
      </c>
      <c r="D123" s="65">
        <v>512</v>
      </c>
      <c r="E123" s="66">
        <v>545</v>
      </c>
      <c r="F123" s="67"/>
      <c r="G123" s="65">
        <f t="shared" si="12"/>
        <v>-2</v>
      </c>
      <c r="H123" s="66">
        <f t="shared" si="13"/>
        <v>-33</v>
      </c>
      <c r="I123" s="20">
        <f t="shared" si="14"/>
        <v>-5.4054054054054057E-2</v>
      </c>
      <c r="J123" s="21">
        <f t="shared" si="15"/>
        <v>-6.0550458715596334E-2</v>
      </c>
    </row>
    <row r="124" spans="1:10" x14ac:dyDescent="0.2">
      <c r="A124" s="158" t="s">
        <v>370</v>
      </c>
      <c r="B124" s="65">
        <v>26</v>
      </c>
      <c r="C124" s="66">
        <v>0</v>
      </c>
      <c r="D124" s="65">
        <v>109</v>
      </c>
      <c r="E124" s="66">
        <v>0</v>
      </c>
      <c r="F124" s="67"/>
      <c r="G124" s="65">
        <f t="shared" si="12"/>
        <v>26</v>
      </c>
      <c r="H124" s="66">
        <f t="shared" si="13"/>
        <v>109</v>
      </c>
      <c r="I124" s="20" t="str">
        <f t="shared" si="14"/>
        <v>-</v>
      </c>
      <c r="J124" s="21" t="str">
        <f t="shared" si="15"/>
        <v>-</v>
      </c>
    </row>
    <row r="125" spans="1:10" x14ac:dyDescent="0.2">
      <c r="A125" s="158" t="s">
        <v>527</v>
      </c>
      <c r="B125" s="65">
        <v>89</v>
      </c>
      <c r="C125" s="66">
        <v>34</v>
      </c>
      <c r="D125" s="65">
        <v>674</v>
      </c>
      <c r="E125" s="66">
        <v>611</v>
      </c>
      <c r="F125" s="67"/>
      <c r="G125" s="65">
        <f t="shared" si="12"/>
        <v>55</v>
      </c>
      <c r="H125" s="66">
        <f t="shared" si="13"/>
        <v>63</v>
      </c>
      <c r="I125" s="20">
        <f t="shared" si="14"/>
        <v>1.6176470588235294</v>
      </c>
      <c r="J125" s="21">
        <f t="shared" si="15"/>
        <v>0.10310965630114566</v>
      </c>
    </row>
    <row r="126" spans="1:10" x14ac:dyDescent="0.2">
      <c r="A126" s="158" t="s">
        <v>538</v>
      </c>
      <c r="B126" s="65">
        <v>760</v>
      </c>
      <c r="C126" s="66">
        <v>608</v>
      </c>
      <c r="D126" s="65">
        <v>7528</v>
      </c>
      <c r="E126" s="66">
        <v>7305</v>
      </c>
      <c r="F126" s="67"/>
      <c r="G126" s="65">
        <f t="shared" si="12"/>
        <v>152</v>
      </c>
      <c r="H126" s="66">
        <f t="shared" si="13"/>
        <v>223</v>
      </c>
      <c r="I126" s="20">
        <f t="shared" si="14"/>
        <v>0.25</v>
      </c>
      <c r="J126" s="21">
        <f t="shared" si="15"/>
        <v>3.052703627652293E-2</v>
      </c>
    </row>
    <row r="127" spans="1:10" x14ac:dyDescent="0.2">
      <c r="A127" s="158" t="s">
        <v>517</v>
      </c>
      <c r="B127" s="65">
        <v>32</v>
      </c>
      <c r="C127" s="66">
        <v>16</v>
      </c>
      <c r="D127" s="65">
        <v>313</v>
      </c>
      <c r="E127" s="66">
        <v>220</v>
      </c>
      <c r="F127" s="67"/>
      <c r="G127" s="65">
        <f t="shared" si="12"/>
        <v>16</v>
      </c>
      <c r="H127" s="66">
        <f t="shared" si="13"/>
        <v>93</v>
      </c>
      <c r="I127" s="20">
        <f t="shared" si="14"/>
        <v>1</v>
      </c>
      <c r="J127" s="21">
        <f t="shared" si="15"/>
        <v>0.42272727272727273</v>
      </c>
    </row>
    <row r="128" spans="1:10" x14ac:dyDescent="0.2">
      <c r="A128" s="158" t="s">
        <v>559</v>
      </c>
      <c r="B128" s="65">
        <v>17</v>
      </c>
      <c r="C128" s="66">
        <v>10</v>
      </c>
      <c r="D128" s="65">
        <v>167</v>
      </c>
      <c r="E128" s="66">
        <v>120</v>
      </c>
      <c r="F128" s="67"/>
      <c r="G128" s="65">
        <f t="shared" si="12"/>
        <v>7</v>
      </c>
      <c r="H128" s="66">
        <f t="shared" si="13"/>
        <v>47</v>
      </c>
      <c r="I128" s="20">
        <f t="shared" si="14"/>
        <v>0.7</v>
      </c>
      <c r="J128" s="21">
        <f t="shared" si="15"/>
        <v>0.39166666666666666</v>
      </c>
    </row>
    <row r="129" spans="1:10" s="160" customFormat="1" x14ac:dyDescent="0.2">
      <c r="A129" s="178" t="s">
        <v>669</v>
      </c>
      <c r="B129" s="71">
        <v>1181</v>
      </c>
      <c r="C129" s="72">
        <v>840</v>
      </c>
      <c r="D129" s="71">
        <v>11248</v>
      </c>
      <c r="E129" s="72">
        <v>10978</v>
      </c>
      <c r="F129" s="73"/>
      <c r="G129" s="71">
        <f t="shared" si="12"/>
        <v>341</v>
      </c>
      <c r="H129" s="72">
        <f t="shared" si="13"/>
        <v>270</v>
      </c>
      <c r="I129" s="37">
        <f t="shared" si="14"/>
        <v>0.40595238095238095</v>
      </c>
      <c r="J129" s="38">
        <f t="shared" si="15"/>
        <v>2.4594643833120787E-2</v>
      </c>
    </row>
    <row r="130" spans="1:10" x14ac:dyDescent="0.2">
      <c r="A130" s="177"/>
      <c r="B130" s="143"/>
      <c r="C130" s="144"/>
      <c r="D130" s="143"/>
      <c r="E130" s="144"/>
      <c r="F130" s="145"/>
      <c r="G130" s="143"/>
      <c r="H130" s="144"/>
      <c r="I130" s="151"/>
      <c r="J130" s="152"/>
    </row>
    <row r="131" spans="1:10" s="139" customFormat="1" x14ac:dyDescent="0.2">
      <c r="A131" s="159" t="s">
        <v>46</v>
      </c>
      <c r="B131" s="65"/>
      <c r="C131" s="66"/>
      <c r="D131" s="65"/>
      <c r="E131" s="66"/>
      <c r="F131" s="67"/>
      <c r="G131" s="65"/>
      <c r="H131" s="66"/>
      <c r="I131" s="20"/>
      <c r="J131" s="21"/>
    </row>
    <row r="132" spans="1:10" x14ac:dyDescent="0.2">
      <c r="A132" s="158" t="s">
        <v>585</v>
      </c>
      <c r="B132" s="65">
        <v>3</v>
      </c>
      <c r="C132" s="66">
        <v>3</v>
      </c>
      <c r="D132" s="65">
        <v>40</v>
      </c>
      <c r="E132" s="66">
        <v>36</v>
      </c>
      <c r="F132" s="67"/>
      <c r="G132" s="65">
        <f>B132-C132</f>
        <v>0</v>
      </c>
      <c r="H132" s="66">
        <f>D132-E132</f>
        <v>4</v>
      </c>
      <c r="I132" s="20">
        <f>IF(C132=0, "-", IF(G132/C132&lt;10, G132/C132, "&gt;999%"))</f>
        <v>0</v>
      </c>
      <c r="J132" s="21">
        <f>IF(E132=0, "-", IF(H132/E132&lt;10, H132/E132, "&gt;999%"))</f>
        <v>0.1111111111111111</v>
      </c>
    </row>
    <row r="133" spans="1:10" s="160" customFormat="1" x14ac:dyDescent="0.2">
      <c r="A133" s="178" t="s">
        <v>670</v>
      </c>
      <c r="B133" s="71">
        <v>3</v>
      </c>
      <c r="C133" s="72">
        <v>3</v>
      </c>
      <c r="D133" s="71">
        <v>40</v>
      </c>
      <c r="E133" s="72">
        <v>36</v>
      </c>
      <c r="F133" s="73"/>
      <c r="G133" s="71">
        <f>B133-C133</f>
        <v>0</v>
      </c>
      <c r="H133" s="72">
        <f>D133-E133</f>
        <v>4</v>
      </c>
      <c r="I133" s="37">
        <f>IF(C133=0, "-", IF(G133/C133&lt;10, G133/C133, "&gt;999%"))</f>
        <v>0</v>
      </c>
      <c r="J133" s="38">
        <f>IF(E133=0, "-", IF(H133/E133&lt;10, H133/E133, "&gt;999%"))</f>
        <v>0.1111111111111111</v>
      </c>
    </row>
    <row r="134" spans="1:10" x14ac:dyDescent="0.2">
      <c r="A134" s="177"/>
      <c r="B134" s="143"/>
      <c r="C134" s="144"/>
      <c r="D134" s="143"/>
      <c r="E134" s="144"/>
      <c r="F134" s="145"/>
      <c r="G134" s="143"/>
      <c r="H134" s="144"/>
      <c r="I134" s="151"/>
      <c r="J134" s="152"/>
    </row>
    <row r="135" spans="1:10" s="139" customFormat="1" x14ac:dyDescent="0.2">
      <c r="A135" s="159" t="s">
        <v>47</v>
      </c>
      <c r="B135" s="65"/>
      <c r="C135" s="66"/>
      <c r="D135" s="65"/>
      <c r="E135" s="66"/>
      <c r="F135" s="67"/>
      <c r="G135" s="65"/>
      <c r="H135" s="66"/>
      <c r="I135" s="20"/>
      <c r="J135" s="21"/>
    </row>
    <row r="136" spans="1:10" x14ac:dyDescent="0.2">
      <c r="A136" s="158" t="s">
        <v>560</v>
      </c>
      <c r="B136" s="65">
        <v>49</v>
      </c>
      <c r="C136" s="66">
        <v>56</v>
      </c>
      <c r="D136" s="65">
        <v>533</v>
      </c>
      <c r="E136" s="66">
        <v>473</v>
      </c>
      <c r="F136" s="67"/>
      <c r="G136" s="65">
        <f>B136-C136</f>
        <v>-7</v>
      </c>
      <c r="H136" s="66">
        <f>D136-E136</f>
        <v>60</v>
      </c>
      <c r="I136" s="20">
        <f>IF(C136=0, "-", IF(G136/C136&lt;10, G136/C136, "&gt;999%"))</f>
        <v>-0.125</v>
      </c>
      <c r="J136" s="21">
        <f>IF(E136=0, "-", IF(H136/E136&lt;10, H136/E136, "&gt;999%"))</f>
        <v>0.12684989429175475</v>
      </c>
    </row>
    <row r="137" spans="1:10" x14ac:dyDescent="0.2">
      <c r="A137" s="158" t="s">
        <v>573</v>
      </c>
      <c r="B137" s="65">
        <v>26</v>
      </c>
      <c r="C137" s="66">
        <v>10</v>
      </c>
      <c r="D137" s="65">
        <v>240</v>
      </c>
      <c r="E137" s="66">
        <v>212</v>
      </c>
      <c r="F137" s="67"/>
      <c r="G137" s="65">
        <f>B137-C137</f>
        <v>16</v>
      </c>
      <c r="H137" s="66">
        <f>D137-E137</f>
        <v>28</v>
      </c>
      <c r="I137" s="20">
        <f>IF(C137=0, "-", IF(G137/C137&lt;10, G137/C137, "&gt;999%"))</f>
        <v>1.6</v>
      </c>
      <c r="J137" s="21">
        <f>IF(E137=0, "-", IF(H137/E137&lt;10, H137/E137, "&gt;999%"))</f>
        <v>0.13207547169811321</v>
      </c>
    </row>
    <row r="138" spans="1:10" x14ac:dyDescent="0.2">
      <c r="A138" s="158" t="s">
        <v>586</v>
      </c>
      <c r="B138" s="65">
        <v>14</v>
      </c>
      <c r="C138" s="66">
        <v>9</v>
      </c>
      <c r="D138" s="65">
        <v>88</v>
      </c>
      <c r="E138" s="66">
        <v>82</v>
      </c>
      <c r="F138" s="67"/>
      <c r="G138" s="65">
        <f>B138-C138</f>
        <v>5</v>
      </c>
      <c r="H138" s="66">
        <f>D138-E138</f>
        <v>6</v>
      </c>
      <c r="I138" s="20">
        <f>IF(C138=0, "-", IF(G138/C138&lt;10, G138/C138, "&gt;999%"))</f>
        <v>0.55555555555555558</v>
      </c>
      <c r="J138" s="21">
        <f>IF(E138=0, "-", IF(H138/E138&lt;10, H138/E138, "&gt;999%"))</f>
        <v>7.3170731707317069E-2</v>
      </c>
    </row>
    <row r="139" spans="1:10" s="160" customFormat="1" x14ac:dyDescent="0.2">
      <c r="A139" s="178" t="s">
        <v>671</v>
      </c>
      <c r="B139" s="71">
        <v>89</v>
      </c>
      <c r="C139" s="72">
        <v>75</v>
      </c>
      <c r="D139" s="71">
        <v>861</v>
      </c>
      <c r="E139" s="72">
        <v>767</v>
      </c>
      <c r="F139" s="73"/>
      <c r="G139" s="71">
        <f>B139-C139</f>
        <v>14</v>
      </c>
      <c r="H139" s="72">
        <f>D139-E139</f>
        <v>94</v>
      </c>
      <c r="I139" s="37">
        <f>IF(C139=0, "-", IF(G139/C139&lt;10, G139/C139, "&gt;999%"))</f>
        <v>0.18666666666666668</v>
      </c>
      <c r="J139" s="38">
        <f>IF(E139=0, "-", IF(H139/E139&lt;10, H139/E139, "&gt;999%"))</f>
        <v>0.12255541069100391</v>
      </c>
    </row>
    <row r="140" spans="1:10" x14ac:dyDescent="0.2">
      <c r="A140" s="177"/>
      <c r="B140" s="143"/>
      <c r="C140" s="144"/>
      <c r="D140" s="143"/>
      <c r="E140" s="144"/>
      <c r="F140" s="145"/>
      <c r="G140" s="143"/>
      <c r="H140" s="144"/>
      <c r="I140" s="151"/>
      <c r="J140" s="152"/>
    </row>
    <row r="141" spans="1:10" s="139" customFormat="1" x14ac:dyDescent="0.2">
      <c r="A141" s="159" t="s">
        <v>48</v>
      </c>
      <c r="B141" s="65"/>
      <c r="C141" s="66"/>
      <c r="D141" s="65"/>
      <c r="E141" s="66"/>
      <c r="F141" s="67"/>
      <c r="G141" s="65"/>
      <c r="H141" s="66"/>
      <c r="I141" s="20"/>
      <c r="J141" s="21"/>
    </row>
    <row r="142" spans="1:10" x14ac:dyDescent="0.2">
      <c r="A142" s="158" t="s">
        <v>273</v>
      </c>
      <c r="B142" s="65">
        <v>1</v>
      </c>
      <c r="C142" s="66">
        <v>1</v>
      </c>
      <c r="D142" s="65">
        <v>7</v>
      </c>
      <c r="E142" s="66">
        <v>9</v>
      </c>
      <c r="F142" s="67"/>
      <c r="G142" s="65">
        <f>B142-C142</f>
        <v>0</v>
      </c>
      <c r="H142" s="66">
        <f>D142-E142</f>
        <v>-2</v>
      </c>
      <c r="I142" s="20">
        <f>IF(C142=0, "-", IF(G142/C142&lt;10, G142/C142, "&gt;999%"))</f>
        <v>0</v>
      </c>
      <c r="J142" s="21">
        <f>IF(E142=0, "-", IF(H142/E142&lt;10, H142/E142, "&gt;999%"))</f>
        <v>-0.22222222222222221</v>
      </c>
    </row>
    <row r="143" spans="1:10" x14ac:dyDescent="0.2">
      <c r="A143" s="158" t="s">
        <v>289</v>
      </c>
      <c r="B143" s="65">
        <v>0</v>
      </c>
      <c r="C143" s="66">
        <v>0</v>
      </c>
      <c r="D143" s="65">
        <v>1</v>
      </c>
      <c r="E143" s="66">
        <v>2</v>
      </c>
      <c r="F143" s="67"/>
      <c r="G143" s="65">
        <f>B143-C143</f>
        <v>0</v>
      </c>
      <c r="H143" s="66">
        <f>D143-E143</f>
        <v>-1</v>
      </c>
      <c r="I143" s="20" t="str">
        <f>IF(C143=0, "-", IF(G143/C143&lt;10, G143/C143, "&gt;999%"))</f>
        <v>-</v>
      </c>
      <c r="J143" s="21">
        <f>IF(E143=0, "-", IF(H143/E143&lt;10, H143/E143, "&gt;999%"))</f>
        <v>-0.5</v>
      </c>
    </row>
    <row r="144" spans="1:10" x14ac:dyDescent="0.2">
      <c r="A144" s="158" t="s">
        <v>478</v>
      </c>
      <c r="B144" s="65">
        <v>2</v>
      </c>
      <c r="C144" s="66">
        <v>0</v>
      </c>
      <c r="D144" s="65">
        <v>2</v>
      </c>
      <c r="E144" s="66">
        <v>0</v>
      </c>
      <c r="F144" s="67"/>
      <c r="G144" s="65">
        <f>B144-C144</f>
        <v>2</v>
      </c>
      <c r="H144" s="66">
        <f>D144-E144</f>
        <v>2</v>
      </c>
      <c r="I144" s="20" t="str">
        <f>IF(C144=0, "-", IF(G144/C144&lt;10, G144/C144, "&gt;999%"))</f>
        <v>-</v>
      </c>
      <c r="J144" s="21" t="str">
        <f>IF(E144=0, "-", IF(H144/E144&lt;10, H144/E144, "&gt;999%"))</f>
        <v>-</v>
      </c>
    </row>
    <row r="145" spans="1:10" s="160" customFormat="1" x14ac:dyDescent="0.2">
      <c r="A145" s="178" t="s">
        <v>672</v>
      </c>
      <c r="B145" s="71">
        <v>3</v>
      </c>
      <c r="C145" s="72">
        <v>1</v>
      </c>
      <c r="D145" s="71">
        <v>10</v>
      </c>
      <c r="E145" s="72">
        <v>11</v>
      </c>
      <c r="F145" s="73"/>
      <c r="G145" s="71">
        <f>B145-C145</f>
        <v>2</v>
      </c>
      <c r="H145" s="72">
        <f>D145-E145</f>
        <v>-1</v>
      </c>
      <c r="I145" s="37">
        <f>IF(C145=0, "-", IF(G145/C145&lt;10, G145/C145, "&gt;999%"))</f>
        <v>2</v>
      </c>
      <c r="J145" s="38">
        <f>IF(E145=0, "-", IF(H145/E145&lt;10, H145/E145, "&gt;999%"))</f>
        <v>-9.0909090909090912E-2</v>
      </c>
    </row>
    <row r="146" spans="1:10" x14ac:dyDescent="0.2">
      <c r="A146" s="177"/>
      <c r="B146" s="143"/>
      <c r="C146" s="144"/>
      <c r="D146" s="143"/>
      <c r="E146" s="144"/>
      <c r="F146" s="145"/>
      <c r="G146" s="143"/>
      <c r="H146" s="144"/>
      <c r="I146" s="151"/>
      <c r="J146" s="152"/>
    </row>
    <row r="147" spans="1:10" s="139" customFormat="1" x14ac:dyDescent="0.2">
      <c r="A147" s="159" t="s">
        <v>49</v>
      </c>
      <c r="B147" s="65"/>
      <c r="C147" s="66"/>
      <c r="D147" s="65"/>
      <c r="E147" s="66"/>
      <c r="F147" s="67"/>
      <c r="G147" s="65"/>
      <c r="H147" s="66"/>
      <c r="I147" s="20"/>
      <c r="J147" s="21"/>
    </row>
    <row r="148" spans="1:10" x14ac:dyDescent="0.2">
      <c r="A148" s="158" t="s">
        <v>539</v>
      </c>
      <c r="B148" s="65">
        <v>39</v>
      </c>
      <c r="C148" s="66">
        <v>0</v>
      </c>
      <c r="D148" s="65">
        <v>39</v>
      </c>
      <c r="E148" s="66">
        <v>0</v>
      </c>
      <c r="F148" s="67"/>
      <c r="G148" s="65">
        <f>B148-C148</f>
        <v>39</v>
      </c>
      <c r="H148" s="66">
        <f>D148-E148</f>
        <v>39</v>
      </c>
      <c r="I148" s="20" t="str">
        <f>IF(C148=0, "-", IF(G148/C148&lt;10, G148/C148, "&gt;999%"))</f>
        <v>-</v>
      </c>
      <c r="J148" s="21" t="str">
        <f>IF(E148=0, "-", IF(H148/E148&lt;10, H148/E148, "&gt;999%"))</f>
        <v>-</v>
      </c>
    </row>
    <row r="149" spans="1:10" x14ac:dyDescent="0.2">
      <c r="A149" s="158" t="s">
        <v>528</v>
      </c>
      <c r="B149" s="65">
        <v>12</v>
      </c>
      <c r="C149" s="66">
        <v>20</v>
      </c>
      <c r="D149" s="65">
        <v>419</v>
      </c>
      <c r="E149" s="66">
        <v>301</v>
      </c>
      <c r="F149" s="67"/>
      <c r="G149" s="65">
        <f>B149-C149</f>
        <v>-8</v>
      </c>
      <c r="H149" s="66">
        <f>D149-E149</f>
        <v>118</v>
      </c>
      <c r="I149" s="20">
        <f>IF(C149=0, "-", IF(G149/C149&lt;10, G149/C149, "&gt;999%"))</f>
        <v>-0.4</v>
      </c>
      <c r="J149" s="21">
        <f>IF(E149=0, "-", IF(H149/E149&lt;10, H149/E149, "&gt;999%"))</f>
        <v>0.39202657807308972</v>
      </c>
    </row>
    <row r="150" spans="1:10" x14ac:dyDescent="0.2">
      <c r="A150" s="158" t="s">
        <v>540</v>
      </c>
      <c r="B150" s="65">
        <v>3</v>
      </c>
      <c r="C150" s="66">
        <v>10</v>
      </c>
      <c r="D150" s="65">
        <v>178</v>
      </c>
      <c r="E150" s="66">
        <v>172</v>
      </c>
      <c r="F150" s="67"/>
      <c r="G150" s="65">
        <f>B150-C150</f>
        <v>-7</v>
      </c>
      <c r="H150" s="66">
        <f>D150-E150</f>
        <v>6</v>
      </c>
      <c r="I150" s="20">
        <f>IF(C150=0, "-", IF(G150/C150&lt;10, G150/C150, "&gt;999%"))</f>
        <v>-0.7</v>
      </c>
      <c r="J150" s="21">
        <f>IF(E150=0, "-", IF(H150/E150&lt;10, H150/E150, "&gt;999%"))</f>
        <v>3.4883720930232558E-2</v>
      </c>
    </row>
    <row r="151" spans="1:10" s="160" customFormat="1" x14ac:dyDescent="0.2">
      <c r="A151" s="178" t="s">
        <v>673</v>
      </c>
      <c r="B151" s="71">
        <v>54</v>
      </c>
      <c r="C151" s="72">
        <v>30</v>
      </c>
      <c r="D151" s="71">
        <v>636</v>
      </c>
      <c r="E151" s="72">
        <v>473</v>
      </c>
      <c r="F151" s="73"/>
      <c r="G151" s="71">
        <f>B151-C151</f>
        <v>24</v>
      </c>
      <c r="H151" s="72">
        <f>D151-E151</f>
        <v>163</v>
      </c>
      <c r="I151" s="37">
        <f>IF(C151=0, "-", IF(G151/C151&lt;10, G151/C151, "&gt;999%"))</f>
        <v>0.8</v>
      </c>
      <c r="J151" s="38">
        <f>IF(E151=0, "-", IF(H151/E151&lt;10, H151/E151, "&gt;999%"))</f>
        <v>0.34460887949260044</v>
      </c>
    </row>
    <row r="152" spans="1:10" x14ac:dyDescent="0.2">
      <c r="A152" s="177"/>
      <c r="B152" s="143"/>
      <c r="C152" s="144"/>
      <c r="D152" s="143"/>
      <c r="E152" s="144"/>
      <c r="F152" s="145"/>
      <c r="G152" s="143"/>
      <c r="H152" s="144"/>
      <c r="I152" s="151"/>
      <c r="J152" s="152"/>
    </row>
    <row r="153" spans="1:10" s="139" customFormat="1" x14ac:dyDescent="0.2">
      <c r="A153" s="159" t="s">
        <v>50</v>
      </c>
      <c r="B153" s="65"/>
      <c r="C153" s="66"/>
      <c r="D153" s="65"/>
      <c r="E153" s="66"/>
      <c r="F153" s="67"/>
      <c r="G153" s="65"/>
      <c r="H153" s="66"/>
      <c r="I153" s="20"/>
      <c r="J153" s="21"/>
    </row>
    <row r="154" spans="1:10" x14ac:dyDescent="0.2">
      <c r="A154" s="158" t="s">
        <v>382</v>
      </c>
      <c r="B154" s="65">
        <v>112</v>
      </c>
      <c r="C154" s="66">
        <v>45</v>
      </c>
      <c r="D154" s="65">
        <v>700</v>
      </c>
      <c r="E154" s="66">
        <v>297</v>
      </c>
      <c r="F154" s="67"/>
      <c r="G154" s="65">
        <f>B154-C154</f>
        <v>67</v>
      </c>
      <c r="H154" s="66">
        <f>D154-E154</f>
        <v>403</v>
      </c>
      <c r="I154" s="20">
        <f>IF(C154=0, "-", IF(G154/C154&lt;10, G154/C154, "&gt;999%"))</f>
        <v>1.4888888888888889</v>
      </c>
      <c r="J154" s="21">
        <f>IF(E154=0, "-", IF(H154/E154&lt;10, H154/E154, "&gt;999%"))</f>
        <v>1.3569023569023568</v>
      </c>
    </row>
    <row r="155" spans="1:10" x14ac:dyDescent="0.2">
      <c r="A155" s="158" t="s">
        <v>414</v>
      </c>
      <c r="B155" s="65">
        <v>32</v>
      </c>
      <c r="C155" s="66">
        <v>12</v>
      </c>
      <c r="D155" s="65">
        <v>316</v>
      </c>
      <c r="E155" s="66">
        <v>114</v>
      </c>
      <c r="F155" s="67"/>
      <c r="G155" s="65">
        <f>B155-C155</f>
        <v>20</v>
      </c>
      <c r="H155" s="66">
        <f>D155-E155</f>
        <v>202</v>
      </c>
      <c r="I155" s="20">
        <f>IF(C155=0, "-", IF(G155/C155&lt;10, G155/C155, "&gt;999%"))</f>
        <v>1.6666666666666667</v>
      </c>
      <c r="J155" s="21">
        <f>IF(E155=0, "-", IF(H155/E155&lt;10, H155/E155, "&gt;999%"))</f>
        <v>1.7719298245614035</v>
      </c>
    </row>
    <row r="156" spans="1:10" x14ac:dyDescent="0.2">
      <c r="A156" s="158" t="s">
        <v>450</v>
      </c>
      <c r="B156" s="65">
        <v>25</v>
      </c>
      <c r="C156" s="66">
        <v>9</v>
      </c>
      <c r="D156" s="65">
        <v>152</v>
      </c>
      <c r="E156" s="66">
        <v>102</v>
      </c>
      <c r="F156" s="67"/>
      <c r="G156" s="65">
        <f>B156-C156</f>
        <v>16</v>
      </c>
      <c r="H156" s="66">
        <f>D156-E156</f>
        <v>50</v>
      </c>
      <c r="I156" s="20">
        <f>IF(C156=0, "-", IF(G156/C156&lt;10, G156/C156, "&gt;999%"))</f>
        <v>1.7777777777777777</v>
      </c>
      <c r="J156" s="21">
        <f>IF(E156=0, "-", IF(H156/E156&lt;10, H156/E156, "&gt;999%"))</f>
        <v>0.49019607843137253</v>
      </c>
    </row>
    <row r="157" spans="1:10" s="160" customFormat="1" x14ac:dyDescent="0.2">
      <c r="A157" s="178" t="s">
        <v>674</v>
      </c>
      <c r="B157" s="71">
        <v>169</v>
      </c>
      <c r="C157" s="72">
        <v>66</v>
      </c>
      <c r="D157" s="71">
        <v>1168</v>
      </c>
      <c r="E157" s="72">
        <v>513</v>
      </c>
      <c r="F157" s="73"/>
      <c r="G157" s="71">
        <f>B157-C157</f>
        <v>103</v>
      </c>
      <c r="H157" s="72">
        <f>D157-E157</f>
        <v>655</v>
      </c>
      <c r="I157" s="37">
        <f>IF(C157=0, "-", IF(G157/C157&lt;10, G157/C157, "&gt;999%"))</f>
        <v>1.5606060606060606</v>
      </c>
      <c r="J157" s="38">
        <f>IF(E157=0, "-", IF(H157/E157&lt;10, H157/E157, "&gt;999%"))</f>
        <v>1.2768031189083822</v>
      </c>
    </row>
    <row r="158" spans="1:10" x14ac:dyDescent="0.2">
      <c r="A158" s="177"/>
      <c r="B158" s="143"/>
      <c r="C158" s="144"/>
      <c r="D158" s="143"/>
      <c r="E158" s="144"/>
      <c r="F158" s="145"/>
      <c r="G158" s="143"/>
      <c r="H158" s="144"/>
      <c r="I158" s="151"/>
      <c r="J158" s="152"/>
    </row>
    <row r="159" spans="1:10" s="139" customFormat="1" x14ac:dyDescent="0.2">
      <c r="A159" s="159" t="s">
        <v>51</v>
      </c>
      <c r="B159" s="65"/>
      <c r="C159" s="66"/>
      <c r="D159" s="65"/>
      <c r="E159" s="66"/>
      <c r="F159" s="67"/>
      <c r="G159" s="65"/>
      <c r="H159" s="66"/>
      <c r="I159" s="20"/>
      <c r="J159" s="21"/>
    </row>
    <row r="160" spans="1:10" x14ac:dyDescent="0.2">
      <c r="A160" s="158" t="s">
        <v>587</v>
      </c>
      <c r="B160" s="65">
        <v>6</v>
      </c>
      <c r="C160" s="66">
        <v>6</v>
      </c>
      <c r="D160" s="65">
        <v>92</v>
      </c>
      <c r="E160" s="66">
        <v>104</v>
      </c>
      <c r="F160" s="67"/>
      <c r="G160" s="65">
        <f>B160-C160</f>
        <v>0</v>
      </c>
      <c r="H160" s="66">
        <f>D160-E160</f>
        <v>-12</v>
      </c>
      <c r="I160" s="20">
        <f>IF(C160=0, "-", IF(G160/C160&lt;10, G160/C160, "&gt;999%"))</f>
        <v>0</v>
      </c>
      <c r="J160" s="21">
        <f>IF(E160=0, "-", IF(H160/E160&lt;10, H160/E160, "&gt;999%"))</f>
        <v>-0.11538461538461539</v>
      </c>
    </row>
    <row r="161" spans="1:10" x14ac:dyDescent="0.2">
      <c r="A161" s="158" t="s">
        <v>561</v>
      </c>
      <c r="B161" s="65">
        <v>47</v>
      </c>
      <c r="C161" s="66">
        <v>43</v>
      </c>
      <c r="D161" s="65">
        <v>483</v>
      </c>
      <c r="E161" s="66">
        <v>470</v>
      </c>
      <c r="F161" s="67"/>
      <c r="G161" s="65">
        <f>B161-C161</f>
        <v>4</v>
      </c>
      <c r="H161" s="66">
        <f>D161-E161</f>
        <v>13</v>
      </c>
      <c r="I161" s="20">
        <f>IF(C161=0, "-", IF(G161/C161&lt;10, G161/C161, "&gt;999%"))</f>
        <v>9.3023255813953487E-2</v>
      </c>
      <c r="J161" s="21">
        <f>IF(E161=0, "-", IF(H161/E161&lt;10, H161/E161, "&gt;999%"))</f>
        <v>2.7659574468085105E-2</v>
      </c>
    </row>
    <row r="162" spans="1:10" x14ac:dyDescent="0.2">
      <c r="A162" s="158" t="s">
        <v>574</v>
      </c>
      <c r="B162" s="65">
        <v>49</v>
      </c>
      <c r="C162" s="66">
        <v>38</v>
      </c>
      <c r="D162" s="65">
        <v>468</v>
      </c>
      <c r="E162" s="66">
        <v>468</v>
      </c>
      <c r="F162" s="67"/>
      <c r="G162" s="65">
        <f>B162-C162</f>
        <v>11</v>
      </c>
      <c r="H162" s="66">
        <f>D162-E162</f>
        <v>0</v>
      </c>
      <c r="I162" s="20">
        <f>IF(C162=0, "-", IF(G162/C162&lt;10, G162/C162, "&gt;999%"))</f>
        <v>0.28947368421052633</v>
      </c>
      <c r="J162" s="21">
        <f>IF(E162=0, "-", IF(H162/E162&lt;10, H162/E162, "&gt;999%"))</f>
        <v>0</v>
      </c>
    </row>
    <row r="163" spans="1:10" s="160" customFormat="1" x14ac:dyDescent="0.2">
      <c r="A163" s="178" t="s">
        <v>675</v>
      </c>
      <c r="B163" s="71">
        <v>102</v>
      </c>
      <c r="C163" s="72">
        <v>87</v>
      </c>
      <c r="D163" s="71">
        <v>1043</v>
      </c>
      <c r="E163" s="72">
        <v>1042</v>
      </c>
      <c r="F163" s="73"/>
      <c r="G163" s="71">
        <f>B163-C163</f>
        <v>15</v>
      </c>
      <c r="H163" s="72">
        <f>D163-E163</f>
        <v>1</v>
      </c>
      <c r="I163" s="37">
        <f>IF(C163=0, "-", IF(G163/C163&lt;10, G163/C163, "&gt;999%"))</f>
        <v>0.17241379310344829</v>
      </c>
      <c r="J163" s="38">
        <f>IF(E163=0, "-", IF(H163/E163&lt;10, H163/E163, "&gt;999%"))</f>
        <v>9.5969289827255275E-4</v>
      </c>
    </row>
    <row r="164" spans="1:10" x14ac:dyDescent="0.2">
      <c r="A164" s="177"/>
      <c r="B164" s="143"/>
      <c r="C164" s="144"/>
      <c r="D164" s="143"/>
      <c r="E164" s="144"/>
      <c r="F164" s="145"/>
      <c r="G164" s="143"/>
      <c r="H164" s="144"/>
      <c r="I164" s="151"/>
      <c r="J164" s="152"/>
    </row>
    <row r="165" spans="1:10" s="139" customFormat="1" x14ac:dyDescent="0.2">
      <c r="A165" s="159" t="s">
        <v>52</v>
      </c>
      <c r="B165" s="65"/>
      <c r="C165" s="66"/>
      <c r="D165" s="65"/>
      <c r="E165" s="66"/>
      <c r="F165" s="67"/>
      <c r="G165" s="65"/>
      <c r="H165" s="66"/>
      <c r="I165" s="20"/>
      <c r="J165" s="21"/>
    </row>
    <row r="166" spans="1:10" x14ac:dyDescent="0.2">
      <c r="A166" s="158" t="s">
        <v>451</v>
      </c>
      <c r="B166" s="65">
        <v>0</v>
      </c>
      <c r="C166" s="66">
        <v>34</v>
      </c>
      <c r="D166" s="65">
        <v>230</v>
      </c>
      <c r="E166" s="66">
        <v>503</v>
      </c>
      <c r="F166" s="67"/>
      <c r="G166" s="65">
        <f t="shared" ref="G166:G177" si="16">B166-C166</f>
        <v>-34</v>
      </c>
      <c r="H166" s="66">
        <f t="shared" ref="H166:H177" si="17">D166-E166</f>
        <v>-273</v>
      </c>
      <c r="I166" s="20">
        <f t="shared" ref="I166:I177" si="18">IF(C166=0, "-", IF(G166/C166&lt;10, G166/C166, "&gt;999%"))</f>
        <v>-1</v>
      </c>
      <c r="J166" s="21">
        <f t="shared" ref="J166:J177" si="19">IF(E166=0, "-", IF(H166/E166&lt;10, H166/E166, "&gt;999%"))</f>
        <v>-0.54274353876739567</v>
      </c>
    </row>
    <row r="167" spans="1:10" x14ac:dyDescent="0.2">
      <c r="A167" s="158" t="s">
        <v>224</v>
      </c>
      <c r="B167" s="65">
        <v>0</v>
      </c>
      <c r="C167" s="66">
        <v>21</v>
      </c>
      <c r="D167" s="65">
        <v>230</v>
      </c>
      <c r="E167" s="66">
        <v>653</v>
      </c>
      <c r="F167" s="67"/>
      <c r="G167" s="65">
        <f t="shared" si="16"/>
        <v>-21</v>
      </c>
      <c r="H167" s="66">
        <f t="shared" si="17"/>
        <v>-423</v>
      </c>
      <c r="I167" s="20">
        <f t="shared" si="18"/>
        <v>-1</v>
      </c>
      <c r="J167" s="21">
        <f t="shared" si="19"/>
        <v>-0.64777947932618685</v>
      </c>
    </row>
    <row r="168" spans="1:10" x14ac:dyDescent="0.2">
      <c r="A168" s="158" t="s">
        <v>203</v>
      </c>
      <c r="B168" s="65">
        <v>0</v>
      </c>
      <c r="C168" s="66">
        <v>0</v>
      </c>
      <c r="D168" s="65">
        <v>0</v>
      </c>
      <c r="E168" s="66">
        <v>6</v>
      </c>
      <c r="F168" s="67"/>
      <c r="G168" s="65">
        <f t="shared" si="16"/>
        <v>0</v>
      </c>
      <c r="H168" s="66">
        <f t="shared" si="17"/>
        <v>-6</v>
      </c>
      <c r="I168" s="20" t="str">
        <f t="shared" si="18"/>
        <v>-</v>
      </c>
      <c r="J168" s="21">
        <f t="shared" si="19"/>
        <v>-1</v>
      </c>
    </row>
    <row r="169" spans="1:10" x14ac:dyDescent="0.2">
      <c r="A169" s="158" t="s">
        <v>452</v>
      </c>
      <c r="B169" s="65">
        <v>0</v>
      </c>
      <c r="C169" s="66">
        <v>0</v>
      </c>
      <c r="D169" s="65">
        <v>0</v>
      </c>
      <c r="E169" s="66">
        <v>15</v>
      </c>
      <c r="F169" s="67"/>
      <c r="G169" s="65">
        <f t="shared" si="16"/>
        <v>0</v>
      </c>
      <c r="H169" s="66">
        <f t="shared" si="17"/>
        <v>-15</v>
      </c>
      <c r="I169" s="20" t="str">
        <f t="shared" si="18"/>
        <v>-</v>
      </c>
      <c r="J169" s="21">
        <f t="shared" si="19"/>
        <v>-1</v>
      </c>
    </row>
    <row r="170" spans="1:10" x14ac:dyDescent="0.2">
      <c r="A170" s="158" t="s">
        <v>529</v>
      </c>
      <c r="B170" s="65">
        <v>0</v>
      </c>
      <c r="C170" s="66">
        <v>11</v>
      </c>
      <c r="D170" s="65">
        <v>180</v>
      </c>
      <c r="E170" s="66">
        <v>340</v>
      </c>
      <c r="F170" s="67"/>
      <c r="G170" s="65">
        <f t="shared" si="16"/>
        <v>-11</v>
      </c>
      <c r="H170" s="66">
        <f t="shared" si="17"/>
        <v>-160</v>
      </c>
      <c r="I170" s="20">
        <f t="shared" si="18"/>
        <v>-1</v>
      </c>
      <c r="J170" s="21">
        <f t="shared" si="19"/>
        <v>-0.47058823529411764</v>
      </c>
    </row>
    <row r="171" spans="1:10" x14ac:dyDescent="0.2">
      <c r="A171" s="158" t="s">
        <v>541</v>
      </c>
      <c r="B171" s="65">
        <v>0</v>
      </c>
      <c r="C171" s="66">
        <v>235</v>
      </c>
      <c r="D171" s="65">
        <v>1528</v>
      </c>
      <c r="E171" s="66">
        <v>3563</v>
      </c>
      <c r="F171" s="67"/>
      <c r="G171" s="65">
        <f t="shared" si="16"/>
        <v>-235</v>
      </c>
      <c r="H171" s="66">
        <f t="shared" si="17"/>
        <v>-2035</v>
      </c>
      <c r="I171" s="20">
        <f t="shared" si="18"/>
        <v>-1</v>
      </c>
      <c r="J171" s="21">
        <f t="shared" si="19"/>
        <v>-0.57114790906539437</v>
      </c>
    </row>
    <row r="172" spans="1:10" x14ac:dyDescent="0.2">
      <c r="A172" s="158" t="s">
        <v>283</v>
      </c>
      <c r="B172" s="65">
        <v>0</v>
      </c>
      <c r="C172" s="66">
        <v>111</v>
      </c>
      <c r="D172" s="65">
        <v>39</v>
      </c>
      <c r="E172" s="66">
        <v>576</v>
      </c>
      <c r="F172" s="67"/>
      <c r="G172" s="65">
        <f t="shared" si="16"/>
        <v>-111</v>
      </c>
      <c r="H172" s="66">
        <f t="shared" si="17"/>
        <v>-537</v>
      </c>
      <c r="I172" s="20">
        <f t="shared" si="18"/>
        <v>-1</v>
      </c>
      <c r="J172" s="21">
        <f t="shared" si="19"/>
        <v>-0.93229166666666663</v>
      </c>
    </row>
    <row r="173" spans="1:10" x14ac:dyDescent="0.2">
      <c r="A173" s="158" t="s">
        <v>415</v>
      </c>
      <c r="B173" s="65">
        <v>0</v>
      </c>
      <c r="C173" s="66">
        <v>10</v>
      </c>
      <c r="D173" s="65">
        <v>314</v>
      </c>
      <c r="E173" s="66">
        <v>623</v>
      </c>
      <c r="F173" s="67"/>
      <c r="G173" s="65">
        <f t="shared" si="16"/>
        <v>-10</v>
      </c>
      <c r="H173" s="66">
        <f t="shared" si="17"/>
        <v>-309</v>
      </c>
      <c r="I173" s="20">
        <f t="shared" si="18"/>
        <v>-1</v>
      </c>
      <c r="J173" s="21">
        <f t="shared" si="19"/>
        <v>-0.4959871589085072</v>
      </c>
    </row>
    <row r="174" spans="1:10" x14ac:dyDescent="0.2">
      <c r="A174" s="158" t="s">
        <v>199</v>
      </c>
      <c r="B174" s="65">
        <v>0</v>
      </c>
      <c r="C174" s="66">
        <v>0</v>
      </c>
      <c r="D174" s="65">
        <v>0</v>
      </c>
      <c r="E174" s="66">
        <v>2</v>
      </c>
      <c r="F174" s="67"/>
      <c r="G174" s="65">
        <f t="shared" si="16"/>
        <v>0</v>
      </c>
      <c r="H174" s="66">
        <f t="shared" si="17"/>
        <v>-2</v>
      </c>
      <c r="I174" s="20" t="str">
        <f t="shared" si="18"/>
        <v>-</v>
      </c>
      <c r="J174" s="21">
        <f t="shared" si="19"/>
        <v>-1</v>
      </c>
    </row>
    <row r="175" spans="1:10" x14ac:dyDescent="0.2">
      <c r="A175" s="158" t="s">
        <v>453</v>
      </c>
      <c r="B175" s="65">
        <v>0</v>
      </c>
      <c r="C175" s="66">
        <v>40</v>
      </c>
      <c r="D175" s="65">
        <v>318</v>
      </c>
      <c r="E175" s="66">
        <v>532</v>
      </c>
      <c r="F175" s="67"/>
      <c r="G175" s="65">
        <f t="shared" si="16"/>
        <v>-40</v>
      </c>
      <c r="H175" s="66">
        <f t="shared" si="17"/>
        <v>-214</v>
      </c>
      <c r="I175" s="20">
        <f t="shared" si="18"/>
        <v>-1</v>
      </c>
      <c r="J175" s="21">
        <f t="shared" si="19"/>
        <v>-0.40225563909774437</v>
      </c>
    </row>
    <row r="176" spans="1:10" x14ac:dyDescent="0.2">
      <c r="A176" s="158" t="s">
        <v>371</v>
      </c>
      <c r="B176" s="65">
        <v>0</v>
      </c>
      <c r="C176" s="66">
        <v>54</v>
      </c>
      <c r="D176" s="65">
        <v>428</v>
      </c>
      <c r="E176" s="66">
        <v>777</v>
      </c>
      <c r="F176" s="67"/>
      <c r="G176" s="65">
        <f t="shared" si="16"/>
        <v>-54</v>
      </c>
      <c r="H176" s="66">
        <f t="shared" si="17"/>
        <v>-349</v>
      </c>
      <c r="I176" s="20">
        <f t="shared" si="18"/>
        <v>-1</v>
      </c>
      <c r="J176" s="21">
        <f t="shared" si="19"/>
        <v>-0.44916344916344919</v>
      </c>
    </row>
    <row r="177" spans="1:10" s="160" customFormat="1" x14ac:dyDescent="0.2">
      <c r="A177" s="178" t="s">
        <v>676</v>
      </c>
      <c r="B177" s="71">
        <v>0</v>
      </c>
      <c r="C177" s="72">
        <v>516</v>
      </c>
      <c r="D177" s="71">
        <v>3267</v>
      </c>
      <c r="E177" s="72">
        <v>7590</v>
      </c>
      <c r="F177" s="73"/>
      <c r="G177" s="71">
        <f t="shared" si="16"/>
        <v>-516</v>
      </c>
      <c r="H177" s="72">
        <f t="shared" si="17"/>
        <v>-4323</v>
      </c>
      <c r="I177" s="37">
        <f t="shared" si="18"/>
        <v>-1</v>
      </c>
      <c r="J177" s="38">
        <f t="shared" si="19"/>
        <v>-0.56956521739130439</v>
      </c>
    </row>
    <row r="178" spans="1:10" x14ac:dyDescent="0.2">
      <c r="A178" s="177"/>
      <c r="B178" s="143"/>
      <c r="C178" s="144"/>
      <c r="D178" s="143"/>
      <c r="E178" s="144"/>
      <c r="F178" s="145"/>
      <c r="G178" s="143"/>
      <c r="H178" s="144"/>
      <c r="I178" s="151"/>
      <c r="J178" s="152"/>
    </row>
    <row r="179" spans="1:10" s="139" customFormat="1" x14ac:dyDescent="0.2">
      <c r="A179" s="159" t="s">
        <v>53</v>
      </c>
      <c r="B179" s="65"/>
      <c r="C179" s="66"/>
      <c r="D179" s="65"/>
      <c r="E179" s="66"/>
      <c r="F179" s="67"/>
      <c r="G179" s="65"/>
      <c r="H179" s="66"/>
      <c r="I179" s="20"/>
      <c r="J179" s="21"/>
    </row>
    <row r="180" spans="1:10" x14ac:dyDescent="0.2">
      <c r="A180" s="158" t="s">
        <v>256</v>
      </c>
      <c r="B180" s="65">
        <v>4</v>
      </c>
      <c r="C180" s="66">
        <v>13</v>
      </c>
      <c r="D180" s="65">
        <v>33</v>
      </c>
      <c r="E180" s="66">
        <v>26</v>
      </c>
      <c r="F180" s="67"/>
      <c r="G180" s="65">
        <f t="shared" ref="G180:G187" si="20">B180-C180</f>
        <v>-9</v>
      </c>
      <c r="H180" s="66">
        <f t="shared" ref="H180:H187" si="21">D180-E180</f>
        <v>7</v>
      </c>
      <c r="I180" s="20">
        <f t="shared" ref="I180:I187" si="22">IF(C180=0, "-", IF(G180/C180&lt;10, G180/C180, "&gt;999%"))</f>
        <v>-0.69230769230769229</v>
      </c>
      <c r="J180" s="21">
        <f t="shared" ref="J180:J187" si="23">IF(E180=0, "-", IF(H180/E180&lt;10, H180/E180, "&gt;999%"))</f>
        <v>0.26923076923076922</v>
      </c>
    </row>
    <row r="181" spans="1:10" x14ac:dyDescent="0.2">
      <c r="A181" s="158" t="s">
        <v>204</v>
      </c>
      <c r="B181" s="65">
        <v>0</v>
      </c>
      <c r="C181" s="66">
        <v>5</v>
      </c>
      <c r="D181" s="65">
        <v>37</v>
      </c>
      <c r="E181" s="66">
        <v>102</v>
      </c>
      <c r="F181" s="67"/>
      <c r="G181" s="65">
        <f t="shared" si="20"/>
        <v>-5</v>
      </c>
      <c r="H181" s="66">
        <f t="shared" si="21"/>
        <v>-65</v>
      </c>
      <c r="I181" s="20">
        <f t="shared" si="22"/>
        <v>-1</v>
      </c>
      <c r="J181" s="21">
        <f t="shared" si="23"/>
        <v>-0.63725490196078427</v>
      </c>
    </row>
    <row r="182" spans="1:10" x14ac:dyDescent="0.2">
      <c r="A182" s="158" t="s">
        <v>225</v>
      </c>
      <c r="B182" s="65">
        <v>116</v>
      </c>
      <c r="C182" s="66">
        <v>165</v>
      </c>
      <c r="D182" s="65">
        <v>1398</v>
      </c>
      <c r="E182" s="66">
        <v>1882</v>
      </c>
      <c r="F182" s="67"/>
      <c r="G182" s="65">
        <f t="shared" si="20"/>
        <v>-49</v>
      </c>
      <c r="H182" s="66">
        <f t="shared" si="21"/>
        <v>-484</v>
      </c>
      <c r="I182" s="20">
        <f t="shared" si="22"/>
        <v>-0.29696969696969699</v>
      </c>
      <c r="J182" s="21">
        <f t="shared" si="23"/>
        <v>-0.25717321997874604</v>
      </c>
    </row>
    <row r="183" spans="1:10" x14ac:dyDescent="0.2">
      <c r="A183" s="158" t="s">
        <v>416</v>
      </c>
      <c r="B183" s="65">
        <v>158</v>
      </c>
      <c r="C183" s="66">
        <v>238</v>
      </c>
      <c r="D183" s="65">
        <v>1909</v>
      </c>
      <c r="E183" s="66">
        <v>2634</v>
      </c>
      <c r="F183" s="67"/>
      <c r="G183" s="65">
        <f t="shared" si="20"/>
        <v>-80</v>
      </c>
      <c r="H183" s="66">
        <f t="shared" si="21"/>
        <v>-725</v>
      </c>
      <c r="I183" s="20">
        <f t="shared" si="22"/>
        <v>-0.33613445378151263</v>
      </c>
      <c r="J183" s="21">
        <f t="shared" si="23"/>
        <v>-0.27524677296886862</v>
      </c>
    </row>
    <row r="184" spans="1:10" x14ac:dyDescent="0.2">
      <c r="A184" s="158" t="s">
        <v>383</v>
      </c>
      <c r="B184" s="65">
        <v>165</v>
      </c>
      <c r="C184" s="66">
        <v>181</v>
      </c>
      <c r="D184" s="65">
        <v>1623</v>
      </c>
      <c r="E184" s="66">
        <v>2193</v>
      </c>
      <c r="F184" s="67"/>
      <c r="G184" s="65">
        <f t="shared" si="20"/>
        <v>-16</v>
      </c>
      <c r="H184" s="66">
        <f t="shared" si="21"/>
        <v>-570</v>
      </c>
      <c r="I184" s="20">
        <f t="shared" si="22"/>
        <v>-8.8397790055248615E-2</v>
      </c>
      <c r="J184" s="21">
        <f t="shared" si="23"/>
        <v>-0.25991792065663477</v>
      </c>
    </row>
    <row r="185" spans="1:10" x14ac:dyDescent="0.2">
      <c r="A185" s="158" t="s">
        <v>205</v>
      </c>
      <c r="B185" s="65">
        <v>61</v>
      </c>
      <c r="C185" s="66">
        <v>44</v>
      </c>
      <c r="D185" s="65">
        <v>572</v>
      </c>
      <c r="E185" s="66">
        <v>1066</v>
      </c>
      <c r="F185" s="67"/>
      <c r="G185" s="65">
        <f t="shared" si="20"/>
        <v>17</v>
      </c>
      <c r="H185" s="66">
        <f t="shared" si="21"/>
        <v>-494</v>
      </c>
      <c r="I185" s="20">
        <f t="shared" si="22"/>
        <v>0.38636363636363635</v>
      </c>
      <c r="J185" s="21">
        <f t="shared" si="23"/>
        <v>-0.46341463414634149</v>
      </c>
    </row>
    <row r="186" spans="1:10" x14ac:dyDescent="0.2">
      <c r="A186" s="158" t="s">
        <v>310</v>
      </c>
      <c r="B186" s="65">
        <v>28</v>
      </c>
      <c r="C186" s="66">
        <v>24</v>
      </c>
      <c r="D186" s="65">
        <v>226</v>
      </c>
      <c r="E186" s="66">
        <v>258</v>
      </c>
      <c r="F186" s="67"/>
      <c r="G186" s="65">
        <f t="shared" si="20"/>
        <v>4</v>
      </c>
      <c r="H186" s="66">
        <f t="shared" si="21"/>
        <v>-32</v>
      </c>
      <c r="I186" s="20">
        <f t="shared" si="22"/>
        <v>0.16666666666666666</v>
      </c>
      <c r="J186" s="21">
        <f t="shared" si="23"/>
        <v>-0.12403100775193798</v>
      </c>
    </row>
    <row r="187" spans="1:10" s="160" customFormat="1" x14ac:dyDescent="0.2">
      <c r="A187" s="178" t="s">
        <v>677</v>
      </c>
      <c r="B187" s="71">
        <v>532</v>
      </c>
      <c r="C187" s="72">
        <v>670</v>
      </c>
      <c r="D187" s="71">
        <v>5798</v>
      </c>
      <c r="E187" s="72">
        <v>8161</v>
      </c>
      <c r="F187" s="73"/>
      <c r="G187" s="71">
        <f t="shared" si="20"/>
        <v>-138</v>
      </c>
      <c r="H187" s="72">
        <f t="shared" si="21"/>
        <v>-2363</v>
      </c>
      <c r="I187" s="37">
        <f t="shared" si="22"/>
        <v>-0.20597014925373133</v>
      </c>
      <c r="J187" s="38">
        <f t="shared" si="23"/>
        <v>-0.28954784952824408</v>
      </c>
    </row>
    <row r="188" spans="1:10" x14ac:dyDescent="0.2">
      <c r="A188" s="177"/>
      <c r="B188" s="143"/>
      <c r="C188" s="144"/>
      <c r="D188" s="143"/>
      <c r="E188" s="144"/>
      <c r="F188" s="145"/>
      <c r="G188" s="143"/>
      <c r="H188" s="144"/>
      <c r="I188" s="151"/>
      <c r="J188" s="152"/>
    </row>
    <row r="189" spans="1:10" s="139" customFormat="1" x14ac:dyDescent="0.2">
      <c r="A189" s="159" t="s">
        <v>54</v>
      </c>
      <c r="B189" s="65"/>
      <c r="C189" s="66"/>
      <c r="D189" s="65"/>
      <c r="E189" s="66"/>
      <c r="F189" s="67"/>
      <c r="G189" s="65"/>
      <c r="H189" s="66"/>
      <c r="I189" s="20"/>
      <c r="J189" s="21"/>
    </row>
    <row r="190" spans="1:10" x14ac:dyDescent="0.2">
      <c r="A190" s="158" t="s">
        <v>206</v>
      </c>
      <c r="B190" s="65">
        <v>0</v>
      </c>
      <c r="C190" s="66">
        <v>28</v>
      </c>
      <c r="D190" s="65">
        <v>5</v>
      </c>
      <c r="E190" s="66">
        <v>2321</v>
      </c>
      <c r="F190" s="67"/>
      <c r="G190" s="65">
        <f t="shared" ref="G190:G204" si="24">B190-C190</f>
        <v>-28</v>
      </c>
      <c r="H190" s="66">
        <f t="shared" ref="H190:H204" si="25">D190-E190</f>
        <v>-2316</v>
      </c>
      <c r="I190" s="20">
        <f t="shared" ref="I190:I204" si="26">IF(C190=0, "-", IF(G190/C190&lt;10, G190/C190, "&gt;999%"))</f>
        <v>-1</v>
      </c>
      <c r="J190" s="21">
        <f t="shared" ref="J190:J204" si="27">IF(E190=0, "-", IF(H190/E190&lt;10, H190/E190, "&gt;999%"))</f>
        <v>-0.99784575613959503</v>
      </c>
    </row>
    <row r="191" spans="1:10" x14ac:dyDescent="0.2">
      <c r="A191" s="158" t="s">
        <v>226</v>
      </c>
      <c r="B191" s="65">
        <v>4</v>
      </c>
      <c r="C191" s="66">
        <v>40</v>
      </c>
      <c r="D191" s="65">
        <v>367</v>
      </c>
      <c r="E191" s="66">
        <v>671</v>
      </c>
      <c r="F191" s="67"/>
      <c r="G191" s="65">
        <f t="shared" si="24"/>
        <v>-36</v>
      </c>
      <c r="H191" s="66">
        <f t="shared" si="25"/>
        <v>-304</v>
      </c>
      <c r="I191" s="20">
        <f t="shared" si="26"/>
        <v>-0.9</v>
      </c>
      <c r="J191" s="21">
        <f t="shared" si="27"/>
        <v>-0.45305514157973176</v>
      </c>
    </row>
    <row r="192" spans="1:10" x14ac:dyDescent="0.2">
      <c r="A192" s="158" t="s">
        <v>227</v>
      </c>
      <c r="B192" s="65">
        <v>361</v>
      </c>
      <c r="C192" s="66">
        <v>372</v>
      </c>
      <c r="D192" s="65">
        <v>4432</v>
      </c>
      <c r="E192" s="66">
        <v>6017</v>
      </c>
      <c r="F192" s="67"/>
      <c r="G192" s="65">
        <f t="shared" si="24"/>
        <v>-11</v>
      </c>
      <c r="H192" s="66">
        <f t="shared" si="25"/>
        <v>-1585</v>
      </c>
      <c r="I192" s="20">
        <f t="shared" si="26"/>
        <v>-2.9569892473118281E-2</v>
      </c>
      <c r="J192" s="21">
        <f t="shared" si="27"/>
        <v>-0.26342030912414827</v>
      </c>
    </row>
    <row r="193" spans="1:10" x14ac:dyDescent="0.2">
      <c r="A193" s="158" t="s">
        <v>257</v>
      </c>
      <c r="B193" s="65">
        <v>0</v>
      </c>
      <c r="C193" s="66">
        <v>0</v>
      </c>
      <c r="D193" s="65">
        <v>0</v>
      </c>
      <c r="E193" s="66">
        <v>4</v>
      </c>
      <c r="F193" s="67"/>
      <c r="G193" s="65">
        <f t="shared" si="24"/>
        <v>0</v>
      </c>
      <c r="H193" s="66">
        <f t="shared" si="25"/>
        <v>-4</v>
      </c>
      <c r="I193" s="20" t="str">
        <f t="shared" si="26"/>
        <v>-</v>
      </c>
      <c r="J193" s="21">
        <f t="shared" si="27"/>
        <v>-1</v>
      </c>
    </row>
    <row r="194" spans="1:10" x14ac:dyDescent="0.2">
      <c r="A194" s="158" t="s">
        <v>518</v>
      </c>
      <c r="B194" s="65">
        <v>82</v>
      </c>
      <c r="C194" s="66">
        <v>33</v>
      </c>
      <c r="D194" s="65">
        <v>623</v>
      </c>
      <c r="E194" s="66">
        <v>615</v>
      </c>
      <c r="F194" s="67"/>
      <c r="G194" s="65">
        <f t="shared" si="24"/>
        <v>49</v>
      </c>
      <c r="H194" s="66">
        <f t="shared" si="25"/>
        <v>8</v>
      </c>
      <c r="I194" s="20">
        <f t="shared" si="26"/>
        <v>1.4848484848484849</v>
      </c>
      <c r="J194" s="21">
        <f t="shared" si="27"/>
        <v>1.3008130081300813E-2</v>
      </c>
    </row>
    <row r="195" spans="1:10" x14ac:dyDescent="0.2">
      <c r="A195" s="158" t="s">
        <v>311</v>
      </c>
      <c r="B195" s="65">
        <v>14</v>
      </c>
      <c r="C195" s="66">
        <v>3</v>
      </c>
      <c r="D195" s="65">
        <v>122</v>
      </c>
      <c r="E195" s="66">
        <v>139</v>
      </c>
      <c r="F195" s="67"/>
      <c r="G195" s="65">
        <f t="shared" si="24"/>
        <v>11</v>
      </c>
      <c r="H195" s="66">
        <f t="shared" si="25"/>
        <v>-17</v>
      </c>
      <c r="I195" s="20">
        <f t="shared" si="26"/>
        <v>3.6666666666666665</v>
      </c>
      <c r="J195" s="21">
        <f t="shared" si="27"/>
        <v>-0.1223021582733813</v>
      </c>
    </row>
    <row r="196" spans="1:10" x14ac:dyDescent="0.2">
      <c r="A196" s="158" t="s">
        <v>228</v>
      </c>
      <c r="B196" s="65">
        <v>2</v>
      </c>
      <c r="C196" s="66">
        <v>3</v>
      </c>
      <c r="D196" s="65">
        <v>80</v>
      </c>
      <c r="E196" s="66">
        <v>70</v>
      </c>
      <c r="F196" s="67"/>
      <c r="G196" s="65">
        <f t="shared" si="24"/>
        <v>-1</v>
      </c>
      <c r="H196" s="66">
        <f t="shared" si="25"/>
        <v>10</v>
      </c>
      <c r="I196" s="20">
        <f t="shared" si="26"/>
        <v>-0.33333333333333331</v>
      </c>
      <c r="J196" s="21">
        <f t="shared" si="27"/>
        <v>0.14285714285714285</v>
      </c>
    </row>
    <row r="197" spans="1:10" x14ac:dyDescent="0.2">
      <c r="A197" s="158" t="s">
        <v>384</v>
      </c>
      <c r="B197" s="65">
        <v>533</v>
      </c>
      <c r="C197" s="66">
        <v>222</v>
      </c>
      <c r="D197" s="65">
        <v>3386</v>
      </c>
      <c r="E197" s="66">
        <v>3330</v>
      </c>
      <c r="F197" s="67"/>
      <c r="G197" s="65">
        <f t="shared" si="24"/>
        <v>311</v>
      </c>
      <c r="H197" s="66">
        <f t="shared" si="25"/>
        <v>56</v>
      </c>
      <c r="I197" s="20">
        <f t="shared" si="26"/>
        <v>1.4009009009009008</v>
      </c>
      <c r="J197" s="21">
        <f t="shared" si="27"/>
        <v>1.6816816816816817E-2</v>
      </c>
    </row>
    <row r="198" spans="1:10" x14ac:dyDescent="0.2">
      <c r="A198" s="158" t="s">
        <v>454</v>
      </c>
      <c r="B198" s="65">
        <v>28</v>
      </c>
      <c r="C198" s="66">
        <v>0</v>
      </c>
      <c r="D198" s="65">
        <v>28</v>
      </c>
      <c r="E198" s="66">
        <v>0</v>
      </c>
      <c r="F198" s="67"/>
      <c r="G198" s="65">
        <f t="shared" si="24"/>
        <v>28</v>
      </c>
      <c r="H198" s="66">
        <f t="shared" si="25"/>
        <v>28</v>
      </c>
      <c r="I198" s="20" t="str">
        <f t="shared" si="26"/>
        <v>-</v>
      </c>
      <c r="J198" s="21" t="str">
        <f t="shared" si="27"/>
        <v>-</v>
      </c>
    </row>
    <row r="199" spans="1:10" x14ac:dyDescent="0.2">
      <c r="A199" s="158" t="s">
        <v>455</v>
      </c>
      <c r="B199" s="65">
        <v>78</v>
      </c>
      <c r="C199" s="66">
        <v>55</v>
      </c>
      <c r="D199" s="65">
        <v>845</v>
      </c>
      <c r="E199" s="66">
        <v>1187</v>
      </c>
      <c r="F199" s="67"/>
      <c r="G199" s="65">
        <f t="shared" si="24"/>
        <v>23</v>
      </c>
      <c r="H199" s="66">
        <f t="shared" si="25"/>
        <v>-342</v>
      </c>
      <c r="I199" s="20">
        <f t="shared" si="26"/>
        <v>0.41818181818181815</v>
      </c>
      <c r="J199" s="21">
        <f t="shared" si="27"/>
        <v>-0.2881213142375737</v>
      </c>
    </row>
    <row r="200" spans="1:10" x14ac:dyDescent="0.2">
      <c r="A200" s="158" t="s">
        <v>258</v>
      </c>
      <c r="B200" s="65">
        <v>0</v>
      </c>
      <c r="C200" s="66">
        <v>0</v>
      </c>
      <c r="D200" s="65">
        <v>0</v>
      </c>
      <c r="E200" s="66">
        <v>147</v>
      </c>
      <c r="F200" s="67"/>
      <c r="G200" s="65">
        <f t="shared" si="24"/>
        <v>0</v>
      </c>
      <c r="H200" s="66">
        <f t="shared" si="25"/>
        <v>-147</v>
      </c>
      <c r="I200" s="20" t="str">
        <f t="shared" si="26"/>
        <v>-</v>
      </c>
      <c r="J200" s="21">
        <f t="shared" si="27"/>
        <v>-1</v>
      </c>
    </row>
    <row r="201" spans="1:10" x14ac:dyDescent="0.2">
      <c r="A201" s="158" t="s">
        <v>417</v>
      </c>
      <c r="B201" s="65">
        <v>363</v>
      </c>
      <c r="C201" s="66">
        <v>271</v>
      </c>
      <c r="D201" s="65">
        <v>3841</v>
      </c>
      <c r="E201" s="66">
        <v>4318</v>
      </c>
      <c r="F201" s="67"/>
      <c r="G201" s="65">
        <f t="shared" si="24"/>
        <v>92</v>
      </c>
      <c r="H201" s="66">
        <f t="shared" si="25"/>
        <v>-477</v>
      </c>
      <c r="I201" s="20">
        <f t="shared" si="26"/>
        <v>0.33948339483394835</v>
      </c>
      <c r="J201" s="21">
        <f t="shared" si="27"/>
        <v>-0.11046780917091246</v>
      </c>
    </row>
    <row r="202" spans="1:10" x14ac:dyDescent="0.2">
      <c r="A202" s="158" t="s">
        <v>326</v>
      </c>
      <c r="B202" s="65">
        <v>7</v>
      </c>
      <c r="C202" s="66">
        <v>9</v>
      </c>
      <c r="D202" s="65">
        <v>175</v>
      </c>
      <c r="E202" s="66">
        <v>64</v>
      </c>
      <c r="F202" s="67"/>
      <c r="G202" s="65">
        <f t="shared" si="24"/>
        <v>-2</v>
      </c>
      <c r="H202" s="66">
        <f t="shared" si="25"/>
        <v>111</v>
      </c>
      <c r="I202" s="20">
        <f t="shared" si="26"/>
        <v>-0.22222222222222221</v>
      </c>
      <c r="J202" s="21">
        <f t="shared" si="27"/>
        <v>1.734375</v>
      </c>
    </row>
    <row r="203" spans="1:10" x14ac:dyDescent="0.2">
      <c r="A203" s="158" t="s">
        <v>372</v>
      </c>
      <c r="B203" s="65">
        <v>70</v>
      </c>
      <c r="C203" s="66">
        <v>63</v>
      </c>
      <c r="D203" s="65">
        <v>950</v>
      </c>
      <c r="E203" s="66">
        <v>306</v>
      </c>
      <c r="F203" s="67"/>
      <c r="G203" s="65">
        <f t="shared" si="24"/>
        <v>7</v>
      </c>
      <c r="H203" s="66">
        <f t="shared" si="25"/>
        <v>644</v>
      </c>
      <c r="I203" s="20">
        <f t="shared" si="26"/>
        <v>0.1111111111111111</v>
      </c>
      <c r="J203" s="21">
        <f t="shared" si="27"/>
        <v>2.1045751633986929</v>
      </c>
    </row>
    <row r="204" spans="1:10" s="160" customFormat="1" x14ac:dyDescent="0.2">
      <c r="A204" s="178" t="s">
        <v>678</v>
      </c>
      <c r="B204" s="71">
        <v>1542</v>
      </c>
      <c r="C204" s="72">
        <v>1099</v>
      </c>
      <c r="D204" s="71">
        <v>14854</v>
      </c>
      <c r="E204" s="72">
        <v>19189</v>
      </c>
      <c r="F204" s="73"/>
      <c r="G204" s="71">
        <f t="shared" si="24"/>
        <v>443</v>
      </c>
      <c r="H204" s="72">
        <f t="shared" si="25"/>
        <v>-4335</v>
      </c>
      <c r="I204" s="37">
        <f t="shared" si="26"/>
        <v>0.40309372156505913</v>
      </c>
      <c r="J204" s="38">
        <f t="shared" si="27"/>
        <v>-0.22591067799259992</v>
      </c>
    </row>
    <row r="205" spans="1:10" x14ac:dyDescent="0.2">
      <c r="A205" s="177"/>
      <c r="B205" s="143"/>
      <c r="C205" s="144"/>
      <c r="D205" s="143"/>
      <c r="E205" s="144"/>
      <c r="F205" s="145"/>
      <c r="G205" s="143"/>
      <c r="H205" s="144"/>
      <c r="I205" s="151"/>
      <c r="J205" s="152"/>
    </row>
    <row r="206" spans="1:10" s="139" customFormat="1" x14ac:dyDescent="0.2">
      <c r="A206" s="159" t="s">
        <v>55</v>
      </c>
      <c r="B206" s="65"/>
      <c r="C206" s="66"/>
      <c r="D206" s="65"/>
      <c r="E206" s="66"/>
      <c r="F206" s="67"/>
      <c r="G206" s="65"/>
      <c r="H206" s="66"/>
      <c r="I206" s="20"/>
      <c r="J206" s="21"/>
    </row>
    <row r="207" spans="1:10" x14ac:dyDescent="0.2">
      <c r="A207" s="158" t="s">
        <v>562</v>
      </c>
      <c r="B207" s="65">
        <v>4</v>
      </c>
      <c r="C207" s="66">
        <v>4</v>
      </c>
      <c r="D207" s="65">
        <v>22</v>
      </c>
      <c r="E207" s="66">
        <v>13</v>
      </c>
      <c r="F207" s="67"/>
      <c r="G207" s="65">
        <f>B207-C207</f>
        <v>0</v>
      </c>
      <c r="H207" s="66">
        <f>D207-E207</f>
        <v>9</v>
      </c>
      <c r="I207" s="20">
        <f>IF(C207=0, "-", IF(G207/C207&lt;10, G207/C207, "&gt;999%"))</f>
        <v>0</v>
      </c>
      <c r="J207" s="21">
        <f>IF(E207=0, "-", IF(H207/E207&lt;10, H207/E207, "&gt;999%"))</f>
        <v>0.69230769230769229</v>
      </c>
    </row>
    <row r="208" spans="1:10" x14ac:dyDescent="0.2">
      <c r="A208" s="158" t="s">
        <v>563</v>
      </c>
      <c r="B208" s="65">
        <v>2</v>
      </c>
      <c r="C208" s="66">
        <v>1</v>
      </c>
      <c r="D208" s="65">
        <v>9</v>
      </c>
      <c r="E208" s="66">
        <v>9</v>
      </c>
      <c r="F208" s="67"/>
      <c r="G208" s="65">
        <f>B208-C208</f>
        <v>1</v>
      </c>
      <c r="H208" s="66">
        <f>D208-E208</f>
        <v>0</v>
      </c>
      <c r="I208" s="20">
        <f>IF(C208=0, "-", IF(G208/C208&lt;10, G208/C208, "&gt;999%"))</f>
        <v>1</v>
      </c>
      <c r="J208" s="21">
        <f>IF(E208=0, "-", IF(H208/E208&lt;10, H208/E208, "&gt;999%"))</f>
        <v>0</v>
      </c>
    </row>
    <row r="209" spans="1:10" x14ac:dyDescent="0.2">
      <c r="A209" s="158" t="s">
        <v>575</v>
      </c>
      <c r="B209" s="65">
        <v>0</v>
      </c>
      <c r="C209" s="66">
        <v>0</v>
      </c>
      <c r="D209" s="65">
        <v>3</v>
      </c>
      <c r="E209" s="66">
        <v>0</v>
      </c>
      <c r="F209" s="67"/>
      <c r="G209" s="65">
        <f>B209-C209</f>
        <v>0</v>
      </c>
      <c r="H209" s="66">
        <f>D209-E209</f>
        <v>3</v>
      </c>
      <c r="I209" s="20" t="str">
        <f>IF(C209=0, "-", IF(G209/C209&lt;10, G209/C209, "&gt;999%"))</f>
        <v>-</v>
      </c>
      <c r="J209" s="21" t="str">
        <f>IF(E209=0, "-", IF(H209/E209&lt;10, H209/E209, "&gt;999%"))</f>
        <v>-</v>
      </c>
    </row>
    <row r="210" spans="1:10" x14ac:dyDescent="0.2">
      <c r="A210" s="158" t="s">
        <v>588</v>
      </c>
      <c r="B210" s="65">
        <v>0</v>
      </c>
      <c r="C210" s="66">
        <v>0</v>
      </c>
      <c r="D210" s="65">
        <v>0</v>
      </c>
      <c r="E210" s="66">
        <v>1</v>
      </c>
      <c r="F210" s="67"/>
      <c r="G210" s="65">
        <f>B210-C210</f>
        <v>0</v>
      </c>
      <c r="H210" s="66">
        <f>D210-E210</f>
        <v>-1</v>
      </c>
      <c r="I210" s="20" t="str">
        <f>IF(C210=0, "-", IF(G210/C210&lt;10, G210/C210, "&gt;999%"))</f>
        <v>-</v>
      </c>
      <c r="J210" s="21">
        <f>IF(E210=0, "-", IF(H210/E210&lt;10, H210/E210, "&gt;999%"))</f>
        <v>-1</v>
      </c>
    </row>
    <row r="211" spans="1:10" s="160" customFormat="1" x14ac:dyDescent="0.2">
      <c r="A211" s="178" t="s">
        <v>679</v>
      </c>
      <c r="B211" s="71">
        <v>6</v>
      </c>
      <c r="C211" s="72">
        <v>5</v>
      </c>
      <c r="D211" s="71">
        <v>34</v>
      </c>
      <c r="E211" s="72">
        <v>23</v>
      </c>
      <c r="F211" s="73"/>
      <c r="G211" s="71">
        <f>B211-C211</f>
        <v>1</v>
      </c>
      <c r="H211" s="72">
        <f>D211-E211</f>
        <v>11</v>
      </c>
      <c r="I211" s="37">
        <f>IF(C211=0, "-", IF(G211/C211&lt;10, G211/C211, "&gt;999%"))</f>
        <v>0.2</v>
      </c>
      <c r="J211" s="38">
        <f>IF(E211=0, "-", IF(H211/E211&lt;10, H211/E211, "&gt;999%"))</f>
        <v>0.47826086956521741</v>
      </c>
    </row>
    <row r="212" spans="1:10" x14ac:dyDescent="0.2">
      <c r="A212" s="177"/>
      <c r="B212" s="143"/>
      <c r="C212" s="144"/>
      <c r="D212" s="143"/>
      <c r="E212" s="144"/>
      <c r="F212" s="145"/>
      <c r="G212" s="143"/>
      <c r="H212" s="144"/>
      <c r="I212" s="151"/>
      <c r="J212" s="152"/>
    </row>
    <row r="213" spans="1:10" s="139" customFormat="1" x14ac:dyDescent="0.2">
      <c r="A213" s="159" t="s">
        <v>56</v>
      </c>
      <c r="B213" s="65"/>
      <c r="C213" s="66"/>
      <c r="D213" s="65"/>
      <c r="E213" s="66"/>
      <c r="F213" s="67"/>
      <c r="G213" s="65"/>
      <c r="H213" s="66"/>
      <c r="I213" s="20"/>
      <c r="J213" s="21"/>
    </row>
    <row r="214" spans="1:10" x14ac:dyDescent="0.2">
      <c r="A214" s="158" t="s">
        <v>406</v>
      </c>
      <c r="B214" s="65">
        <v>0</v>
      </c>
      <c r="C214" s="66">
        <v>0</v>
      </c>
      <c r="D214" s="65">
        <v>1</v>
      </c>
      <c r="E214" s="66">
        <v>1</v>
      </c>
      <c r="F214" s="67"/>
      <c r="G214" s="65">
        <f t="shared" ref="G214:G219" si="28">B214-C214</f>
        <v>0</v>
      </c>
      <c r="H214" s="66">
        <f t="shared" ref="H214:H219" si="29">D214-E214</f>
        <v>0</v>
      </c>
      <c r="I214" s="20" t="str">
        <f t="shared" ref="I214:I219" si="30">IF(C214=0, "-", IF(G214/C214&lt;10, G214/C214, "&gt;999%"))</f>
        <v>-</v>
      </c>
      <c r="J214" s="21">
        <f t="shared" ref="J214:J219" si="31">IF(E214=0, "-", IF(H214/E214&lt;10, H214/E214, "&gt;999%"))</f>
        <v>0</v>
      </c>
    </row>
    <row r="215" spans="1:10" x14ac:dyDescent="0.2">
      <c r="A215" s="158" t="s">
        <v>274</v>
      </c>
      <c r="B215" s="65">
        <v>0</v>
      </c>
      <c r="C215" s="66">
        <v>0</v>
      </c>
      <c r="D215" s="65">
        <v>2</v>
      </c>
      <c r="E215" s="66">
        <v>3</v>
      </c>
      <c r="F215" s="67"/>
      <c r="G215" s="65">
        <f t="shared" si="28"/>
        <v>0</v>
      </c>
      <c r="H215" s="66">
        <f t="shared" si="29"/>
        <v>-1</v>
      </c>
      <c r="I215" s="20" t="str">
        <f t="shared" si="30"/>
        <v>-</v>
      </c>
      <c r="J215" s="21">
        <f t="shared" si="31"/>
        <v>-0.33333333333333331</v>
      </c>
    </row>
    <row r="216" spans="1:10" x14ac:dyDescent="0.2">
      <c r="A216" s="158" t="s">
        <v>338</v>
      </c>
      <c r="B216" s="65">
        <v>0</v>
      </c>
      <c r="C216" s="66">
        <v>0</v>
      </c>
      <c r="D216" s="65">
        <v>0</v>
      </c>
      <c r="E216" s="66">
        <v>1</v>
      </c>
      <c r="F216" s="67"/>
      <c r="G216" s="65">
        <f t="shared" si="28"/>
        <v>0</v>
      </c>
      <c r="H216" s="66">
        <f t="shared" si="29"/>
        <v>-1</v>
      </c>
      <c r="I216" s="20" t="str">
        <f t="shared" si="30"/>
        <v>-</v>
      </c>
      <c r="J216" s="21">
        <f t="shared" si="31"/>
        <v>-1</v>
      </c>
    </row>
    <row r="217" spans="1:10" x14ac:dyDescent="0.2">
      <c r="A217" s="158" t="s">
        <v>479</v>
      </c>
      <c r="B217" s="65">
        <v>0</v>
      </c>
      <c r="C217" s="66">
        <v>0</v>
      </c>
      <c r="D217" s="65">
        <v>0</v>
      </c>
      <c r="E217" s="66">
        <v>1</v>
      </c>
      <c r="F217" s="67"/>
      <c r="G217" s="65">
        <f t="shared" si="28"/>
        <v>0</v>
      </c>
      <c r="H217" s="66">
        <f t="shared" si="29"/>
        <v>-1</v>
      </c>
      <c r="I217" s="20" t="str">
        <f t="shared" si="30"/>
        <v>-</v>
      </c>
      <c r="J217" s="21">
        <f t="shared" si="31"/>
        <v>-1</v>
      </c>
    </row>
    <row r="218" spans="1:10" x14ac:dyDescent="0.2">
      <c r="A218" s="158" t="s">
        <v>498</v>
      </c>
      <c r="B218" s="65">
        <v>0</v>
      </c>
      <c r="C218" s="66">
        <v>0</v>
      </c>
      <c r="D218" s="65">
        <v>0</v>
      </c>
      <c r="E218" s="66">
        <v>2</v>
      </c>
      <c r="F218" s="67"/>
      <c r="G218" s="65">
        <f t="shared" si="28"/>
        <v>0</v>
      </c>
      <c r="H218" s="66">
        <f t="shared" si="29"/>
        <v>-2</v>
      </c>
      <c r="I218" s="20" t="str">
        <f t="shared" si="30"/>
        <v>-</v>
      </c>
      <c r="J218" s="21">
        <f t="shared" si="31"/>
        <v>-1</v>
      </c>
    </row>
    <row r="219" spans="1:10" s="160" customFormat="1" x14ac:dyDescent="0.2">
      <c r="A219" s="178" t="s">
        <v>680</v>
      </c>
      <c r="B219" s="71">
        <v>0</v>
      </c>
      <c r="C219" s="72">
        <v>0</v>
      </c>
      <c r="D219" s="71">
        <v>3</v>
      </c>
      <c r="E219" s="72">
        <v>8</v>
      </c>
      <c r="F219" s="73"/>
      <c r="G219" s="71">
        <f t="shared" si="28"/>
        <v>0</v>
      </c>
      <c r="H219" s="72">
        <f t="shared" si="29"/>
        <v>-5</v>
      </c>
      <c r="I219" s="37" t="str">
        <f t="shared" si="30"/>
        <v>-</v>
      </c>
      <c r="J219" s="38">
        <f t="shared" si="31"/>
        <v>-0.625</v>
      </c>
    </row>
    <row r="220" spans="1:10" x14ac:dyDescent="0.2">
      <c r="A220" s="177"/>
      <c r="B220" s="143"/>
      <c r="C220" s="144"/>
      <c r="D220" s="143"/>
      <c r="E220" s="144"/>
      <c r="F220" s="145"/>
      <c r="G220" s="143"/>
      <c r="H220" s="144"/>
      <c r="I220" s="151"/>
      <c r="J220" s="152"/>
    </row>
    <row r="221" spans="1:10" s="139" customFormat="1" x14ac:dyDescent="0.2">
      <c r="A221" s="159" t="s">
        <v>57</v>
      </c>
      <c r="B221" s="65"/>
      <c r="C221" s="66"/>
      <c r="D221" s="65"/>
      <c r="E221" s="66"/>
      <c r="F221" s="67"/>
      <c r="G221" s="65"/>
      <c r="H221" s="66"/>
      <c r="I221" s="20"/>
      <c r="J221" s="21"/>
    </row>
    <row r="222" spans="1:10" x14ac:dyDescent="0.2">
      <c r="A222" s="158" t="s">
        <v>57</v>
      </c>
      <c r="B222" s="65">
        <v>0</v>
      </c>
      <c r="C222" s="66">
        <v>2</v>
      </c>
      <c r="D222" s="65">
        <v>8</v>
      </c>
      <c r="E222" s="66">
        <v>5</v>
      </c>
      <c r="F222" s="67"/>
      <c r="G222" s="65">
        <f>B222-C222</f>
        <v>-2</v>
      </c>
      <c r="H222" s="66">
        <f>D222-E222</f>
        <v>3</v>
      </c>
      <c r="I222" s="20">
        <f>IF(C222=0, "-", IF(G222/C222&lt;10, G222/C222, "&gt;999%"))</f>
        <v>-1</v>
      </c>
      <c r="J222" s="21">
        <f>IF(E222=0, "-", IF(H222/E222&lt;10, H222/E222, "&gt;999%"))</f>
        <v>0.6</v>
      </c>
    </row>
    <row r="223" spans="1:10" s="160" customFormat="1" x14ac:dyDescent="0.2">
      <c r="A223" s="178" t="s">
        <v>681</v>
      </c>
      <c r="B223" s="71">
        <v>0</v>
      </c>
      <c r="C223" s="72">
        <v>2</v>
      </c>
      <c r="D223" s="71">
        <v>8</v>
      </c>
      <c r="E223" s="72">
        <v>5</v>
      </c>
      <c r="F223" s="73"/>
      <c r="G223" s="71">
        <f>B223-C223</f>
        <v>-2</v>
      </c>
      <c r="H223" s="72">
        <f>D223-E223</f>
        <v>3</v>
      </c>
      <c r="I223" s="37">
        <f>IF(C223=0, "-", IF(G223/C223&lt;10, G223/C223, "&gt;999%"))</f>
        <v>-1</v>
      </c>
      <c r="J223" s="38">
        <f>IF(E223=0, "-", IF(H223/E223&lt;10, H223/E223, "&gt;999%"))</f>
        <v>0.6</v>
      </c>
    </row>
    <row r="224" spans="1:10" x14ac:dyDescent="0.2">
      <c r="A224" s="177"/>
      <c r="B224" s="143"/>
      <c r="C224" s="144"/>
      <c r="D224" s="143"/>
      <c r="E224" s="144"/>
      <c r="F224" s="145"/>
      <c r="G224" s="143"/>
      <c r="H224" s="144"/>
      <c r="I224" s="151"/>
      <c r="J224" s="152"/>
    </row>
    <row r="225" spans="1:10" s="139" customFormat="1" x14ac:dyDescent="0.2">
      <c r="A225" s="159" t="s">
        <v>58</v>
      </c>
      <c r="B225" s="65"/>
      <c r="C225" s="66"/>
      <c r="D225" s="65"/>
      <c r="E225" s="66"/>
      <c r="F225" s="67"/>
      <c r="G225" s="65"/>
      <c r="H225" s="66"/>
      <c r="I225" s="20"/>
      <c r="J225" s="21"/>
    </row>
    <row r="226" spans="1:10" x14ac:dyDescent="0.2">
      <c r="A226" s="158" t="s">
        <v>589</v>
      </c>
      <c r="B226" s="65">
        <v>31</v>
      </c>
      <c r="C226" s="66">
        <v>35</v>
      </c>
      <c r="D226" s="65">
        <v>317</v>
      </c>
      <c r="E226" s="66">
        <v>417</v>
      </c>
      <c r="F226" s="67"/>
      <c r="G226" s="65">
        <f>B226-C226</f>
        <v>-4</v>
      </c>
      <c r="H226" s="66">
        <f>D226-E226</f>
        <v>-100</v>
      </c>
      <c r="I226" s="20">
        <f>IF(C226=0, "-", IF(G226/C226&lt;10, G226/C226, "&gt;999%"))</f>
        <v>-0.11428571428571428</v>
      </c>
      <c r="J226" s="21">
        <f>IF(E226=0, "-", IF(H226/E226&lt;10, H226/E226, "&gt;999%"))</f>
        <v>-0.23980815347721823</v>
      </c>
    </row>
    <row r="227" spans="1:10" x14ac:dyDescent="0.2">
      <c r="A227" s="158" t="s">
        <v>564</v>
      </c>
      <c r="B227" s="65">
        <v>77</v>
      </c>
      <c r="C227" s="66">
        <v>64</v>
      </c>
      <c r="D227" s="65">
        <v>972</v>
      </c>
      <c r="E227" s="66">
        <v>902</v>
      </c>
      <c r="F227" s="67"/>
      <c r="G227" s="65">
        <f>B227-C227</f>
        <v>13</v>
      </c>
      <c r="H227" s="66">
        <f>D227-E227</f>
        <v>70</v>
      </c>
      <c r="I227" s="20">
        <f>IF(C227=0, "-", IF(G227/C227&lt;10, G227/C227, "&gt;999%"))</f>
        <v>0.203125</v>
      </c>
      <c r="J227" s="21">
        <f>IF(E227=0, "-", IF(H227/E227&lt;10, H227/E227, "&gt;999%"))</f>
        <v>7.7605321507760533E-2</v>
      </c>
    </row>
    <row r="228" spans="1:10" x14ac:dyDescent="0.2">
      <c r="A228" s="158" t="s">
        <v>576</v>
      </c>
      <c r="B228" s="65">
        <v>44</v>
      </c>
      <c r="C228" s="66">
        <v>54</v>
      </c>
      <c r="D228" s="65">
        <v>651</v>
      </c>
      <c r="E228" s="66">
        <v>645</v>
      </c>
      <c r="F228" s="67"/>
      <c r="G228" s="65">
        <f>B228-C228</f>
        <v>-10</v>
      </c>
      <c r="H228" s="66">
        <f>D228-E228</f>
        <v>6</v>
      </c>
      <c r="I228" s="20">
        <f>IF(C228=0, "-", IF(G228/C228&lt;10, G228/C228, "&gt;999%"))</f>
        <v>-0.18518518518518517</v>
      </c>
      <c r="J228" s="21">
        <f>IF(E228=0, "-", IF(H228/E228&lt;10, H228/E228, "&gt;999%"))</f>
        <v>9.3023255813953487E-3</v>
      </c>
    </row>
    <row r="229" spans="1:10" s="160" customFormat="1" x14ac:dyDescent="0.2">
      <c r="A229" s="178" t="s">
        <v>682</v>
      </c>
      <c r="B229" s="71">
        <v>152</v>
      </c>
      <c r="C229" s="72">
        <v>153</v>
      </c>
      <c r="D229" s="71">
        <v>1940</v>
      </c>
      <c r="E229" s="72">
        <v>1964</v>
      </c>
      <c r="F229" s="73"/>
      <c r="G229" s="71">
        <f>B229-C229</f>
        <v>-1</v>
      </c>
      <c r="H229" s="72">
        <f>D229-E229</f>
        <v>-24</v>
      </c>
      <c r="I229" s="37">
        <f>IF(C229=0, "-", IF(G229/C229&lt;10, G229/C229, "&gt;999%"))</f>
        <v>-6.5359477124183009E-3</v>
      </c>
      <c r="J229" s="38">
        <f>IF(E229=0, "-", IF(H229/E229&lt;10, H229/E229, "&gt;999%"))</f>
        <v>-1.2219959266802444E-2</v>
      </c>
    </row>
    <row r="230" spans="1:10" x14ac:dyDescent="0.2">
      <c r="A230" s="177"/>
      <c r="B230" s="143"/>
      <c r="C230" s="144"/>
      <c r="D230" s="143"/>
      <c r="E230" s="144"/>
      <c r="F230" s="145"/>
      <c r="G230" s="143"/>
      <c r="H230" s="144"/>
      <c r="I230" s="151"/>
      <c r="J230" s="152"/>
    </row>
    <row r="231" spans="1:10" s="139" customFormat="1" x14ac:dyDescent="0.2">
      <c r="A231" s="159" t="s">
        <v>59</v>
      </c>
      <c r="B231" s="65"/>
      <c r="C231" s="66"/>
      <c r="D231" s="65"/>
      <c r="E231" s="66"/>
      <c r="F231" s="67"/>
      <c r="G231" s="65"/>
      <c r="H231" s="66"/>
      <c r="I231" s="20"/>
      <c r="J231" s="21"/>
    </row>
    <row r="232" spans="1:10" x14ac:dyDescent="0.2">
      <c r="A232" s="158" t="s">
        <v>530</v>
      </c>
      <c r="B232" s="65">
        <v>142</v>
      </c>
      <c r="C232" s="66">
        <v>102</v>
      </c>
      <c r="D232" s="65">
        <v>1149</v>
      </c>
      <c r="E232" s="66">
        <v>1275</v>
      </c>
      <c r="F232" s="67"/>
      <c r="G232" s="65">
        <f>B232-C232</f>
        <v>40</v>
      </c>
      <c r="H232" s="66">
        <f>D232-E232</f>
        <v>-126</v>
      </c>
      <c r="I232" s="20">
        <f>IF(C232=0, "-", IF(G232/C232&lt;10, G232/C232, "&gt;999%"))</f>
        <v>0.39215686274509803</v>
      </c>
      <c r="J232" s="21">
        <f>IF(E232=0, "-", IF(H232/E232&lt;10, H232/E232, "&gt;999%"))</f>
        <v>-9.8823529411764699E-2</v>
      </c>
    </row>
    <row r="233" spans="1:10" x14ac:dyDescent="0.2">
      <c r="A233" s="158" t="s">
        <v>542</v>
      </c>
      <c r="B233" s="65">
        <v>568</v>
      </c>
      <c r="C233" s="66">
        <v>413</v>
      </c>
      <c r="D233" s="65">
        <v>3385</v>
      </c>
      <c r="E233" s="66">
        <v>3708</v>
      </c>
      <c r="F233" s="67"/>
      <c r="G233" s="65">
        <f>B233-C233</f>
        <v>155</v>
      </c>
      <c r="H233" s="66">
        <f>D233-E233</f>
        <v>-323</v>
      </c>
      <c r="I233" s="20">
        <f>IF(C233=0, "-", IF(G233/C233&lt;10, G233/C233, "&gt;999%"))</f>
        <v>0.37530266343825663</v>
      </c>
      <c r="J233" s="21">
        <f>IF(E233=0, "-", IF(H233/E233&lt;10, H233/E233, "&gt;999%"))</f>
        <v>-8.710895361380798E-2</v>
      </c>
    </row>
    <row r="234" spans="1:10" x14ac:dyDescent="0.2">
      <c r="A234" s="158" t="s">
        <v>456</v>
      </c>
      <c r="B234" s="65">
        <v>282</v>
      </c>
      <c r="C234" s="66">
        <v>252</v>
      </c>
      <c r="D234" s="65">
        <v>2289</v>
      </c>
      <c r="E234" s="66">
        <v>2573</v>
      </c>
      <c r="F234" s="67"/>
      <c r="G234" s="65">
        <f>B234-C234</f>
        <v>30</v>
      </c>
      <c r="H234" s="66">
        <f>D234-E234</f>
        <v>-284</v>
      </c>
      <c r="I234" s="20">
        <f>IF(C234=0, "-", IF(G234/C234&lt;10, G234/C234, "&gt;999%"))</f>
        <v>0.11904761904761904</v>
      </c>
      <c r="J234" s="21">
        <f>IF(E234=0, "-", IF(H234/E234&lt;10, H234/E234, "&gt;999%"))</f>
        <v>-0.11037699183832103</v>
      </c>
    </row>
    <row r="235" spans="1:10" s="160" customFormat="1" x14ac:dyDescent="0.2">
      <c r="A235" s="178" t="s">
        <v>683</v>
      </c>
      <c r="B235" s="71">
        <v>992</v>
      </c>
      <c r="C235" s="72">
        <v>767</v>
      </c>
      <c r="D235" s="71">
        <v>6823</v>
      </c>
      <c r="E235" s="72">
        <v>7556</v>
      </c>
      <c r="F235" s="73"/>
      <c r="G235" s="71">
        <f>B235-C235</f>
        <v>225</v>
      </c>
      <c r="H235" s="72">
        <f>D235-E235</f>
        <v>-733</v>
      </c>
      <c r="I235" s="37">
        <f>IF(C235=0, "-", IF(G235/C235&lt;10, G235/C235, "&gt;999%"))</f>
        <v>0.29335071707953064</v>
      </c>
      <c r="J235" s="38">
        <f>IF(E235=0, "-", IF(H235/E235&lt;10, H235/E235, "&gt;999%"))</f>
        <v>-9.7008999470619375E-2</v>
      </c>
    </row>
    <row r="236" spans="1:10" x14ac:dyDescent="0.2">
      <c r="A236" s="177"/>
      <c r="B236" s="143"/>
      <c r="C236" s="144"/>
      <c r="D236" s="143"/>
      <c r="E236" s="144"/>
      <c r="F236" s="145"/>
      <c r="G236" s="143"/>
      <c r="H236" s="144"/>
      <c r="I236" s="151"/>
      <c r="J236" s="152"/>
    </row>
    <row r="237" spans="1:10" s="139" customFormat="1" x14ac:dyDescent="0.2">
      <c r="A237" s="159" t="s">
        <v>60</v>
      </c>
      <c r="B237" s="65"/>
      <c r="C237" s="66"/>
      <c r="D237" s="65"/>
      <c r="E237" s="66"/>
      <c r="F237" s="67"/>
      <c r="G237" s="65"/>
      <c r="H237" s="66"/>
      <c r="I237" s="20"/>
      <c r="J237" s="21"/>
    </row>
    <row r="238" spans="1:10" x14ac:dyDescent="0.2">
      <c r="A238" s="158" t="s">
        <v>507</v>
      </c>
      <c r="B238" s="65">
        <v>0</v>
      </c>
      <c r="C238" s="66">
        <v>0</v>
      </c>
      <c r="D238" s="65">
        <v>4</v>
      </c>
      <c r="E238" s="66">
        <v>0</v>
      </c>
      <c r="F238" s="67"/>
      <c r="G238" s="65">
        <f>B238-C238</f>
        <v>0</v>
      </c>
      <c r="H238" s="66">
        <f>D238-E238</f>
        <v>4</v>
      </c>
      <c r="I238" s="20" t="str">
        <f>IF(C238=0, "-", IF(G238/C238&lt;10, G238/C238, "&gt;999%"))</f>
        <v>-</v>
      </c>
      <c r="J238" s="21" t="str">
        <f>IF(E238=0, "-", IF(H238/E238&lt;10, H238/E238, "&gt;999%"))</f>
        <v>-</v>
      </c>
    </row>
    <row r="239" spans="1:10" s="160" customFormat="1" x14ac:dyDescent="0.2">
      <c r="A239" s="178" t="s">
        <v>684</v>
      </c>
      <c r="B239" s="71">
        <v>0</v>
      </c>
      <c r="C239" s="72">
        <v>0</v>
      </c>
      <c r="D239" s="71">
        <v>4</v>
      </c>
      <c r="E239" s="72">
        <v>0</v>
      </c>
      <c r="F239" s="73"/>
      <c r="G239" s="71">
        <f>B239-C239</f>
        <v>0</v>
      </c>
      <c r="H239" s="72">
        <f>D239-E239</f>
        <v>4</v>
      </c>
      <c r="I239" s="37" t="str">
        <f>IF(C239=0, "-", IF(G239/C239&lt;10, G239/C239, "&gt;999%"))</f>
        <v>-</v>
      </c>
      <c r="J239" s="38" t="str">
        <f>IF(E239=0, "-", IF(H239/E239&lt;10, H239/E239, "&gt;999%"))</f>
        <v>-</v>
      </c>
    </row>
    <row r="240" spans="1:10" x14ac:dyDescent="0.2">
      <c r="A240" s="177"/>
      <c r="B240" s="143"/>
      <c r="C240" s="144"/>
      <c r="D240" s="143"/>
      <c r="E240" s="144"/>
      <c r="F240" s="145"/>
      <c r="G240" s="143"/>
      <c r="H240" s="144"/>
      <c r="I240" s="151"/>
      <c r="J240" s="152"/>
    </row>
    <row r="241" spans="1:10" s="139" customFormat="1" x14ac:dyDescent="0.2">
      <c r="A241" s="159" t="s">
        <v>61</v>
      </c>
      <c r="B241" s="65"/>
      <c r="C241" s="66"/>
      <c r="D241" s="65"/>
      <c r="E241" s="66"/>
      <c r="F241" s="67"/>
      <c r="G241" s="65"/>
      <c r="H241" s="66"/>
      <c r="I241" s="20"/>
      <c r="J241" s="21"/>
    </row>
    <row r="242" spans="1:10" x14ac:dyDescent="0.2">
      <c r="A242" s="158" t="s">
        <v>590</v>
      </c>
      <c r="B242" s="65">
        <v>8</v>
      </c>
      <c r="C242" s="66">
        <v>14</v>
      </c>
      <c r="D242" s="65">
        <v>118</v>
      </c>
      <c r="E242" s="66">
        <v>96</v>
      </c>
      <c r="F242" s="67"/>
      <c r="G242" s="65">
        <f>B242-C242</f>
        <v>-6</v>
      </c>
      <c r="H242" s="66">
        <f>D242-E242</f>
        <v>22</v>
      </c>
      <c r="I242" s="20">
        <f>IF(C242=0, "-", IF(G242/C242&lt;10, G242/C242, "&gt;999%"))</f>
        <v>-0.42857142857142855</v>
      </c>
      <c r="J242" s="21">
        <f>IF(E242=0, "-", IF(H242/E242&lt;10, H242/E242, "&gt;999%"))</f>
        <v>0.22916666666666666</v>
      </c>
    </row>
    <row r="243" spans="1:10" x14ac:dyDescent="0.2">
      <c r="A243" s="158" t="s">
        <v>577</v>
      </c>
      <c r="B243" s="65">
        <v>7</v>
      </c>
      <c r="C243" s="66">
        <v>3</v>
      </c>
      <c r="D243" s="65">
        <v>32</v>
      </c>
      <c r="E243" s="66">
        <v>22</v>
      </c>
      <c r="F243" s="67"/>
      <c r="G243" s="65">
        <f>B243-C243</f>
        <v>4</v>
      </c>
      <c r="H243" s="66">
        <f>D243-E243</f>
        <v>10</v>
      </c>
      <c r="I243" s="20">
        <f>IF(C243=0, "-", IF(G243/C243&lt;10, G243/C243, "&gt;999%"))</f>
        <v>1.3333333333333333</v>
      </c>
      <c r="J243" s="21">
        <f>IF(E243=0, "-", IF(H243/E243&lt;10, H243/E243, "&gt;999%"))</f>
        <v>0.45454545454545453</v>
      </c>
    </row>
    <row r="244" spans="1:10" x14ac:dyDescent="0.2">
      <c r="A244" s="158" t="s">
        <v>565</v>
      </c>
      <c r="B244" s="65">
        <v>28</v>
      </c>
      <c r="C244" s="66">
        <v>32</v>
      </c>
      <c r="D244" s="65">
        <v>296</v>
      </c>
      <c r="E244" s="66">
        <v>340</v>
      </c>
      <c r="F244" s="67"/>
      <c r="G244" s="65">
        <f>B244-C244</f>
        <v>-4</v>
      </c>
      <c r="H244" s="66">
        <f>D244-E244</f>
        <v>-44</v>
      </c>
      <c r="I244" s="20">
        <f>IF(C244=0, "-", IF(G244/C244&lt;10, G244/C244, "&gt;999%"))</f>
        <v>-0.125</v>
      </c>
      <c r="J244" s="21">
        <f>IF(E244=0, "-", IF(H244/E244&lt;10, H244/E244, "&gt;999%"))</f>
        <v>-0.12941176470588237</v>
      </c>
    </row>
    <row r="245" spans="1:10" x14ac:dyDescent="0.2">
      <c r="A245" s="158" t="s">
        <v>566</v>
      </c>
      <c r="B245" s="65">
        <v>5</v>
      </c>
      <c r="C245" s="66">
        <v>5</v>
      </c>
      <c r="D245" s="65">
        <v>43</v>
      </c>
      <c r="E245" s="66">
        <v>24</v>
      </c>
      <c r="F245" s="67"/>
      <c r="G245" s="65">
        <f>B245-C245</f>
        <v>0</v>
      </c>
      <c r="H245" s="66">
        <f>D245-E245</f>
        <v>19</v>
      </c>
      <c r="I245" s="20">
        <f>IF(C245=0, "-", IF(G245/C245&lt;10, G245/C245, "&gt;999%"))</f>
        <v>0</v>
      </c>
      <c r="J245" s="21">
        <f>IF(E245=0, "-", IF(H245/E245&lt;10, H245/E245, "&gt;999%"))</f>
        <v>0.79166666666666663</v>
      </c>
    </row>
    <row r="246" spans="1:10" s="160" customFormat="1" x14ac:dyDescent="0.2">
      <c r="A246" s="178" t="s">
        <v>685</v>
      </c>
      <c r="B246" s="71">
        <v>48</v>
      </c>
      <c r="C246" s="72">
        <v>54</v>
      </c>
      <c r="D246" s="71">
        <v>489</v>
      </c>
      <c r="E246" s="72">
        <v>482</v>
      </c>
      <c r="F246" s="73"/>
      <c r="G246" s="71">
        <f>B246-C246</f>
        <v>-6</v>
      </c>
      <c r="H246" s="72">
        <f>D246-E246</f>
        <v>7</v>
      </c>
      <c r="I246" s="37">
        <f>IF(C246=0, "-", IF(G246/C246&lt;10, G246/C246, "&gt;999%"))</f>
        <v>-0.1111111111111111</v>
      </c>
      <c r="J246" s="38">
        <f>IF(E246=0, "-", IF(H246/E246&lt;10, H246/E246, "&gt;999%"))</f>
        <v>1.4522821576763486E-2</v>
      </c>
    </row>
    <row r="247" spans="1:10" x14ac:dyDescent="0.2">
      <c r="A247" s="177"/>
      <c r="B247" s="143"/>
      <c r="C247" s="144"/>
      <c r="D247" s="143"/>
      <c r="E247" s="144"/>
      <c r="F247" s="145"/>
      <c r="G247" s="143"/>
      <c r="H247" s="144"/>
      <c r="I247" s="151"/>
      <c r="J247" s="152"/>
    </row>
    <row r="248" spans="1:10" s="139" customFormat="1" x14ac:dyDescent="0.2">
      <c r="A248" s="159" t="s">
        <v>62</v>
      </c>
      <c r="B248" s="65"/>
      <c r="C248" s="66"/>
      <c r="D248" s="65"/>
      <c r="E248" s="66"/>
      <c r="F248" s="67"/>
      <c r="G248" s="65"/>
      <c r="H248" s="66"/>
      <c r="I248" s="20"/>
      <c r="J248" s="21"/>
    </row>
    <row r="249" spans="1:10" x14ac:dyDescent="0.2">
      <c r="A249" s="158" t="s">
        <v>407</v>
      </c>
      <c r="B249" s="65">
        <v>12</v>
      </c>
      <c r="C249" s="66">
        <v>15</v>
      </c>
      <c r="D249" s="65">
        <v>144</v>
      </c>
      <c r="E249" s="66">
        <v>181</v>
      </c>
      <c r="F249" s="67"/>
      <c r="G249" s="65">
        <f t="shared" ref="G249:G256" si="32">B249-C249</f>
        <v>-3</v>
      </c>
      <c r="H249" s="66">
        <f t="shared" ref="H249:H256" si="33">D249-E249</f>
        <v>-37</v>
      </c>
      <c r="I249" s="20">
        <f t="shared" ref="I249:I256" si="34">IF(C249=0, "-", IF(G249/C249&lt;10, G249/C249, "&gt;999%"))</f>
        <v>-0.2</v>
      </c>
      <c r="J249" s="21">
        <f t="shared" ref="J249:J256" si="35">IF(E249=0, "-", IF(H249/E249&lt;10, H249/E249, "&gt;999%"))</f>
        <v>-0.20441988950276244</v>
      </c>
    </row>
    <row r="250" spans="1:10" x14ac:dyDescent="0.2">
      <c r="A250" s="158" t="s">
        <v>480</v>
      </c>
      <c r="B250" s="65">
        <v>2</v>
      </c>
      <c r="C250" s="66">
        <v>2</v>
      </c>
      <c r="D250" s="65">
        <v>59</v>
      </c>
      <c r="E250" s="66">
        <v>108</v>
      </c>
      <c r="F250" s="67"/>
      <c r="G250" s="65">
        <f t="shared" si="32"/>
        <v>0</v>
      </c>
      <c r="H250" s="66">
        <f t="shared" si="33"/>
        <v>-49</v>
      </c>
      <c r="I250" s="20">
        <f t="shared" si="34"/>
        <v>0</v>
      </c>
      <c r="J250" s="21">
        <f t="shared" si="35"/>
        <v>-0.45370370370370372</v>
      </c>
    </row>
    <row r="251" spans="1:10" x14ac:dyDescent="0.2">
      <c r="A251" s="158" t="s">
        <v>339</v>
      </c>
      <c r="B251" s="65">
        <v>4</v>
      </c>
      <c r="C251" s="66">
        <v>0</v>
      </c>
      <c r="D251" s="65">
        <v>7</v>
      </c>
      <c r="E251" s="66">
        <v>7</v>
      </c>
      <c r="F251" s="67"/>
      <c r="G251" s="65">
        <f t="shared" si="32"/>
        <v>4</v>
      </c>
      <c r="H251" s="66">
        <f t="shared" si="33"/>
        <v>0</v>
      </c>
      <c r="I251" s="20" t="str">
        <f t="shared" si="34"/>
        <v>-</v>
      </c>
      <c r="J251" s="21">
        <f t="shared" si="35"/>
        <v>0</v>
      </c>
    </row>
    <row r="252" spans="1:10" x14ac:dyDescent="0.2">
      <c r="A252" s="158" t="s">
        <v>481</v>
      </c>
      <c r="B252" s="65">
        <v>2</v>
      </c>
      <c r="C252" s="66">
        <v>2</v>
      </c>
      <c r="D252" s="65">
        <v>16</v>
      </c>
      <c r="E252" s="66">
        <v>34</v>
      </c>
      <c r="F252" s="67"/>
      <c r="G252" s="65">
        <f t="shared" si="32"/>
        <v>0</v>
      </c>
      <c r="H252" s="66">
        <f t="shared" si="33"/>
        <v>-18</v>
      </c>
      <c r="I252" s="20">
        <f t="shared" si="34"/>
        <v>0</v>
      </c>
      <c r="J252" s="21">
        <f t="shared" si="35"/>
        <v>-0.52941176470588236</v>
      </c>
    </row>
    <row r="253" spans="1:10" x14ac:dyDescent="0.2">
      <c r="A253" s="158" t="s">
        <v>275</v>
      </c>
      <c r="B253" s="65">
        <v>1</v>
      </c>
      <c r="C253" s="66">
        <v>1</v>
      </c>
      <c r="D253" s="65">
        <v>39</v>
      </c>
      <c r="E253" s="66">
        <v>69</v>
      </c>
      <c r="F253" s="67"/>
      <c r="G253" s="65">
        <f t="shared" si="32"/>
        <v>0</v>
      </c>
      <c r="H253" s="66">
        <f t="shared" si="33"/>
        <v>-30</v>
      </c>
      <c r="I253" s="20">
        <f t="shared" si="34"/>
        <v>0</v>
      </c>
      <c r="J253" s="21">
        <f t="shared" si="35"/>
        <v>-0.43478260869565216</v>
      </c>
    </row>
    <row r="254" spans="1:10" x14ac:dyDescent="0.2">
      <c r="A254" s="158" t="s">
        <v>290</v>
      </c>
      <c r="B254" s="65">
        <v>1</v>
      </c>
      <c r="C254" s="66">
        <v>2</v>
      </c>
      <c r="D254" s="65">
        <v>4</v>
      </c>
      <c r="E254" s="66">
        <v>7</v>
      </c>
      <c r="F254" s="67"/>
      <c r="G254" s="65">
        <f t="shared" si="32"/>
        <v>-1</v>
      </c>
      <c r="H254" s="66">
        <f t="shared" si="33"/>
        <v>-3</v>
      </c>
      <c r="I254" s="20">
        <f t="shared" si="34"/>
        <v>-0.5</v>
      </c>
      <c r="J254" s="21">
        <f t="shared" si="35"/>
        <v>-0.42857142857142855</v>
      </c>
    </row>
    <row r="255" spans="1:10" x14ac:dyDescent="0.2">
      <c r="A255" s="158" t="s">
        <v>303</v>
      </c>
      <c r="B255" s="65">
        <v>0</v>
      </c>
      <c r="C255" s="66">
        <v>1</v>
      </c>
      <c r="D255" s="65">
        <v>1</v>
      </c>
      <c r="E255" s="66">
        <v>3</v>
      </c>
      <c r="F255" s="67"/>
      <c r="G255" s="65">
        <f t="shared" si="32"/>
        <v>-1</v>
      </c>
      <c r="H255" s="66">
        <f t="shared" si="33"/>
        <v>-2</v>
      </c>
      <c r="I255" s="20">
        <f t="shared" si="34"/>
        <v>-1</v>
      </c>
      <c r="J255" s="21">
        <f t="shared" si="35"/>
        <v>-0.66666666666666663</v>
      </c>
    </row>
    <row r="256" spans="1:10" s="160" customFormat="1" x14ac:dyDescent="0.2">
      <c r="A256" s="178" t="s">
        <v>686</v>
      </c>
      <c r="B256" s="71">
        <v>22</v>
      </c>
      <c r="C256" s="72">
        <v>23</v>
      </c>
      <c r="D256" s="71">
        <v>270</v>
      </c>
      <c r="E256" s="72">
        <v>409</v>
      </c>
      <c r="F256" s="73"/>
      <c r="G256" s="71">
        <f t="shared" si="32"/>
        <v>-1</v>
      </c>
      <c r="H256" s="72">
        <f t="shared" si="33"/>
        <v>-139</v>
      </c>
      <c r="I256" s="37">
        <f t="shared" si="34"/>
        <v>-4.3478260869565216E-2</v>
      </c>
      <c r="J256" s="38">
        <f t="shared" si="35"/>
        <v>-0.33985330073349634</v>
      </c>
    </row>
    <row r="257" spans="1:10" x14ac:dyDescent="0.2">
      <c r="A257" s="177"/>
      <c r="B257" s="143"/>
      <c r="C257" s="144"/>
      <c r="D257" s="143"/>
      <c r="E257" s="144"/>
      <c r="F257" s="145"/>
      <c r="G257" s="143"/>
      <c r="H257" s="144"/>
      <c r="I257" s="151"/>
      <c r="J257" s="152"/>
    </row>
    <row r="258" spans="1:10" s="139" customFormat="1" x14ac:dyDescent="0.2">
      <c r="A258" s="159" t="s">
        <v>63</v>
      </c>
      <c r="B258" s="65"/>
      <c r="C258" s="66"/>
      <c r="D258" s="65"/>
      <c r="E258" s="66"/>
      <c r="F258" s="67"/>
      <c r="G258" s="65"/>
      <c r="H258" s="66"/>
      <c r="I258" s="20"/>
      <c r="J258" s="21"/>
    </row>
    <row r="259" spans="1:10" x14ac:dyDescent="0.2">
      <c r="A259" s="158" t="s">
        <v>418</v>
      </c>
      <c r="B259" s="65">
        <v>1</v>
      </c>
      <c r="C259" s="66">
        <v>6</v>
      </c>
      <c r="D259" s="65">
        <v>59</v>
      </c>
      <c r="E259" s="66">
        <v>80</v>
      </c>
      <c r="F259" s="67"/>
      <c r="G259" s="65">
        <f t="shared" ref="G259:G265" si="36">B259-C259</f>
        <v>-5</v>
      </c>
      <c r="H259" s="66">
        <f t="shared" ref="H259:H265" si="37">D259-E259</f>
        <v>-21</v>
      </c>
      <c r="I259" s="20">
        <f t="shared" ref="I259:I265" si="38">IF(C259=0, "-", IF(G259/C259&lt;10, G259/C259, "&gt;999%"))</f>
        <v>-0.83333333333333337</v>
      </c>
      <c r="J259" s="21">
        <f t="shared" ref="J259:J265" si="39">IF(E259=0, "-", IF(H259/E259&lt;10, H259/E259, "&gt;999%"))</f>
        <v>-0.26250000000000001</v>
      </c>
    </row>
    <row r="260" spans="1:10" x14ac:dyDescent="0.2">
      <c r="A260" s="158" t="s">
        <v>385</v>
      </c>
      <c r="B260" s="65">
        <v>26</v>
      </c>
      <c r="C260" s="66">
        <v>16</v>
      </c>
      <c r="D260" s="65">
        <v>150</v>
      </c>
      <c r="E260" s="66">
        <v>119</v>
      </c>
      <c r="F260" s="67"/>
      <c r="G260" s="65">
        <f t="shared" si="36"/>
        <v>10</v>
      </c>
      <c r="H260" s="66">
        <f t="shared" si="37"/>
        <v>31</v>
      </c>
      <c r="I260" s="20">
        <f t="shared" si="38"/>
        <v>0.625</v>
      </c>
      <c r="J260" s="21">
        <f t="shared" si="39"/>
        <v>0.26050420168067229</v>
      </c>
    </row>
    <row r="261" spans="1:10" x14ac:dyDescent="0.2">
      <c r="A261" s="158" t="s">
        <v>543</v>
      </c>
      <c r="B261" s="65">
        <v>10</v>
      </c>
      <c r="C261" s="66">
        <v>0</v>
      </c>
      <c r="D261" s="65">
        <v>119</v>
      </c>
      <c r="E261" s="66">
        <v>0</v>
      </c>
      <c r="F261" s="67"/>
      <c r="G261" s="65">
        <f t="shared" si="36"/>
        <v>10</v>
      </c>
      <c r="H261" s="66">
        <f t="shared" si="37"/>
        <v>119</v>
      </c>
      <c r="I261" s="20" t="str">
        <f t="shared" si="38"/>
        <v>-</v>
      </c>
      <c r="J261" s="21" t="str">
        <f t="shared" si="39"/>
        <v>-</v>
      </c>
    </row>
    <row r="262" spans="1:10" x14ac:dyDescent="0.2">
      <c r="A262" s="158" t="s">
        <v>457</v>
      </c>
      <c r="B262" s="65">
        <v>44</v>
      </c>
      <c r="C262" s="66">
        <v>38</v>
      </c>
      <c r="D262" s="65">
        <v>486</v>
      </c>
      <c r="E262" s="66">
        <v>486</v>
      </c>
      <c r="F262" s="67"/>
      <c r="G262" s="65">
        <f t="shared" si="36"/>
        <v>6</v>
      </c>
      <c r="H262" s="66">
        <f t="shared" si="37"/>
        <v>0</v>
      </c>
      <c r="I262" s="20">
        <f t="shared" si="38"/>
        <v>0.15789473684210525</v>
      </c>
      <c r="J262" s="21">
        <f t="shared" si="39"/>
        <v>0</v>
      </c>
    </row>
    <row r="263" spans="1:10" x14ac:dyDescent="0.2">
      <c r="A263" s="158" t="s">
        <v>386</v>
      </c>
      <c r="B263" s="65">
        <v>0</v>
      </c>
      <c r="C263" s="66">
        <v>0</v>
      </c>
      <c r="D263" s="65">
        <v>0</v>
      </c>
      <c r="E263" s="66">
        <v>12</v>
      </c>
      <c r="F263" s="67"/>
      <c r="G263" s="65">
        <f t="shared" si="36"/>
        <v>0</v>
      </c>
      <c r="H263" s="66">
        <f t="shared" si="37"/>
        <v>-12</v>
      </c>
      <c r="I263" s="20" t="str">
        <f t="shared" si="38"/>
        <v>-</v>
      </c>
      <c r="J263" s="21">
        <f t="shared" si="39"/>
        <v>-1</v>
      </c>
    </row>
    <row r="264" spans="1:10" x14ac:dyDescent="0.2">
      <c r="A264" s="158" t="s">
        <v>458</v>
      </c>
      <c r="B264" s="65">
        <v>16</v>
      </c>
      <c r="C264" s="66">
        <v>21</v>
      </c>
      <c r="D264" s="65">
        <v>252</v>
      </c>
      <c r="E264" s="66">
        <v>208</v>
      </c>
      <c r="F264" s="67"/>
      <c r="G264" s="65">
        <f t="shared" si="36"/>
        <v>-5</v>
      </c>
      <c r="H264" s="66">
        <f t="shared" si="37"/>
        <v>44</v>
      </c>
      <c r="I264" s="20">
        <f t="shared" si="38"/>
        <v>-0.23809523809523808</v>
      </c>
      <c r="J264" s="21">
        <f t="shared" si="39"/>
        <v>0.21153846153846154</v>
      </c>
    </row>
    <row r="265" spans="1:10" s="160" customFormat="1" x14ac:dyDescent="0.2">
      <c r="A265" s="178" t="s">
        <v>687</v>
      </c>
      <c r="B265" s="71">
        <v>97</v>
      </c>
      <c r="C265" s="72">
        <v>81</v>
      </c>
      <c r="D265" s="71">
        <v>1066</v>
      </c>
      <c r="E265" s="72">
        <v>905</v>
      </c>
      <c r="F265" s="73"/>
      <c r="G265" s="71">
        <f t="shared" si="36"/>
        <v>16</v>
      </c>
      <c r="H265" s="72">
        <f t="shared" si="37"/>
        <v>161</v>
      </c>
      <c r="I265" s="37">
        <f t="shared" si="38"/>
        <v>0.19753086419753085</v>
      </c>
      <c r="J265" s="38">
        <f t="shared" si="39"/>
        <v>0.17790055248618786</v>
      </c>
    </row>
    <row r="266" spans="1:10" x14ac:dyDescent="0.2">
      <c r="A266" s="177"/>
      <c r="B266" s="143"/>
      <c r="C266" s="144"/>
      <c r="D266" s="143"/>
      <c r="E266" s="144"/>
      <c r="F266" s="145"/>
      <c r="G266" s="143"/>
      <c r="H266" s="144"/>
      <c r="I266" s="151"/>
      <c r="J266" s="152"/>
    </row>
    <row r="267" spans="1:10" s="139" customFormat="1" x14ac:dyDescent="0.2">
      <c r="A267" s="159" t="s">
        <v>64</v>
      </c>
      <c r="B267" s="65"/>
      <c r="C267" s="66"/>
      <c r="D267" s="65"/>
      <c r="E267" s="66"/>
      <c r="F267" s="67"/>
      <c r="G267" s="65"/>
      <c r="H267" s="66"/>
      <c r="I267" s="20"/>
      <c r="J267" s="21"/>
    </row>
    <row r="268" spans="1:10" x14ac:dyDescent="0.2">
      <c r="A268" s="158" t="s">
        <v>64</v>
      </c>
      <c r="B268" s="65">
        <v>81</v>
      </c>
      <c r="C268" s="66">
        <v>62</v>
      </c>
      <c r="D268" s="65">
        <v>510</v>
      </c>
      <c r="E268" s="66">
        <v>552</v>
      </c>
      <c r="F268" s="67"/>
      <c r="G268" s="65">
        <f>B268-C268</f>
        <v>19</v>
      </c>
      <c r="H268" s="66">
        <f>D268-E268</f>
        <v>-42</v>
      </c>
      <c r="I268" s="20">
        <f>IF(C268=0, "-", IF(G268/C268&lt;10, G268/C268, "&gt;999%"))</f>
        <v>0.30645161290322581</v>
      </c>
      <c r="J268" s="21">
        <f>IF(E268=0, "-", IF(H268/E268&lt;10, H268/E268, "&gt;999%"))</f>
        <v>-7.6086956521739135E-2</v>
      </c>
    </row>
    <row r="269" spans="1:10" s="160" customFormat="1" x14ac:dyDescent="0.2">
      <c r="A269" s="178" t="s">
        <v>688</v>
      </c>
      <c r="B269" s="71">
        <v>81</v>
      </c>
      <c r="C269" s="72">
        <v>62</v>
      </c>
      <c r="D269" s="71">
        <v>510</v>
      </c>
      <c r="E269" s="72">
        <v>552</v>
      </c>
      <c r="F269" s="73"/>
      <c r="G269" s="71">
        <f>B269-C269</f>
        <v>19</v>
      </c>
      <c r="H269" s="72">
        <f>D269-E269</f>
        <v>-42</v>
      </c>
      <c r="I269" s="37">
        <f>IF(C269=0, "-", IF(G269/C269&lt;10, G269/C269, "&gt;999%"))</f>
        <v>0.30645161290322581</v>
      </c>
      <c r="J269" s="38">
        <f>IF(E269=0, "-", IF(H269/E269&lt;10, H269/E269, "&gt;999%"))</f>
        <v>-7.6086956521739135E-2</v>
      </c>
    </row>
    <row r="270" spans="1:10" x14ac:dyDescent="0.2">
      <c r="A270" s="177"/>
      <c r="B270" s="143"/>
      <c r="C270" s="144"/>
      <c r="D270" s="143"/>
      <c r="E270" s="144"/>
      <c r="F270" s="145"/>
      <c r="G270" s="143"/>
      <c r="H270" s="144"/>
      <c r="I270" s="151"/>
      <c r="J270" s="152"/>
    </row>
    <row r="271" spans="1:10" s="139" customFormat="1" x14ac:dyDescent="0.2">
      <c r="A271" s="159" t="s">
        <v>65</v>
      </c>
      <c r="B271" s="65"/>
      <c r="C271" s="66"/>
      <c r="D271" s="65"/>
      <c r="E271" s="66"/>
      <c r="F271" s="67"/>
      <c r="G271" s="65"/>
      <c r="H271" s="66"/>
      <c r="I271" s="20"/>
      <c r="J271" s="21"/>
    </row>
    <row r="272" spans="1:10" x14ac:dyDescent="0.2">
      <c r="A272" s="158" t="s">
        <v>312</v>
      </c>
      <c r="B272" s="65">
        <v>12</v>
      </c>
      <c r="C272" s="66">
        <v>80</v>
      </c>
      <c r="D272" s="65">
        <v>559</v>
      </c>
      <c r="E272" s="66">
        <v>909</v>
      </c>
      <c r="F272" s="67"/>
      <c r="G272" s="65">
        <f t="shared" ref="G272:G283" si="40">B272-C272</f>
        <v>-68</v>
      </c>
      <c r="H272" s="66">
        <f t="shared" ref="H272:H283" si="41">D272-E272</f>
        <v>-350</v>
      </c>
      <c r="I272" s="20">
        <f t="shared" ref="I272:I283" si="42">IF(C272=0, "-", IF(G272/C272&lt;10, G272/C272, "&gt;999%"))</f>
        <v>-0.85</v>
      </c>
      <c r="J272" s="21">
        <f t="shared" ref="J272:J283" si="43">IF(E272=0, "-", IF(H272/E272&lt;10, H272/E272, "&gt;999%"))</f>
        <v>-0.38503850385038502</v>
      </c>
    </row>
    <row r="273" spans="1:10" x14ac:dyDescent="0.2">
      <c r="A273" s="158" t="s">
        <v>229</v>
      </c>
      <c r="B273" s="65">
        <v>217</v>
      </c>
      <c r="C273" s="66">
        <v>293</v>
      </c>
      <c r="D273" s="65">
        <v>3294</v>
      </c>
      <c r="E273" s="66">
        <v>3879</v>
      </c>
      <c r="F273" s="67"/>
      <c r="G273" s="65">
        <f t="shared" si="40"/>
        <v>-76</v>
      </c>
      <c r="H273" s="66">
        <f t="shared" si="41"/>
        <v>-585</v>
      </c>
      <c r="I273" s="20">
        <f t="shared" si="42"/>
        <v>-0.25938566552901021</v>
      </c>
      <c r="J273" s="21">
        <f t="shared" si="43"/>
        <v>-0.15081206496519722</v>
      </c>
    </row>
    <row r="274" spans="1:10" x14ac:dyDescent="0.2">
      <c r="A274" s="158" t="s">
        <v>259</v>
      </c>
      <c r="B274" s="65">
        <v>0</v>
      </c>
      <c r="C274" s="66">
        <v>1</v>
      </c>
      <c r="D274" s="65">
        <v>18</v>
      </c>
      <c r="E274" s="66">
        <v>60</v>
      </c>
      <c r="F274" s="67"/>
      <c r="G274" s="65">
        <f t="shared" si="40"/>
        <v>-1</v>
      </c>
      <c r="H274" s="66">
        <f t="shared" si="41"/>
        <v>-42</v>
      </c>
      <c r="I274" s="20">
        <f t="shared" si="42"/>
        <v>-1</v>
      </c>
      <c r="J274" s="21">
        <f t="shared" si="43"/>
        <v>-0.7</v>
      </c>
    </row>
    <row r="275" spans="1:10" x14ac:dyDescent="0.2">
      <c r="A275" s="158" t="s">
        <v>200</v>
      </c>
      <c r="B275" s="65">
        <v>77</v>
      </c>
      <c r="C275" s="66">
        <v>62</v>
      </c>
      <c r="D275" s="65">
        <v>798</v>
      </c>
      <c r="E275" s="66">
        <v>1073</v>
      </c>
      <c r="F275" s="67"/>
      <c r="G275" s="65">
        <f t="shared" si="40"/>
        <v>15</v>
      </c>
      <c r="H275" s="66">
        <f t="shared" si="41"/>
        <v>-275</v>
      </c>
      <c r="I275" s="20">
        <f t="shared" si="42"/>
        <v>0.24193548387096775</v>
      </c>
      <c r="J275" s="21">
        <f t="shared" si="43"/>
        <v>-0.25629077353215285</v>
      </c>
    </row>
    <row r="276" spans="1:10" x14ac:dyDescent="0.2">
      <c r="A276" s="158" t="s">
        <v>207</v>
      </c>
      <c r="B276" s="65">
        <v>76</v>
      </c>
      <c r="C276" s="66">
        <v>118</v>
      </c>
      <c r="D276" s="65">
        <v>1039</v>
      </c>
      <c r="E276" s="66">
        <v>933</v>
      </c>
      <c r="F276" s="67"/>
      <c r="G276" s="65">
        <f t="shared" si="40"/>
        <v>-42</v>
      </c>
      <c r="H276" s="66">
        <f t="shared" si="41"/>
        <v>106</v>
      </c>
      <c r="I276" s="20">
        <f t="shared" si="42"/>
        <v>-0.3559322033898305</v>
      </c>
      <c r="J276" s="21">
        <f t="shared" si="43"/>
        <v>0.11361200428724544</v>
      </c>
    </row>
    <row r="277" spans="1:10" x14ac:dyDescent="0.2">
      <c r="A277" s="158" t="s">
        <v>230</v>
      </c>
      <c r="B277" s="65">
        <v>0</v>
      </c>
      <c r="C277" s="66">
        <v>0</v>
      </c>
      <c r="D277" s="65">
        <v>0</v>
      </c>
      <c r="E277" s="66">
        <v>1</v>
      </c>
      <c r="F277" s="67"/>
      <c r="G277" s="65">
        <f t="shared" si="40"/>
        <v>0</v>
      </c>
      <c r="H277" s="66">
        <f t="shared" si="41"/>
        <v>-1</v>
      </c>
      <c r="I277" s="20" t="str">
        <f t="shared" si="42"/>
        <v>-</v>
      </c>
      <c r="J277" s="21">
        <f t="shared" si="43"/>
        <v>-1</v>
      </c>
    </row>
    <row r="278" spans="1:10" x14ac:dyDescent="0.2">
      <c r="A278" s="158" t="s">
        <v>387</v>
      </c>
      <c r="B278" s="65">
        <v>189</v>
      </c>
      <c r="C278" s="66">
        <v>188</v>
      </c>
      <c r="D278" s="65">
        <v>2010</v>
      </c>
      <c r="E278" s="66">
        <v>436</v>
      </c>
      <c r="F278" s="67"/>
      <c r="G278" s="65">
        <f t="shared" si="40"/>
        <v>1</v>
      </c>
      <c r="H278" s="66">
        <f t="shared" si="41"/>
        <v>1574</v>
      </c>
      <c r="I278" s="20">
        <f t="shared" si="42"/>
        <v>5.3191489361702126E-3</v>
      </c>
      <c r="J278" s="21">
        <f t="shared" si="43"/>
        <v>3.6100917431192658</v>
      </c>
    </row>
    <row r="279" spans="1:10" x14ac:dyDescent="0.2">
      <c r="A279" s="158" t="s">
        <v>459</v>
      </c>
      <c r="B279" s="65">
        <v>107</v>
      </c>
      <c r="C279" s="66">
        <v>23</v>
      </c>
      <c r="D279" s="65">
        <v>762</v>
      </c>
      <c r="E279" s="66">
        <v>513</v>
      </c>
      <c r="F279" s="67"/>
      <c r="G279" s="65">
        <f t="shared" si="40"/>
        <v>84</v>
      </c>
      <c r="H279" s="66">
        <f t="shared" si="41"/>
        <v>249</v>
      </c>
      <c r="I279" s="20">
        <f t="shared" si="42"/>
        <v>3.652173913043478</v>
      </c>
      <c r="J279" s="21">
        <f t="shared" si="43"/>
        <v>0.4853801169590643</v>
      </c>
    </row>
    <row r="280" spans="1:10" x14ac:dyDescent="0.2">
      <c r="A280" s="158" t="s">
        <v>231</v>
      </c>
      <c r="B280" s="65">
        <v>0</v>
      </c>
      <c r="C280" s="66">
        <v>0</v>
      </c>
      <c r="D280" s="65">
        <v>0</v>
      </c>
      <c r="E280" s="66">
        <v>17</v>
      </c>
      <c r="F280" s="67"/>
      <c r="G280" s="65">
        <f t="shared" si="40"/>
        <v>0</v>
      </c>
      <c r="H280" s="66">
        <f t="shared" si="41"/>
        <v>-17</v>
      </c>
      <c r="I280" s="20" t="str">
        <f t="shared" si="42"/>
        <v>-</v>
      </c>
      <c r="J280" s="21">
        <f t="shared" si="43"/>
        <v>-1</v>
      </c>
    </row>
    <row r="281" spans="1:10" x14ac:dyDescent="0.2">
      <c r="A281" s="158" t="s">
        <v>419</v>
      </c>
      <c r="B281" s="65">
        <v>124</v>
      </c>
      <c r="C281" s="66">
        <v>173</v>
      </c>
      <c r="D281" s="65">
        <v>1668</v>
      </c>
      <c r="E281" s="66">
        <v>2389</v>
      </c>
      <c r="F281" s="67"/>
      <c r="G281" s="65">
        <f t="shared" si="40"/>
        <v>-49</v>
      </c>
      <c r="H281" s="66">
        <f t="shared" si="41"/>
        <v>-721</v>
      </c>
      <c r="I281" s="20">
        <f t="shared" si="42"/>
        <v>-0.2832369942196532</v>
      </c>
      <c r="J281" s="21">
        <f t="shared" si="43"/>
        <v>-0.3017999162829636</v>
      </c>
    </row>
    <row r="282" spans="1:10" x14ac:dyDescent="0.2">
      <c r="A282" s="158" t="s">
        <v>284</v>
      </c>
      <c r="B282" s="65">
        <v>29</v>
      </c>
      <c r="C282" s="66">
        <v>27</v>
      </c>
      <c r="D282" s="65">
        <v>401</v>
      </c>
      <c r="E282" s="66">
        <v>388</v>
      </c>
      <c r="F282" s="67"/>
      <c r="G282" s="65">
        <f t="shared" si="40"/>
        <v>2</v>
      </c>
      <c r="H282" s="66">
        <f t="shared" si="41"/>
        <v>13</v>
      </c>
      <c r="I282" s="20">
        <f t="shared" si="42"/>
        <v>7.407407407407407E-2</v>
      </c>
      <c r="J282" s="21">
        <f t="shared" si="43"/>
        <v>3.3505154639175257E-2</v>
      </c>
    </row>
    <row r="283" spans="1:10" s="160" customFormat="1" x14ac:dyDescent="0.2">
      <c r="A283" s="178" t="s">
        <v>689</v>
      </c>
      <c r="B283" s="71">
        <v>831</v>
      </c>
      <c r="C283" s="72">
        <v>965</v>
      </c>
      <c r="D283" s="71">
        <v>10549</v>
      </c>
      <c r="E283" s="72">
        <v>10598</v>
      </c>
      <c r="F283" s="73"/>
      <c r="G283" s="71">
        <f t="shared" si="40"/>
        <v>-134</v>
      </c>
      <c r="H283" s="72">
        <f t="shared" si="41"/>
        <v>-49</v>
      </c>
      <c r="I283" s="37">
        <f t="shared" si="42"/>
        <v>-0.13886010362694301</v>
      </c>
      <c r="J283" s="38">
        <f t="shared" si="43"/>
        <v>-4.623513870541612E-3</v>
      </c>
    </row>
    <row r="284" spans="1:10" x14ac:dyDescent="0.2">
      <c r="A284" s="177"/>
      <c r="B284" s="143"/>
      <c r="C284" s="144"/>
      <c r="D284" s="143"/>
      <c r="E284" s="144"/>
      <c r="F284" s="145"/>
      <c r="G284" s="143"/>
      <c r="H284" s="144"/>
      <c r="I284" s="151"/>
      <c r="J284" s="152"/>
    </row>
    <row r="285" spans="1:10" s="139" customFormat="1" x14ac:dyDescent="0.2">
      <c r="A285" s="159" t="s">
        <v>66</v>
      </c>
      <c r="B285" s="65"/>
      <c r="C285" s="66"/>
      <c r="D285" s="65"/>
      <c r="E285" s="66"/>
      <c r="F285" s="67"/>
      <c r="G285" s="65"/>
      <c r="H285" s="66"/>
      <c r="I285" s="20"/>
      <c r="J285" s="21"/>
    </row>
    <row r="286" spans="1:10" x14ac:dyDescent="0.2">
      <c r="A286" s="158" t="s">
        <v>358</v>
      </c>
      <c r="B286" s="65">
        <v>0</v>
      </c>
      <c r="C286" s="66">
        <v>1</v>
      </c>
      <c r="D286" s="65">
        <v>13</v>
      </c>
      <c r="E286" s="66">
        <v>16</v>
      </c>
      <c r="F286" s="67"/>
      <c r="G286" s="65">
        <f>B286-C286</f>
        <v>-1</v>
      </c>
      <c r="H286" s="66">
        <f>D286-E286</f>
        <v>-3</v>
      </c>
      <c r="I286" s="20">
        <f>IF(C286=0, "-", IF(G286/C286&lt;10, G286/C286, "&gt;999%"))</f>
        <v>-1</v>
      </c>
      <c r="J286" s="21">
        <f>IF(E286=0, "-", IF(H286/E286&lt;10, H286/E286, "&gt;999%"))</f>
        <v>-0.1875</v>
      </c>
    </row>
    <row r="287" spans="1:10" x14ac:dyDescent="0.2">
      <c r="A287" s="158" t="s">
        <v>499</v>
      </c>
      <c r="B287" s="65">
        <v>1</v>
      </c>
      <c r="C287" s="66">
        <v>0</v>
      </c>
      <c r="D287" s="65">
        <v>8</v>
      </c>
      <c r="E287" s="66">
        <v>19</v>
      </c>
      <c r="F287" s="67"/>
      <c r="G287" s="65">
        <f>B287-C287</f>
        <v>1</v>
      </c>
      <c r="H287" s="66">
        <f>D287-E287</f>
        <v>-11</v>
      </c>
      <c r="I287" s="20" t="str">
        <f>IF(C287=0, "-", IF(G287/C287&lt;10, G287/C287, "&gt;999%"))</f>
        <v>-</v>
      </c>
      <c r="J287" s="21">
        <f>IF(E287=0, "-", IF(H287/E287&lt;10, H287/E287, "&gt;999%"))</f>
        <v>-0.57894736842105265</v>
      </c>
    </row>
    <row r="288" spans="1:10" s="160" customFormat="1" x14ac:dyDescent="0.2">
      <c r="A288" s="178" t="s">
        <v>690</v>
      </c>
      <c r="B288" s="71">
        <v>1</v>
      </c>
      <c r="C288" s="72">
        <v>1</v>
      </c>
      <c r="D288" s="71">
        <v>21</v>
      </c>
      <c r="E288" s="72">
        <v>35</v>
      </c>
      <c r="F288" s="73"/>
      <c r="G288" s="71">
        <f>B288-C288</f>
        <v>0</v>
      </c>
      <c r="H288" s="72">
        <f>D288-E288</f>
        <v>-14</v>
      </c>
      <c r="I288" s="37">
        <f>IF(C288=0, "-", IF(G288/C288&lt;10, G288/C288, "&gt;999%"))</f>
        <v>0</v>
      </c>
      <c r="J288" s="38">
        <f>IF(E288=0, "-", IF(H288/E288&lt;10, H288/E288, "&gt;999%"))</f>
        <v>-0.4</v>
      </c>
    </row>
    <row r="289" spans="1:10" x14ac:dyDescent="0.2">
      <c r="A289" s="177"/>
      <c r="B289" s="143"/>
      <c r="C289" s="144"/>
      <c r="D289" s="143"/>
      <c r="E289" s="144"/>
      <c r="F289" s="145"/>
      <c r="G289" s="143"/>
      <c r="H289" s="144"/>
      <c r="I289" s="151"/>
      <c r="J289" s="152"/>
    </row>
    <row r="290" spans="1:10" s="139" customFormat="1" x14ac:dyDescent="0.2">
      <c r="A290" s="159" t="s">
        <v>67</v>
      </c>
      <c r="B290" s="65"/>
      <c r="C290" s="66"/>
      <c r="D290" s="65"/>
      <c r="E290" s="66"/>
      <c r="F290" s="67"/>
      <c r="G290" s="65"/>
      <c r="H290" s="66"/>
      <c r="I290" s="20"/>
      <c r="J290" s="21"/>
    </row>
    <row r="291" spans="1:10" x14ac:dyDescent="0.2">
      <c r="A291" s="158" t="s">
        <v>482</v>
      </c>
      <c r="B291" s="65">
        <v>34</v>
      </c>
      <c r="C291" s="66">
        <v>0</v>
      </c>
      <c r="D291" s="65">
        <v>100</v>
      </c>
      <c r="E291" s="66">
        <v>0</v>
      </c>
      <c r="F291" s="67"/>
      <c r="G291" s="65">
        <f t="shared" ref="G291:G298" si="44">B291-C291</f>
        <v>34</v>
      </c>
      <c r="H291" s="66">
        <f t="shared" ref="H291:H298" si="45">D291-E291</f>
        <v>100</v>
      </c>
      <c r="I291" s="20" t="str">
        <f t="shared" ref="I291:I298" si="46">IF(C291=0, "-", IF(G291/C291&lt;10, G291/C291, "&gt;999%"))</f>
        <v>-</v>
      </c>
      <c r="J291" s="21" t="str">
        <f t="shared" ref="J291:J298" si="47">IF(E291=0, "-", IF(H291/E291&lt;10, H291/E291, "&gt;999%"))</f>
        <v>-</v>
      </c>
    </row>
    <row r="292" spans="1:10" x14ac:dyDescent="0.2">
      <c r="A292" s="158" t="s">
        <v>500</v>
      </c>
      <c r="B292" s="65">
        <v>10</v>
      </c>
      <c r="C292" s="66">
        <v>15</v>
      </c>
      <c r="D292" s="65">
        <v>141</v>
      </c>
      <c r="E292" s="66">
        <v>223</v>
      </c>
      <c r="F292" s="67"/>
      <c r="G292" s="65">
        <f t="shared" si="44"/>
        <v>-5</v>
      </c>
      <c r="H292" s="66">
        <f t="shared" si="45"/>
        <v>-82</v>
      </c>
      <c r="I292" s="20">
        <f t="shared" si="46"/>
        <v>-0.33333333333333331</v>
      </c>
      <c r="J292" s="21">
        <f t="shared" si="47"/>
        <v>-0.36771300448430494</v>
      </c>
    </row>
    <row r="293" spans="1:10" x14ac:dyDescent="0.2">
      <c r="A293" s="158" t="s">
        <v>439</v>
      </c>
      <c r="B293" s="65">
        <v>16</v>
      </c>
      <c r="C293" s="66">
        <v>15</v>
      </c>
      <c r="D293" s="65">
        <v>206</v>
      </c>
      <c r="E293" s="66">
        <v>406</v>
      </c>
      <c r="F293" s="67"/>
      <c r="G293" s="65">
        <f t="shared" si="44"/>
        <v>1</v>
      </c>
      <c r="H293" s="66">
        <f t="shared" si="45"/>
        <v>-200</v>
      </c>
      <c r="I293" s="20">
        <f t="shared" si="46"/>
        <v>6.6666666666666666E-2</v>
      </c>
      <c r="J293" s="21">
        <f t="shared" si="47"/>
        <v>-0.49261083743842365</v>
      </c>
    </row>
    <row r="294" spans="1:10" x14ac:dyDescent="0.2">
      <c r="A294" s="158" t="s">
        <v>501</v>
      </c>
      <c r="B294" s="65">
        <v>1</v>
      </c>
      <c r="C294" s="66">
        <v>2</v>
      </c>
      <c r="D294" s="65">
        <v>24</v>
      </c>
      <c r="E294" s="66">
        <v>34</v>
      </c>
      <c r="F294" s="67"/>
      <c r="G294" s="65">
        <f t="shared" si="44"/>
        <v>-1</v>
      </c>
      <c r="H294" s="66">
        <f t="shared" si="45"/>
        <v>-10</v>
      </c>
      <c r="I294" s="20">
        <f t="shared" si="46"/>
        <v>-0.5</v>
      </c>
      <c r="J294" s="21">
        <f t="shared" si="47"/>
        <v>-0.29411764705882354</v>
      </c>
    </row>
    <row r="295" spans="1:10" x14ac:dyDescent="0.2">
      <c r="A295" s="158" t="s">
        <v>440</v>
      </c>
      <c r="B295" s="65">
        <v>35</v>
      </c>
      <c r="C295" s="66">
        <v>29</v>
      </c>
      <c r="D295" s="65">
        <v>272</v>
      </c>
      <c r="E295" s="66">
        <v>348</v>
      </c>
      <c r="F295" s="67"/>
      <c r="G295" s="65">
        <f t="shared" si="44"/>
        <v>6</v>
      </c>
      <c r="H295" s="66">
        <f t="shared" si="45"/>
        <v>-76</v>
      </c>
      <c r="I295" s="20">
        <f t="shared" si="46"/>
        <v>0.20689655172413793</v>
      </c>
      <c r="J295" s="21">
        <f t="shared" si="47"/>
        <v>-0.21839080459770116</v>
      </c>
    </row>
    <row r="296" spans="1:10" x14ac:dyDescent="0.2">
      <c r="A296" s="158" t="s">
        <v>483</v>
      </c>
      <c r="B296" s="65">
        <v>31</v>
      </c>
      <c r="C296" s="66">
        <v>20</v>
      </c>
      <c r="D296" s="65">
        <v>250</v>
      </c>
      <c r="E296" s="66">
        <v>313</v>
      </c>
      <c r="F296" s="67"/>
      <c r="G296" s="65">
        <f t="shared" si="44"/>
        <v>11</v>
      </c>
      <c r="H296" s="66">
        <f t="shared" si="45"/>
        <v>-63</v>
      </c>
      <c r="I296" s="20">
        <f t="shared" si="46"/>
        <v>0.55000000000000004</v>
      </c>
      <c r="J296" s="21">
        <f t="shared" si="47"/>
        <v>-0.2012779552715655</v>
      </c>
    </row>
    <row r="297" spans="1:10" x14ac:dyDescent="0.2">
      <c r="A297" s="158" t="s">
        <v>484</v>
      </c>
      <c r="B297" s="65">
        <v>9</v>
      </c>
      <c r="C297" s="66">
        <v>46</v>
      </c>
      <c r="D297" s="65">
        <v>118</v>
      </c>
      <c r="E297" s="66">
        <v>225</v>
      </c>
      <c r="F297" s="67"/>
      <c r="G297" s="65">
        <f t="shared" si="44"/>
        <v>-37</v>
      </c>
      <c r="H297" s="66">
        <f t="shared" si="45"/>
        <v>-107</v>
      </c>
      <c r="I297" s="20">
        <f t="shared" si="46"/>
        <v>-0.80434782608695654</v>
      </c>
      <c r="J297" s="21">
        <f t="shared" si="47"/>
        <v>-0.47555555555555556</v>
      </c>
    </row>
    <row r="298" spans="1:10" s="160" customFormat="1" x14ac:dyDescent="0.2">
      <c r="A298" s="178" t="s">
        <v>691</v>
      </c>
      <c r="B298" s="71">
        <v>136</v>
      </c>
      <c r="C298" s="72">
        <v>127</v>
      </c>
      <c r="D298" s="71">
        <v>1111</v>
      </c>
      <c r="E298" s="72">
        <v>1549</v>
      </c>
      <c r="F298" s="73"/>
      <c r="G298" s="71">
        <f t="shared" si="44"/>
        <v>9</v>
      </c>
      <c r="H298" s="72">
        <f t="shared" si="45"/>
        <v>-438</v>
      </c>
      <c r="I298" s="37">
        <f t="shared" si="46"/>
        <v>7.0866141732283464E-2</v>
      </c>
      <c r="J298" s="38">
        <f t="shared" si="47"/>
        <v>-0.28276307295029052</v>
      </c>
    </row>
    <row r="299" spans="1:10" x14ac:dyDescent="0.2">
      <c r="A299" s="177"/>
      <c r="B299" s="143"/>
      <c r="C299" s="144"/>
      <c r="D299" s="143"/>
      <c r="E299" s="144"/>
      <c r="F299" s="145"/>
      <c r="G299" s="143"/>
      <c r="H299" s="144"/>
      <c r="I299" s="151"/>
      <c r="J299" s="152"/>
    </row>
    <row r="300" spans="1:10" s="139" customFormat="1" x14ac:dyDescent="0.2">
      <c r="A300" s="159" t="s">
        <v>68</v>
      </c>
      <c r="B300" s="65"/>
      <c r="C300" s="66"/>
      <c r="D300" s="65"/>
      <c r="E300" s="66"/>
      <c r="F300" s="67"/>
      <c r="G300" s="65"/>
      <c r="H300" s="66"/>
      <c r="I300" s="20"/>
      <c r="J300" s="21"/>
    </row>
    <row r="301" spans="1:10" x14ac:dyDescent="0.2">
      <c r="A301" s="158" t="s">
        <v>460</v>
      </c>
      <c r="B301" s="65">
        <v>27</v>
      </c>
      <c r="C301" s="66">
        <v>7</v>
      </c>
      <c r="D301" s="65">
        <v>161</v>
      </c>
      <c r="E301" s="66">
        <v>40</v>
      </c>
      <c r="F301" s="67"/>
      <c r="G301" s="65">
        <f t="shared" ref="G301:G307" si="48">B301-C301</f>
        <v>20</v>
      </c>
      <c r="H301" s="66">
        <f t="shared" ref="H301:H307" si="49">D301-E301</f>
        <v>121</v>
      </c>
      <c r="I301" s="20">
        <f t="shared" ref="I301:I307" si="50">IF(C301=0, "-", IF(G301/C301&lt;10, G301/C301, "&gt;999%"))</f>
        <v>2.8571428571428572</v>
      </c>
      <c r="J301" s="21">
        <f t="shared" ref="J301:J307" si="51">IF(E301=0, "-", IF(H301/E301&lt;10, H301/E301, "&gt;999%"))</f>
        <v>3.0249999999999999</v>
      </c>
    </row>
    <row r="302" spans="1:10" x14ac:dyDescent="0.2">
      <c r="A302" s="158" t="s">
        <v>567</v>
      </c>
      <c r="B302" s="65">
        <v>13</v>
      </c>
      <c r="C302" s="66">
        <v>0</v>
      </c>
      <c r="D302" s="65">
        <v>33</v>
      </c>
      <c r="E302" s="66">
        <v>0</v>
      </c>
      <c r="F302" s="67"/>
      <c r="G302" s="65">
        <f t="shared" si="48"/>
        <v>13</v>
      </c>
      <c r="H302" s="66">
        <f t="shared" si="49"/>
        <v>33</v>
      </c>
      <c r="I302" s="20" t="str">
        <f t="shared" si="50"/>
        <v>-</v>
      </c>
      <c r="J302" s="21" t="str">
        <f t="shared" si="51"/>
        <v>-</v>
      </c>
    </row>
    <row r="303" spans="1:10" x14ac:dyDescent="0.2">
      <c r="A303" s="158" t="s">
        <v>519</v>
      </c>
      <c r="B303" s="65">
        <v>35</v>
      </c>
      <c r="C303" s="66">
        <v>12</v>
      </c>
      <c r="D303" s="65">
        <v>259</v>
      </c>
      <c r="E303" s="66">
        <v>226</v>
      </c>
      <c r="F303" s="67"/>
      <c r="G303" s="65">
        <f t="shared" si="48"/>
        <v>23</v>
      </c>
      <c r="H303" s="66">
        <f t="shared" si="49"/>
        <v>33</v>
      </c>
      <c r="I303" s="20">
        <f t="shared" si="50"/>
        <v>1.9166666666666667</v>
      </c>
      <c r="J303" s="21">
        <f t="shared" si="51"/>
        <v>0.14601769911504425</v>
      </c>
    </row>
    <row r="304" spans="1:10" x14ac:dyDescent="0.2">
      <c r="A304" s="158" t="s">
        <v>313</v>
      </c>
      <c r="B304" s="65">
        <v>20</v>
      </c>
      <c r="C304" s="66">
        <v>17</v>
      </c>
      <c r="D304" s="65">
        <v>147</v>
      </c>
      <c r="E304" s="66">
        <v>182</v>
      </c>
      <c r="F304" s="67"/>
      <c r="G304" s="65">
        <f t="shared" si="48"/>
        <v>3</v>
      </c>
      <c r="H304" s="66">
        <f t="shared" si="49"/>
        <v>-35</v>
      </c>
      <c r="I304" s="20">
        <f t="shared" si="50"/>
        <v>0.17647058823529413</v>
      </c>
      <c r="J304" s="21">
        <f t="shared" si="51"/>
        <v>-0.19230769230769232</v>
      </c>
    </row>
    <row r="305" spans="1:10" x14ac:dyDescent="0.2">
      <c r="A305" s="158" t="s">
        <v>544</v>
      </c>
      <c r="B305" s="65">
        <v>216</v>
      </c>
      <c r="C305" s="66">
        <v>71</v>
      </c>
      <c r="D305" s="65">
        <v>1347</v>
      </c>
      <c r="E305" s="66">
        <v>766</v>
      </c>
      <c r="F305" s="67"/>
      <c r="G305" s="65">
        <f t="shared" si="48"/>
        <v>145</v>
      </c>
      <c r="H305" s="66">
        <f t="shared" si="49"/>
        <v>581</v>
      </c>
      <c r="I305" s="20">
        <f t="shared" si="50"/>
        <v>2.0422535211267605</v>
      </c>
      <c r="J305" s="21">
        <f t="shared" si="51"/>
        <v>0.75848563968668403</v>
      </c>
    </row>
    <row r="306" spans="1:10" x14ac:dyDescent="0.2">
      <c r="A306" s="158" t="s">
        <v>520</v>
      </c>
      <c r="B306" s="65">
        <v>22</v>
      </c>
      <c r="C306" s="66">
        <v>9</v>
      </c>
      <c r="D306" s="65">
        <v>135</v>
      </c>
      <c r="E306" s="66">
        <v>122</v>
      </c>
      <c r="F306" s="67"/>
      <c r="G306" s="65">
        <f t="shared" si="48"/>
        <v>13</v>
      </c>
      <c r="H306" s="66">
        <f t="shared" si="49"/>
        <v>13</v>
      </c>
      <c r="I306" s="20">
        <f t="shared" si="50"/>
        <v>1.4444444444444444</v>
      </c>
      <c r="J306" s="21">
        <f t="shared" si="51"/>
        <v>0.10655737704918032</v>
      </c>
    </row>
    <row r="307" spans="1:10" s="160" customFormat="1" x14ac:dyDescent="0.2">
      <c r="A307" s="178" t="s">
        <v>692</v>
      </c>
      <c r="B307" s="71">
        <v>333</v>
      </c>
      <c r="C307" s="72">
        <v>116</v>
      </c>
      <c r="D307" s="71">
        <v>2082</v>
      </c>
      <c r="E307" s="72">
        <v>1336</v>
      </c>
      <c r="F307" s="73"/>
      <c r="G307" s="71">
        <f t="shared" si="48"/>
        <v>217</v>
      </c>
      <c r="H307" s="72">
        <f t="shared" si="49"/>
        <v>746</v>
      </c>
      <c r="I307" s="37">
        <f t="shared" si="50"/>
        <v>1.8706896551724137</v>
      </c>
      <c r="J307" s="38">
        <f t="shared" si="51"/>
        <v>0.55838323353293418</v>
      </c>
    </row>
    <row r="308" spans="1:10" x14ac:dyDescent="0.2">
      <c r="A308" s="177"/>
      <c r="B308" s="143"/>
      <c r="C308" s="144"/>
      <c r="D308" s="143"/>
      <c r="E308" s="144"/>
      <c r="F308" s="145"/>
      <c r="G308" s="143"/>
      <c r="H308" s="144"/>
      <c r="I308" s="151"/>
      <c r="J308" s="152"/>
    </row>
    <row r="309" spans="1:10" s="139" customFormat="1" x14ac:dyDescent="0.2">
      <c r="A309" s="159" t="s">
        <v>69</v>
      </c>
      <c r="B309" s="65"/>
      <c r="C309" s="66"/>
      <c r="D309" s="65"/>
      <c r="E309" s="66"/>
      <c r="F309" s="67"/>
      <c r="G309" s="65"/>
      <c r="H309" s="66"/>
      <c r="I309" s="20"/>
      <c r="J309" s="21"/>
    </row>
    <row r="310" spans="1:10" x14ac:dyDescent="0.2">
      <c r="A310" s="158" t="s">
        <v>250</v>
      </c>
      <c r="B310" s="65">
        <v>4</v>
      </c>
      <c r="C310" s="66">
        <v>2</v>
      </c>
      <c r="D310" s="65">
        <v>13</v>
      </c>
      <c r="E310" s="66">
        <v>30</v>
      </c>
      <c r="F310" s="67"/>
      <c r="G310" s="65">
        <f t="shared" ref="G310:G321" si="52">B310-C310</f>
        <v>2</v>
      </c>
      <c r="H310" s="66">
        <f t="shared" ref="H310:H321" si="53">D310-E310</f>
        <v>-17</v>
      </c>
      <c r="I310" s="20">
        <f t="shared" ref="I310:I321" si="54">IF(C310=0, "-", IF(G310/C310&lt;10, G310/C310, "&gt;999%"))</f>
        <v>1</v>
      </c>
      <c r="J310" s="21">
        <f t="shared" ref="J310:J321" si="55">IF(E310=0, "-", IF(H310/E310&lt;10, H310/E310, "&gt;999%"))</f>
        <v>-0.56666666666666665</v>
      </c>
    </row>
    <row r="311" spans="1:10" x14ac:dyDescent="0.2">
      <c r="A311" s="158" t="s">
        <v>276</v>
      </c>
      <c r="B311" s="65">
        <v>11</v>
      </c>
      <c r="C311" s="66">
        <v>8</v>
      </c>
      <c r="D311" s="65">
        <v>116</v>
      </c>
      <c r="E311" s="66">
        <v>91</v>
      </c>
      <c r="F311" s="67"/>
      <c r="G311" s="65">
        <f t="shared" si="52"/>
        <v>3</v>
      </c>
      <c r="H311" s="66">
        <f t="shared" si="53"/>
        <v>25</v>
      </c>
      <c r="I311" s="20">
        <f t="shared" si="54"/>
        <v>0.375</v>
      </c>
      <c r="J311" s="21">
        <f t="shared" si="55"/>
        <v>0.27472527472527475</v>
      </c>
    </row>
    <row r="312" spans="1:10" x14ac:dyDescent="0.2">
      <c r="A312" s="158" t="s">
        <v>291</v>
      </c>
      <c r="B312" s="65">
        <v>0</v>
      </c>
      <c r="C312" s="66">
        <v>0</v>
      </c>
      <c r="D312" s="65">
        <v>2</v>
      </c>
      <c r="E312" s="66">
        <v>2</v>
      </c>
      <c r="F312" s="67"/>
      <c r="G312" s="65">
        <f t="shared" si="52"/>
        <v>0</v>
      </c>
      <c r="H312" s="66">
        <f t="shared" si="53"/>
        <v>0</v>
      </c>
      <c r="I312" s="20" t="str">
        <f t="shared" si="54"/>
        <v>-</v>
      </c>
      <c r="J312" s="21">
        <f t="shared" si="55"/>
        <v>0</v>
      </c>
    </row>
    <row r="313" spans="1:10" x14ac:dyDescent="0.2">
      <c r="A313" s="158" t="s">
        <v>277</v>
      </c>
      <c r="B313" s="65">
        <v>20</v>
      </c>
      <c r="C313" s="66">
        <v>5</v>
      </c>
      <c r="D313" s="65">
        <v>107</v>
      </c>
      <c r="E313" s="66">
        <v>97</v>
      </c>
      <c r="F313" s="67"/>
      <c r="G313" s="65">
        <f t="shared" si="52"/>
        <v>15</v>
      </c>
      <c r="H313" s="66">
        <f t="shared" si="53"/>
        <v>10</v>
      </c>
      <c r="I313" s="20">
        <f t="shared" si="54"/>
        <v>3</v>
      </c>
      <c r="J313" s="21">
        <f t="shared" si="55"/>
        <v>0.10309278350515463</v>
      </c>
    </row>
    <row r="314" spans="1:10" x14ac:dyDescent="0.2">
      <c r="A314" s="158" t="s">
        <v>340</v>
      </c>
      <c r="B314" s="65">
        <v>1</v>
      </c>
      <c r="C314" s="66">
        <v>0</v>
      </c>
      <c r="D314" s="65">
        <v>9</v>
      </c>
      <c r="E314" s="66">
        <v>8</v>
      </c>
      <c r="F314" s="67"/>
      <c r="G314" s="65">
        <f t="shared" si="52"/>
        <v>1</v>
      </c>
      <c r="H314" s="66">
        <f t="shared" si="53"/>
        <v>1</v>
      </c>
      <c r="I314" s="20" t="str">
        <f t="shared" si="54"/>
        <v>-</v>
      </c>
      <c r="J314" s="21">
        <f t="shared" si="55"/>
        <v>0.125</v>
      </c>
    </row>
    <row r="315" spans="1:10" x14ac:dyDescent="0.2">
      <c r="A315" s="158" t="s">
        <v>304</v>
      </c>
      <c r="B315" s="65">
        <v>0</v>
      </c>
      <c r="C315" s="66">
        <v>0</v>
      </c>
      <c r="D315" s="65">
        <v>2</v>
      </c>
      <c r="E315" s="66">
        <v>5</v>
      </c>
      <c r="F315" s="67"/>
      <c r="G315" s="65">
        <f t="shared" si="52"/>
        <v>0</v>
      </c>
      <c r="H315" s="66">
        <f t="shared" si="53"/>
        <v>-3</v>
      </c>
      <c r="I315" s="20" t="str">
        <f t="shared" si="54"/>
        <v>-</v>
      </c>
      <c r="J315" s="21">
        <f t="shared" si="55"/>
        <v>-0.6</v>
      </c>
    </row>
    <row r="316" spans="1:10" x14ac:dyDescent="0.2">
      <c r="A316" s="158" t="s">
        <v>502</v>
      </c>
      <c r="B316" s="65">
        <v>13</v>
      </c>
      <c r="C316" s="66">
        <v>3</v>
      </c>
      <c r="D316" s="65">
        <v>75</v>
      </c>
      <c r="E316" s="66">
        <v>97</v>
      </c>
      <c r="F316" s="67"/>
      <c r="G316" s="65">
        <f t="shared" si="52"/>
        <v>10</v>
      </c>
      <c r="H316" s="66">
        <f t="shared" si="53"/>
        <v>-22</v>
      </c>
      <c r="I316" s="20">
        <f t="shared" si="54"/>
        <v>3.3333333333333335</v>
      </c>
      <c r="J316" s="21">
        <f t="shared" si="55"/>
        <v>-0.22680412371134021</v>
      </c>
    </row>
    <row r="317" spans="1:10" x14ac:dyDescent="0.2">
      <c r="A317" s="158" t="s">
        <v>441</v>
      </c>
      <c r="B317" s="65">
        <v>101</v>
      </c>
      <c r="C317" s="66">
        <v>55</v>
      </c>
      <c r="D317" s="65">
        <v>666</v>
      </c>
      <c r="E317" s="66">
        <v>632</v>
      </c>
      <c r="F317" s="67"/>
      <c r="G317" s="65">
        <f t="shared" si="52"/>
        <v>46</v>
      </c>
      <c r="H317" s="66">
        <f t="shared" si="53"/>
        <v>34</v>
      </c>
      <c r="I317" s="20">
        <f t="shared" si="54"/>
        <v>0.83636363636363631</v>
      </c>
      <c r="J317" s="21">
        <f t="shared" si="55"/>
        <v>5.3797468354430382E-2</v>
      </c>
    </row>
    <row r="318" spans="1:10" x14ac:dyDescent="0.2">
      <c r="A318" s="158" t="s">
        <v>341</v>
      </c>
      <c r="B318" s="65">
        <v>7</v>
      </c>
      <c r="C318" s="66">
        <v>4</v>
      </c>
      <c r="D318" s="65">
        <v>42</v>
      </c>
      <c r="E318" s="66">
        <v>43</v>
      </c>
      <c r="F318" s="67"/>
      <c r="G318" s="65">
        <f t="shared" si="52"/>
        <v>3</v>
      </c>
      <c r="H318" s="66">
        <f t="shared" si="53"/>
        <v>-1</v>
      </c>
      <c r="I318" s="20">
        <f t="shared" si="54"/>
        <v>0.75</v>
      </c>
      <c r="J318" s="21">
        <f t="shared" si="55"/>
        <v>-2.3255813953488372E-2</v>
      </c>
    </row>
    <row r="319" spans="1:10" x14ac:dyDescent="0.2">
      <c r="A319" s="158" t="s">
        <v>485</v>
      </c>
      <c r="B319" s="65">
        <v>30</v>
      </c>
      <c r="C319" s="66">
        <v>14</v>
      </c>
      <c r="D319" s="65">
        <v>321</v>
      </c>
      <c r="E319" s="66">
        <v>283</v>
      </c>
      <c r="F319" s="67"/>
      <c r="G319" s="65">
        <f t="shared" si="52"/>
        <v>16</v>
      </c>
      <c r="H319" s="66">
        <f t="shared" si="53"/>
        <v>38</v>
      </c>
      <c r="I319" s="20">
        <f t="shared" si="54"/>
        <v>1.1428571428571428</v>
      </c>
      <c r="J319" s="21">
        <f t="shared" si="55"/>
        <v>0.13427561837455831</v>
      </c>
    </row>
    <row r="320" spans="1:10" x14ac:dyDescent="0.2">
      <c r="A320" s="158" t="s">
        <v>408</v>
      </c>
      <c r="B320" s="65">
        <v>40</v>
      </c>
      <c r="C320" s="66">
        <v>28</v>
      </c>
      <c r="D320" s="65">
        <v>253</v>
      </c>
      <c r="E320" s="66">
        <v>347</v>
      </c>
      <c r="F320" s="67"/>
      <c r="G320" s="65">
        <f t="shared" si="52"/>
        <v>12</v>
      </c>
      <c r="H320" s="66">
        <f t="shared" si="53"/>
        <v>-94</v>
      </c>
      <c r="I320" s="20">
        <f t="shared" si="54"/>
        <v>0.42857142857142855</v>
      </c>
      <c r="J320" s="21">
        <f t="shared" si="55"/>
        <v>-0.27089337175792505</v>
      </c>
    </row>
    <row r="321" spans="1:10" s="160" customFormat="1" x14ac:dyDescent="0.2">
      <c r="A321" s="178" t="s">
        <v>693</v>
      </c>
      <c r="B321" s="71">
        <v>227</v>
      </c>
      <c r="C321" s="72">
        <v>119</v>
      </c>
      <c r="D321" s="71">
        <v>1606</v>
      </c>
      <c r="E321" s="72">
        <v>1635</v>
      </c>
      <c r="F321" s="73"/>
      <c r="G321" s="71">
        <f t="shared" si="52"/>
        <v>108</v>
      </c>
      <c r="H321" s="72">
        <f t="shared" si="53"/>
        <v>-29</v>
      </c>
      <c r="I321" s="37">
        <f t="shared" si="54"/>
        <v>0.90756302521008403</v>
      </c>
      <c r="J321" s="38">
        <f t="shared" si="55"/>
        <v>-1.7737003058103974E-2</v>
      </c>
    </row>
    <row r="322" spans="1:10" x14ac:dyDescent="0.2">
      <c r="A322" s="177"/>
      <c r="B322" s="143"/>
      <c r="C322" s="144"/>
      <c r="D322" s="143"/>
      <c r="E322" s="144"/>
      <c r="F322" s="145"/>
      <c r="G322" s="143"/>
      <c r="H322" s="144"/>
      <c r="I322" s="151"/>
      <c r="J322" s="152"/>
    </row>
    <row r="323" spans="1:10" s="139" customFormat="1" x14ac:dyDescent="0.2">
      <c r="A323" s="159" t="s">
        <v>70</v>
      </c>
      <c r="B323" s="65"/>
      <c r="C323" s="66"/>
      <c r="D323" s="65"/>
      <c r="E323" s="66"/>
      <c r="F323" s="67"/>
      <c r="G323" s="65"/>
      <c r="H323" s="66"/>
      <c r="I323" s="20"/>
      <c r="J323" s="21"/>
    </row>
    <row r="324" spans="1:10" x14ac:dyDescent="0.2">
      <c r="A324" s="158" t="s">
        <v>342</v>
      </c>
      <c r="B324" s="65">
        <v>2</v>
      </c>
      <c r="C324" s="66">
        <v>0</v>
      </c>
      <c r="D324" s="65">
        <v>7</v>
      </c>
      <c r="E324" s="66">
        <v>5</v>
      </c>
      <c r="F324" s="67"/>
      <c r="G324" s="65">
        <f>B324-C324</f>
        <v>2</v>
      </c>
      <c r="H324" s="66">
        <f>D324-E324</f>
        <v>2</v>
      </c>
      <c r="I324" s="20" t="str">
        <f>IF(C324=0, "-", IF(G324/C324&lt;10, G324/C324, "&gt;999%"))</f>
        <v>-</v>
      </c>
      <c r="J324" s="21">
        <f>IF(E324=0, "-", IF(H324/E324&lt;10, H324/E324, "&gt;999%"))</f>
        <v>0.4</v>
      </c>
    </row>
    <row r="325" spans="1:10" x14ac:dyDescent="0.2">
      <c r="A325" s="158" t="s">
        <v>343</v>
      </c>
      <c r="B325" s="65">
        <v>0</v>
      </c>
      <c r="C325" s="66">
        <v>0</v>
      </c>
      <c r="D325" s="65">
        <v>0</v>
      </c>
      <c r="E325" s="66">
        <v>1</v>
      </c>
      <c r="F325" s="67"/>
      <c r="G325" s="65">
        <f>B325-C325</f>
        <v>0</v>
      </c>
      <c r="H325" s="66">
        <f>D325-E325</f>
        <v>-1</v>
      </c>
      <c r="I325" s="20" t="str">
        <f>IF(C325=0, "-", IF(G325/C325&lt;10, G325/C325, "&gt;999%"))</f>
        <v>-</v>
      </c>
      <c r="J325" s="21">
        <f>IF(E325=0, "-", IF(H325/E325&lt;10, H325/E325, "&gt;999%"))</f>
        <v>-1</v>
      </c>
    </row>
    <row r="326" spans="1:10" x14ac:dyDescent="0.2">
      <c r="A326" s="158" t="s">
        <v>344</v>
      </c>
      <c r="B326" s="65">
        <v>1</v>
      </c>
      <c r="C326" s="66">
        <v>2</v>
      </c>
      <c r="D326" s="65">
        <v>8</v>
      </c>
      <c r="E326" s="66">
        <v>6</v>
      </c>
      <c r="F326" s="67"/>
      <c r="G326" s="65">
        <f>B326-C326</f>
        <v>-1</v>
      </c>
      <c r="H326" s="66">
        <f>D326-E326</f>
        <v>2</v>
      </c>
      <c r="I326" s="20">
        <f>IF(C326=0, "-", IF(G326/C326&lt;10, G326/C326, "&gt;999%"))</f>
        <v>-0.5</v>
      </c>
      <c r="J326" s="21">
        <f>IF(E326=0, "-", IF(H326/E326&lt;10, H326/E326, "&gt;999%"))</f>
        <v>0.33333333333333331</v>
      </c>
    </row>
    <row r="327" spans="1:10" s="160" customFormat="1" x14ac:dyDescent="0.2">
      <c r="A327" s="178" t="s">
        <v>694</v>
      </c>
      <c r="B327" s="71">
        <v>3</v>
      </c>
      <c r="C327" s="72">
        <v>2</v>
      </c>
      <c r="D327" s="71">
        <v>15</v>
      </c>
      <c r="E327" s="72">
        <v>12</v>
      </c>
      <c r="F327" s="73"/>
      <c r="G327" s="71">
        <f>B327-C327</f>
        <v>1</v>
      </c>
      <c r="H327" s="72">
        <f>D327-E327</f>
        <v>3</v>
      </c>
      <c r="I327" s="37">
        <f>IF(C327=0, "-", IF(G327/C327&lt;10, G327/C327, "&gt;999%"))</f>
        <v>0.5</v>
      </c>
      <c r="J327" s="38">
        <f>IF(E327=0, "-", IF(H327/E327&lt;10, H327/E327, "&gt;999%"))</f>
        <v>0.25</v>
      </c>
    </row>
    <row r="328" spans="1:10" x14ac:dyDescent="0.2">
      <c r="A328" s="177"/>
      <c r="B328" s="143"/>
      <c r="C328" s="144"/>
      <c r="D328" s="143"/>
      <c r="E328" s="144"/>
      <c r="F328" s="145"/>
      <c r="G328" s="143"/>
      <c r="H328" s="144"/>
      <c r="I328" s="151"/>
      <c r="J328" s="152"/>
    </row>
    <row r="329" spans="1:10" s="139" customFormat="1" x14ac:dyDescent="0.2">
      <c r="A329" s="159" t="s">
        <v>71</v>
      </c>
      <c r="B329" s="65"/>
      <c r="C329" s="66"/>
      <c r="D329" s="65"/>
      <c r="E329" s="66"/>
      <c r="F329" s="67"/>
      <c r="G329" s="65"/>
      <c r="H329" s="66"/>
      <c r="I329" s="20"/>
      <c r="J329" s="21"/>
    </row>
    <row r="330" spans="1:10" x14ac:dyDescent="0.2">
      <c r="A330" s="158" t="s">
        <v>591</v>
      </c>
      <c r="B330" s="65">
        <v>16</v>
      </c>
      <c r="C330" s="66">
        <v>47</v>
      </c>
      <c r="D330" s="65">
        <v>213</v>
      </c>
      <c r="E330" s="66">
        <v>236</v>
      </c>
      <c r="F330" s="67"/>
      <c r="G330" s="65">
        <f>B330-C330</f>
        <v>-31</v>
      </c>
      <c r="H330" s="66">
        <f>D330-E330</f>
        <v>-23</v>
      </c>
      <c r="I330" s="20">
        <f>IF(C330=0, "-", IF(G330/C330&lt;10, G330/C330, "&gt;999%"))</f>
        <v>-0.65957446808510634</v>
      </c>
      <c r="J330" s="21">
        <f>IF(E330=0, "-", IF(H330/E330&lt;10, H330/E330, "&gt;999%"))</f>
        <v>-9.7457627118644072E-2</v>
      </c>
    </row>
    <row r="331" spans="1:10" s="160" customFormat="1" x14ac:dyDescent="0.2">
      <c r="A331" s="178" t="s">
        <v>695</v>
      </c>
      <c r="B331" s="71">
        <v>16</v>
      </c>
      <c r="C331" s="72">
        <v>47</v>
      </c>
      <c r="D331" s="71">
        <v>213</v>
      </c>
      <c r="E331" s="72">
        <v>236</v>
      </c>
      <c r="F331" s="73"/>
      <c r="G331" s="71">
        <f>B331-C331</f>
        <v>-31</v>
      </c>
      <c r="H331" s="72">
        <f>D331-E331</f>
        <v>-23</v>
      </c>
      <c r="I331" s="37">
        <f>IF(C331=0, "-", IF(G331/C331&lt;10, G331/C331, "&gt;999%"))</f>
        <v>-0.65957446808510634</v>
      </c>
      <c r="J331" s="38">
        <f>IF(E331=0, "-", IF(H331/E331&lt;10, H331/E331, "&gt;999%"))</f>
        <v>-9.7457627118644072E-2</v>
      </c>
    </row>
    <row r="332" spans="1:10" x14ac:dyDescent="0.2">
      <c r="A332" s="177"/>
      <c r="B332" s="143"/>
      <c r="C332" s="144"/>
      <c r="D332" s="143"/>
      <c r="E332" s="144"/>
      <c r="F332" s="145"/>
      <c r="G332" s="143"/>
      <c r="H332" s="144"/>
      <c r="I332" s="151"/>
      <c r="J332" s="152"/>
    </row>
    <row r="333" spans="1:10" s="139" customFormat="1" x14ac:dyDescent="0.2">
      <c r="A333" s="159" t="s">
        <v>72</v>
      </c>
      <c r="B333" s="65"/>
      <c r="C333" s="66"/>
      <c r="D333" s="65"/>
      <c r="E333" s="66"/>
      <c r="F333" s="67"/>
      <c r="G333" s="65"/>
      <c r="H333" s="66"/>
      <c r="I333" s="20"/>
      <c r="J333" s="21"/>
    </row>
    <row r="334" spans="1:10" x14ac:dyDescent="0.2">
      <c r="A334" s="158" t="s">
        <v>592</v>
      </c>
      <c r="B334" s="65">
        <v>7</v>
      </c>
      <c r="C334" s="66">
        <v>12</v>
      </c>
      <c r="D334" s="65">
        <v>32</v>
      </c>
      <c r="E334" s="66">
        <v>224</v>
      </c>
      <c r="F334" s="67"/>
      <c r="G334" s="65">
        <f>B334-C334</f>
        <v>-5</v>
      </c>
      <c r="H334" s="66">
        <f>D334-E334</f>
        <v>-192</v>
      </c>
      <c r="I334" s="20">
        <f>IF(C334=0, "-", IF(G334/C334&lt;10, G334/C334, "&gt;999%"))</f>
        <v>-0.41666666666666669</v>
      </c>
      <c r="J334" s="21">
        <f>IF(E334=0, "-", IF(H334/E334&lt;10, H334/E334, "&gt;999%"))</f>
        <v>-0.8571428571428571</v>
      </c>
    </row>
    <row r="335" spans="1:10" x14ac:dyDescent="0.2">
      <c r="A335" s="158" t="s">
        <v>578</v>
      </c>
      <c r="B335" s="65">
        <v>2</v>
      </c>
      <c r="C335" s="66">
        <v>15</v>
      </c>
      <c r="D335" s="65">
        <v>135</v>
      </c>
      <c r="E335" s="66">
        <v>533</v>
      </c>
      <c r="F335" s="67"/>
      <c r="G335" s="65">
        <f>B335-C335</f>
        <v>-13</v>
      </c>
      <c r="H335" s="66">
        <f>D335-E335</f>
        <v>-398</v>
      </c>
      <c r="I335" s="20">
        <f>IF(C335=0, "-", IF(G335/C335&lt;10, G335/C335, "&gt;999%"))</f>
        <v>-0.8666666666666667</v>
      </c>
      <c r="J335" s="21">
        <f>IF(E335=0, "-", IF(H335/E335&lt;10, H335/E335, "&gt;999%"))</f>
        <v>-0.74671669793621009</v>
      </c>
    </row>
    <row r="336" spans="1:10" s="160" customFormat="1" x14ac:dyDescent="0.2">
      <c r="A336" s="178" t="s">
        <v>696</v>
      </c>
      <c r="B336" s="71">
        <v>9</v>
      </c>
      <c r="C336" s="72">
        <v>27</v>
      </c>
      <c r="D336" s="71">
        <v>167</v>
      </c>
      <c r="E336" s="72">
        <v>757</v>
      </c>
      <c r="F336" s="73"/>
      <c r="G336" s="71">
        <f>B336-C336</f>
        <v>-18</v>
      </c>
      <c r="H336" s="72">
        <f>D336-E336</f>
        <v>-590</v>
      </c>
      <c r="I336" s="37">
        <f>IF(C336=0, "-", IF(G336/C336&lt;10, G336/C336, "&gt;999%"))</f>
        <v>-0.66666666666666663</v>
      </c>
      <c r="J336" s="38">
        <f>IF(E336=0, "-", IF(H336/E336&lt;10, H336/E336, "&gt;999%"))</f>
        <v>-0.77939233817701448</v>
      </c>
    </row>
    <row r="337" spans="1:10" x14ac:dyDescent="0.2">
      <c r="A337" s="177"/>
      <c r="B337" s="143"/>
      <c r="C337" s="144"/>
      <c r="D337" s="143"/>
      <c r="E337" s="144"/>
      <c r="F337" s="145"/>
      <c r="G337" s="143"/>
      <c r="H337" s="144"/>
      <c r="I337" s="151"/>
      <c r="J337" s="152"/>
    </row>
    <row r="338" spans="1:10" s="139" customFormat="1" x14ac:dyDescent="0.2">
      <c r="A338" s="159" t="s">
        <v>73</v>
      </c>
      <c r="B338" s="65"/>
      <c r="C338" s="66"/>
      <c r="D338" s="65"/>
      <c r="E338" s="66"/>
      <c r="F338" s="67"/>
      <c r="G338" s="65"/>
      <c r="H338" s="66"/>
      <c r="I338" s="20"/>
      <c r="J338" s="21"/>
    </row>
    <row r="339" spans="1:10" x14ac:dyDescent="0.2">
      <c r="A339" s="158" t="s">
        <v>359</v>
      </c>
      <c r="B339" s="65">
        <v>3</v>
      </c>
      <c r="C339" s="66">
        <v>0</v>
      </c>
      <c r="D339" s="65">
        <v>7</v>
      </c>
      <c r="E339" s="66">
        <v>2</v>
      </c>
      <c r="F339" s="67"/>
      <c r="G339" s="65">
        <f>B339-C339</f>
        <v>3</v>
      </c>
      <c r="H339" s="66">
        <f>D339-E339</f>
        <v>5</v>
      </c>
      <c r="I339" s="20" t="str">
        <f>IF(C339=0, "-", IF(G339/C339&lt;10, G339/C339, "&gt;999%"))</f>
        <v>-</v>
      </c>
      <c r="J339" s="21">
        <f>IF(E339=0, "-", IF(H339/E339&lt;10, H339/E339, "&gt;999%"))</f>
        <v>2.5</v>
      </c>
    </row>
    <row r="340" spans="1:10" x14ac:dyDescent="0.2">
      <c r="A340" s="158" t="s">
        <v>292</v>
      </c>
      <c r="B340" s="65">
        <v>0</v>
      </c>
      <c r="C340" s="66">
        <v>2</v>
      </c>
      <c r="D340" s="65">
        <v>16</v>
      </c>
      <c r="E340" s="66">
        <v>23</v>
      </c>
      <c r="F340" s="67"/>
      <c r="G340" s="65">
        <f>B340-C340</f>
        <v>-2</v>
      </c>
      <c r="H340" s="66">
        <f>D340-E340</f>
        <v>-7</v>
      </c>
      <c r="I340" s="20">
        <f>IF(C340=0, "-", IF(G340/C340&lt;10, G340/C340, "&gt;999%"))</f>
        <v>-1</v>
      </c>
      <c r="J340" s="21">
        <f>IF(E340=0, "-", IF(H340/E340&lt;10, H340/E340, "&gt;999%"))</f>
        <v>-0.30434782608695654</v>
      </c>
    </row>
    <row r="341" spans="1:10" x14ac:dyDescent="0.2">
      <c r="A341" s="158" t="s">
        <v>486</v>
      </c>
      <c r="B341" s="65">
        <v>4</v>
      </c>
      <c r="C341" s="66">
        <v>2</v>
      </c>
      <c r="D341" s="65">
        <v>54</v>
      </c>
      <c r="E341" s="66">
        <v>44</v>
      </c>
      <c r="F341" s="67"/>
      <c r="G341" s="65">
        <f>B341-C341</f>
        <v>2</v>
      </c>
      <c r="H341" s="66">
        <f>D341-E341</f>
        <v>10</v>
      </c>
      <c r="I341" s="20">
        <f>IF(C341=0, "-", IF(G341/C341&lt;10, G341/C341, "&gt;999%"))</f>
        <v>1</v>
      </c>
      <c r="J341" s="21">
        <f>IF(E341=0, "-", IF(H341/E341&lt;10, H341/E341, "&gt;999%"))</f>
        <v>0.22727272727272727</v>
      </c>
    </row>
    <row r="342" spans="1:10" x14ac:dyDescent="0.2">
      <c r="A342" s="158" t="s">
        <v>305</v>
      </c>
      <c r="B342" s="65">
        <v>0</v>
      </c>
      <c r="C342" s="66">
        <v>0</v>
      </c>
      <c r="D342" s="65">
        <v>2</v>
      </c>
      <c r="E342" s="66">
        <v>3</v>
      </c>
      <c r="F342" s="67"/>
      <c r="G342" s="65">
        <f>B342-C342</f>
        <v>0</v>
      </c>
      <c r="H342" s="66">
        <f>D342-E342</f>
        <v>-1</v>
      </c>
      <c r="I342" s="20" t="str">
        <f>IF(C342=0, "-", IF(G342/C342&lt;10, G342/C342, "&gt;999%"))</f>
        <v>-</v>
      </c>
      <c r="J342" s="21">
        <f>IF(E342=0, "-", IF(H342/E342&lt;10, H342/E342, "&gt;999%"))</f>
        <v>-0.33333333333333331</v>
      </c>
    </row>
    <row r="343" spans="1:10" s="160" customFormat="1" x14ac:dyDescent="0.2">
      <c r="A343" s="178" t="s">
        <v>697</v>
      </c>
      <c r="B343" s="71">
        <v>7</v>
      </c>
      <c r="C343" s="72">
        <v>4</v>
      </c>
      <c r="D343" s="71">
        <v>79</v>
      </c>
      <c r="E343" s="72">
        <v>72</v>
      </c>
      <c r="F343" s="73"/>
      <c r="G343" s="71">
        <f>B343-C343</f>
        <v>3</v>
      </c>
      <c r="H343" s="72">
        <f>D343-E343</f>
        <v>7</v>
      </c>
      <c r="I343" s="37">
        <f>IF(C343=0, "-", IF(G343/C343&lt;10, G343/C343, "&gt;999%"))</f>
        <v>0.75</v>
      </c>
      <c r="J343" s="38">
        <f>IF(E343=0, "-", IF(H343/E343&lt;10, H343/E343, "&gt;999%"))</f>
        <v>9.7222222222222224E-2</v>
      </c>
    </row>
    <row r="344" spans="1:10" x14ac:dyDescent="0.2">
      <c r="A344" s="177"/>
      <c r="B344" s="143"/>
      <c r="C344" s="144"/>
      <c r="D344" s="143"/>
      <c r="E344" s="144"/>
      <c r="F344" s="145"/>
      <c r="G344" s="143"/>
      <c r="H344" s="144"/>
      <c r="I344" s="151"/>
      <c r="J344" s="152"/>
    </row>
    <row r="345" spans="1:10" s="139" customFormat="1" x14ac:dyDescent="0.2">
      <c r="A345" s="159" t="s">
        <v>74</v>
      </c>
      <c r="B345" s="65"/>
      <c r="C345" s="66"/>
      <c r="D345" s="65"/>
      <c r="E345" s="66"/>
      <c r="F345" s="67"/>
      <c r="G345" s="65"/>
      <c r="H345" s="66"/>
      <c r="I345" s="20"/>
      <c r="J345" s="21"/>
    </row>
    <row r="346" spans="1:10" x14ac:dyDescent="0.2">
      <c r="A346" s="158" t="s">
        <v>531</v>
      </c>
      <c r="B346" s="65">
        <v>25</v>
      </c>
      <c r="C346" s="66">
        <v>46</v>
      </c>
      <c r="D346" s="65">
        <v>565</v>
      </c>
      <c r="E346" s="66">
        <v>934</v>
      </c>
      <c r="F346" s="67"/>
      <c r="G346" s="65">
        <f t="shared" ref="G346:G357" si="56">B346-C346</f>
        <v>-21</v>
      </c>
      <c r="H346" s="66">
        <f t="shared" ref="H346:H357" si="57">D346-E346</f>
        <v>-369</v>
      </c>
      <c r="I346" s="20">
        <f t="shared" ref="I346:I357" si="58">IF(C346=0, "-", IF(G346/C346&lt;10, G346/C346, "&gt;999%"))</f>
        <v>-0.45652173913043476</v>
      </c>
      <c r="J346" s="21">
        <f t="shared" ref="J346:J357" si="59">IF(E346=0, "-", IF(H346/E346&lt;10, H346/E346, "&gt;999%"))</f>
        <v>-0.39507494646680941</v>
      </c>
    </row>
    <row r="347" spans="1:10" x14ac:dyDescent="0.2">
      <c r="A347" s="158" t="s">
        <v>545</v>
      </c>
      <c r="B347" s="65">
        <v>306</v>
      </c>
      <c r="C347" s="66">
        <v>121</v>
      </c>
      <c r="D347" s="65">
        <v>2345</v>
      </c>
      <c r="E347" s="66">
        <v>2403</v>
      </c>
      <c r="F347" s="67"/>
      <c r="G347" s="65">
        <f t="shared" si="56"/>
        <v>185</v>
      </c>
      <c r="H347" s="66">
        <f t="shared" si="57"/>
        <v>-58</v>
      </c>
      <c r="I347" s="20">
        <f t="shared" si="58"/>
        <v>1.5289256198347108</v>
      </c>
      <c r="J347" s="21">
        <f t="shared" si="59"/>
        <v>-2.4136496046608405E-2</v>
      </c>
    </row>
    <row r="348" spans="1:10" x14ac:dyDescent="0.2">
      <c r="A348" s="158" t="s">
        <v>373</v>
      </c>
      <c r="B348" s="65">
        <v>285</v>
      </c>
      <c r="C348" s="66">
        <v>266</v>
      </c>
      <c r="D348" s="65">
        <v>3299</v>
      </c>
      <c r="E348" s="66">
        <v>3247</v>
      </c>
      <c r="F348" s="67"/>
      <c r="G348" s="65">
        <f t="shared" si="56"/>
        <v>19</v>
      </c>
      <c r="H348" s="66">
        <f t="shared" si="57"/>
        <v>52</v>
      </c>
      <c r="I348" s="20">
        <f t="shared" si="58"/>
        <v>7.1428571428571425E-2</v>
      </c>
      <c r="J348" s="21">
        <f t="shared" si="59"/>
        <v>1.6014782876501387E-2</v>
      </c>
    </row>
    <row r="349" spans="1:10" x14ac:dyDescent="0.2">
      <c r="A349" s="158" t="s">
        <v>388</v>
      </c>
      <c r="B349" s="65">
        <v>190</v>
      </c>
      <c r="C349" s="66">
        <v>0</v>
      </c>
      <c r="D349" s="65">
        <v>2047</v>
      </c>
      <c r="E349" s="66">
        <v>0</v>
      </c>
      <c r="F349" s="67"/>
      <c r="G349" s="65">
        <f t="shared" si="56"/>
        <v>190</v>
      </c>
      <c r="H349" s="66">
        <f t="shared" si="57"/>
        <v>2047</v>
      </c>
      <c r="I349" s="20" t="str">
        <f t="shared" si="58"/>
        <v>-</v>
      </c>
      <c r="J349" s="21" t="str">
        <f t="shared" si="59"/>
        <v>-</v>
      </c>
    </row>
    <row r="350" spans="1:10" x14ac:dyDescent="0.2">
      <c r="A350" s="158" t="s">
        <v>420</v>
      </c>
      <c r="B350" s="65">
        <v>458</v>
      </c>
      <c r="C350" s="66">
        <v>356</v>
      </c>
      <c r="D350" s="65">
        <v>5004</v>
      </c>
      <c r="E350" s="66">
        <v>5202</v>
      </c>
      <c r="F350" s="67"/>
      <c r="G350" s="65">
        <f t="shared" si="56"/>
        <v>102</v>
      </c>
      <c r="H350" s="66">
        <f t="shared" si="57"/>
        <v>-198</v>
      </c>
      <c r="I350" s="20">
        <f t="shared" si="58"/>
        <v>0.28651685393258425</v>
      </c>
      <c r="J350" s="21">
        <f t="shared" si="59"/>
        <v>-3.8062283737024222E-2</v>
      </c>
    </row>
    <row r="351" spans="1:10" x14ac:dyDescent="0.2">
      <c r="A351" s="158" t="s">
        <v>461</v>
      </c>
      <c r="B351" s="65">
        <v>114</v>
      </c>
      <c r="C351" s="66">
        <v>58</v>
      </c>
      <c r="D351" s="65">
        <v>857</v>
      </c>
      <c r="E351" s="66">
        <v>554</v>
      </c>
      <c r="F351" s="67"/>
      <c r="G351" s="65">
        <f t="shared" si="56"/>
        <v>56</v>
      </c>
      <c r="H351" s="66">
        <f t="shared" si="57"/>
        <v>303</v>
      </c>
      <c r="I351" s="20">
        <f t="shared" si="58"/>
        <v>0.96551724137931039</v>
      </c>
      <c r="J351" s="21">
        <f t="shared" si="59"/>
        <v>0.54693140794223827</v>
      </c>
    </row>
    <row r="352" spans="1:10" x14ac:dyDescent="0.2">
      <c r="A352" s="158" t="s">
        <v>462</v>
      </c>
      <c r="B352" s="65">
        <v>66</v>
      </c>
      <c r="C352" s="66">
        <v>85</v>
      </c>
      <c r="D352" s="65">
        <v>1080</v>
      </c>
      <c r="E352" s="66">
        <v>1006</v>
      </c>
      <c r="F352" s="67"/>
      <c r="G352" s="65">
        <f t="shared" si="56"/>
        <v>-19</v>
      </c>
      <c r="H352" s="66">
        <f t="shared" si="57"/>
        <v>74</v>
      </c>
      <c r="I352" s="20">
        <f t="shared" si="58"/>
        <v>-0.22352941176470589</v>
      </c>
      <c r="J352" s="21">
        <f t="shared" si="59"/>
        <v>7.3558648111332003E-2</v>
      </c>
    </row>
    <row r="353" spans="1:10" x14ac:dyDescent="0.2">
      <c r="A353" s="158" t="s">
        <v>327</v>
      </c>
      <c r="B353" s="65">
        <v>1</v>
      </c>
      <c r="C353" s="66">
        <v>8</v>
      </c>
      <c r="D353" s="65">
        <v>92</v>
      </c>
      <c r="E353" s="66">
        <v>82</v>
      </c>
      <c r="F353" s="67"/>
      <c r="G353" s="65">
        <f t="shared" si="56"/>
        <v>-7</v>
      </c>
      <c r="H353" s="66">
        <f t="shared" si="57"/>
        <v>10</v>
      </c>
      <c r="I353" s="20">
        <f t="shared" si="58"/>
        <v>-0.875</v>
      </c>
      <c r="J353" s="21">
        <f t="shared" si="59"/>
        <v>0.12195121951219512</v>
      </c>
    </row>
    <row r="354" spans="1:10" x14ac:dyDescent="0.2">
      <c r="A354" s="158" t="s">
        <v>208</v>
      </c>
      <c r="B354" s="65">
        <v>101</v>
      </c>
      <c r="C354" s="66">
        <v>53</v>
      </c>
      <c r="D354" s="65">
        <v>891</v>
      </c>
      <c r="E354" s="66">
        <v>1924</v>
      </c>
      <c r="F354" s="67"/>
      <c r="G354" s="65">
        <f t="shared" si="56"/>
        <v>48</v>
      </c>
      <c r="H354" s="66">
        <f t="shared" si="57"/>
        <v>-1033</v>
      </c>
      <c r="I354" s="20">
        <f t="shared" si="58"/>
        <v>0.90566037735849059</v>
      </c>
      <c r="J354" s="21">
        <f t="shared" si="59"/>
        <v>-0.53690228690228692</v>
      </c>
    </row>
    <row r="355" spans="1:10" x14ac:dyDescent="0.2">
      <c r="A355" s="158" t="s">
        <v>232</v>
      </c>
      <c r="B355" s="65">
        <v>299</v>
      </c>
      <c r="C355" s="66">
        <v>258</v>
      </c>
      <c r="D355" s="65">
        <v>3199</v>
      </c>
      <c r="E355" s="66">
        <v>4893</v>
      </c>
      <c r="F355" s="67"/>
      <c r="G355" s="65">
        <f t="shared" si="56"/>
        <v>41</v>
      </c>
      <c r="H355" s="66">
        <f t="shared" si="57"/>
        <v>-1694</v>
      </c>
      <c r="I355" s="20">
        <f t="shared" si="58"/>
        <v>0.15891472868217055</v>
      </c>
      <c r="J355" s="21">
        <f t="shared" si="59"/>
        <v>-0.34620886981402005</v>
      </c>
    </row>
    <row r="356" spans="1:10" x14ac:dyDescent="0.2">
      <c r="A356" s="158" t="s">
        <v>260</v>
      </c>
      <c r="B356" s="65">
        <v>33</v>
      </c>
      <c r="C356" s="66">
        <v>39</v>
      </c>
      <c r="D356" s="65">
        <v>398</v>
      </c>
      <c r="E356" s="66">
        <v>513</v>
      </c>
      <c r="F356" s="67"/>
      <c r="G356" s="65">
        <f t="shared" si="56"/>
        <v>-6</v>
      </c>
      <c r="H356" s="66">
        <f t="shared" si="57"/>
        <v>-115</v>
      </c>
      <c r="I356" s="20">
        <f t="shared" si="58"/>
        <v>-0.15384615384615385</v>
      </c>
      <c r="J356" s="21">
        <f t="shared" si="59"/>
        <v>-0.22417153996101363</v>
      </c>
    </row>
    <row r="357" spans="1:10" s="160" customFormat="1" x14ac:dyDescent="0.2">
      <c r="A357" s="178" t="s">
        <v>698</v>
      </c>
      <c r="B357" s="71">
        <v>1878</v>
      </c>
      <c r="C357" s="72">
        <v>1290</v>
      </c>
      <c r="D357" s="71">
        <v>19777</v>
      </c>
      <c r="E357" s="72">
        <v>20758</v>
      </c>
      <c r="F357" s="73"/>
      <c r="G357" s="71">
        <f t="shared" si="56"/>
        <v>588</v>
      </c>
      <c r="H357" s="72">
        <f t="shared" si="57"/>
        <v>-981</v>
      </c>
      <c r="I357" s="37">
        <f t="shared" si="58"/>
        <v>0.45581395348837211</v>
      </c>
      <c r="J357" s="38">
        <f t="shared" si="59"/>
        <v>-4.7258888139512477E-2</v>
      </c>
    </row>
    <row r="358" spans="1:10" x14ac:dyDescent="0.2">
      <c r="A358" s="177"/>
      <c r="B358" s="143"/>
      <c r="C358" s="144"/>
      <c r="D358" s="143"/>
      <c r="E358" s="144"/>
      <c r="F358" s="145"/>
      <c r="G358" s="143"/>
      <c r="H358" s="144"/>
      <c r="I358" s="151"/>
      <c r="J358" s="152"/>
    </row>
    <row r="359" spans="1:10" s="139" customFormat="1" x14ac:dyDescent="0.2">
      <c r="A359" s="159" t="s">
        <v>75</v>
      </c>
      <c r="B359" s="65"/>
      <c r="C359" s="66"/>
      <c r="D359" s="65"/>
      <c r="E359" s="66"/>
      <c r="F359" s="67"/>
      <c r="G359" s="65"/>
      <c r="H359" s="66"/>
      <c r="I359" s="20"/>
      <c r="J359" s="21"/>
    </row>
    <row r="360" spans="1:10" x14ac:dyDescent="0.2">
      <c r="A360" s="158" t="s">
        <v>360</v>
      </c>
      <c r="B360" s="65">
        <v>0</v>
      </c>
      <c r="C360" s="66">
        <v>0</v>
      </c>
      <c r="D360" s="65">
        <v>3</v>
      </c>
      <c r="E360" s="66">
        <v>12</v>
      </c>
      <c r="F360" s="67"/>
      <c r="G360" s="65">
        <f>B360-C360</f>
        <v>0</v>
      </c>
      <c r="H360" s="66">
        <f>D360-E360</f>
        <v>-9</v>
      </c>
      <c r="I360" s="20" t="str">
        <f>IF(C360=0, "-", IF(G360/C360&lt;10, G360/C360, "&gt;999%"))</f>
        <v>-</v>
      </c>
      <c r="J360" s="21">
        <f>IF(E360=0, "-", IF(H360/E360&lt;10, H360/E360, "&gt;999%"))</f>
        <v>-0.75</v>
      </c>
    </row>
    <row r="361" spans="1:10" s="160" customFormat="1" x14ac:dyDescent="0.2">
      <c r="A361" s="178" t="s">
        <v>699</v>
      </c>
      <c r="B361" s="71">
        <v>0</v>
      </c>
      <c r="C361" s="72">
        <v>0</v>
      </c>
      <c r="D361" s="71">
        <v>3</v>
      </c>
      <c r="E361" s="72">
        <v>12</v>
      </c>
      <c r="F361" s="73"/>
      <c r="G361" s="71">
        <f>B361-C361</f>
        <v>0</v>
      </c>
      <c r="H361" s="72">
        <f>D361-E361</f>
        <v>-9</v>
      </c>
      <c r="I361" s="37" t="str">
        <f>IF(C361=0, "-", IF(G361/C361&lt;10, G361/C361, "&gt;999%"))</f>
        <v>-</v>
      </c>
      <c r="J361" s="38">
        <f>IF(E361=0, "-", IF(H361/E361&lt;10, H361/E361, "&gt;999%"))</f>
        <v>-0.75</v>
      </c>
    </row>
    <row r="362" spans="1:10" x14ac:dyDescent="0.2">
      <c r="A362" s="177"/>
      <c r="B362" s="143"/>
      <c r="C362" s="144"/>
      <c r="D362" s="143"/>
      <c r="E362" s="144"/>
      <c r="F362" s="145"/>
      <c r="G362" s="143"/>
      <c r="H362" s="144"/>
      <c r="I362" s="151"/>
      <c r="J362" s="152"/>
    </row>
    <row r="363" spans="1:10" s="139" customFormat="1" x14ac:dyDescent="0.2">
      <c r="A363" s="159" t="s">
        <v>76</v>
      </c>
      <c r="B363" s="65"/>
      <c r="C363" s="66"/>
      <c r="D363" s="65"/>
      <c r="E363" s="66"/>
      <c r="F363" s="67"/>
      <c r="G363" s="65"/>
      <c r="H363" s="66"/>
      <c r="I363" s="20"/>
      <c r="J363" s="21"/>
    </row>
    <row r="364" spans="1:10" x14ac:dyDescent="0.2">
      <c r="A364" s="158" t="s">
        <v>306</v>
      </c>
      <c r="B364" s="65">
        <v>0</v>
      </c>
      <c r="C364" s="66">
        <v>0</v>
      </c>
      <c r="D364" s="65">
        <v>15</v>
      </c>
      <c r="E364" s="66">
        <v>8</v>
      </c>
      <c r="F364" s="67"/>
      <c r="G364" s="65">
        <f t="shared" ref="G364:G389" si="60">B364-C364</f>
        <v>0</v>
      </c>
      <c r="H364" s="66">
        <f t="shared" ref="H364:H389" si="61">D364-E364</f>
        <v>7</v>
      </c>
      <c r="I364" s="20" t="str">
        <f t="shared" ref="I364:I389" si="62">IF(C364=0, "-", IF(G364/C364&lt;10, G364/C364, "&gt;999%"))</f>
        <v>-</v>
      </c>
      <c r="J364" s="21">
        <f t="shared" ref="J364:J389" si="63">IF(E364=0, "-", IF(H364/E364&lt;10, H364/E364, "&gt;999%"))</f>
        <v>0.875</v>
      </c>
    </row>
    <row r="365" spans="1:10" x14ac:dyDescent="0.2">
      <c r="A365" s="158" t="s">
        <v>361</v>
      </c>
      <c r="B365" s="65">
        <v>0</v>
      </c>
      <c r="C365" s="66">
        <v>0</v>
      </c>
      <c r="D365" s="65">
        <v>5</v>
      </c>
      <c r="E365" s="66">
        <v>13</v>
      </c>
      <c r="F365" s="67"/>
      <c r="G365" s="65">
        <f t="shared" si="60"/>
        <v>0</v>
      </c>
      <c r="H365" s="66">
        <f t="shared" si="61"/>
        <v>-8</v>
      </c>
      <c r="I365" s="20" t="str">
        <f t="shared" si="62"/>
        <v>-</v>
      </c>
      <c r="J365" s="21">
        <f t="shared" si="63"/>
        <v>-0.61538461538461542</v>
      </c>
    </row>
    <row r="366" spans="1:10" x14ac:dyDescent="0.2">
      <c r="A366" s="158" t="s">
        <v>251</v>
      </c>
      <c r="B366" s="65">
        <v>69</v>
      </c>
      <c r="C366" s="66">
        <v>83</v>
      </c>
      <c r="D366" s="65">
        <v>987</v>
      </c>
      <c r="E366" s="66">
        <v>759</v>
      </c>
      <c r="F366" s="67"/>
      <c r="G366" s="65">
        <f t="shared" si="60"/>
        <v>-14</v>
      </c>
      <c r="H366" s="66">
        <f t="shared" si="61"/>
        <v>228</v>
      </c>
      <c r="I366" s="20">
        <f t="shared" si="62"/>
        <v>-0.16867469879518071</v>
      </c>
      <c r="J366" s="21">
        <f t="shared" si="63"/>
        <v>0.30039525691699603</v>
      </c>
    </row>
    <row r="367" spans="1:10" x14ac:dyDescent="0.2">
      <c r="A367" s="158" t="s">
        <v>252</v>
      </c>
      <c r="B367" s="65">
        <v>7</v>
      </c>
      <c r="C367" s="66">
        <v>28</v>
      </c>
      <c r="D367" s="65">
        <v>77</v>
      </c>
      <c r="E367" s="66">
        <v>206</v>
      </c>
      <c r="F367" s="67"/>
      <c r="G367" s="65">
        <f t="shared" si="60"/>
        <v>-21</v>
      </c>
      <c r="H367" s="66">
        <f t="shared" si="61"/>
        <v>-129</v>
      </c>
      <c r="I367" s="20">
        <f t="shared" si="62"/>
        <v>-0.75</v>
      </c>
      <c r="J367" s="21">
        <f t="shared" si="63"/>
        <v>-0.62621359223300976</v>
      </c>
    </row>
    <row r="368" spans="1:10" x14ac:dyDescent="0.2">
      <c r="A368" s="158" t="s">
        <v>278</v>
      </c>
      <c r="B368" s="65">
        <v>86</v>
      </c>
      <c r="C368" s="66">
        <v>74</v>
      </c>
      <c r="D368" s="65">
        <v>522</v>
      </c>
      <c r="E368" s="66">
        <v>942</v>
      </c>
      <c r="F368" s="67"/>
      <c r="G368" s="65">
        <f t="shared" si="60"/>
        <v>12</v>
      </c>
      <c r="H368" s="66">
        <f t="shared" si="61"/>
        <v>-420</v>
      </c>
      <c r="I368" s="20">
        <f t="shared" si="62"/>
        <v>0.16216216216216217</v>
      </c>
      <c r="J368" s="21">
        <f t="shared" si="63"/>
        <v>-0.44585987261146498</v>
      </c>
    </row>
    <row r="369" spans="1:10" x14ac:dyDescent="0.2">
      <c r="A369" s="158" t="s">
        <v>345</v>
      </c>
      <c r="B369" s="65">
        <v>29</v>
      </c>
      <c r="C369" s="66">
        <v>36</v>
      </c>
      <c r="D369" s="65">
        <v>209</v>
      </c>
      <c r="E369" s="66">
        <v>370</v>
      </c>
      <c r="F369" s="67"/>
      <c r="G369" s="65">
        <f t="shared" si="60"/>
        <v>-7</v>
      </c>
      <c r="H369" s="66">
        <f t="shared" si="61"/>
        <v>-161</v>
      </c>
      <c r="I369" s="20">
        <f t="shared" si="62"/>
        <v>-0.19444444444444445</v>
      </c>
      <c r="J369" s="21">
        <f t="shared" si="63"/>
        <v>-0.43513513513513513</v>
      </c>
    </row>
    <row r="370" spans="1:10" x14ac:dyDescent="0.2">
      <c r="A370" s="158" t="s">
        <v>279</v>
      </c>
      <c r="B370" s="65">
        <v>18</v>
      </c>
      <c r="C370" s="66">
        <v>12</v>
      </c>
      <c r="D370" s="65">
        <v>344</v>
      </c>
      <c r="E370" s="66">
        <v>207</v>
      </c>
      <c r="F370" s="67"/>
      <c r="G370" s="65">
        <f t="shared" si="60"/>
        <v>6</v>
      </c>
      <c r="H370" s="66">
        <f t="shared" si="61"/>
        <v>137</v>
      </c>
      <c r="I370" s="20">
        <f t="shared" si="62"/>
        <v>0.5</v>
      </c>
      <c r="J370" s="21">
        <f t="shared" si="63"/>
        <v>0.66183574879227058</v>
      </c>
    </row>
    <row r="371" spans="1:10" x14ac:dyDescent="0.2">
      <c r="A371" s="158" t="s">
        <v>293</v>
      </c>
      <c r="B371" s="65">
        <v>3</v>
      </c>
      <c r="C371" s="66">
        <v>2</v>
      </c>
      <c r="D371" s="65">
        <v>21</v>
      </c>
      <c r="E371" s="66">
        <v>40</v>
      </c>
      <c r="F371" s="67"/>
      <c r="G371" s="65">
        <f t="shared" si="60"/>
        <v>1</v>
      </c>
      <c r="H371" s="66">
        <f t="shared" si="61"/>
        <v>-19</v>
      </c>
      <c r="I371" s="20">
        <f t="shared" si="62"/>
        <v>0.5</v>
      </c>
      <c r="J371" s="21">
        <f t="shared" si="63"/>
        <v>-0.47499999999999998</v>
      </c>
    </row>
    <row r="372" spans="1:10" x14ac:dyDescent="0.2">
      <c r="A372" s="158" t="s">
        <v>294</v>
      </c>
      <c r="B372" s="65">
        <v>12</v>
      </c>
      <c r="C372" s="66">
        <v>25</v>
      </c>
      <c r="D372" s="65">
        <v>109</v>
      </c>
      <c r="E372" s="66">
        <v>153</v>
      </c>
      <c r="F372" s="67"/>
      <c r="G372" s="65">
        <f t="shared" si="60"/>
        <v>-13</v>
      </c>
      <c r="H372" s="66">
        <f t="shared" si="61"/>
        <v>-44</v>
      </c>
      <c r="I372" s="20">
        <f t="shared" si="62"/>
        <v>-0.52</v>
      </c>
      <c r="J372" s="21">
        <f t="shared" si="63"/>
        <v>-0.28758169934640521</v>
      </c>
    </row>
    <row r="373" spans="1:10" x14ac:dyDescent="0.2">
      <c r="A373" s="158" t="s">
        <v>346</v>
      </c>
      <c r="B373" s="65">
        <v>12</v>
      </c>
      <c r="C373" s="66">
        <v>7</v>
      </c>
      <c r="D373" s="65">
        <v>74</v>
      </c>
      <c r="E373" s="66">
        <v>96</v>
      </c>
      <c r="F373" s="67"/>
      <c r="G373" s="65">
        <f t="shared" si="60"/>
        <v>5</v>
      </c>
      <c r="H373" s="66">
        <f t="shared" si="61"/>
        <v>-22</v>
      </c>
      <c r="I373" s="20">
        <f t="shared" si="62"/>
        <v>0.7142857142857143</v>
      </c>
      <c r="J373" s="21">
        <f t="shared" si="63"/>
        <v>-0.22916666666666666</v>
      </c>
    </row>
    <row r="374" spans="1:10" x14ac:dyDescent="0.2">
      <c r="A374" s="158" t="s">
        <v>442</v>
      </c>
      <c r="B374" s="65">
        <v>14</v>
      </c>
      <c r="C374" s="66">
        <v>0</v>
      </c>
      <c r="D374" s="65">
        <v>42</v>
      </c>
      <c r="E374" s="66">
        <v>0</v>
      </c>
      <c r="F374" s="67"/>
      <c r="G374" s="65">
        <f t="shared" si="60"/>
        <v>14</v>
      </c>
      <c r="H374" s="66">
        <f t="shared" si="61"/>
        <v>42</v>
      </c>
      <c r="I374" s="20" t="str">
        <f t="shared" si="62"/>
        <v>-</v>
      </c>
      <c r="J374" s="21" t="str">
        <f t="shared" si="63"/>
        <v>-</v>
      </c>
    </row>
    <row r="375" spans="1:10" x14ac:dyDescent="0.2">
      <c r="A375" s="158" t="s">
        <v>503</v>
      </c>
      <c r="B375" s="65">
        <v>10</v>
      </c>
      <c r="C375" s="66">
        <v>2</v>
      </c>
      <c r="D375" s="65">
        <v>43</v>
      </c>
      <c r="E375" s="66">
        <v>49</v>
      </c>
      <c r="F375" s="67"/>
      <c r="G375" s="65">
        <f t="shared" si="60"/>
        <v>8</v>
      </c>
      <c r="H375" s="66">
        <f t="shared" si="61"/>
        <v>-6</v>
      </c>
      <c r="I375" s="20">
        <f t="shared" si="62"/>
        <v>4</v>
      </c>
      <c r="J375" s="21">
        <f t="shared" si="63"/>
        <v>-0.12244897959183673</v>
      </c>
    </row>
    <row r="376" spans="1:10" x14ac:dyDescent="0.2">
      <c r="A376" s="158" t="s">
        <v>409</v>
      </c>
      <c r="B376" s="65">
        <v>71</v>
      </c>
      <c r="C376" s="66">
        <v>39</v>
      </c>
      <c r="D376" s="65">
        <v>524</v>
      </c>
      <c r="E376" s="66">
        <v>355</v>
      </c>
      <c r="F376" s="67"/>
      <c r="G376" s="65">
        <f t="shared" si="60"/>
        <v>32</v>
      </c>
      <c r="H376" s="66">
        <f t="shared" si="61"/>
        <v>169</v>
      </c>
      <c r="I376" s="20">
        <f t="shared" si="62"/>
        <v>0.82051282051282048</v>
      </c>
      <c r="J376" s="21">
        <f t="shared" si="63"/>
        <v>0.47605633802816899</v>
      </c>
    </row>
    <row r="377" spans="1:10" x14ac:dyDescent="0.2">
      <c r="A377" s="158" t="s">
        <v>443</v>
      </c>
      <c r="B377" s="65">
        <v>44</v>
      </c>
      <c r="C377" s="66">
        <v>0</v>
      </c>
      <c r="D377" s="65">
        <v>150</v>
      </c>
      <c r="E377" s="66">
        <v>0</v>
      </c>
      <c r="F377" s="67"/>
      <c r="G377" s="65">
        <f t="shared" si="60"/>
        <v>44</v>
      </c>
      <c r="H377" s="66">
        <f t="shared" si="61"/>
        <v>150</v>
      </c>
      <c r="I377" s="20" t="str">
        <f t="shared" si="62"/>
        <v>-</v>
      </c>
      <c r="J377" s="21" t="str">
        <f t="shared" si="63"/>
        <v>-</v>
      </c>
    </row>
    <row r="378" spans="1:10" x14ac:dyDescent="0.2">
      <c r="A378" s="158" t="s">
        <v>444</v>
      </c>
      <c r="B378" s="65">
        <v>14</v>
      </c>
      <c r="C378" s="66">
        <v>17</v>
      </c>
      <c r="D378" s="65">
        <v>227</v>
      </c>
      <c r="E378" s="66">
        <v>176</v>
      </c>
      <c r="F378" s="67"/>
      <c r="G378" s="65">
        <f t="shared" si="60"/>
        <v>-3</v>
      </c>
      <c r="H378" s="66">
        <f t="shared" si="61"/>
        <v>51</v>
      </c>
      <c r="I378" s="20">
        <f t="shared" si="62"/>
        <v>-0.17647058823529413</v>
      </c>
      <c r="J378" s="21">
        <f t="shared" si="63"/>
        <v>0.28977272727272729</v>
      </c>
    </row>
    <row r="379" spans="1:10" x14ac:dyDescent="0.2">
      <c r="A379" s="158" t="s">
        <v>445</v>
      </c>
      <c r="B379" s="65">
        <v>44</v>
      </c>
      <c r="C379" s="66">
        <v>66</v>
      </c>
      <c r="D379" s="65">
        <v>667</v>
      </c>
      <c r="E379" s="66">
        <v>822</v>
      </c>
      <c r="F379" s="67"/>
      <c r="G379" s="65">
        <f t="shared" si="60"/>
        <v>-22</v>
      </c>
      <c r="H379" s="66">
        <f t="shared" si="61"/>
        <v>-155</v>
      </c>
      <c r="I379" s="20">
        <f t="shared" si="62"/>
        <v>-0.33333333333333331</v>
      </c>
      <c r="J379" s="21">
        <f t="shared" si="63"/>
        <v>-0.18856447688564476</v>
      </c>
    </row>
    <row r="380" spans="1:10" x14ac:dyDescent="0.2">
      <c r="A380" s="158" t="s">
        <v>487</v>
      </c>
      <c r="B380" s="65">
        <v>16</v>
      </c>
      <c r="C380" s="66">
        <v>6</v>
      </c>
      <c r="D380" s="65">
        <v>70</v>
      </c>
      <c r="E380" s="66">
        <v>63</v>
      </c>
      <c r="F380" s="67"/>
      <c r="G380" s="65">
        <f t="shared" si="60"/>
        <v>10</v>
      </c>
      <c r="H380" s="66">
        <f t="shared" si="61"/>
        <v>7</v>
      </c>
      <c r="I380" s="20">
        <f t="shared" si="62"/>
        <v>1.6666666666666667</v>
      </c>
      <c r="J380" s="21">
        <f t="shared" si="63"/>
        <v>0.1111111111111111</v>
      </c>
    </row>
    <row r="381" spans="1:10" x14ac:dyDescent="0.2">
      <c r="A381" s="158" t="s">
        <v>488</v>
      </c>
      <c r="B381" s="65">
        <v>29</v>
      </c>
      <c r="C381" s="66">
        <v>54</v>
      </c>
      <c r="D381" s="65">
        <v>420</v>
      </c>
      <c r="E381" s="66">
        <v>322</v>
      </c>
      <c r="F381" s="67"/>
      <c r="G381" s="65">
        <f t="shared" si="60"/>
        <v>-25</v>
      </c>
      <c r="H381" s="66">
        <f t="shared" si="61"/>
        <v>98</v>
      </c>
      <c r="I381" s="20">
        <f t="shared" si="62"/>
        <v>-0.46296296296296297</v>
      </c>
      <c r="J381" s="21">
        <f t="shared" si="63"/>
        <v>0.30434782608695654</v>
      </c>
    </row>
    <row r="382" spans="1:10" x14ac:dyDescent="0.2">
      <c r="A382" s="158" t="s">
        <v>504</v>
      </c>
      <c r="B382" s="65">
        <v>7</v>
      </c>
      <c r="C382" s="66">
        <v>9</v>
      </c>
      <c r="D382" s="65">
        <v>127</v>
      </c>
      <c r="E382" s="66">
        <v>62</v>
      </c>
      <c r="F382" s="67"/>
      <c r="G382" s="65">
        <f t="shared" si="60"/>
        <v>-2</v>
      </c>
      <c r="H382" s="66">
        <f t="shared" si="61"/>
        <v>65</v>
      </c>
      <c r="I382" s="20">
        <f t="shared" si="62"/>
        <v>-0.22222222222222221</v>
      </c>
      <c r="J382" s="21">
        <f t="shared" si="63"/>
        <v>1.0483870967741935</v>
      </c>
    </row>
    <row r="383" spans="1:10" x14ac:dyDescent="0.2">
      <c r="A383" s="158" t="s">
        <v>505</v>
      </c>
      <c r="B383" s="65">
        <v>0</v>
      </c>
      <c r="C383" s="66">
        <v>0</v>
      </c>
      <c r="D383" s="65">
        <v>0</v>
      </c>
      <c r="E383" s="66">
        <v>8</v>
      </c>
      <c r="F383" s="67"/>
      <c r="G383" s="65">
        <f t="shared" si="60"/>
        <v>0</v>
      </c>
      <c r="H383" s="66">
        <f t="shared" si="61"/>
        <v>-8</v>
      </c>
      <c r="I383" s="20" t="str">
        <f t="shared" si="62"/>
        <v>-</v>
      </c>
      <c r="J383" s="21">
        <f t="shared" si="63"/>
        <v>-1</v>
      </c>
    </row>
    <row r="384" spans="1:10" x14ac:dyDescent="0.2">
      <c r="A384" s="158" t="s">
        <v>546</v>
      </c>
      <c r="B384" s="65">
        <v>0</v>
      </c>
      <c r="C384" s="66">
        <v>0</v>
      </c>
      <c r="D384" s="65">
        <v>1</v>
      </c>
      <c r="E384" s="66">
        <v>0</v>
      </c>
      <c r="F384" s="67"/>
      <c r="G384" s="65">
        <f t="shared" si="60"/>
        <v>0</v>
      </c>
      <c r="H384" s="66">
        <f t="shared" si="61"/>
        <v>1</v>
      </c>
      <c r="I384" s="20" t="str">
        <f t="shared" si="62"/>
        <v>-</v>
      </c>
      <c r="J384" s="21" t="str">
        <f t="shared" si="63"/>
        <v>-</v>
      </c>
    </row>
    <row r="385" spans="1:10" x14ac:dyDescent="0.2">
      <c r="A385" s="158" t="s">
        <v>307</v>
      </c>
      <c r="B385" s="65">
        <v>0</v>
      </c>
      <c r="C385" s="66">
        <v>1</v>
      </c>
      <c r="D385" s="65">
        <v>23</v>
      </c>
      <c r="E385" s="66">
        <v>26</v>
      </c>
      <c r="F385" s="67"/>
      <c r="G385" s="65">
        <f t="shared" si="60"/>
        <v>-1</v>
      </c>
      <c r="H385" s="66">
        <f t="shared" si="61"/>
        <v>-3</v>
      </c>
      <c r="I385" s="20">
        <f t="shared" si="62"/>
        <v>-1</v>
      </c>
      <c r="J385" s="21">
        <f t="shared" si="63"/>
        <v>-0.11538461538461539</v>
      </c>
    </row>
    <row r="386" spans="1:10" x14ac:dyDescent="0.2">
      <c r="A386" s="158" t="s">
        <v>362</v>
      </c>
      <c r="B386" s="65">
        <v>0</v>
      </c>
      <c r="C386" s="66">
        <v>1</v>
      </c>
      <c r="D386" s="65">
        <v>2</v>
      </c>
      <c r="E386" s="66">
        <v>9</v>
      </c>
      <c r="F386" s="67"/>
      <c r="G386" s="65">
        <f t="shared" si="60"/>
        <v>-1</v>
      </c>
      <c r="H386" s="66">
        <f t="shared" si="61"/>
        <v>-7</v>
      </c>
      <c r="I386" s="20">
        <f t="shared" si="62"/>
        <v>-1</v>
      </c>
      <c r="J386" s="21">
        <f t="shared" si="63"/>
        <v>-0.77777777777777779</v>
      </c>
    </row>
    <row r="387" spans="1:10" x14ac:dyDescent="0.2">
      <c r="A387" s="158" t="s">
        <v>347</v>
      </c>
      <c r="B387" s="65">
        <v>1</v>
      </c>
      <c r="C387" s="66">
        <v>4</v>
      </c>
      <c r="D387" s="65">
        <v>9</v>
      </c>
      <c r="E387" s="66">
        <v>20</v>
      </c>
      <c r="F387" s="67"/>
      <c r="G387" s="65">
        <f t="shared" si="60"/>
        <v>-3</v>
      </c>
      <c r="H387" s="66">
        <f t="shared" si="61"/>
        <v>-11</v>
      </c>
      <c r="I387" s="20">
        <f t="shared" si="62"/>
        <v>-0.75</v>
      </c>
      <c r="J387" s="21">
        <f t="shared" si="63"/>
        <v>-0.55000000000000004</v>
      </c>
    </row>
    <row r="388" spans="1:10" x14ac:dyDescent="0.2">
      <c r="A388" s="158" t="s">
        <v>363</v>
      </c>
      <c r="B388" s="65">
        <v>0</v>
      </c>
      <c r="C388" s="66">
        <v>0</v>
      </c>
      <c r="D388" s="65">
        <v>0</v>
      </c>
      <c r="E388" s="66">
        <v>1</v>
      </c>
      <c r="F388" s="67"/>
      <c r="G388" s="65">
        <f t="shared" si="60"/>
        <v>0</v>
      </c>
      <c r="H388" s="66">
        <f t="shared" si="61"/>
        <v>-1</v>
      </c>
      <c r="I388" s="20" t="str">
        <f t="shared" si="62"/>
        <v>-</v>
      </c>
      <c r="J388" s="21">
        <f t="shared" si="63"/>
        <v>-1</v>
      </c>
    </row>
    <row r="389" spans="1:10" s="160" customFormat="1" x14ac:dyDescent="0.2">
      <c r="A389" s="178" t="s">
        <v>700</v>
      </c>
      <c r="B389" s="71">
        <v>486</v>
      </c>
      <c r="C389" s="72">
        <v>466</v>
      </c>
      <c r="D389" s="71">
        <v>4668</v>
      </c>
      <c r="E389" s="72">
        <v>4707</v>
      </c>
      <c r="F389" s="73"/>
      <c r="G389" s="71">
        <f t="shared" si="60"/>
        <v>20</v>
      </c>
      <c r="H389" s="72">
        <f t="shared" si="61"/>
        <v>-39</v>
      </c>
      <c r="I389" s="37">
        <f t="shared" si="62"/>
        <v>4.2918454935622317E-2</v>
      </c>
      <c r="J389" s="38">
        <f t="shared" si="63"/>
        <v>-8.2855321861057991E-3</v>
      </c>
    </row>
    <row r="390" spans="1:10" x14ac:dyDescent="0.2">
      <c r="A390" s="177"/>
      <c r="B390" s="143"/>
      <c r="C390" s="144"/>
      <c r="D390" s="143"/>
      <c r="E390" s="144"/>
      <c r="F390" s="145"/>
      <c r="G390" s="143"/>
      <c r="H390" s="144"/>
      <c r="I390" s="151"/>
      <c r="J390" s="152"/>
    </row>
    <row r="391" spans="1:10" s="139" customFormat="1" x14ac:dyDescent="0.2">
      <c r="A391" s="159" t="s">
        <v>77</v>
      </c>
      <c r="B391" s="65"/>
      <c r="C391" s="66"/>
      <c r="D391" s="65"/>
      <c r="E391" s="66"/>
      <c r="F391" s="67"/>
      <c r="G391" s="65"/>
      <c r="H391" s="66"/>
      <c r="I391" s="20"/>
      <c r="J391" s="21"/>
    </row>
    <row r="392" spans="1:10" x14ac:dyDescent="0.2">
      <c r="A392" s="158" t="s">
        <v>593</v>
      </c>
      <c r="B392" s="65">
        <v>9</v>
      </c>
      <c r="C392" s="66">
        <v>20</v>
      </c>
      <c r="D392" s="65">
        <v>142</v>
      </c>
      <c r="E392" s="66">
        <v>174</v>
      </c>
      <c r="F392" s="67"/>
      <c r="G392" s="65">
        <f>B392-C392</f>
        <v>-11</v>
      </c>
      <c r="H392" s="66">
        <f>D392-E392</f>
        <v>-32</v>
      </c>
      <c r="I392" s="20">
        <f>IF(C392=0, "-", IF(G392/C392&lt;10, G392/C392, "&gt;999%"))</f>
        <v>-0.55000000000000004</v>
      </c>
      <c r="J392" s="21">
        <f>IF(E392=0, "-", IF(H392/E392&lt;10, H392/E392, "&gt;999%"))</f>
        <v>-0.18390804597701149</v>
      </c>
    </row>
    <row r="393" spans="1:10" x14ac:dyDescent="0.2">
      <c r="A393" s="158" t="s">
        <v>579</v>
      </c>
      <c r="B393" s="65">
        <v>0</v>
      </c>
      <c r="C393" s="66">
        <v>0</v>
      </c>
      <c r="D393" s="65">
        <v>14</v>
      </c>
      <c r="E393" s="66">
        <v>14</v>
      </c>
      <c r="F393" s="67"/>
      <c r="G393" s="65">
        <f>B393-C393</f>
        <v>0</v>
      </c>
      <c r="H393" s="66">
        <f>D393-E393</f>
        <v>0</v>
      </c>
      <c r="I393" s="20" t="str">
        <f>IF(C393=0, "-", IF(G393/C393&lt;10, G393/C393, "&gt;999%"))</f>
        <v>-</v>
      </c>
      <c r="J393" s="21">
        <f>IF(E393=0, "-", IF(H393/E393&lt;10, H393/E393, "&gt;999%"))</f>
        <v>0</v>
      </c>
    </row>
    <row r="394" spans="1:10" s="160" customFormat="1" x14ac:dyDescent="0.2">
      <c r="A394" s="178" t="s">
        <v>701</v>
      </c>
      <c r="B394" s="71">
        <v>9</v>
      </c>
      <c r="C394" s="72">
        <v>20</v>
      </c>
      <c r="D394" s="71">
        <v>156</v>
      </c>
      <c r="E394" s="72">
        <v>188</v>
      </c>
      <c r="F394" s="73"/>
      <c r="G394" s="71">
        <f>B394-C394</f>
        <v>-11</v>
      </c>
      <c r="H394" s="72">
        <f>D394-E394</f>
        <v>-32</v>
      </c>
      <c r="I394" s="37">
        <f>IF(C394=0, "-", IF(G394/C394&lt;10, G394/C394, "&gt;999%"))</f>
        <v>-0.55000000000000004</v>
      </c>
      <c r="J394" s="38">
        <f>IF(E394=0, "-", IF(H394/E394&lt;10, H394/E394, "&gt;999%"))</f>
        <v>-0.1702127659574468</v>
      </c>
    </row>
    <row r="395" spans="1:10" x14ac:dyDescent="0.2">
      <c r="A395" s="177"/>
      <c r="B395" s="143"/>
      <c r="C395" s="144"/>
      <c r="D395" s="143"/>
      <c r="E395" s="144"/>
      <c r="F395" s="145"/>
      <c r="G395" s="143"/>
      <c r="H395" s="144"/>
      <c r="I395" s="151"/>
      <c r="J395" s="152"/>
    </row>
    <row r="396" spans="1:10" s="139" customFormat="1" x14ac:dyDescent="0.2">
      <c r="A396" s="159" t="s">
        <v>78</v>
      </c>
      <c r="B396" s="65"/>
      <c r="C396" s="66"/>
      <c r="D396" s="65"/>
      <c r="E396" s="66"/>
      <c r="F396" s="67"/>
      <c r="G396" s="65"/>
      <c r="H396" s="66"/>
      <c r="I396" s="20"/>
      <c r="J396" s="21"/>
    </row>
    <row r="397" spans="1:10" x14ac:dyDescent="0.2">
      <c r="A397" s="158" t="s">
        <v>318</v>
      </c>
      <c r="B397" s="65">
        <v>1</v>
      </c>
      <c r="C397" s="66">
        <v>0</v>
      </c>
      <c r="D397" s="65">
        <v>9</v>
      </c>
      <c r="E397" s="66">
        <v>2</v>
      </c>
      <c r="F397" s="67"/>
      <c r="G397" s="65">
        <f t="shared" ref="G397:G405" si="64">B397-C397</f>
        <v>1</v>
      </c>
      <c r="H397" s="66">
        <f t="shared" ref="H397:H405" si="65">D397-E397</f>
        <v>7</v>
      </c>
      <c r="I397" s="20" t="str">
        <f t="shared" ref="I397:I405" si="66">IF(C397=0, "-", IF(G397/C397&lt;10, G397/C397, "&gt;999%"))</f>
        <v>-</v>
      </c>
      <c r="J397" s="21">
        <f t="shared" ref="J397:J405" si="67">IF(E397=0, "-", IF(H397/E397&lt;10, H397/E397, "&gt;999%"))</f>
        <v>3.5</v>
      </c>
    </row>
    <row r="398" spans="1:10" x14ac:dyDescent="0.2">
      <c r="A398" s="158" t="s">
        <v>568</v>
      </c>
      <c r="B398" s="65">
        <v>33</v>
      </c>
      <c r="C398" s="66">
        <v>66</v>
      </c>
      <c r="D398" s="65">
        <v>472</v>
      </c>
      <c r="E398" s="66">
        <v>559</v>
      </c>
      <c r="F398" s="67"/>
      <c r="G398" s="65">
        <f t="shared" si="64"/>
        <v>-33</v>
      </c>
      <c r="H398" s="66">
        <f t="shared" si="65"/>
        <v>-87</v>
      </c>
      <c r="I398" s="20">
        <f t="shared" si="66"/>
        <v>-0.5</v>
      </c>
      <c r="J398" s="21">
        <f t="shared" si="67"/>
        <v>-0.15563506261180679</v>
      </c>
    </row>
    <row r="399" spans="1:10" x14ac:dyDescent="0.2">
      <c r="A399" s="158" t="s">
        <v>508</v>
      </c>
      <c r="B399" s="65">
        <v>3</v>
      </c>
      <c r="C399" s="66">
        <v>1</v>
      </c>
      <c r="D399" s="65">
        <v>23</v>
      </c>
      <c r="E399" s="66">
        <v>7</v>
      </c>
      <c r="F399" s="67"/>
      <c r="G399" s="65">
        <f t="shared" si="64"/>
        <v>2</v>
      </c>
      <c r="H399" s="66">
        <f t="shared" si="65"/>
        <v>16</v>
      </c>
      <c r="I399" s="20">
        <f t="shared" si="66"/>
        <v>2</v>
      </c>
      <c r="J399" s="21">
        <f t="shared" si="67"/>
        <v>2.2857142857142856</v>
      </c>
    </row>
    <row r="400" spans="1:10" x14ac:dyDescent="0.2">
      <c r="A400" s="158" t="s">
        <v>319</v>
      </c>
      <c r="B400" s="65">
        <v>1</v>
      </c>
      <c r="C400" s="66">
        <v>2</v>
      </c>
      <c r="D400" s="65">
        <v>33</v>
      </c>
      <c r="E400" s="66">
        <v>28</v>
      </c>
      <c r="F400" s="67"/>
      <c r="G400" s="65">
        <f t="shared" si="64"/>
        <v>-1</v>
      </c>
      <c r="H400" s="66">
        <f t="shared" si="65"/>
        <v>5</v>
      </c>
      <c r="I400" s="20">
        <f t="shared" si="66"/>
        <v>-0.5</v>
      </c>
      <c r="J400" s="21">
        <f t="shared" si="67"/>
        <v>0.17857142857142858</v>
      </c>
    </row>
    <row r="401" spans="1:10" x14ac:dyDescent="0.2">
      <c r="A401" s="158" t="s">
        <v>320</v>
      </c>
      <c r="B401" s="65">
        <v>5</v>
      </c>
      <c r="C401" s="66">
        <v>4</v>
      </c>
      <c r="D401" s="65">
        <v>65</v>
      </c>
      <c r="E401" s="66">
        <v>62</v>
      </c>
      <c r="F401" s="67"/>
      <c r="G401" s="65">
        <f t="shared" si="64"/>
        <v>1</v>
      </c>
      <c r="H401" s="66">
        <f t="shared" si="65"/>
        <v>3</v>
      </c>
      <c r="I401" s="20">
        <f t="shared" si="66"/>
        <v>0.25</v>
      </c>
      <c r="J401" s="21">
        <f t="shared" si="67"/>
        <v>4.8387096774193547E-2</v>
      </c>
    </row>
    <row r="402" spans="1:10" x14ac:dyDescent="0.2">
      <c r="A402" s="158" t="s">
        <v>521</v>
      </c>
      <c r="B402" s="65">
        <v>7</v>
      </c>
      <c r="C402" s="66">
        <v>3</v>
      </c>
      <c r="D402" s="65">
        <v>167</v>
      </c>
      <c r="E402" s="66">
        <v>50</v>
      </c>
      <c r="F402" s="67"/>
      <c r="G402" s="65">
        <f t="shared" si="64"/>
        <v>4</v>
      </c>
      <c r="H402" s="66">
        <f t="shared" si="65"/>
        <v>117</v>
      </c>
      <c r="I402" s="20">
        <f t="shared" si="66"/>
        <v>1.3333333333333333</v>
      </c>
      <c r="J402" s="21">
        <f t="shared" si="67"/>
        <v>2.34</v>
      </c>
    </row>
    <row r="403" spans="1:10" x14ac:dyDescent="0.2">
      <c r="A403" s="158" t="s">
        <v>532</v>
      </c>
      <c r="B403" s="65">
        <v>0</v>
      </c>
      <c r="C403" s="66">
        <v>1</v>
      </c>
      <c r="D403" s="65">
        <v>2</v>
      </c>
      <c r="E403" s="66">
        <v>5</v>
      </c>
      <c r="F403" s="67"/>
      <c r="G403" s="65">
        <f t="shared" si="64"/>
        <v>-1</v>
      </c>
      <c r="H403" s="66">
        <f t="shared" si="65"/>
        <v>-3</v>
      </c>
      <c r="I403" s="20">
        <f t="shared" si="66"/>
        <v>-1</v>
      </c>
      <c r="J403" s="21">
        <f t="shared" si="67"/>
        <v>-0.6</v>
      </c>
    </row>
    <row r="404" spans="1:10" x14ac:dyDescent="0.2">
      <c r="A404" s="158" t="s">
        <v>547</v>
      </c>
      <c r="B404" s="65">
        <v>12</v>
      </c>
      <c r="C404" s="66">
        <v>41</v>
      </c>
      <c r="D404" s="65">
        <v>423</v>
      </c>
      <c r="E404" s="66">
        <v>551</v>
      </c>
      <c r="F404" s="67"/>
      <c r="G404" s="65">
        <f t="shared" si="64"/>
        <v>-29</v>
      </c>
      <c r="H404" s="66">
        <f t="shared" si="65"/>
        <v>-128</v>
      </c>
      <c r="I404" s="20">
        <f t="shared" si="66"/>
        <v>-0.70731707317073167</v>
      </c>
      <c r="J404" s="21">
        <f t="shared" si="67"/>
        <v>-0.23230490018148819</v>
      </c>
    </row>
    <row r="405" spans="1:10" s="160" customFormat="1" x14ac:dyDescent="0.2">
      <c r="A405" s="178" t="s">
        <v>702</v>
      </c>
      <c r="B405" s="71">
        <v>62</v>
      </c>
      <c r="C405" s="72">
        <v>118</v>
      </c>
      <c r="D405" s="71">
        <v>1194</v>
      </c>
      <c r="E405" s="72">
        <v>1264</v>
      </c>
      <c r="F405" s="73"/>
      <c r="G405" s="71">
        <f t="shared" si="64"/>
        <v>-56</v>
      </c>
      <c r="H405" s="72">
        <f t="shared" si="65"/>
        <v>-70</v>
      </c>
      <c r="I405" s="37">
        <f t="shared" si="66"/>
        <v>-0.47457627118644069</v>
      </c>
      <c r="J405" s="38">
        <f t="shared" si="67"/>
        <v>-5.5379746835443035E-2</v>
      </c>
    </row>
    <row r="406" spans="1:10" x14ac:dyDescent="0.2">
      <c r="A406" s="177"/>
      <c r="B406" s="143"/>
      <c r="C406" s="144"/>
      <c r="D406" s="143"/>
      <c r="E406" s="144"/>
      <c r="F406" s="145"/>
      <c r="G406" s="143"/>
      <c r="H406" s="144"/>
      <c r="I406" s="151"/>
      <c r="J406" s="152"/>
    </row>
    <row r="407" spans="1:10" s="139" customFormat="1" x14ac:dyDescent="0.2">
      <c r="A407" s="159" t="s">
        <v>79</v>
      </c>
      <c r="B407" s="65"/>
      <c r="C407" s="66"/>
      <c r="D407" s="65"/>
      <c r="E407" s="66"/>
      <c r="F407" s="67"/>
      <c r="G407" s="65"/>
      <c r="H407" s="66"/>
      <c r="I407" s="20"/>
      <c r="J407" s="21"/>
    </row>
    <row r="408" spans="1:10" x14ac:dyDescent="0.2">
      <c r="A408" s="158" t="s">
        <v>421</v>
      </c>
      <c r="B408" s="65">
        <v>0</v>
      </c>
      <c r="C408" s="66">
        <v>2</v>
      </c>
      <c r="D408" s="65">
        <v>0</v>
      </c>
      <c r="E408" s="66">
        <v>105</v>
      </c>
      <c r="F408" s="67"/>
      <c r="G408" s="65">
        <f t="shared" ref="G408:G413" si="68">B408-C408</f>
        <v>-2</v>
      </c>
      <c r="H408" s="66">
        <f t="shared" ref="H408:H413" si="69">D408-E408</f>
        <v>-105</v>
      </c>
      <c r="I408" s="20">
        <f t="shared" ref="I408:I413" si="70">IF(C408=0, "-", IF(G408/C408&lt;10, G408/C408, "&gt;999%"))</f>
        <v>-1</v>
      </c>
      <c r="J408" s="21">
        <f t="shared" ref="J408:J413" si="71">IF(E408=0, "-", IF(H408/E408&lt;10, H408/E408, "&gt;999%"))</f>
        <v>-1</v>
      </c>
    </row>
    <row r="409" spans="1:10" x14ac:dyDescent="0.2">
      <c r="A409" s="158" t="s">
        <v>422</v>
      </c>
      <c r="B409" s="65">
        <v>46</v>
      </c>
      <c r="C409" s="66">
        <v>22</v>
      </c>
      <c r="D409" s="65">
        <v>630</v>
      </c>
      <c r="E409" s="66">
        <v>22</v>
      </c>
      <c r="F409" s="67"/>
      <c r="G409" s="65">
        <f t="shared" si="68"/>
        <v>24</v>
      </c>
      <c r="H409" s="66">
        <f t="shared" si="69"/>
        <v>608</v>
      </c>
      <c r="I409" s="20">
        <f t="shared" si="70"/>
        <v>1.0909090909090908</v>
      </c>
      <c r="J409" s="21" t="str">
        <f t="shared" si="71"/>
        <v>&gt;999%</v>
      </c>
    </row>
    <row r="410" spans="1:10" x14ac:dyDescent="0.2">
      <c r="A410" s="158" t="s">
        <v>209</v>
      </c>
      <c r="B410" s="65">
        <v>179</v>
      </c>
      <c r="C410" s="66">
        <v>108</v>
      </c>
      <c r="D410" s="65">
        <v>2021</v>
      </c>
      <c r="E410" s="66">
        <v>1228</v>
      </c>
      <c r="F410" s="67"/>
      <c r="G410" s="65">
        <f t="shared" si="68"/>
        <v>71</v>
      </c>
      <c r="H410" s="66">
        <f t="shared" si="69"/>
        <v>793</v>
      </c>
      <c r="I410" s="20">
        <f t="shared" si="70"/>
        <v>0.65740740740740744</v>
      </c>
      <c r="J410" s="21">
        <f t="shared" si="71"/>
        <v>0.64576547231270354</v>
      </c>
    </row>
    <row r="411" spans="1:10" x14ac:dyDescent="0.2">
      <c r="A411" s="158" t="s">
        <v>233</v>
      </c>
      <c r="B411" s="65">
        <v>0</v>
      </c>
      <c r="C411" s="66">
        <v>0</v>
      </c>
      <c r="D411" s="65">
        <v>0</v>
      </c>
      <c r="E411" s="66">
        <v>47</v>
      </c>
      <c r="F411" s="67"/>
      <c r="G411" s="65">
        <f t="shared" si="68"/>
        <v>0</v>
      </c>
      <c r="H411" s="66">
        <f t="shared" si="69"/>
        <v>-47</v>
      </c>
      <c r="I411" s="20" t="str">
        <f t="shared" si="70"/>
        <v>-</v>
      </c>
      <c r="J411" s="21">
        <f t="shared" si="71"/>
        <v>-1</v>
      </c>
    </row>
    <row r="412" spans="1:10" x14ac:dyDescent="0.2">
      <c r="A412" s="158" t="s">
        <v>389</v>
      </c>
      <c r="B412" s="65">
        <v>268</v>
      </c>
      <c r="C412" s="66">
        <v>66</v>
      </c>
      <c r="D412" s="65">
        <v>1389</v>
      </c>
      <c r="E412" s="66">
        <v>1086</v>
      </c>
      <c r="F412" s="67"/>
      <c r="G412" s="65">
        <f t="shared" si="68"/>
        <v>202</v>
      </c>
      <c r="H412" s="66">
        <f t="shared" si="69"/>
        <v>303</v>
      </c>
      <c r="I412" s="20">
        <f t="shared" si="70"/>
        <v>3.0606060606060606</v>
      </c>
      <c r="J412" s="21">
        <f t="shared" si="71"/>
        <v>0.27900552486187846</v>
      </c>
    </row>
    <row r="413" spans="1:10" s="160" customFormat="1" x14ac:dyDescent="0.2">
      <c r="A413" s="178" t="s">
        <v>703</v>
      </c>
      <c r="B413" s="71">
        <v>493</v>
      </c>
      <c r="C413" s="72">
        <v>198</v>
      </c>
      <c r="D413" s="71">
        <v>4040</v>
      </c>
      <c r="E413" s="72">
        <v>2488</v>
      </c>
      <c r="F413" s="73"/>
      <c r="G413" s="71">
        <f t="shared" si="68"/>
        <v>295</v>
      </c>
      <c r="H413" s="72">
        <f t="shared" si="69"/>
        <v>1552</v>
      </c>
      <c r="I413" s="37">
        <f t="shared" si="70"/>
        <v>1.4898989898989898</v>
      </c>
      <c r="J413" s="38">
        <f t="shared" si="71"/>
        <v>0.6237942122186495</v>
      </c>
    </row>
    <row r="414" spans="1:10" x14ac:dyDescent="0.2">
      <c r="A414" s="177"/>
      <c r="B414" s="143"/>
      <c r="C414" s="144"/>
      <c r="D414" s="143"/>
      <c r="E414" s="144"/>
      <c r="F414" s="145"/>
      <c r="G414" s="143"/>
      <c r="H414" s="144"/>
      <c r="I414" s="151"/>
      <c r="J414" s="152"/>
    </row>
    <row r="415" spans="1:10" s="139" customFormat="1" x14ac:dyDescent="0.2">
      <c r="A415" s="159" t="s">
        <v>80</v>
      </c>
      <c r="B415" s="65"/>
      <c r="C415" s="66"/>
      <c r="D415" s="65"/>
      <c r="E415" s="66"/>
      <c r="F415" s="67"/>
      <c r="G415" s="65"/>
      <c r="H415" s="66"/>
      <c r="I415" s="20"/>
      <c r="J415" s="21"/>
    </row>
    <row r="416" spans="1:10" x14ac:dyDescent="0.2">
      <c r="A416" s="158" t="s">
        <v>328</v>
      </c>
      <c r="B416" s="65">
        <v>4</v>
      </c>
      <c r="C416" s="66">
        <v>8</v>
      </c>
      <c r="D416" s="65">
        <v>54</v>
      </c>
      <c r="E416" s="66">
        <v>50</v>
      </c>
      <c r="F416" s="67"/>
      <c r="G416" s="65">
        <f>B416-C416</f>
        <v>-4</v>
      </c>
      <c r="H416" s="66">
        <f>D416-E416</f>
        <v>4</v>
      </c>
      <c r="I416" s="20">
        <f>IF(C416=0, "-", IF(G416/C416&lt;10, G416/C416, "&gt;999%"))</f>
        <v>-0.5</v>
      </c>
      <c r="J416" s="21">
        <f>IF(E416=0, "-", IF(H416/E416&lt;10, H416/E416, "&gt;999%"))</f>
        <v>0.08</v>
      </c>
    </row>
    <row r="417" spans="1:10" x14ac:dyDescent="0.2">
      <c r="A417" s="158" t="s">
        <v>253</v>
      </c>
      <c r="B417" s="65">
        <v>5</v>
      </c>
      <c r="C417" s="66">
        <v>6</v>
      </c>
      <c r="D417" s="65">
        <v>93</v>
      </c>
      <c r="E417" s="66">
        <v>58</v>
      </c>
      <c r="F417" s="67"/>
      <c r="G417" s="65">
        <f>B417-C417</f>
        <v>-1</v>
      </c>
      <c r="H417" s="66">
        <f>D417-E417</f>
        <v>35</v>
      </c>
      <c r="I417" s="20">
        <f>IF(C417=0, "-", IF(G417/C417&lt;10, G417/C417, "&gt;999%"))</f>
        <v>-0.16666666666666666</v>
      </c>
      <c r="J417" s="21">
        <f>IF(E417=0, "-", IF(H417/E417&lt;10, H417/E417, "&gt;999%"))</f>
        <v>0.60344827586206895</v>
      </c>
    </row>
    <row r="418" spans="1:10" x14ac:dyDescent="0.2">
      <c r="A418" s="158" t="s">
        <v>410</v>
      </c>
      <c r="B418" s="65">
        <v>24</v>
      </c>
      <c r="C418" s="66">
        <v>18</v>
      </c>
      <c r="D418" s="65">
        <v>271</v>
      </c>
      <c r="E418" s="66">
        <v>220</v>
      </c>
      <c r="F418" s="67"/>
      <c r="G418" s="65">
        <f>B418-C418</f>
        <v>6</v>
      </c>
      <c r="H418" s="66">
        <f>D418-E418</f>
        <v>51</v>
      </c>
      <c r="I418" s="20">
        <f>IF(C418=0, "-", IF(G418/C418&lt;10, G418/C418, "&gt;999%"))</f>
        <v>0.33333333333333331</v>
      </c>
      <c r="J418" s="21">
        <f>IF(E418=0, "-", IF(H418/E418&lt;10, H418/E418, "&gt;999%"))</f>
        <v>0.23181818181818181</v>
      </c>
    </row>
    <row r="419" spans="1:10" x14ac:dyDescent="0.2">
      <c r="A419" s="158" t="s">
        <v>219</v>
      </c>
      <c r="B419" s="65">
        <v>30</v>
      </c>
      <c r="C419" s="66">
        <v>40</v>
      </c>
      <c r="D419" s="65">
        <v>405</v>
      </c>
      <c r="E419" s="66">
        <v>377</v>
      </c>
      <c r="F419" s="67"/>
      <c r="G419" s="65">
        <f>B419-C419</f>
        <v>-10</v>
      </c>
      <c r="H419" s="66">
        <f>D419-E419</f>
        <v>28</v>
      </c>
      <c r="I419" s="20">
        <f>IF(C419=0, "-", IF(G419/C419&lt;10, G419/C419, "&gt;999%"))</f>
        <v>-0.25</v>
      </c>
      <c r="J419" s="21">
        <f>IF(E419=0, "-", IF(H419/E419&lt;10, H419/E419, "&gt;999%"))</f>
        <v>7.4270557029177717E-2</v>
      </c>
    </row>
    <row r="420" spans="1:10" s="160" customFormat="1" x14ac:dyDescent="0.2">
      <c r="A420" s="178" t="s">
        <v>704</v>
      </c>
      <c r="B420" s="71">
        <v>63</v>
      </c>
      <c r="C420" s="72">
        <v>72</v>
      </c>
      <c r="D420" s="71">
        <v>823</v>
      </c>
      <c r="E420" s="72">
        <v>705</v>
      </c>
      <c r="F420" s="73"/>
      <c r="G420" s="71">
        <f>B420-C420</f>
        <v>-9</v>
      </c>
      <c r="H420" s="72">
        <f>D420-E420</f>
        <v>118</v>
      </c>
      <c r="I420" s="37">
        <f>IF(C420=0, "-", IF(G420/C420&lt;10, G420/C420, "&gt;999%"))</f>
        <v>-0.125</v>
      </c>
      <c r="J420" s="38">
        <f>IF(E420=0, "-", IF(H420/E420&lt;10, H420/E420, "&gt;999%"))</f>
        <v>0.16737588652482269</v>
      </c>
    </row>
    <row r="421" spans="1:10" x14ac:dyDescent="0.2">
      <c r="A421" s="177"/>
      <c r="B421" s="143"/>
      <c r="C421" s="144"/>
      <c r="D421" s="143"/>
      <c r="E421" s="144"/>
      <c r="F421" s="145"/>
      <c r="G421" s="143"/>
      <c r="H421" s="144"/>
      <c r="I421" s="151"/>
      <c r="J421" s="152"/>
    </row>
    <row r="422" spans="1:10" s="139" customFormat="1" x14ac:dyDescent="0.2">
      <c r="A422" s="159" t="s">
        <v>81</v>
      </c>
      <c r="B422" s="65"/>
      <c r="C422" s="66"/>
      <c r="D422" s="65"/>
      <c r="E422" s="66"/>
      <c r="F422" s="67"/>
      <c r="G422" s="65"/>
      <c r="H422" s="66"/>
      <c r="I422" s="20"/>
      <c r="J422" s="21"/>
    </row>
    <row r="423" spans="1:10" x14ac:dyDescent="0.2">
      <c r="A423" s="158" t="s">
        <v>390</v>
      </c>
      <c r="B423" s="65">
        <v>545</v>
      </c>
      <c r="C423" s="66">
        <v>389</v>
      </c>
      <c r="D423" s="65">
        <v>3701</v>
      </c>
      <c r="E423" s="66">
        <v>4987</v>
      </c>
      <c r="F423" s="67"/>
      <c r="G423" s="65">
        <f t="shared" ref="G423:G433" si="72">B423-C423</f>
        <v>156</v>
      </c>
      <c r="H423" s="66">
        <f t="shared" ref="H423:H433" si="73">D423-E423</f>
        <v>-1286</v>
      </c>
      <c r="I423" s="20">
        <f t="shared" ref="I423:I433" si="74">IF(C423=0, "-", IF(G423/C423&lt;10, G423/C423, "&gt;999%"))</f>
        <v>0.40102827763496146</v>
      </c>
      <c r="J423" s="21">
        <f t="shared" ref="J423:J433" si="75">IF(E423=0, "-", IF(H423/E423&lt;10, H423/E423, "&gt;999%"))</f>
        <v>-0.25787046320433127</v>
      </c>
    </row>
    <row r="424" spans="1:10" x14ac:dyDescent="0.2">
      <c r="A424" s="158" t="s">
        <v>391</v>
      </c>
      <c r="B424" s="65">
        <v>177</v>
      </c>
      <c r="C424" s="66">
        <v>153</v>
      </c>
      <c r="D424" s="65">
        <v>1445</v>
      </c>
      <c r="E424" s="66">
        <v>1757</v>
      </c>
      <c r="F424" s="67"/>
      <c r="G424" s="65">
        <f t="shared" si="72"/>
        <v>24</v>
      </c>
      <c r="H424" s="66">
        <f t="shared" si="73"/>
        <v>-312</v>
      </c>
      <c r="I424" s="20">
        <f t="shared" si="74"/>
        <v>0.15686274509803921</v>
      </c>
      <c r="J424" s="21">
        <f t="shared" si="75"/>
        <v>-0.1775754126351736</v>
      </c>
    </row>
    <row r="425" spans="1:10" x14ac:dyDescent="0.2">
      <c r="A425" s="158" t="s">
        <v>522</v>
      </c>
      <c r="B425" s="65">
        <v>18</v>
      </c>
      <c r="C425" s="66">
        <v>0</v>
      </c>
      <c r="D425" s="65">
        <v>296</v>
      </c>
      <c r="E425" s="66">
        <v>0</v>
      </c>
      <c r="F425" s="67"/>
      <c r="G425" s="65">
        <f t="shared" si="72"/>
        <v>18</v>
      </c>
      <c r="H425" s="66">
        <f t="shared" si="73"/>
        <v>296</v>
      </c>
      <c r="I425" s="20" t="str">
        <f t="shared" si="74"/>
        <v>-</v>
      </c>
      <c r="J425" s="21" t="str">
        <f t="shared" si="75"/>
        <v>-</v>
      </c>
    </row>
    <row r="426" spans="1:10" x14ac:dyDescent="0.2">
      <c r="A426" s="158" t="s">
        <v>234</v>
      </c>
      <c r="B426" s="65">
        <v>0</v>
      </c>
      <c r="C426" s="66">
        <v>0</v>
      </c>
      <c r="D426" s="65">
        <v>0</v>
      </c>
      <c r="E426" s="66">
        <v>455</v>
      </c>
      <c r="F426" s="67"/>
      <c r="G426" s="65">
        <f t="shared" si="72"/>
        <v>0</v>
      </c>
      <c r="H426" s="66">
        <f t="shared" si="73"/>
        <v>-455</v>
      </c>
      <c r="I426" s="20" t="str">
        <f t="shared" si="74"/>
        <v>-</v>
      </c>
      <c r="J426" s="21">
        <f t="shared" si="75"/>
        <v>-1</v>
      </c>
    </row>
    <row r="427" spans="1:10" x14ac:dyDescent="0.2">
      <c r="A427" s="158" t="s">
        <v>201</v>
      </c>
      <c r="B427" s="65">
        <v>4</v>
      </c>
      <c r="C427" s="66">
        <v>10</v>
      </c>
      <c r="D427" s="65">
        <v>193</v>
      </c>
      <c r="E427" s="66">
        <v>159</v>
      </c>
      <c r="F427" s="67"/>
      <c r="G427" s="65">
        <f t="shared" si="72"/>
        <v>-6</v>
      </c>
      <c r="H427" s="66">
        <f t="shared" si="73"/>
        <v>34</v>
      </c>
      <c r="I427" s="20">
        <f t="shared" si="74"/>
        <v>-0.6</v>
      </c>
      <c r="J427" s="21">
        <f t="shared" si="75"/>
        <v>0.21383647798742139</v>
      </c>
    </row>
    <row r="428" spans="1:10" x14ac:dyDescent="0.2">
      <c r="A428" s="158" t="s">
        <v>423</v>
      </c>
      <c r="B428" s="65">
        <v>417</v>
      </c>
      <c r="C428" s="66">
        <v>321</v>
      </c>
      <c r="D428" s="65">
        <v>3307</v>
      </c>
      <c r="E428" s="66">
        <v>4219</v>
      </c>
      <c r="F428" s="67"/>
      <c r="G428" s="65">
        <f t="shared" si="72"/>
        <v>96</v>
      </c>
      <c r="H428" s="66">
        <f t="shared" si="73"/>
        <v>-912</v>
      </c>
      <c r="I428" s="20">
        <f t="shared" si="74"/>
        <v>0.29906542056074764</v>
      </c>
      <c r="J428" s="21">
        <f t="shared" si="75"/>
        <v>-0.21616496800189619</v>
      </c>
    </row>
    <row r="429" spans="1:10" x14ac:dyDescent="0.2">
      <c r="A429" s="158" t="s">
        <v>463</v>
      </c>
      <c r="B429" s="65">
        <v>179</v>
      </c>
      <c r="C429" s="66">
        <v>84</v>
      </c>
      <c r="D429" s="65">
        <v>623</v>
      </c>
      <c r="E429" s="66">
        <v>552</v>
      </c>
      <c r="F429" s="67"/>
      <c r="G429" s="65">
        <f t="shared" si="72"/>
        <v>95</v>
      </c>
      <c r="H429" s="66">
        <f t="shared" si="73"/>
        <v>71</v>
      </c>
      <c r="I429" s="20">
        <f t="shared" si="74"/>
        <v>1.1309523809523809</v>
      </c>
      <c r="J429" s="21">
        <f t="shared" si="75"/>
        <v>0.12862318840579709</v>
      </c>
    </row>
    <row r="430" spans="1:10" x14ac:dyDescent="0.2">
      <c r="A430" s="158" t="s">
        <v>464</v>
      </c>
      <c r="B430" s="65">
        <v>123</v>
      </c>
      <c r="C430" s="66">
        <v>130</v>
      </c>
      <c r="D430" s="65">
        <v>1664</v>
      </c>
      <c r="E430" s="66">
        <v>1703</v>
      </c>
      <c r="F430" s="67"/>
      <c r="G430" s="65">
        <f t="shared" si="72"/>
        <v>-7</v>
      </c>
      <c r="H430" s="66">
        <f t="shared" si="73"/>
        <v>-39</v>
      </c>
      <c r="I430" s="20">
        <f t="shared" si="74"/>
        <v>-5.3846153846153849E-2</v>
      </c>
      <c r="J430" s="21">
        <f t="shared" si="75"/>
        <v>-2.2900763358778626E-2</v>
      </c>
    </row>
    <row r="431" spans="1:10" x14ac:dyDescent="0.2">
      <c r="A431" s="158" t="s">
        <v>533</v>
      </c>
      <c r="B431" s="65">
        <v>47</v>
      </c>
      <c r="C431" s="66">
        <v>44</v>
      </c>
      <c r="D431" s="65">
        <v>672</v>
      </c>
      <c r="E431" s="66">
        <v>807</v>
      </c>
      <c r="F431" s="67"/>
      <c r="G431" s="65">
        <f t="shared" si="72"/>
        <v>3</v>
      </c>
      <c r="H431" s="66">
        <f t="shared" si="73"/>
        <v>-135</v>
      </c>
      <c r="I431" s="20">
        <f t="shared" si="74"/>
        <v>6.8181818181818177E-2</v>
      </c>
      <c r="J431" s="21">
        <f t="shared" si="75"/>
        <v>-0.16728624535315986</v>
      </c>
    </row>
    <row r="432" spans="1:10" x14ac:dyDescent="0.2">
      <c r="A432" s="158" t="s">
        <v>548</v>
      </c>
      <c r="B432" s="65">
        <v>384</v>
      </c>
      <c r="C432" s="66">
        <v>511</v>
      </c>
      <c r="D432" s="65">
        <v>4036</v>
      </c>
      <c r="E432" s="66">
        <v>5316</v>
      </c>
      <c r="F432" s="67"/>
      <c r="G432" s="65">
        <f t="shared" si="72"/>
        <v>-127</v>
      </c>
      <c r="H432" s="66">
        <f t="shared" si="73"/>
        <v>-1280</v>
      </c>
      <c r="I432" s="20">
        <f t="shared" si="74"/>
        <v>-0.24853228962818003</v>
      </c>
      <c r="J432" s="21">
        <f t="shared" si="75"/>
        <v>-0.24078254326561324</v>
      </c>
    </row>
    <row r="433" spans="1:10" s="160" customFormat="1" x14ac:dyDescent="0.2">
      <c r="A433" s="178" t="s">
        <v>705</v>
      </c>
      <c r="B433" s="71">
        <v>1894</v>
      </c>
      <c r="C433" s="72">
        <v>1642</v>
      </c>
      <c r="D433" s="71">
        <v>15937</v>
      </c>
      <c r="E433" s="72">
        <v>19955</v>
      </c>
      <c r="F433" s="73"/>
      <c r="G433" s="71">
        <f t="shared" si="72"/>
        <v>252</v>
      </c>
      <c r="H433" s="72">
        <f t="shared" si="73"/>
        <v>-4018</v>
      </c>
      <c r="I433" s="37">
        <f t="shared" si="74"/>
        <v>0.15347137637028013</v>
      </c>
      <c r="J433" s="38">
        <f t="shared" si="75"/>
        <v>-0.20135304434978701</v>
      </c>
    </row>
    <row r="434" spans="1:10" x14ac:dyDescent="0.2">
      <c r="A434" s="177"/>
      <c r="B434" s="143"/>
      <c r="C434" s="144"/>
      <c r="D434" s="143"/>
      <c r="E434" s="144"/>
      <c r="F434" s="145"/>
      <c r="G434" s="143"/>
      <c r="H434" s="144"/>
      <c r="I434" s="151"/>
      <c r="J434" s="152"/>
    </row>
    <row r="435" spans="1:10" s="139" customFormat="1" x14ac:dyDescent="0.2">
      <c r="A435" s="159" t="s">
        <v>82</v>
      </c>
      <c r="B435" s="65"/>
      <c r="C435" s="66"/>
      <c r="D435" s="65"/>
      <c r="E435" s="66"/>
      <c r="F435" s="67"/>
      <c r="G435" s="65"/>
      <c r="H435" s="66"/>
      <c r="I435" s="20"/>
      <c r="J435" s="21"/>
    </row>
    <row r="436" spans="1:10" x14ac:dyDescent="0.2">
      <c r="A436" s="158" t="s">
        <v>348</v>
      </c>
      <c r="B436" s="65">
        <v>0</v>
      </c>
      <c r="C436" s="66">
        <v>0</v>
      </c>
      <c r="D436" s="65">
        <v>1</v>
      </c>
      <c r="E436" s="66">
        <v>2</v>
      </c>
      <c r="F436" s="67"/>
      <c r="G436" s="65">
        <f>B436-C436</f>
        <v>0</v>
      </c>
      <c r="H436" s="66">
        <f>D436-E436</f>
        <v>-1</v>
      </c>
      <c r="I436" s="20" t="str">
        <f>IF(C436=0, "-", IF(G436/C436&lt;10, G436/C436, "&gt;999%"))</f>
        <v>-</v>
      </c>
      <c r="J436" s="21">
        <f>IF(E436=0, "-", IF(H436/E436&lt;10, H436/E436, "&gt;999%"))</f>
        <v>-0.5</v>
      </c>
    </row>
    <row r="437" spans="1:10" s="160" customFormat="1" x14ac:dyDescent="0.2">
      <c r="A437" s="178" t="s">
        <v>706</v>
      </c>
      <c r="B437" s="71">
        <v>0</v>
      </c>
      <c r="C437" s="72">
        <v>0</v>
      </c>
      <c r="D437" s="71">
        <v>1</v>
      </c>
      <c r="E437" s="72">
        <v>2</v>
      </c>
      <c r="F437" s="73"/>
      <c r="G437" s="71">
        <f>B437-C437</f>
        <v>0</v>
      </c>
      <c r="H437" s="72">
        <f>D437-E437</f>
        <v>-1</v>
      </c>
      <c r="I437" s="37" t="str">
        <f>IF(C437=0, "-", IF(G437/C437&lt;10, G437/C437, "&gt;999%"))</f>
        <v>-</v>
      </c>
      <c r="J437" s="38">
        <f>IF(E437=0, "-", IF(H437/E437&lt;10, H437/E437, "&gt;999%"))</f>
        <v>-0.5</v>
      </c>
    </row>
    <row r="438" spans="1:10" x14ac:dyDescent="0.2">
      <c r="A438" s="177"/>
      <c r="B438" s="143"/>
      <c r="C438" s="144"/>
      <c r="D438" s="143"/>
      <c r="E438" s="144"/>
      <c r="F438" s="145"/>
      <c r="G438" s="143"/>
      <c r="H438" s="144"/>
      <c r="I438" s="151"/>
      <c r="J438" s="152"/>
    </row>
    <row r="439" spans="1:10" s="139" customFormat="1" x14ac:dyDescent="0.2">
      <c r="A439" s="159" t="s">
        <v>83</v>
      </c>
      <c r="B439" s="65"/>
      <c r="C439" s="66"/>
      <c r="D439" s="65"/>
      <c r="E439" s="66"/>
      <c r="F439" s="67"/>
      <c r="G439" s="65"/>
      <c r="H439" s="66"/>
      <c r="I439" s="20"/>
      <c r="J439" s="21"/>
    </row>
    <row r="440" spans="1:10" x14ac:dyDescent="0.2">
      <c r="A440" s="158" t="s">
        <v>329</v>
      </c>
      <c r="B440" s="65">
        <v>2</v>
      </c>
      <c r="C440" s="66">
        <v>1</v>
      </c>
      <c r="D440" s="65">
        <v>31</v>
      </c>
      <c r="E440" s="66">
        <v>33</v>
      </c>
      <c r="F440" s="67"/>
      <c r="G440" s="65">
        <f t="shared" ref="G440:G450" si="76">B440-C440</f>
        <v>1</v>
      </c>
      <c r="H440" s="66">
        <f t="shared" ref="H440:H450" si="77">D440-E440</f>
        <v>-2</v>
      </c>
      <c r="I440" s="20">
        <f t="shared" ref="I440:I450" si="78">IF(C440=0, "-", IF(G440/C440&lt;10, G440/C440, "&gt;999%"))</f>
        <v>1</v>
      </c>
      <c r="J440" s="21">
        <f t="shared" ref="J440:J450" si="79">IF(E440=0, "-", IF(H440/E440&lt;10, H440/E440, "&gt;999%"))</f>
        <v>-6.0606060606060608E-2</v>
      </c>
    </row>
    <row r="441" spans="1:10" x14ac:dyDescent="0.2">
      <c r="A441" s="158" t="s">
        <v>364</v>
      </c>
      <c r="B441" s="65">
        <v>0</v>
      </c>
      <c r="C441" s="66">
        <v>0</v>
      </c>
      <c r="D441" s="65">
        <v>3</v>
      </c>
      <c r="E441" s="66">
        <v>6</v>
      </c>
      <c r="F441" s="67"/>
      <c r="G441" s="65">
        <f t="shared" si="76"/>
        <v>0</v>
      </c>
      <c r="H441" s="66">
        <f t="shared" si="77"/>
        <v>-3</v>
      </c>
      <c r="I441" s="20" t="str">
        <f t="shared" si="78"/>
        <v>-</v>
      </c>
      <c r="J441" s="21">
        <f t="shared" si="79"/>
        <v>-0.5</v>
      </c>
    </row>
    <row r="442" spans="1:10" x14ac:dyDescent="0.2">
      <c r="A442" s="158" t="s">
        <v>374</v>
      </c>
      <c r="B442" s="65">
        <v>21</v>
      </c>
      <c r="C442" s="66">
        <v>2</v>
      </c>
      <c r="D442" s="65">
        <v>218</v>
      </c>
      <c r="E442" s="66">
        <v>83</v>
      </c>
      <c r="F442" s="67"/>
      <c r="G442" s="65">
        <f t="shared" si="76"/>
        <v>19</v>
      </c>
      <c r="H442" s="66">
        <f t="shared" si="77"/>
        <v>135</v>
      </c>
      <c r="I442" s="20">
        <f t="shared" si="78"/>
        <v>9.5</v>
      </c>
      <c r="J442" s="21">
        <f t="shared" si="79"/>
        <v>1.6265060240963856</v>
      </c>
    </row>
    <row r="443" spans="1:10" x14ac:dyDescent="0.2">
      <c r="A443" s="158" t="s">
        <v>254</v>
      </c>
      <c r="B443" s="65">
        <v>5</v>
      </c>
      <c r="C443" s="66">
        <v>6</v>
      </c>
      <c r="D443" s="65">
        <v>83</v>
      </c>
      <c r="E443" s="66">
        <v>86</v>
      </c>
      <c r="F443" s="67"/>
      <c r="G443" s="65">
        <f t="shared" si="76"/>
        <v>-1</v>
      </c>
      <c r="H443" s="66">
        <f t="shared" si="77"/>
        <v>-3</v>
      </c>
      <c r="I443" s="20">
        <f t="shared" si="78"/>
        <v>-0.16666666666666666</v>
      </c>
      <c r="J443" s="21">
        <f t="shared" si="79"/>
        <v>-3.4883720930232558E-2</v>
      </c>
    </row>
    <row r="444" spans="1:10" x14ac:dyDescent="0.2">
      <c r="A444" s="158" t="s">
        <v>534</v>
      </c>
      <c r="B444" s="65">
        <v>16</v>
      </c>
      <c r="C444" s="66">
        <v>32</v>
      </c>
      <c r="D444" s="65">
        <v>351</v>
      </c>
      <c r="E444" s="66">
        <v>593</v>
      </c>
      <c r="F444" s="67"/>
      <c r="G444" s="65">
        <f t="shared" si="76"/>
        <v>-16</v>
      </c>
      <c r="H444" s="66">
        <f t="shared" si="77"/>
        <v>-242</v>
      </c>
      <c r="I444" s="20">
        <f t="shared" si="78"/>
        <v>-0.5</v>
      </c>
      <c r="J444" s="21">
        <f t="shared" si="79"/>
        <v>-0.40809443507588533</v>
      </c>
    </row>
    <row r="445" spans="1:10" x14ac:dyDescent="0.2">
      <c r="A445" s="158" t="s">
        <v>549</v>
      </c>
      <c r="B445" s="65">
        <v>339</v>
      </c>
      <c r="C445" s="66">
        <v>281</v>
      </c>
      <c r="D445" s="65">
        <v>2916</v>
      </c>
      <c r="E445" s="66">
        <v>3266</v>
      </c>
      <c r="F445" s="67"/>
      <c r="G445" s="65">
        <f t="shared" si="76"/>
        <v>58</v>
      </c>
      <c r="H445" s="66">
        <f t="shared" si="77"/>
        <v>-350</v>
      </c>
      <c r="I445" s="20">
        <f t="shared" si="78"/>
        <v>0.20640569395017794</v>
      </c>
      <c r="J445" s="21">
        <f t="shared" si="79"/>
        <v>-0.10716472749540723</v>
      </c>
    </row>
    <row r="446" spans="1:10" x14ac:dyDescent="0.2">
      <c r="A446" s="158" t="s">
        <v>465</v>
      </c>
      <c r="B446" s="65">
        <v>6</v>
      </c>
      <c r="C446" s="66">
        <v>24</v>
      </c>
      <c r="D446" s="65">
        <v>99</v>
      </c>
      <c r="E446" s="66">
        <v>294</v>
      </c>
      <c r="F446" s="67"/>
      <c r="G446" s="65">
        <f t="shared" si="76"/>
        <v>-18</v>
      </c>
      <c r="H446" s="66">
        <f t="shared" si="77"/>
        <v>-195</v>
      </c>
      <c r="I446" s="20">
        <f t="shared" si="78"/>
        <v>-0.75</v>
      </c>
      <c r="J446" s="21">
        <f t="shared" si="79"/>
        <v>-0.66326530612244894</v>
      </c>
    </row>
    <row r="447" spans="1:10" x14ac:dyDescent="0.2">
      <c r="A447" s="158" t="s">
        <v>493</v>
      </c>
      <c r="B447" s="65">
        <v>76</v>
      </c>
      <c r="C447" s="66">
        <v>39</v>
      </c>
      <c r="D447" s="65">
        <v>761</v>
      </c>
      <c r="E447" s="66">
        <v>498</v>
      </c>
      <c r="F447" s="67"/>
      <c r="G447" s="65">
        <f t="shared" si="76"/>
        <v>37</v>
      </c>
      <c r="H447" s="66">
        <f t="shared" si="77"/>
        <v>263</v>
      </c>
      <c r="I447" s="20">
        <f t="shared" si="78"/>
        <v>0.94871794871794868</v>
      </c>
      <c r="J447" s="21">
        <f t="shared" si="79"/>
        <v>0.5281124497991968</v>
      </c>
    </row>
    <row r="448" spans="1:10" x14ac:dyDescent="0.2">
      <c r="A448" s="158" t="s">
        <v>392</v>
      </c>
      <c r="B448" s="65">
        <v>113</v>
      </c>
      <c r="C448" s="66">
        <v>162</v>
      </c>
      <c r="D448" s="65">
        <v>1286</v>
      </c>
      <c r="E448" s="66">
        <v>2033</v>
      </c>
      <c r="F448" s="67"/>
      <c r="G448" s="65">
        <f t="shared" si="76"/>
        <v>-49</v>
      </c>
      <c r="H448" s="66">
        <f t="shared" si="77"/>
        <v>-747</v>
      </c>
      <c r="I448" s="20">
        <f t="shared" si="78"/>
        <v>-0.30246913580246915</v>
      </c>
      <c r="J448" s="21">
        <f t="shared" si="79"/>
        <v>-0.36743728480078702</v>
      </c>
    </row>
    <row r="449" spans="1:10" x14ac:dyDescent="0.2">
      <c r="A449" s="158" t="s">
        <v>424</v>
      </c>
      <c r="B449" s="65">
        <v>261</v>
      </c>
      <c r="C449" s="66">
        <v>328</v>
      </c>
      <c r="D449" s="65">
        <v>2423</v>
      </c>
      <c r="E449" s="66">
        <v>3535</v>
      </c>
      <c r="F449" s="67"/>
      <c r="G449" s="65">
        <f t="shared" si="76"/>
        <v>-67</v>
      </c>
      <c r="H449" s="66">
        <f t="shared" si="77"/>
        <v>-1112</v>
      </c>
      <c r="I449" s="20">
        <f t="shared" si="78"/>
        <v>-0.20426829268292682</v>
      </c>
      <c r="J449" s="21">
        <f t="shared" si="79"/>
        <v>-0.31456859971711459</v>
      </c>
    </row>
    <row r="450" spans="1:10" s="160" customFormat="1" x14ac:dyDescent="0.2">
      <c r="A450" s="178" t="s">
        <v>707</v>
      </c>
      <c r="B450" s="71">
        <v>839</v>
      </c>
      <c r="C450" s="72">
        <v>875</v>
      </c>
      <c r="D450" s="71">
        <v>8171</v>
      </c>
      <c r="E450" s="72">
        <v>10427</v>
      </c>
      <c r="F450" s="73"/>
      <c r="G450" s="71">
        <f t="shared" si="76"/>
        <v>-36</v>
      </c>
      <c r="H450" s="72">
        <f t="shared" si="77"/>
        <v>-2256</v>
      </c>
      <c r="I450" s="37">
        <f t="shared" si="78"/>
        <v>-4.1142857142857141E-2</v>
      </c>
      <c r="J450" s="38">
        <f t="shared" si="79"/>
        <v>-0.21636136952143473</v>
      </c>
    </row>
    <row r="451" spans="1:10" x14ac:dyDescent="0.2">
      <c r="A451" s="177"/>
      <c r="B451" s="143"/>
      <c r="C451" s="144"/>
      <c r="D451" s="143"/>
      <c r="E451" s="144"/>
      <c r="F451" s="145"/>
      <c r="G451" s="143"/>
      <c r="H451" s="144"/>
      <c r="I451" s="151"/>
      <c r="J451" s="152"/>
    </row>
    <row r="452" spans="1:10" s="139" customFormat="1" x14ac:dyDescent="0.2">
      <c r="A452" s="159" t="s">
        <v>84</v>
      </c>
      <c r="B452" s="65"/>
      <c r="C452" s="66"/>
      <c r="D452" s="65"/>
      <c r="E452" s="66"/>
      <c r="F452" s="67"/>
      <c r="G452" s="65"/>
      <c r="H452" s="66"/>
      <c r="I452" s="20"/>
      <c r="J452" s="21"/>
    </row>
    <row r="453" spans="1:10" x14ac:dyDescent="0.2">
      <c r="A453" s="158" t="s">
        <v>393</v>
      </c>
      <c r="B453" s="65">
        <v>0</v>
      </c>
      <c r="C453" s="66">
        <v>0</v>
      </c>
      <c r="D453" s="65">
        <v>3</v>
      </c>
      <c r="E453" s="66">
        <v>23</v>
      </c>
      <c r="F453" s="67"/>
      <c r="G453" s="65">
        <f t="shared" ref="G453:G462" si="80">B453-C453</f>
        <v>0</v>
      </c>
      <c r="H453" s="66">
        <f t="shared" ref="H453:H462" si="81">D453-E453</f>
        <v>-20</v>
      </c>
      <c r="I453" s="20" t="str">
        <f t="shared" ref="I453:I462" si="82">IF(C453=0, "-", IF(G453/C453&lt;10, G453/C453, "&gt;999%"))</f>
        <v>-</v>
      </c>
      <c r="J453" s="21">
        <f t="shared" ref="J453:J462" si="83">IF(E453=0, "-", IF(H453/E453&lt;10, H453/E453, "&gt;999%"))</f>
        <v>-0.86956521739130432</v>
      </c>
    </row>
    <row r="454" spans="1:10" x14ac:dyDescent="0.2">
      <c r="A454" s="158" t="s">
        <v>220</v>
      </c>
      <c r="B454" s="65">
        <v>0</v>
      </c>
      <c r="C454" s="66">
        <v>0</v>
      </c>
      <c r="D454" s="65">
        <v>0</v>
      </c>
      <c r="E454" s="66">
        <v>10</v>
      </c>
      <c r="F454" s="67"/>
      <c r="G454" s="65">
        <f t="shared" si="80"/>
        <v>0</v>
      </c>
      <c r="H454" s="66">
        <f t="shared" si="81"/>
        <v>-10</v>
      </c>
      <c r="I454" s="20" t="str">
        <f t="shared" si="82"/>
        <v>-</v>
      </c>
      <c r="J454" s="21">
        <f t="shared" si="83"/>
        <v>-1</v>
      </c>
    </row>
    <row r="455" spans="1:10" x14ac:dyDescent="0.2">
      <c r="A455" s="158" t="s">
        <v>425</v>
      </c>
      <c r="B455" s="65">
        <v>6</v>
      </c>
      <c r="C455" s="66">
        <v>64</v>
      </c>
      <c r="D455" s="65">
        <v>158</v>
      </c>
      <c r="E455" s="66">
        <v>251</v>
      </c>
      <c r="F455" s="67"/>
      <c r="G455" s="65">
        <f t="shared" si="80"/>
        <v>-58</v>
      </c>
      <c r="H455" s="66">
        <f t="shared" si="81"/>
        <v>-93</v>
      </c>
      <c r="I455" s="20">
        <f t="shared" si="82"/>
        <v>-0.90625</v>
      </c>
      <c r="J455" s="21">
        <f t="shared" si="83"/>
        <v>-0.37051792828685259</v>
      </c>
    </row>
    <row r="456" spans="1:10" x14ac:dyDescent="0.2">
      <c r="A456" s="158" t="s">
        <v>235</v>
      </c>
      <c r="B456" s="65">
        <v>5</v>
      </c>
      <c r="C456" s="66">
        <v>4</v>
      </c>
      <c r="D456" s="65">
        <v>22</v>
      </c>
      <c r="E456" s="66">
        <v>35</v>
      </c>
      <c r="F456" s="67"/>
      <c r="G456" s="65">
        <f t="shared" si="80"/>
        <v>1</v>
      </c>
      <c r="H456" s="66">
        <f t="shared" si="81"/>
        <v>-13</v>
      </c>
      <c r="I456" s="20">
        <f t="shared" si="82"/>
        <v>0.25</v>
      </c>
      <c r="J456" s="21">
        <f t="shared" si="83"/>
        <v>-0.37142857142857144</v>
      </c>
    </row>
    <row r="457" spans="1:10" x14ac:dyDescent="0.2">
      <c r="A457" s="158" t="s">
        <v>426</v>
      </c>
      <c r="B457" s="65">
        <v>1</v>
      </c>
      <c r="C457" s="66">
        <v>1</v>
      </c>
      <c r="D457" s="65">
        <v>31</v>
      </c>
      <c r="E457" s="66">
        <v>66</v>
      </c>
      <c r="F457" s="67"/>
      <c r="G457" s="65">
        <f t="shared" si="80"/>
        <v>0</v>
      </c>
      <c r="H457" s="66">
        <f t="shared" si="81"/>
        <v>-35</v>
      </c>
      <c r="I457" s="20">
        <f t="shared" si="82"/>
        <v>0</v>
      </c>
      <c r="J457" s="21">
        <f t="shared" si="83"/>
        <v>-0.53030303030303028</v>
      </c>
    </row>
    <row r="458" spans="1:10" x14ac:dyDescent="0.2">
      <c r="A458" s="158" t="s">
        <v>261</v>
      </c>
      <c r="B458" s="65">
        <v>0</v>
      </c>
      <c r="C458" s="66">
        <v>3</v>
      </c>
      <c r="D458" s="65">
        <v>21</v>
      </c>
      <c r="E458" s="66">
        <v>13</v>
      </c>
      <c r="F458" s="67"/>
      <c r="G458" s="65">
        <f t="shared" si="80"/>
        <v>-3</v>
      </c>
      <c r="H458" s="66">
        <f t="shared" si="81"/>
        <v>8</v>
      </c>
      <c r="I458" s="20">
        <f t="shared" si="82"/>
        <v>-1</v>
      </c>
      <c r="J458" s="21">
        <f t="shared" si="83"/>
        <v>0.61538461538461542</v>
      </c>
    </row>
    <row r="459" spans="1:10" x14ac:dyDescent="0.2">
      <c r="A459" s="158" t="s">
        <v>569</v>
      </c>
      <c r="B459" s="65">
        <v>0</v>
      </c>
      <c r="C459" s="66">
        <v>0</v>
      </c>
      <c r="D459" s="65">
        <v>0</v>
      </c>
      <c r="E459" s="66">
        <v>6</v>
      </c>
      <c r="F459" s="67"/>
      <c r="G459" s="65">
        <f t="shared" si="80"/>
        <v>0</v>
      </c>
      <c r="H459" s="66">
        <f t="shared" si="81"/>
        <v>-6</v>
      </c>
      <c r="I459" s="20" t="str">
        <f t="shared" si="82"/>
        <v>-</v>
      </c>
      <c r="J459" s="21">
        <f t="shared" si="83"/>
        <v>-1</v>
      </c>
    </row>
    <row r="460" spans="1:10" x14ac:dyDescent="0.2">
      <c r="A460" s="158" t="s">
        <v>523</v>
      </c>
      <c r="B460" s="65">
        <v>0</v>
      </c>
      <c r="C460" s="66">
        <v>0</v>
      </c>
      <c r="D460" s="65">
        <v>18</v>
      </c>
      <c r="E460" s="66">
        <v>16</v>
      </c>
      <c r="F460" s="67"/>
      <c r="G460" s="65">
        <f t="shared" si="80"/>
        <v>0</v>
      </c>
      <c r="H460" s="66">
        <f t="shared" si="81"/>
        <v>2</v>
      </c>
      <c r="I460" s="20" t="str">
        <f t="shared" si="82"/>
        <v>-</v>
      </c>
      <c r="J460" s="21">
        <f t="shared" si="83"/>
        <v>0.125</v>
      </c>
    </row>
    <row r="461" spans="1:10" x14ac:dyDescent="0.2">
      <c r="A461" s="158" t="s">
        <v>514</v>
      </c>
      <c r="B461" s="65">
        <v>1</v>
      </c>
      <c r="C461" s="66">
        <v>0</v>
      </c>
      <c r="D461" s="65">
        <v>43</v>
      </c>
      <c r="E461" s="66">
        <v>6</v>
      </c>
      <c r="F461" s="67"/>
      <c r="G461" s="65">
        <f t="shared" si="80"/>
        <v>1</v>
      </c>
      <c r="H461" s="66">
        <f t="shared" si="81"/>
        <v>37</v>
      </c>
      <c r="I461" s="20" t="str">
        <f t="shared" si="82"/>
        <v>-</v>
      </c>
      <c r="J461" s="21">
        <f t="shared" si="83"/>
        <v>6.166666666666667</v>
      </c>
    </row>
    <row r="462" spans="1:10" s="160" customFormat="1" x14ac:dyDescent="0.2">
      <c r="A462" s="178" t="s">
        <v>708</v>
      </c>
      <c r="B462" s="71">
        <v>13</v>
      </c>
      <c r="C462" s="72">
        <v>72</v>
      </c>
      <c r="D462" s="71">
        <v>296</v>
      </c>
      <c r="E462" s="72">
        <v>426</v>
      </c>
      <c r="F462" s="73"/>
      <c r="G462" s="71">
        <f t="shared" si="80"/>
        <v>-59</v>
      </c>
      <c r="H462" s="72">
        <f t="shared" si="81"/>
        <v>-130</v>
      </c>
      <c r="I462" s="37">
        <f t="shared" si="82"/>
        <v>-0.81944444444444442</v>
      </c>
      <c r="J462" s="38">
        <f t="shared" si="83"/>
        <v>-0.30516431924882631</v>
      </c>
    </row>
    <row r="463" spans="1:10" x14ac:dyDescent="0.2">
      <c r="A463" s="177"/>
      <c r="B463" s="143"/>
      <c r="C463" s="144"/>
      <c r="D463" s="143"/>
      <c r="E463" s="144"/>
      <c r="F463" s="145"/>
      <c r="G463" s="143"/>
      <c r="H463" s="144"/>
      <c r="I463" s="151"/>
      <c r="J463" s="152"/>
    </row>
    <row r="464" spans="1:10" s="139" customFormat="1" x14ac:dyDescent="0.2">
      <c r="A464" s="159" t="s">
        <v>85</v>
      </c>
      <c r="B464" s="65"/>
      <c r="C464" s="66"/>
      <c r="D464" s="65"/>
      <c r="E464" s="66"/>
      <c r="F464" s="67"/>
      <c r="G464" s="65"/>
      <c r="H464" s="66"/>
      <c r="I464" s="20"/>
      <c r="J464" s="21"/>
    </row>
    <row r="465" spans="1:10" x14ac:dyDescent="0.2">
      <c r="A465" s="158" t="s">
        <v>365</v>
      </c>
      <c r="B465" s="65">
        <v>4</v>
      </c>
      <c r="C465" s="66">
        <v>3</v>
      </c>
      <c r="D465" s="65">
        <v>56</v>
      </c>
      <c r="E465" s="66">
        <v>62</v>
      </c>
      <c r="F465" s="67"/>
      <c r="G465" s="65">
        <f t="shared" ref="G465:G472" si="84">B465-C465</f>
        <v>1</v>
      </c>
      <c r="H465" s="66">
        <f t="shared" ref="H465:H472" si="85">D465-E465</f>
        <v>-6</v>
      </c>
      <c r="I465" s="20">
        <f t="shared" ref="I465:I472" si="86">IF(C465=0, "-", IF(G465/C465&lt;10, G465/C465, "&gt;999%"))</f>
        <v>0.33333333333333331</v>
      </c>
      <c r="J465" s="21">
        <f t="shared" ref="J465:J472" si="87">IF(E465=0, "-", IF(H465/E465&lt;10, H465/E465, "&gt;999%"))</f>
        <v>-9.6774193548387094E-2</v>
      </c>
    </row>
    <row r="466" spans="1:10" x14ac:dyDescent="0.2">
      <c r="A466" s="158" t="s">
        <v>349</v>
      </c>
      <c r="B466" s="65">
        <v>0</v>
      </c>
      <c r="C466" s="66">
        <v>1</v>
      </c>
      <c r="D466" s="65">
        <v>14</v>
      </c>
      <c r="E466" s="66">
        <v>13</v>
      </c>
      <c r="F466" s="67"/>
      <c r="G466" s="65">
        <f t="shared" si="84"/>
        <v>-1</v>
      </c>
      <c r="H466" s="66">
        <f t="shared" si="85"/>
        <v>1</v>
      </c>
      <c r="I466" s="20">
        <f t="shared" si="86"/>
        <v>-1</v>
      </c>
      <c r="J466" s="21">
        <f t="shared" si="87"/>
        <v>7.6923076923076927E-2</v>
      </c>
    </row>
    <row r="467" spans="1:10" x14ac:dyDescent="0.2">
      <c r="A467" s="158" t="s">
        <v>489</v>
      </c>
      <c r="B467" s="65">
        <v>16</v>
      </c>
      <c r="C467" s="66">
        <v>5</v>
      </c>
      <c r="D467" s="65">
        <v>90</v>
      </c>
      <c r="E467" s="66">
        <v>5</v>
      </c>
      <c r="F467" s="67"/>
      <c r="G467" s="65">
        <f t="shared" si="84"/>
        <v>11</v>
      </c>
      <c r="H467" s="66">
        <f t="shared" si="85"/>
        <v>85</v>
      </c>
      <c r="I467" s="20">
        <f t="shared" si="86"/>
        <v>2.2000000000000002</v>
      </c>
      <c r="J467" s="21" t="str">
        <f t="shared" si="87"/>
        <v>&gt;999%</v>
      </c>
    </row>
    <row r="468" spans="1:10" x14ac:dyDescent="0.2">
      <c r="A468" s="158" t="s">
        <v>490</v>
      </c>
      <c r="B468" s="65">
        <v>11</v>
      </c>
      <c r="C468" s="66">
        <v>13</v>
      </c>
      <c r="D468" s="65">
        <v>117</v>
      </c>
      <c r="E468" s="66">
        <v>170</v>
      </c>
      <c r="F468" s="67"/>
      <c r="G468" s="65">
        <f t="shared" si="84"/>
        <v>-2</v>
      </c>
      <c r="H468" s="66">
        <f t="shared" si="85"/>
        <v>-53</v>
      </c>
      <c r="I468" s="20">
        <f t="shared" si="86"/>
        <v>-0.15384615384615385</v>
      </c>
      <c r="J468" s="21">
        <f t="shared" si="87"/>
        <v>-0.31176470588235294</v>
      </c>
    </row>
    <row r="469" spans="1:10" x14ac:dyDescent="0.2">
      <c r="A469" s="158" t="s">
        <v>350</v>
      </c>
      <c r="B469" s="65">
        <v>3</v>
      </c>
      <c r="C469" s="66">
        <v>1</v>
      </c>
      <c r="D469" s="65">
        <v>23</v>
      </c>
      <c r="E469" s="66">
        <v>26</v>
      </c>
      <c r="F469" s="67"/>
      <c r="G469" s="65">
        <f t="shared" si="84"/>
        <v>2</v>
      </c>
      <c r="H469" s="66">
        <f t="shared" si="85"/>
        <v>-3</v>
      </c>
      <c r="I469" s="20">
        <f t="shared" si="86"/>
        <v>2</v>
      </c>
      <c r="J469" s="21">
        <f t="shared" si="87"/>
        <v>-0.11538461538461539</v>
      </c>
    </row>
    <row r="470" spans="1:10" x14ac:dyDescent="0.2">
      <c r="A470" s="158" t="s">
        <v>446</v>
      </c>
      <c r="B470" s="65">
        <v>25</v>
      </c>
      <c r="C470" s="66">
        <v>21</v>
      </c>
      <c r="D470" s="65">
        <v>341</v>
      </c>
      <c r="E470" s="66">
        <v>303</v>
      </c>
      <c r="F470" s="67"/>
      <c r="G470" s="65">
        <f t="shared" si="84"/>
        <v>4</v>
      </c>
      <c r="H470" s="66">
        <f t="shared" si="85"/>
        <v>38</v>
      </c>
      <c r="I470" s="20">
        <f t="shared" si="86"/>
        <v>0.19047619047619047</v>
      </c>
      <c r="J470" s="21">
        <f t="shared" si="87"/>
        <v>0.1254125412541254</v>
      </c>
    </row>
    <row r="471" spans="1:10" x14ac:dyDescent="0.2">
      <c r="A471" s="158" t="s">
        <v>308</v>
      </c>
      <c r="B471" s="65">
        <v>1</v>
      </c>
      <c r="C471" s="66">
        <v>1</v>
      </c>
      <c r="D471" s="65">
        <v>4</v>
      </c>
      <c r="E471" s="66">
        <v>7</v>
      </c>
      <c r="F471" s="67"/>
      <c r="G471" s="65">
        <f t="shared" si="84"/>
        <v>0</v>
      </c>
      <c r="H471" s="66">
        <f t="shared" si="85"/>
        <v>-3</v>
      </c>
      <c r="I471" s="20">
        <f t="shared" si="86"/>
        <v>0</v>
      </c>
      <c r="J471" s="21">
        <f t="shared" si="87"/>
        <v>-0.42857142857142855</v>
      </c>
    </row>
    <row r="472" spans="1:10" s="160" customFormat="1" x14ac:dyDescent="0.2">
      <c r="A472" s="178" t="s">
        <v>709</v>
      </c>
      <c r="B472" s="71">
        <v>60</v>
      </c>
      <c r="C472" s="72">
        <v>45</v>
      </c>
      <c r="D472" s="71">
        <v>645</v>
      </c>
      <c r="E472" s="72">
        <v>586</v>
      </c>
      <c r="F472" s="73"/>
      <c r="G472" s="71">
        <f t="shared" si="84"/>
        <v>15</v>
      </c>
      <c r="H472" s="72">
        <f t="shared" si="85"/>
        <v>59</v>
      </c>
      <c r="I472" s="37">
        <f t="shared" si="86"/>
        <v>0.33333333333333331</v>
      </c>
      <c r="J472" s="38">
        <f t="shared" si="87"/>
        <v>0.10068259385665529</v>
      </c>
    </row>
    <row r="473" spans="1:10" x14ac:dyDescent="0.2">
      <c r="A473" s="177"/>
      <c r="B473" s="143"/>
      <c r="C473" s="144"/>
      <c r="D473" s="143"/>
      <c r="E473" s="144"/>
      <c r="F473" s="145"/>
      <c r="G473" s="143"/>
      <c r="H473" s="144"/>
      <c r="I473" s="151"/>
      <c r="J473" s="152"/>
    </row>
    <row r="474" spans="1:10" s="139" customFormat="1" x14ac:dyDescent="0.2">
      <c r="A474" s="159" t="s">
        <v>86</v>
      </c>
      <c r="B474" s="65"/>
      <c r="C474" s="66"/>
      <c r="D474" s="65"/>
      <c r="E474" s="66"/>
      <c r="F474" s="67"/>
      <c r="G474" s="65"/>
      <c r="H474" s="66"/>
      <c r="I474" s="20"/>
      <c r="J474" s="21"/>
    </row>
    <row r="475" spans="1:10" x14ac:dyDescent="0.2">
      <c r="A475" s="158" t="s">
        <v>550</v>
      </c>
      <c r="B475" s="65">
        <v>22</v>
      </c>
      <c r="C475" s="66">
        <v>32</v>
      </c>
      <c r="D475" s="65">
        <v>569</v>
      </c>
      <c r="E475" s="66">
        <v>357</v>
      </c>
      <c r="F475" s="67"/>
      <c r="G475" s="65">
        <f>B475-C475</f>
        <v>-10</v>
      </c>
      <c r="H475" s="66">
        <f>D475-E475</f>
        <v>212</v>
      </c>
      <c r="I475" s="20">
        <f>IF(C475=0, "-", IF(G475/C475&lt;10, G475/C475, "&gt;999%"))</f>
        <v>-0.3125</v>
      </c>
      <c r="J475" s="21">
        <f>IF(E475=0, "-", IF(H475/E475&lt;10, H475/E475, "&gt;999%"))</f>
        <v>0.5938375350140056</v>
      </c>
    </row>
    <row r="476" spans="1:10" x14ac:dyDescent="0.2">
      <c r="A476" s="158" t="s">
        <v>551</v>
      </c>
      <c r="B476" s="65">
        <v>10</v>
      </c>
      <c r="C476" s="66">
        <v>53</v>
      </c>
      <c r="D476" s="65">
        <v>317</v>
      </c>
      <c r="E476" s="66">
        <v>466</v>
      </c>
      <c r="F476" s="67"/>
      <c r="G476" s="65">
        <f>B476-C476</f>
        <v>-43</v>
      </c>
      <c r="H476" s="66">
        <f>D476-E476</f>
        <v>-149</v>
      </c>
      <c r="I476" s="20">
        <f>IF(C476=0, "-", IF(G476/C476&lt;10, G476/C476, "&gt;999%"))</f>
        <v>-0.81132075471698117</v>
      </c>
      <c r="J476" s="21">
        <f>IF(E476=0, "-", IF(H476/E476&lt;10, H476/E476, "&gt;999%"))</f>
        <v>-0.31974248927038629</v>
      </c>
    </row>
    <row r="477" spans="1:10" x14ac:dyDescent="0.2">
      <c r="A477" s="158" t="s">
        <v>552</v>
      </c>
      <c r="B477" s="65">
        <v>48</v>
      </c>
      <c r="C477" s="66">
        <v>0</v>
      </c>
      <c r="D477" s="65">
        <v>125</v>
      </c>
      <c r="E477" s="66">
        <v>0</v>
      </c>
      <c r="F477" s="67"/>
      <c r="G477" s="65">
        <f>B477-C477</f>
        <v>48</v>
      </c>
      <c r="H477" s="66">
        <f>D477-E477</f>
        <v>125</v>
      </c>
      <c r="I477" s="20" t="str">
        <f>IF(C477=0, "-", IF(G477/C477&lt;10, G477/C477, "&gt;999%"))</f>
        <v>-</v>
      </c>
      <c r="J477" s="21" t="str">
        <f>IF(E477=0, "-", IF(H477/E477&lt;10, H477/E477, "&gt;999%"))</f>
        <v>-</v>
      </c>
    </row>
    <row r="478" spans="1:10" x14ac:dyDescent="0.2">
      <c r="A478" s="158" t="s">
        <v>553</v>
      </c>
      <c r="B478" s="65">
        <v>0</v>
      </c>
      <c r="C478" s="66">
        <v>6</v>
      </c>
      <c r="D478" s="65">
        <v>5</v>
      </c>
      <c r="E478" s="66">
        <v>83</v>
      </c>
      <c r="F478" s="67"/>
      <c r="G478" s="65">
        <f>B478-C478</f>
        <v>-6</v>
      </c>
      <c r="H478" s="66">
        <f>D478-E478</f>
        <v>-78</v>
      </c>
      <c r="I478" s="20">
        <f>IF(C478=0, "-", IF(G478/C478&lt;10, G478/C478, "&gt;999%"))</f>
        <v>-1</v>
      </c>
      <c r="J478" s="21">
        <f>IF(E478=0, "-", IF(H478/E478&lt;10, H478/E478, "&gt;999%"))</f>
        <v>-0.93975903614457834</v>
      </c>
    </row>
    <row r="479" spans="1:10" s="160" customFormat="1" x14ac:dyDescent="0.2">
      <c r="A479" s="178" t="s">
        <v>710</v>
      </c>
      <c r="B479" s="71">
        <v>80</v>
      </c>
      <c r="C479" s="72">
        <v>91</v>
      </c>
      <c r="D479" s="71">
        <v>1016</v>
      </c>
      <c r="E479" s="72">
        <v>906</v>
      </c>
      <c r="F479" s="73"/>
      <c r="G479" s="71">
        <f>B479-C479</f>
        <v>-11</v>
      </c>
      <c r="H479" s="72">
        <f>D479-E479</f>
        <v>110</v>
      </c>
      <c r="I479" s="37">
        <f>IF(C479=0, "-", IF(G479/C479&lt;10, G479/C479, "&gt;999%"))</f>
        <v>-0.12087912087912088</v>
      </c>
      <c r="J479" s="38">
        <f>IF(E479=0, "-", IF(H479/E479&lt;10, H479/E479, "&gt;999%"))</f>
        <v>0.12141280353200883</v>
      </c>
    </row>
    <row r="480" spans="1:10" x14ac:dyDescent="0.2">
      <c r="A480" s="177"/>
      <c r="B480" s="143"/>
      <c r="C480" s="144"/>
      <c r="D480" s="143"/>
      <c r="E480" s="144"/>
      <c r="F480" s="145"/>
      <c r="G480" s="143"/>
      <c r="H480" s="144"/>
      <c r="I480" s="151"/>
      <c r="J480" s="152"/>
    </row>
    <row r="481" spans="1:10" s="139" customFormat="1" x14ac:dyDescent="0.2">
      <c r="A481" s="159" t="s">
        <v>87</v>
      </c>
      <c r="B481" s="65"/>
      <c r="C481" s="66"/>
      <c r="D481" s="65"/>
      <c r="E481" s="66"/>
      <c r="F481" s="67"/>
      <c r="G481" s="65"/>
      <c r="H481" s="66"/>
      <c r="I481" s="20"/>
      <c r="J481" s="21"/>
    </row>
    <row r="482" spans="1:10" x14ac:dyDescent="0.2">
      <c r="A482" s="158" t="s">
        <v>375</v>
      </c>
      <c r="B482" s="65">
        <v>0</v>
      </c>
      <c r="C482" s="66">
        <v>17</v>
      </c>
      <c r="D482" s="65">
        <v>8</v>
      </c>
      <c r="E482" s="66">
        <v>77</v>
      </c>
      <c r="F482" s="67"/>
      <c r="G482" s="65">
        <f t="shared" ref="G482:G492" si="88">B482-C482</f>
        <v>-17</v>
      </c>
      <c r="H482" s="66">
        <f t="shared" ref="H482:H492" si="89">D482-E482</f>
        <v>-69</v>
      </c>
      <c r="I482" s="20">
        <f t="shared" ref="I482:I492" si="90">IF(C482=0, "-", IF(G482/C482&lt;10, G482/C482, "&gt;999%"))</f>
        <v>-1</v>
      </c>
      <c r="J482" s="21">
        <f t="shared" ref="J482:J492" si="91">IF(E482=0, "-", IF(H482/E482&lt;10, H482/E482, "&gt;999%"))</f>
        <v>-0.89610389610389607</v>
      </c>
    </row>
    <row r="483" spans="1:10" x14ac:dyDescent="0.2">
      <c r="A483" s="158" t="s">
        <v>210</v>
      </c>
      <c r="B483" s="65">
        <v>0</v>
      </c>
      <c r="C483" s="66">
        <v>1</v>
      </c>
      <c r="D483" s="65">
        <v>9</v>
      </c>
      <c r="E483" s="66">
        <v>154</v>
      </c>
      <c r="F483" s="67"/>
      <c r="G483" s="65">
        <f t="shared" si="88"/>
        <v>-1</v>
      </c>
      <c r="H483" s="66">
        <f t="shared" si="89"/>
        <v>-145</v>
      </c>
      <c r="I483" s="20">
        <f t="shared" si="90"/>
        <v>-1</v>
      </c>
      <c r="J483" s="21">
        <f t="shared" si="91"/>
        <v>-0.94155844155844159</v>
      </c>
    </row>
    <row r="484" spans="1:10" x14ac:dyDescent="0.2">
      <c r="A484" s="158" t="s">
        <v>394</v>
      </c>
      <c r="B484" s="65">
        <v>4</v>
      </c>
      <c r="C484" s="66">
        <v>4</v>
      </c>
      <c r="D484" s="65">
        <v>90</v>
      </c>
      <c r="E484" s="66">
        <v>24</v>
      </c>
      <c r="F484" s="67"/>
      <c r="G484" s="65">
        <f t="shared" si="88"/>
        <v>0</v>
      </c>
      <c r="H484" s="66">
        <f t="shared" si="89"/>
        <v>66</v>
      </c>
      <c r="I484" s="20">
        <f t="shared" si="90"/>
        <v>0</v>
      </c>
      <c r="J484" s="21">
        <f t="shared" si="91"/>
        <v>2.75</v>
      </c>
    </row>
    <row r="485" spans="1:10" x14ac:dyDescent="0.2">
      <c r="A485" s="158" t="s">
        <v>515</v>
      </c>
      <c r="B485" s="65">
        <v>7</v>
      </c>
      <c r="C485" s="66">
        <v>10</v>
      </c>
      <c r="D485" s="65">
        <v>72</v>
      </c>
      <c r="E485" s="66">
        <v>110</v>
      </c>
      <c r="F485" s="67"/>
      <c r="G485" s="65">
        <f t="shared" si="88"/>
        <v>-3</v>
      </c>
      <c r="H485" s="66">
        <f t="shared" si="89"/>
        <v>-38</v>
      </c>
      <c r="I485" s="20">
        <f t="shared" si="90"/>
        <v>-0.3</v>
      </c>
      <c r="J485" s="21">
        <f t="shared" si="91"/>
        <v>-0.34545454545454546</v>
      </c>
    </row>
    <row r="486" spans="1:10" x14ac:dyDescent="0.2">
      <c r="A486" s="158" t="s">
        <v>427</v>
      </c>
      <c r="B486" s="65">
        <v>49</v>
      </c>
      <c r="C486" s="66">
        <v>21</v>
      </c>
      <c r="D486" s="65">
        <v>367</v>
      </c>
      <c r="E486" s="66">
        <v>277</v>
      </c>
      <c r="F486" s="67"/>
      <c r="G486" s="65">
        <f t="shared" si="88"/>
        <v>28</v>
      </c>
      <c r="H486" s="66">
        <f t="shared" si="89"/>
        <v>90</v>
      </c>
      <c r="I486" s="20">
        <f t="shared" si="90"/>
        <v>1.3333333333333333</v>
      </c>
      <c r="J486" s="21">
        <f t="shared" si="91"/>
        <v>0.32490974729241878</v>
      </c>
    </row>
    <row r="487" spans="1:10" x14ac:dyDescent="0.2">
      <c r="A487" s="158" t="s">
        <v>570</v>
      </c>
      <c r="B487" s="65">
        <v>41</v>
      </c>
      <c r="C487" s="66">
        <v>7</v>
      </c>
      <c r="D487" s="65">
        <v>244</v>
      </c>
      <c r="E487" s="66">
        <v>197</v>
      </c>
      <c r="F487" s="67"/>
      <c r="G487" s="65">
        <f t="shared" si="88"/>
        <v>34</v>
      </c>
      <c r="H487" s="66">
        <f t="shared" si="89"/>
        <v>47</v>
      </c>
      <c r="I487" s="20">
        <f t="shared" si="90"/>
        <v>4.8571428571428568</v>
      </c>
      <c r="J487" s="21">
        <f t="shared" si="91"/>
        <v>0.23857868020304568</v>
      </c>
    </row>
    <row r="488" spans="1:10" x14ac:dyDescent="0.2">
      <c r="A488" s="158" t="s">
        <v>509</v>
      </c>
      <c r="B488" s="65">
        <v>0</v>
      </c>
      <c r="C488" s="66">
        <v>1</v>
      </c>
      <c r="D488" s="65">
        <v>5</v>
      </c>
      <c r="E488" s="66">
        <v>16</v>
      </c>
      <c r="F488" s="67"/>
      <c r="G488" s="65">
        <f t="shared" si="88"/>
        <v>-1</v>
      </c>
      <c r="H488" s="66">
        <f t="shared" si="89"/>
        <v>-11</v>
      </c>
      <c r="I488" s="20">
        <f t="shared" si="90"/>
        <v>-1</v>
      </c>
      <c r="J488" s="21">
        <f t="shared" si="91"/>
        <v>-0.6875</v>
      </c>
    </row>
    <row r="489" spans="1:10" x14ac:dyDescent="0.2">
      <c r="A489" s="158" t="s">
        <v>236</v>
      </c>
      <c r="B489" s="65">
        <v>5</v>
      </c>
      <c r="C489" s="66">
        <v>10</v>
      </c>
      <c r="D489" s="65">
        <v>48</v>
      </c>
      <c r="E489" s="66">
        <v>74</v>
      </c>
      <c r="F489" s="67"/>
      <c r="G489" s="65">
        <f t="shared" si="88"/>
        <v>-5</v>
      </c>
      <c r="H489" s="66">
        <f t="shared" si="89"/>
        <v>-26</v>
      </c>
      <c r="I489" s="20">
        <f t="shared" si="90"/>
        <v>-0.5</v>
      </c>
      <c r="J489" s="21">
        <f t="shared" si="91"/>
        <v>-0.35135135135135137</v>
      </c>
    </row>
    <row r="490" spans="1:10" x14ac:dyDescent="0.2">
      <c r="A490" s="158" t="s">
        <v>524</v>
      </c>
      <c r="B490" s="65">
        <v>48</v>
      </c>
      <c r="C490" s="66">
        <v>35</v>
      </c>
      <c r="D490" s="65">
        <v>404</v>
      </c>
      <c r="E490" s="66">
        <v>333</v>
      </c>
      <c r="F490" s="67"/>
      <c r="G490" s="65">
        <f t="shared" si="88"/>
        <v>13</v>
      </c>
      <c r="H490" s="66">
        <f t="shared" si="89"/>
        <v>71</v>
      </c>
      <c r="I490" s="20">
        <f t="shared" si="90"/>
        <v>0.37142857142857144</v>
      </c>
      <c r="J490" s="21">
        <f t="shared" si="91"/>
        <v>0.21321321321321321</v>
      </c>
    </row>
    <row r="491" spans="1:10" x14ac:dyDescent="0.2">
      <c r="A491" s="158" t="s">
        <v>221</v>
      </c>
      <c r="B491" s="65">
        <v>0</v>
      </c>
      <c r="C491" s="66">
        <v>0</v>
      </c>
      <c r="D491" s="65">
        <v>9</v>
      </c>
      <c r="E491" s="66">
        <v>2</v>
      </c>
      <c r="F491" s="67"/>
      <c r="G491" s="65">
        <f t="shared" si="88"/>
        <v>0</v>
      </c>
      <c r="H491" s="66">
        <f t="shared" si="89"/>
        <v>7</v>
      </c>
      <c r="I491" s="20" t="str">
        <f t="shared" si="90"/>
        <v>-</v>
      </c>
      <c r="J491" s="21">
        <f t="shared" si="91"/>
        <v>3.5</v>
      </c>
    </row>
    <row r="492" spans="1:10" s="160" customFormat="1" x14ac:dyDescent="0.2">
      <c r="A492" s="178" t="s">
        <v>711</v>
      </c>
      <c r="B492" s="71">
        <v>154</v>
      </c>
      <c r="C492" s="72">
        <v>106</v>
      </c>
      <c r="D492" s="71">
        <v>1256</v>
      </c>
      <c r="E492" s="72">
        <v>1264</v>
      </c>
      <c r="F492" s="73"/>
      <c r="G492" s="71">
        <f t="shared" si="88"/>
        <v>48</v>
      </c>
      <c r="H492" s="72">
        <f t="shared" si="89"/>
        <v>-8</v>
      </c>
      <c r="I492" s="37">
        <f t="shared" si="90"/>
        <v>0.45283018867924529</v>
      </c>
      <c r="J492" s="38">
        <f t="shared" si="91"/>
        <v>-6.3291139240506328E-3</v>
      </c>
    </row>
    <row r="493" spans="1:10" x14ac:dyDescent="0.2">
      <c r="A493" s="177"/>
      <c r="B493" s="143"/>
      <c r="C493" s="144"/>
      <c r="D493" s="143"/>
      <c r="E493" s="144"/>
      <c r="F493" s="145"/>
      <c r="G493" s="143"/>
      <c r="H493" s="144"/>
      <c r="I493" s="151"/>
      <c r="J493" s="152"/>
    </row>
    <row r="494" spans="1:10" s="139" customFormat="1" x14ac:dyDescent="0.2">
      <c r="A494" s="159" t="s">
        <v>88</v>
      </c>
      <c r="B494" s="65"/>
      <c r="C494" s="66"/>
      <c r="D494" s="65"/>
      <c r="E494" s="66"/>
      <c r="F494" s="67"/>
      <c r="G494" s="65"/>
      <c r="H494" s="66"/>
      <c r="I494" s="20"/>
      <c r="J494" s="21"/>
    </row>
    <row r="495" spans="1:10" x14ac:dyDescent="0.2">
      <c r="A495" s="158" t="s">
        <v>366</v>
      </c>
      <c r="B495" s="65">
        <v>0</v>
      </c>
      <c r="C495" s="66">
        <v>0</v>
      </c>
      <c r="D495" s="65">
        <v>4</v>
      </c>
      <c r="E495" s="66">
        <v>1</v>
      </c>
      <c r="F495" s="67"/>
      <c r="G495" s="65">
        <f>B495-C495</f>
        <v>0</v>
      </c>
      <c r="H495" s="66">
        <f>D495-E495</f>
        <v>3</v>
      </c>
      <c r="I495" s="20" t="str">
        <f>IF(C495=0, "-", IF(G495/C495&lt;10, G495/C495, "&gt;999%"))</f>
        <v>-</v>
      </c>
      <c r="J495" s="21">
        <f>IF(E495=0, "-", IF(H495/E495&lt;10, H495/E495, "&gt;999%"))</f>
        <v>3</v>
      </c>
    </row>
    <row r="496" spans="1:10" x14ac:dyDescent="0.2">
      <c r="A496" s="158" t="s">
        <v>506</v>
      </c>
      <c r="B496" s="65">
        <v>0</v>
      </c>
      <c r="C496" s="66">
        <v>1</v>
      </c>
      <c r="D496" s="65">
        <v>4</v>
      </c>
      <c r="E496" s="66">
        <v>3</v>
      </c>
      <c r="F496" s="67"/>
      <c r="G496" s="65">
        <f>B496-C496</f>
        <v>-1</v>
      </c>
      <c r="H496" s="66">
        <f>D496-E496</f>
        <v>1</v>
      </c>
      <c r="I496" s="20">
        <f>IF(C496=0, "-", IF(G496/C496&lt;10, G496/C496, "&gt;999%"))</f>
        <v>-1</v>
      </c>
      <c r="J496" s="21">
        <f>IF(E496=0, "-", IF(H496/E496&lt;10, H496/E496, "&gt;999%"))</f>
        <v>0.33333333333333331</v>
      </c>
    </row>
    <row r="497" spans="1:10" x14ac:dyDescent="0.2">
      <c r="A497" s="158" t="s">
        <v>309</v>
      </c>
      <c r="B497" s="65">
        <v>0</v>
      </c>
      <c r="C497" s="66">
        <v>0</v>
      </c>
      <c r="D497" s="65">
        <v>1</v>
      </c>
      <c r="E497" s="66">
        <v>1</v>
      </c>
      <c r="F497" s="67"/>
      <c r="G497" s="65">
        <f>B497-C497</f>
        <v>0</v>
      </c>
      <c r="H497" s="66">
        <f>D497-E497</f>
        <v>0</v>
      </c>
      <c r="I497" s="20" t="str">
        <f>IF(C497=0, "-", IF(G497/C497&lt;10, G497/C497, "&gt;999%"))</f>
        <v>-</v>
      </c>
      <c r="J497" s="21">
        <f>IF(E497=0, "-", IF(H497/E497&lt;10, H497/E497, "&gt;999%"))</f>
        <v>0</v>
      </c>
    </row>
    <row r="498" spans="1:10" s="160" customFormat="1" x14ac:dyDescent="0.2">
      <c r="A498" s="178" t="s">
        <v>712</v>
      </c>
      <c r="B498" s="71">
        <v>0</v>
      </c>
      <c r="C498" s="72">
        <v>1</v>
      </c>
      <c r="D498" s="71">
        <v>9</v>
      </c>
      <c r="E498" s="72">
        <v>5</v>
      </c>
      <c r="F498" s="73"/>
      <c r="G498" s="71">
        <f>B498-C498</f>
        <v>-1</v>
      </c>
      <c r="H498" s="72">
        <f>D498-E498</f>
        <v>4</v>
      </c>
      <c r="I498" s="37">
        <f>IF(C498=0, "-", IF(G498/C498&lt;10, G498/C498, "&gt;999%"))</f>
        <v>-1</v>
      </c>
      <c r="J498" s="38">
        <f>IF(E498=0, "-", IF(H498/E498&lt;10, H498/E498, "&gt;999%"))</f>
        <v>0.8</v>
      </c>
    </row>
    <row r="499" spans="1:10" x14ac:dyDescent="0.2">
      <c r="A499" s="177"/>
      <c r="B499" s="143"/>
      <c r="C499" s="144"/>
      <c r="D499" s="143"/>
      <c r="E499" s="144"/>
      <c r="F499" s="145"/>
      <c r="G499" s="143"/>
      <c r="H499" s="144"/>
      <c r="I499" s="151"/>
      <c r="J499" s="152"/>
    </row>
    <row r="500" spans="1:10" s="139" customFormat="1" x14ac:dyDescent="0.2">
      <c r="A500" s="159" t="s">
        <v>89</v>
      </c>
      <c r="B500" s="65"/>
      <c r="C500" s="66"/>
      <c r="D500" s="65"/>
      <c r="E500" s="66"/>
      <c r="F500" s="67"/>
      <c r="G500" s="65"/>
      <c r="H500" s="66"/>
      <c r="I500" s="20"/>
      <c r="J500" s="21"/>
    </row>
    <row r="501" spans="1:10" x14ac:dyDescent="0.2">
      <c r="A501" s="158" t="s">
        <v>594</v>
      </c>
      <c r="B501" s="65">
        <v>8</v>
      </c>
      <c r="C501" s="66">
        <v>8</v>
      </c>
      <c r="D501" s="65">
        <v>144</v>
      </c>
      <c r="E501" s="66">
        <v>248</v>
      </c>
      <c r="F501" s="67"/>
      <c r="G501" s="65">
        <f>B501-C501</f>
        <v>0</v>
      </c>
      <c r="H501" s="66">
        <f>D501-E501</f>
        <v>-104</v>
      </c>
      <c r="I501" s="20">
        <f>IF(C501=0, "-", IF(G501/C501&lt;10, G501/C501, "&gt;999%"))</f>
        <v>0</v>
      </c>
      <c r="J501" s="21">
        <f>IF(E501=0, "-", IF(H501/E501&lt;10, H501/E501, "&gt;999%"))</f>
        <v>-0.41935483870967744</v>
      </c>
    </row>
    <row r="502" spans="1:10" x14ac:dyDescent="0.2">
      <c r="A502" s="158" t="s">
        <v>580</v>
      </c>
      <c r="B502" s="65">
        <v>0</v>
      </c>
      <c r="C502" s="66">
        <v>0</v>
      </c>
      <c r="D502" s="65">
        <v>0</v>
      </c>
      <c r="E502" s="66">
        <v>1</v>
      </c>
      <c r="F502" s="67"/>
      <c r="G502" s="65">
        <f>B502-C502</f>
        <v>0</v>
      </c>
      <c r="H502" s="66">
        <f>D502-E502</f>
        <v>-1</v>
      </c>
      <c r="I502" s="20" t="str">
        <f>IF(C502=0, "-", IF(G502/C502&lt;10, G502/C502, "&gt;999%"))</f>
        <v>-</v>
      </c>
      <c r="J502" s="21">
        <f>IF(E502=0, "-", IF(H502/E502&lt;10, H502/E502, "&gt;999%"))</f>
        <v>-1</v>
      </c>
    </row>
    <row r="503" spans="1:10" s="160" customFormat="1" x14ac:dyDescent="0.2">
      <c r="A503" s="178" t="s">
        <v>713</v>
      </c>
      <c r="B503" s="71">
        <v>8</v>
      </c>
      <c r="C503" s="72">
        <v>8</v>
      </c>
      <c r="D503" s="71">
        <v>144</v>
      </c>
      <c r="E503" s="72">
        <v>249</v>
      </c>
      <c r="F503" s="73"/>
      <c r="G503" s="71">
        <f>B503-C503</f>
        <v>0</v>
      </c>
      <c r="H503" s="72">
        <f>D503-E503</f>
        <v>-105</v>
      </c>
      <c r="I503" s="37">
        <f>IF(C503=0, "-", IF(G503/C503&lt;10, G503/C503, "&gt;999%"))</f>
        <v>0</v>
      </c>
      <c r="J503" s="38">
        <f>IF(E503=0, "-", IF(H503/E503&lt;10, H503/E503, "&gt;999%"))</f>
        <v>-0.42168674698795183</v>
      </c>
    </row>
    <row r="504" spans="1:10" x14ac:dyDescent="0.2">
      <c r="A504" s="177"/>
      <c r="B504" s="143"/>
      <c r="C504" s="144"/>
      <c r="D504" s="143"/>
      <c r="E504" s="144"/>
      <c r="F504" s="145"/>
      <c r="G504" s="143"/>
      <c r="H504" s="144"/>
      <c r="I504" s="151"/>
      <c r="J504" s="152"/>
    </row>
    <row r="505" spans="1:10" s="139" customFormat="1" x14ac:dyDescent="0.2">
      <c r="A505" s="159" t="s">
        <v>90</v>
      </c>
      <c r="B505" s="65"/>
      <c r="C505" s="66"/>
      <c r="D505" s="65"/>
      <c r="E505" s="66"/>
      <c r="F505" s="67"/>
      <c r="G505" s="65"/>
      <c r="H505" s="66"/>
      <c r="I505" s="20"/>
      <c r="J505" s="21"/>
    </row>
    <row r="506" spans="1:10" x14ac:dyDescent="0.2">
      <c r="A506" s="158" t="s">
        <v>211</v>
      </c>
      <c r="B506" s="65">
        <v>14</v>
      </c>
      <c r="C506" s="66">
        <v>2</v>
      </c>
      <c r="D506" s="65">
        <v>147</v>
      </c>
      <c r="E506" s="66">
        <v>73</v>
      </c>
      <c r="F506" s="67"/>
      <c r="G506" s="65">
        <f t="shared" ref="G506:G514" si="92">B506-C506</f>
        <v>12</v>
      </c>
      <c r="H506" s="66">
        <f t="shared" ref="H506:H514" si="93">D506-E506</f>
        <v>74</v>
      </c>
      <c r="I506" s="20">
        <f t="shared" ref="I506:I514" si="94">IF(C506=0, "-", IF(G506/C506&lt;10, G506/C506, "&gt;999%"))</f>
        <v>6</v>
      </c>
      <c r="J506" s="21">
        <f t="shared" ref="J506:J514" si="95">IF(E506=0, "-", IF(H506/E506&lt;10, H506/E506, "&gt;999%"))</f>
        <v>1.0136986301369864</v>
      </c>
    </row>
    <row r="507" spans="1:10" x14ac:dyDescent="0.2">
      <c r="A507" s="158" t="s">
        <v>395</v>
      </c>
      <c r="B507" s="65">
        <v>34</v>
      </c>
      <c r="C507" s="66">
        <v>0</v>
      </c>
      <c r="D507" s="65">
        <v>69</v>
      </c>
      <c r="E507" s="66">
        <v>0</v>
      </c>
      <c r="F507" s="67"/>
      <c r="G507" s="65">
        <f t="shared" si="92"/>
        <v>34</v>
      </c>
      <c r="H507" s="66">
        <f t="shared" si="93"/>
        <v>69</v>
      </c>
      <c r="I507" s="20" t="str">
        <f t="shared" si="94"/>
        <v>-</v>
      </c>
      <c r="J507" s="21" t="str">
        <f t="shared" si="95"/>
        <v>-</v>
      </c>
    </row>
    <row r="508" spans="1:10" x14ac:dyDescent="0.2">
      <c r="A508" s="158" t="s">
        <v>428</v>
      </c>
      <c r="B508" s="65">
        <v>19</v>
      </c>
      <c r="C508" s="66">
        <v>12</v>
      </c>
      <c r="D508" s="65">
        <v>179</v>
      </c>
      <c r="E508" s="66">
        <v>148</v>
      </c>
      <c r="F508" s="67"/>
      <c r="G508" s="65">
        <f t="shared" si="92"/>
        <v>7</v>
      </c>
      <c r="H508" s="66">
        <f t="shared" si="93"/>
        <v>31</v>
      </c>
      <c r="I508" s="20">
        <f t="shared" si="94"/>
        <v>0.58333333333333337</v>
      </c>
      <c r="J508" s="21">
        <f t="shared" si="95"/>
        <v>0.20945945945945946</v>
      </c>
    </row>
    <row r="509" spans="1:10" x14ac:dyDescent="0.2">
      <c r="A509" s="158" t="s">
        <v>466</v>
      </c>
      <c r="B509" s="65">
        <v>9</v>
      </c>
      <c r="C509" s="66">
        <v>19</v>
      </c>
      <c r="D509" s="65">
        <v>231</v>
      </c>
      <c r="E509" s="66">
        <v>256</v>
      </c>
      <c r="F509" s="67"/>
      <c r="G509" s="65">
        <f t="shared" si="92"/>
        <v>-10</v>
      </c>
      <c r="H509" s="66">
        <f t="shared" si="93"/>
        <v>-25</v>
      </c>
      <c r="I509" s="20">
        <f t="shared" si="94"/>
        <v>-0.52631578947368418</v>
      </c>
      <c r="J509" s="21">
        <f t="shared" si="95"/>
        <v>-9.765625E-2</v>
      </c>
    </row>
    <row r="510" spans="1:10" x14ac:dyDescent="0.2">
      <c r="A510" s="158" t="s">
        <v>262</v>
      </c>
      <c r="B510" s="65">
        <v>21</v>
      </c>
      <c r="C510" s="66">
        <v>23</v>
      </c>
      <c r="D510" s="65">
        <v>277</v>
      </c>
      <c r="E510" s="66">
        <v>196</v>
      </c>
      <c r="F510" s="67"/>
      <c r="G510" s="65">
        <f t="shared" si="92"/>
        <v>-2</v>
      </c>
      <c r="H510" s="66">
        <f t="shared" si="93"/>
        <v>81</v>
      </c>
      <c r="I510" s="20">
        <f t="shared" si="94"/>
        <v>-8.6956521739130432E-2</v>
      </c>
      <c r="J510" s="21">
        <f t="shared" si="95"/>
        <v>0.41326530612244899</v>
      </c>
    </row>
    <row r="511" spans="1:10" x14ac:dyDescent="0.2">
      <c r="A511" s="158" t="s">
        <v>237</v>
      </c>
      <c r="B511" s="65">
        <v>0</v>
      </c>
      <c r="C511" s="66">
        <v>7</v>
      </c>
      <c r="D511" s="65">
        <v>15</v>
      </c>
      <c r="E511" s="66">
        <v>49</v>
      </c>
      <c r="F511" s="67"/>
      <c r="G511" s="65">
        <f t="shared" si="92"/>
        <v>-7</v>
      </c>
      <c r="H511" s="66">
        <f t="shared" si="93"/>
        <v>-34</v>
      </c>
      <c r="I511" s="20">
        <f t="shared" si="94"/>
        <v>-1</v>
      </c>
      <c r="J511" s="21">
        <f t="shared" si="95"/>
        <v>-0.69387755102040816</v>
      </c>
    </row>
    <row r="512" spans="1:10" x14ac:dyDescent="0.2">
      <c r="A512" s="158" t="s">
        <v>238</v>
      </c>
      <c r="B512" s="65">
        <v>0</v>
      </c>
      <c r="C512" s="66">
        <v>0</v>
      </c>
      <c r="D512" s="65">
        <v>2</v>
      </c>
      <c r="E512" s="66">
        <v>0</v>
      </c>
      <c r="F512" s="67"/>
      <c r="G512" s="65">
        <f t="shared" si="92"/>
        <v>0</v>
      </c>
      <c r="H512" s="66">
        <f t="shared" si="93"/>
        <v>2</v>
      </c>
      <c r="I512" s="20" t="str">
        <f t="shared" si="94"/>
        <v>-</v>
      </c>
      <c r="J512" s="21" t="str">
        <f t="shared" si="95"/>
        <v>-</v>
      </c>
    </row>
    <row r="513" spans="1:10" x14ac:dyDescent="0.2">
      <c r="A513" s="158" t="s">
        <v>285</v>
      </c>
      <c r="B513" s="65">
        <v>1</v>
      </c>
      <c r="C513" s="66">
        <v>0</v>
      </c>
      <c r="D513" s="65">
        <v>23</v>
      </c>
      <c r="E513" s="66">
        <v>117</v>
      </c>
      <c r="F513" s="67"/>
      <c r="G513" s="65">
        <f t="shared" si="92"/>
        <v>1</v>
      </c>
      <c r="H513" s="66">
        <f t="shared" si="93"/>
        <v>-94</v>
      </c>
      <c r="I513" s="20" t="str">
        <f t="shared" si="94"/>
        <v>-</v>
      </c>
      <c r="J513" s="21">
        <f t="shared" si="95"/>
        <v>-0.80341880341880345</v>
      </c>
    </row>
    <row r="514" spans="1:10" s="160" customFormat="1" x14ac:dyDescent="0.2">
      <c r="A514" s="178" t="s">
        <v>714</v>
      </c>
      <c r="B514" s="71">
        <v>98</v>
      </c>
      <c r="C514" s="72">
        <v>63</v>
      </c>
      <c r="D514" s="71">
        <v>943</v>
      </c>
      <c r="E514" s="72">
        <v>839</v>
      </c>
      <c r="F514" s="73"/>
      <c r="G514" s="71">
        <f t="shared" si="92"/>
        <v>35</v>
      </c>
      <c r="H514" s="72">
        <f t="shared" si="93"/>
        <v>104</v>
      </c>
      <c r="I514" s="37">
        <f t="shared" si="94"/>
        <v>0.55555555555555558</v>
      </c>
      <c r="J514" s="38">
        <f t="shared" si="95"/>
        <v>0.12395709177592372</v>
      </c>
    </row>
    <row r="515" spans="1:10" x14ac:dyDescent="0.2">
      <c r="A515" s="177"/>
      <c r="B515" s="143"/>
      <c r="C515" s="144"/>
      <c r="D515" s="143"/>
      <c r="E515" s="144"/>
      <c r="F515" s="145"/>
      <c r="G515" s="143"/>
      <c r="H515" s="144"/>
      <c r="I515" s="151"/>
      <c r="J515" s="152"/>
    </row>
    <row r="516" spans="1:10" s="139" customFormat="1" x14ac:dyDescent="0.2">
      <c r="A516" s="159" t="s">
        <v>91</v>
      </c>
      <c r="B516" s="65"/>
      <c r="C516" s="66"/>
      <c r="D516" s="65"/>
      <c r="E516" s="66"/>
      <c r="F516" s="67"/>
      <c r="G516" s="65"/>
      <c r="H516" s="66"/>
      <c r="I516" s="20"/>
      <c r="J516" s="21"/>
    </row>
    <row r="517" spans="1:10" x14ac:dyDescent="0.2">
      <c r="A517" s="158" t="s">
        <v>429</v>
      </c>
      <c r="B517" s="65">
        <v>5</v>
      </c>
      <c r="C517" s="66">
        <v>1</v>
      </c>
      <c r="D517" s="65">
        <v>83</v>
      </c>
      <c r="E517" s="66">
        <v>2</v>
      </c>
      <c r="F517" s="67"/>
      <c r="G517" s="65">
        <f t="shared" ref="G517:G522" si="96">B517-C517</f>
        <v>4</v>
      </c>
      <c r="H517" s="66">
        <f t="shared" ref="H517:H522" si="97">D517-E517</f>
        <v>81</v>
      </c>
      <c r="I517" s="20">
        <f t="shared" ref="I517:I522" si="98">IF(C517=0, "-", IF(G517/C517&lt;10, G517/C517, "&gt;999%"))</f>
        <v>4</v>
      </c>
      <c r="J517" s="21" t="str">
        <f t="shared" ref="J517:J522" si="99">IF(E517=0, "-", IF(H517/E517&lt;10, H517/E517, "&gt;999%"))</f>
        <v>&gt;999%</v>
      </c>
    </row>
    <row r="518" spans="1:10" x14ac:dyDescent="0.2">
      <c r="A518" s="158" t="s">
        <v>554</v>
      </c>
      <c r="B518" s="65">
        <v>49</v>
      </c>
      <c r="C518" s="66">
        <v>21</v>
      </c>
      <c r="D518" s="65">
        <v>298</v>
      </c>
      <c r="E518" s="66">
        <v>109</v>
      </c>
      <c r="F518" s="67"/>
      <c r="G518" s="65">
        <f t="shared" si="96"/>
        <v>28</v>
      </c>
      <c r="H518" s="66">
        <f t="shared" si="97"/>
        <v>189</v>
      </c>
      <c r="I518" s="20">
        <f t="shared" si="98"/>
        <v>1.3333333333333333</v>
      </c>
      <c r="J518" s="21">
        <f t="shared" si="99"/>
        <v>1.7339449541284404</v>
      </c>
    </row>
    <row r="519" spans="1:10" x14ac:dyDescent="0.2">
      <c r="A519" s="158" t="s">
        <v>467</v>
      </c>
      <c r="B519" s="65">
        <v>11</v>
      </c>
      <c r="C519" s="66">
        <v>5</v>
      </c>
      <c r="D519" s="65">
        <v>79</v>
      </c>
      <c r="E519" s="66">
        <v>33</v>
      </c>
      <c r="F519" s="67"/>
      <c r="G519" s="65">
        <f t="shared" si="96"/>
        <v>6</v>
      </c>
      <c r="H519" s="66">
        <f t="shared" si="97"/>
        <v>46</v>
      </c>
      <c r="I519" s="20">
        <f t="shared" si="98"/>
        <v>1.2</v>
      </c>
      <c r="J519" s="21">
        <f t="shared" si="99"/>
        <v>1.393939393939394</v>
      </c>
    </row>
    <row r="520" spans="1:10" x14ac:dyDescent="0.2">
      <c r="A520" s="158" t="s">
        <v>376</v>
      </c>
      <c r="B520" s="65">
        <v>0</v>
      </c>
      <c r="C520" s="66">
        <v>4</v>
      </c>
      <c r="D520" s="65">
        <v>22</v>
      </c>
      <c r="E520" s="66">
        <v>35</v>
      </c>
      <c r="F520" s="67"/>
      <c r="G520" s="65">
        <f t="shared" si="96"/>
        <v>-4</v>
      </c>
      <c r="H520" s="66">
        <f t="shared" si="97"/>
        <v>-13</v>
      </c>
      <c r="I520" s="20">
        <f t="shared" si="98"/>
        <v>-1</v>
      </c>
      <c r="J520" s="21">
        <f t="shared" si="99"/>
        <v>-0.37142857142857144</v>
      </c>
    </row>
    <row r="521" spans="1:10" x14ac:dyDescent="0.2">
      <c r="A521" s="158" t="s">
        <v>396</v>
      </c>
      <c r="B521" s="65">
        <v>0</v>
      </c>
      <c r="C521" s="66">
        <v>0</v>
      </c>
      <c r="D521" s="65">
        <v>8</v>
      </c>
      <c r="E521" s="66">
        <v>10</v>
      </c>
      <c r="F521" s="67"/>
      <c r="G521" s="65">
        <f t="shared" si="96"/>
        <v>0</v>
      </c>
      <c r="H521" s="66">
        <f t="shared" si="97"/>
        <v>-2</v>
      </c>
      <c r="I521" s="20" t="str">
        <f t="shared" si="98"/>
        <v>-</v>
      </c>
      <c r="J521" s="21">
        <f t="shared" si="99"/>
        <v>-0.2</v>
      </c>
    </row>
    <row r="522" spans="1:10" s="160" customFormat="1" x14ac:dyDescent="0.2">
      <c r="A522" s="178" t="s">
        <v>715</v>
      </c>
      <c r="B522" s="71">
        <v>65</v>
      </c>
      <c r="C522" s="72">
        <v>31</v>
      </c>
      <c r="D522" s="71">
        <v>490</v>
      </c>
      <c r="E522" s="72">
        <v>189</v>
      </c>
      <c r="F522" s="73"/>
      <c r="G522" s="71">
        <f t="shared" si="96"/>
        <v>34</v>
      </c>
      <c r="H522" s="72">
        <f t="shared" si="97"/>
        <v>301</v>
      </c>
      <c r="I522" s="37">
        <f t="shared" si="98"/>
        <v>1.096774193548387</v>
      </c>
      <c r="J522" s="38">
        <f t="shared" si="99"/>
        <v>1.5925925925925926</v>
      </c>
    </row>
    <row r="523" spans="1:10" x14ac:dyDescent="0.2">
      <c r="A523" s="177"/>
      <c r="B523" s="143"/>
      <c r="C523" s="144"/>
      <c r="D523" s="143"/>
      <c r="E523" s="144"/>
      <c r="F523" s="145"/>
      <c r="G523" s="143"/>
      <c r="H523" s="144"/>
      <c r="I523" s="151"/>
      <c r="J523" s="152"/>
    </row>
    <row r="524" spans="1:10" s="139" customFormat="1" x14ac:dyDescent="0.2">
      <c r="A524" s="159" t="s">
        <v>92</v>
      </c>
      <c r="B524" s="65"/>
      <c r="C524" s="66"/>
      <c r="D524" s="65"/>
      <c r="E524" s="66"/>
      <c r="F524" s="67"/>
      <c r="G524" s="65"/>
      <c r="H524" s="66"/>
      <c r="I524" s="20"/>
      <c r="J524" s="21"/>
    </row>
    <row r="525" spans="1:10" x14ac:dyDescent="0.2">
      <c r="A525" s="158" t="s">
        <v>330</v>
      </c>
      <c r="B525" s="65">
        <v>13</v>
      </c>
      <c r="C525" s="66">
        <v>2</v>
      </c>
      <c r="D525" s="65">
        <v>107</v>
      </c>
      <c r="E525" s="66">
        <v>78</v>
      </c>
      <c r="F525" s="67"/>
      <c r="G525" s="65">
        <f t="shared" ref="G525:G533" si="100">B525-C525</f>
        <v>11</v>
      </c>
      <c r="H525" s="66">
        <f t="shared" ref="H525:H533" si="101">D525-E525</f>
        <v>29</v>
      </c>
      <c r="I525" s="20">
        <f t="shared" ref="I525:I533" si="102">IF(C525=0, "-", IF(G525/C525&lt;10, G525/C525, "&gt;999%"))</f>
        <v>5.5</v>
      </c>
      <c r="J525" s="21">
        <f t="shared" ref="J525:J533" si="103">IF(E525=0, "-", IF(H525/E525&lt;10, H525/E525, "&gt;999%"))</f>
        <v>0.37179487179487181</v>
      </c>
    </row>
    <row r="526" spans="1:10" x14ac:dyDescent="0.2">
      <c r="A526" s="158" t="s">
        <v>430</v>
      </c>
      <c r="B526" s="65">
        <v>259</v>
      </c>
      <c r="C526" s="66">
        <v>201</v>
      </c>
      <c r="D526" s="65">
        <v>2151</v>
      </c>
      <c r="E526" s="66">
        <v>2563</v>
      </c>
      <c r="F526" s="67"/>
      <c r="G526" s="65">
        <f t="shared" si="100"/>
        <v>58</v>
      </c>
      <c r="H526" s="66">
        <f t="shared" si="101"/>
        <v>-412</v>
      </c>
      <c r="I526" s="20">
        <f t="shared" si="102"/>
        <v>0.28855721393034828</v>
      </c>
      <c r="J526" s="21">
        <f t="shared" si="103"/>
        <v>-0.16074912212251269</v>
      </c>
    </row>
    <row r="527" spans="1:10" x14ac:dyDescent="0.2">
      <c r="A527" s="158" t="s">
        <v>239</v>
      </c>
      <c r="B527" s="65">
        <v>51</v>
      </c>
      <c r="C527" s="66">
        <v>39</v>
      </c>
      <c r="D527" s="65">
        <v>609</v>
      </c>
      <c r="E527" s="66">
        <v>744</v>
      </c>
      <c r="F527" s="67"/>
      <c r="G527" s="65">
        <f t="shared" si="100"/>
        <v>12</v>
      </c>
      <c r="H527" s="66">
        <f t="shared" si="101"/>
        <v>-135</v>
      </c>
      <c r="I527" s="20">
        <f t="shared" si="102"/>
        <v>0.30769230769230771</v>
      </c>
      <c r="J527" s="21">
        <f t="shared" si="103"/>
        <v>-0.18145161290322581</v>
      </c>
    </row>
    <row r="528" spans="1:10" x14ac:dyDescent="0.2">
      <c r="A528" s="158" t="s">
        <v>263</v>
      </c>
      <c r="B528" s="65">
        <v>0</v>
      </c>
      <c r="C528" s="66">
        <v>4</v>
      </c>
      <c r="D528" s="65">
        <v>45</v>
      </c>
      <c r="E528" s="66">
        <v>41</v>
      </c>
      <c r="F528" s="67"/>
      <c r="G528" s="65">
        <f t="shared" si="100"/>
        <v>-4</v>
      </c>
      <c r="H528" s="66">
        <f t="shared" si="101"/>
        <v>4</v>
      </c>
      <c r="I528" s="20">
        <f t="shared" si="102"/>
        <v>-1</v>
      </c>
      <c r="J528" s="21">
        <f t="shared" si="103"/>
        <v>9.7560975609756101E-2</v>
      </c>
    </row>
    <row r="529" spans="1:10" x14ac:dyDescent="0.2">
      <c r="A529" s="158" t="s">
        <v>264</v>
      </c>
      <c r="B529" s="65">
        <v>37</v>
      </c>
      <c r="C529" s="66">
        <v>6</v>
      </c>
      <c r="D529" s="65">
        <v>143</v>
      </c>
      <c r="E529" s="66">
        <v>208</v>
      </c>
      <c r="F529" s="67"/>
      <c r="G529" s="65">
        <f t="shared" si="100"/>
        <v>31</v>
      </c>
      <c r="H529" s="66">
        <f t="shared" si="101"/>
        <v>-65</v>
      </c>
      <c r="I529" s="20">
        <f t="shared" si="102"/>
        <v>5.166666666666667</v>
      </c>
      <c r="J529" s="21">
        <f t="shared" si="103"/>
        <v>-0.3125</v>
      </c>
    </row>
    <row r="530" spans="1:10" x14ac:dyDescent="0.2">
      <c r="A530" s="158" t="s">
        <v>468</v>
      </c>
      <c r="B530" s="65">
        <v>28</v>
      </c>
      <c r="C530" s="66">
        <v>52</v>
      </c>
      <c r="D530" s="65">
        <v>568</v>
      </c>
      <c r="E530" s="66">
        <v>1030</v>
      </c>
      <c r="F530" s="67"/>
      <c r="G530" s="65">
        <f t="shared" si="100"/>
        <v>-24</v>
      </c>
      <c r="H530" s="66">
        <f t="shared" si="101"/>
        <v>-462</v>
      </c>
      <c r="I530" s="20">
        <f t="shared" si="102"/>
        <v>-0.46153846153846156</v>
      </c>
      <c r="J530" s="21">
        <f t="shared" si="103"/>
        <v>-0.44854368932038835</v>
      </c>
    </row>
    <row r="531" spans="1:10" x14ac:dyDescent="0.2">
      <c r="A531" s="158" t="s">
        <v>240</v>
      </c>
      <c r="B531" s="65">
        <v>15</v>
      </c>
      <c r="C531" s="66">
        <v>24</v>
      </c>
      <c r="D531" s="65">
        <v>280</v>
      </c>
      <c r="E531" s="66">
        <v>241</v>
      </c>
      <c r="F531" s="67"/>
      <c r="G531" s="65">
        <f t="shared" si="100"/>
        <v>-9</v>
      </c>
      <c r="H531" s="66">
        <f t="shared" si="101"/>
        <v>39</v>
      </c>
      <c r="I531" s="20">
        <f t="shared" si="102"/>
        <v>-0.375</v>
      </c>
      <c r="J531" s="21">
        <f t="shared" si="103"/>
        <v>0.16182572614107885</v>
      </c>
    </row>
    <row r="532" spans="1:10" x14ac:dyDescent="0.2">
      <c r="A532" s="158" t="s">
        <v>397</v>
      </c>
      <c r="B532" s="65">
        <v>174</v>
      </c>
      <c r="C532" s="66">
        <v>100</v>
      </c>
      <c r="D532" s="65">
        <v>1572</v>
      </c>
      <c r="E532" s="66">
        <v>1851</v>
      </c>
      <c r="F532" s="67"/>
      <c r="G532" s="65">
        <f t="shared" si="100"/>
        <v>74</v>
      </c>
      <c r="H532" s="66">
        <f t="shared" si="101"/>
        <v>-279</v>
      </c>
      <c r="I532" s="20">
        <f t="shared" si="102"/>
        <v>0.74</v>
      </c>
      <c r="J532" s="21">
        <f t="shared" si="103"/>
        <v>-0.1507293354943274</v>
      </c>
    </row>
    <row r="533" spans="1:10" s="160" customFormat="1" x14ac:dyDescent="0.2">
      <c r="A533" s="178" t="s">
        <v>716</v>
      </c>
      <c r="B533" s="71">
        <v>577</v>
      </c>
      <c r="C533" s="72">
        <v>428</v>
      </c>
      <c r="D533" s="71">
        <v>5475</v>
      </c>
      <c r="E533" s="72">
        <v>6756</v>
      </c>
      <c r="F533" s="73"/>
      <c r="G533" s="71">
        <f t="shared" si="100"/>
        <v>149</v>
      </c>
      <c r="H533" s="72">
        <f t="shared" si="101"/>
        <v>-1281</v>
      </c>
      <c r="I533" s="37">
        <f t="shared" si="102"/>
        <v>0.34813084112149534</v>
      </c>
      <c r="J533" s="38">
        <f t="shared" si="103"/>
        <v>-0.18960923623445827</v>
      </c>
    </row>
    <row r="534" spans="1:10" x14ac:dyDescent="0.2">
      <c r="A534" s="177"/>
      <c r="B534" s="143"/>
      <c r="C534" s="144"/>
      <c r="D534" s="143"/>
      <c r="E534" s="144"/>
      <c r="F534" s="145"/>
      <c r="G534" s="143"/>
      <c r="H534" s="144"/>
      <c r="I534" s="151"/>
      <c r="J534" s="152"/>
    </row>
    <row r="535" spans="1:10" s="139" customFormat="1" x14ac:dyDescent="0.2">
      <c r="A535" s="159" t="s">
        <v>93</v>
      </c>
      <c r="B535" s="65"/>
      <c r="C535" s="66"/>
      <c r="D535" s="65"/>
      <c r="E535" s="66"/>
      <c r="F535" s="67"/>
      <c r="G535" s="65"/>
      <c r="H535" s="66"/>
      <c r="I535" s="20"/>
      <c r="J535" s="21"/>
    </row>
    <row r="536" spans="1:10" x14ac:dyDescent="0.2">
      <c r="A536" s="158" t="s">
        <v>212</v>
      </c>
      <c r="B536" s="65">
        <v>61</v>
      </c>
      <c r="C536" s="66">
        <v>25</v>
      </c>
      <c r="D536" s="65">
        <v>381</v>
      </c>
      <c r="E536" s="66">
        <v>150</v>
      </c>
      <c r="F536" s="67"/>
      <c r="G536" s="65">
        <f t="shared" ref="G536:G543" si="104">B536-C536</f>
        <v>36</v>
      </c>
      <c r="H536" s="66">
        <f t="shared" ref="H536:H543" si="105">D536-E536</f>
        <v>231</v>
      </c>
      <c r="I536" s="20">
        <f t="shared" ref="I536:I543" si="106">IF(C536=0, "-", IF(G536/C536&lt;10, G536/C536, "&gt;999%"))</f>
        <v>1.44</v>
      </c>
      <c r="J536" s="21">
        <f t="shared" ref="J536:J543" si="107">IF(E536=0, "-", IF(H536/E536&lt;10, H536/E536, "&gt;999%"))</f>
        <v>1.54</v>
      </c>
    </row>
    <row r="537" spans="1:10" x14ac:dyDescent="0.2">
      <c r="A537" s="158" t="s">
        <v>431</v>
      </c>
      <c r="B537" s="65">
        <v>0</v>
      </c>
      <c r="C537" s="66">
        <v>0</v>
      </c>
      <c r="D537" s="65">
        <v>0</v>
      </c>
      <c r="E537" s="66">
        <v>22</v>
      </c>
      <c r="F537" s="67"/>
      <c r="G537" s="65">
        <f t="shared" si="104"/>
        <v>0</v>
      </c>
      <c r="H537" s="66">
        <f t="shared" si="105"/>
        <v>-22</v>
      </c>
      <c r="I537" s="20" t="str">
        <f t="shared" si="106"/>
        <v>-</v>
      </c>
      <c r="J537" s="21">
        <f t="shared" si="107"/>
        <v>-1</v>
      </c>
    </row>
    <row r="538" spans="1:10" x14ac:dyDescent="0.2">
      <c r="A538" s="158" t="s">
        <v>377</v>
      </c>
      <c r="B538" s="65">
        <v>26</v>
      </c>
      <c r="C538" s="66">
        <v>21</v>
      </c>
      <c r="D538" s="65">
        <v>194</v>
      </c>
      <c r="E538" s="66">
        <v>168</v>
      </c>
      <c r="F538" s="67"/>
      <c r="G538" s="65">
        <f t="shared" si="104"/>
        <v>5</v>
      </c>
      <c r="H538" s="66">
        <f t="shared" si="105"/>
        <v>26</v>
      </c>
      <c r="I538" s="20">
        <f t="shared" si="106"/>
        <v>0.23809523809523808</v>
      </c>
      <c r="J538" s="21">
        <f t="shared" si="107"/>
        <v>0.15476190476190477</v>
      </c>
    </row>
    <row r="539" spans="1:10" x14ac:dyDescent="0.2">
      <c r="A539" s="158" t="s">
        <v>378</v>
      </c>
      <c r="B539" s="65">
        <v>76</v>
      </c>
      <c r="C539" s="66">
        <v>36</v>
      </c>
      <c r="D539" s="65">
        <v>728</v>
      </c>
      <c r="E539" s="66">
        <v>370</v>
      </c>
      <c r="F539" s="67"/>
      <c r="G539" s="65">
        <f t="shared" si="104"/>
        <v>40</v>
      </c>
      <c r="H539" s="66">
        <f t="shared" si="105"/>
        <v>358</v>
      </c>
      <c r="I539" s="20">
        <f t="shared" si="106"/>
        <v>1.1111111111111112</v>
      </c>
      <c r="J539" s="21">
        <f t="shared" si="107"/>
        <v>0.96756756756756757</v>
      </c>
    </row>
    <row r="540" spans="1:10" x14ac:dyDescent="0.2">
      <c r="A540" s="158" t="s">
        <v>398</v>
      </c>
      <c r="B540" s="65">
        <v>11</v>
      </c>
      <c r="C540" s="66">
        <v>0</v>
      </c>
      <c r="D540" s="65">
        <v>62</v>
      </c>
      <c r="E540" s="66">
        <v>6</v>
      </c>
      <c r="F540" s="67"/>
      <c r="G540" s="65">
        <f t="shared" si="104"/>
        <v>11</v>
      </c>
      <c r="H540" s="66">
        <f t="shared" si="105"/>
        <v>56</v>
      </c>
      <c r="I540" s="20" t="str">
        <f t="shared" si="106"/>
        <v>-</v>
      </c>
      <c r="J540" s="21">
        <f t="shared" si="107"/>
        <v>9.3333333333333339</v>
      </c>
    </row>
    <row r="541" spans="1:10" x14ac:dyDescent="0.2">
      <c r="A541" s="158" t="s">
        <v>213</v>
      </c>
      <c r="B541" s="65">
        <v>131</v>
      </c>
      <c r="C541" s="66">
        <v>63</v>
      </c>
      <c r="D541" s="65">
        <v>1088</v>
      </c>
      <c r="E541" s="66">
        <v>934</v>
      </c>
      <c r="F541" s="67"/>
      <c r="G541" s="65">
        <f t="shared" si="104"/>
        <v>68</v>
      </c>
      <c r="H541" s="66">
        <f t="shared" si="105"/>
        <v>154</v>
      </c>
      <c r="I541" s="20">
        <f t="shared" si="106"/>
        <v>1.0793650793650793</v>
      </c>
      <c r="J541" s="21">
        <f t="shared" si="107"/>
        <v>0.16488222698072805</v>
      </c>
    </row>
    <row r="542" spans="1:10" x14ac:dyDescent="0.2">
      <c r="A542" s="158" t="s">
        <v>399</v>
      </c>
      <c r="B542" s="65">
        <v>47</v>
      </c>
      <c r="C542" s="66">
        <v>55</v>
      </c>
      <c r="D542" s="65">
        <v>677</v>
      </c>
      <c r="E542" s="66">
        <v>550</v>
      </c>
      <c r="F542" s="67"/>
      <c r="G542" s="65">
        <f t="shared" si="104"/>
        <v>-8</v>
      </c>
      <c r="H542" s="66">
        <f t="shared" si="105"/>
        <v>127</v>
      </c>
      <c r="I542" s="20">
        <f t="shared" si="106"/>
        <v>-0.14545454545454545</v>
      </c>
      <c r="J542" s="21">
        <f t="shared" si="107"/>
        <v>0.2309090909090909</v>
      </c>
    </row>
    <row r="543" spans="1:10" s="160" customFormat="1" x14ac:dyDescent="0.2">
      <c r="A543" s="178" t="s">
        <v>717</v>
      </c>
      <c r="B543" s="71">
        <v>352</v>
      </c>
      <c r="C543" s="72">
        <v>200</v>
      </c>
      <c r="D543" s="71">
        <v>3130</v>
      </c>
      <c r="E543" s="72">
        <v>2200</v>
      </c>
      <c r="F543" s="73"/>
      <c r="G543" s="71">
        <f t="shared" si="104"/>
        <v>152</v>
      </c>
      <c r="H543" s="72">
        <f t="shared" si="105"/>
        <v>930</v>
      </c>
      <c r="I543" s="37">
        <f t="shared" si="106"/>
        <v>0.76</v>
      </c>
      <c r="J543" s="38">
        <f t="shared" si="107"/>
        <v>0.42272727272727273</v>
      </c>
    </row>
    <row r="544" spans="1:10" x14ac:dyDescent="0.2">
      <c r="A544" s="177"/>
      <c r="B544" s="143"/>
      <c r="C544" s="144"/>
      <c r="D544" s="143"/>
      <c r="E544" s="144"/>
      <c r="F544" s="145"/>
      <c r="G544" s="143"/>
      <c r="H544" s="144"/>
      <c r="I544" s="151"/>
      <c r="J544" s="152"/>
    </row>
    <row r="545" spans="1:10" s="139" customFormat="1" x14ac:dyDescent="0.2">
      <c r="A545" s="159" t="s">
        <v>94</v>
      </c>
      <c r="B545" s="65"/>
      <c r="C545" s="66"/>
      <c r="D545" s="65"/>
      <c r="E545" s="66"/>
      <c r="F545" s="67"/>
      <c r="G545" s="65"/>
      <c r="H545" s="66"/>
      <c r="I545" s="20"/>
      <c r="J545" s="21"/>
    </row>
    <row r="546" spans="1:10" x14ac:dyDescent="0.2">
      <c r="A546" s="158" t="s">
        <v>331</v>
      </c>
      <c r="B546" s="65">
        <v>8</v>
      </c>
      <c r="C546" s="66">
        <v>8</v>
      </c>
      <c r="D546" s="65">
        <v>81</v>
      </c>
      <c r="E546" s="66">
        <v>121</v>
      </c>
      <c r="F546" s="67"/>
      <c r="G546" s="65">
        <f t="shared" ref="G546:G569" si="108">B546-C546</f>
        <v>0</v>
      </c>
      <c r="H546" s="66">
        <f t="shared" ref="H546:H569" si="109">D546-E546</f>
        <v>-40</v>
      </c>
      <c r="I546" s="20">
        <f t="shared" ref="I546:I569" si="110">IF(C546=0, "-", IF(G546/C546&lt;10, G546/C546, "&gt;999%"))</f>
        <v>0</v>
      </c>
      <c r="J546" s="21">
        <f t="shared" ref="J546:J569" si="111">IF(E546=0, "-", IF(H546/E546&lt;10, H546/E546, "&gt;999%"))</f>
        <v>-0.33057851239669422</v>
      </c>
    </row>
    <row r="547" spans="1:10" x14ac:dyDescent="0.2">
      <c r="A547" s="158" t="s">
        <v>265</v>
      </c>
      <c r="B547" s="65">
        <v>296</v>
      </c>
      <c r="C547" s="66">
        <v>198</v>
      </c>
      <c r="D547" s="65">
        <v>2660</v>
      </c>
      <c r="E547" s="66">
        <v>3228</v>
      </c>
      <c r="F547" s="67"/>
      <c r="G547" s="65">
        <f t="shared" si="108"/>
        <v>98</v>
      </c>
      <c r="H547" s="66">
        <f t="shared" si="109"/>
        <v>-568</v>
      </c>
      <c r="I547" s="20">
        <f t="shared" si="110"/>
        <v>0.49494949494949497</v>
      </c>
      <c r="J547" s="21">
        <f t="shared" si="111"/>
        <v>-0.17596034696406443</v>
      </c>
    </row>
    <row r="548" spans="1:10" x14ac:dyDescent="0.2">
      <c r="A548" s="158" t="s">
        <v>400</v>
      </c>
      <c r="B548" s="65">
        <v>205</v>
      </c>
      <c r="C548" s="66">
        <v>185</v>
      </c>
      <c r="D548" s="65">
        <v>1884</v>
      </c>
      <c r="E548" s="66">
        <v>2182</v>
      </c>
      <c r="F548" s="67"/>
      <c r="G548" s="65">
        <f t="shared" si="108"/>
        <v>20</v>
      </c>
      <c r="H548" s="66">
        <f t="shared" si="109"/>
        <v>-298</v>
      </c>
      <c r="I548" s="20">
        <f t="shared" si="110"/>
        <v>0.10810810810810811</v>
      </c>
      <c r="J548" s="21">
        <f t="shared" si="111"/>
        <v>-0.13657195233730524</v>
      </c>
    </row>
    <row r="549" spans="1:10" x14ac:dyDescent="0.2">
      <c r="A549" s="158" t="s">
        <v>511</v>
      </c>
      <c r="B549" s="65">
        <v>6</v>
      </c>
      <c r="C549" s="66">
        <v>10</v>
      </c>
      <c r="D549" s="65">
        <v>121</v>
      </c>
      <c r="E549" s="66">
        <v>83</v>
      </c>
      <c r="F549" s="67"/>
      <c r="G549" s="65">
        <f t="shared" si="108"/>
        <v>-4</v>
      </c>
      <c r="H549" s="66">
        <f t="shared" si="109"/>
        <v>38</v>
      </c>
      <c r="I549" s="20">
        <f t="shared" si="110"/>
        <v>-0.4</v>
      </c>
      <c r="J549" s="21">
        <f t="shared" si="111"/>
        <v>0.45783132530120479</v>
      </c>
    </row>
    <row r="550" spans="1:10" x14ac:dyDescent="0.2">
      <c r="A550" s="158" t="s">
        <v>241</v>
      </c>
      <c r="B550" s="65">
        <v>476</v>
      </c>
      <c r="C550" s="66">
        <v>591</v>
      </c>
      <c r="D550" s="65">
        <v>5194</v>
      </c>
      <c r="E550" s="66">
        <v>6167</v>
      </c>
      <c r="F550" s="67"/>
      <c r="G550" s="65">
        <f t="shared" si="108"/>
        <v>-115</v>
      </c>
      <c r="H550" s="66">
        <f t="shared" si="109"/>
        <v>-973</v>
      </c>
      <c r="I550" s="20">
        <f t="shared" si="110"/>
        <v>-0.19458544839255498</v>
      </c>
      <c r="J550" s="21">
        <f t="shared" si="111"/>
        <v>-0.15777525539160045</v>
      </c>
    </row>
    <row r="551" spans="1:10" x14ac:dyDescent="0.2">
      <c r="A551" s="158" t="s">
        <v>469</v>
      </c>
      <c r="B551" s="65">
        <v>107</v>
      </c>
      <c r="C551" s="66">
        <v>63</v>
      </c>
      <c r="D551" s="65">
        <v>728</v>
      </c>
      <c r="E551" s="66">
        <v>771</v>
      </c>
      <c r="F551" s="67"/>
      <c r="G551" s="65">
        <f t="shared" si="108"/>
        <v>44</v>
      </c>
      <c r="H551" s="66">
        <f t="shared" si="109"/>
        <v>-43</v>
      </c>
      <c r="I551" s="20">
        <f t="shared" si="110"/>
        <v>0.69841269841269837</v>
      </c>
      <c r="J551" s="21">
        <f t="shared" si="111"/>
        <v>-5.5771725032425425E-2</v>
      </c>
    </row>
    <row r="552" spans="1:10" x14ac:dyDescent="0.2">
      <c r="A552" s="158" t="s">
        <v>321</v>
      </c>
      <c r="B552" s="65">
        <v>3</v>
      </c>
      <c r="C552" s="66">
        <v>10</v>
      </c>
      <c r="D552" s="65">
        <v>49</v>
      </c>
      <c r="E552" s="66">
        <v>27</v>
      </c>
      <c r="F552" s="67"/>
      <c r="G552" s="65">
        <f t="shared" si="108"/>
        <v>-7</v>
      </c>
      <c r="H552" s="66">
        <f t="shared" si="109"/>
        <v>22</v>
      </c>
      <c r="I552" s="20">
        <f t="shared" si="110"/>
        <v>-0.7</v>
      </c>
      <c r="J552" s="21">
        <f t="shared" si="111"/>
        <v>0.81481481481481477</v>
      </c>
    </row>
    <row r="553" spans="1:10" x14ac:dyDescent="0.2">
      <c r="A553" s="158" t="s">
        <v>510</v>
      </c>
      <c r="B553" s="65">
        <v>30</v>
      </c>
      <c r="C553" s="66">
        <v>54</v>
      </c>
      <c r="D553" s="65">
        <v>402</v>
      </c>
      <c r="E553" s="66">
        <v>507</v>
      </c>
      <c r="F553" s="67"/>
      <c r="G553" s="65">
        <f t="shared" si="108"/>
        <v>-24</v>
      </c>
      <c r="H553" s="66">
        <f t="shared" si="109"/>
        <v>-105</v>
      </c>
      <c r="I553" s="20">
        <f t="shared" si="110"/>
        <v>-0.44444444444444442</v>
      </c>
      <c r="J553" s="21">
        <f t="shared" si="111"/>
        <v>-0.20710059171597633</v>
      </c>
    </row>
    <row r="554" spans="1:10" x14ac:dyDescent="0.2">
      <c r="A554" s="158" t="s">
        <v>525</v>
      </c>
      <c r="B554" s="65">
        <v>115</v>
      </c>
      <c r="C554" s="66">
        <v>76</v>
      </c>
      <c r="D554" s="65">
        <v>1033</v>
      </c>
      <c r="E554" s="66">
        <v>970</v>
      </c>
      <c r="F554" s="67"/>
      <c r="G554" s="65">
        <f t="shared" si="108"/>
        <v>39</v>
      </c>
      <c r="H554" s="66">
        <f t="shared" si="109"/>
        <v>63</v>
      </c>
      <c r="I554" s="20">
        <f t="shared" si="110"/>
        <v>0.51315789473684215</v>
      </c>
      <c r="J554" s="21">
        <f t="shared" si="111"/>
        <v>6.4948453608247428E-2</v>
      </c>
    </row>
    <row r="555" spans="1:10" x14ac:dyDescent="0.2">
      <c r="A555" s="158" t="s">
        <v>535</v>
      </c>
      <c r="B555" s="65">
        <v>296</v>
      </c>
      <c r="C555" s="66">
        <v>177</v>
      </c>
      <c r="D555" s="65">
        <v>2767</v>
      </c>
      <c r="E555" s="66">
        <v>2967</v>
      </c>
      <c r="F555" s="67"/>
      <c r="G555" s="65">
        <f t="shared" si="108"/>
        <v>119</v>
      </c>
      <c r="H555" s="66">
        <f t="shared" si="109"/>
        <v>-200</v>
      </c>
      <c r="I555" s="20">
        <f t="shared" si="110"/>
        <v>0.67231638418079098</v>
      </c>
      <c r="J555" s="21">
        <f t="shared" si="111"/>
        <v>-6.7408156386922824E-2</v>
      </c>
    </row>
    <row r="556" spans="1:10" x14ac:dyDescent="0.2">
      <c r="A556" s="158" t="s">
        <v>555</v>
      </c>
      <c r="B556" s="65">
        <v>1081</v>
      </c>
      <c r="C556" s="66">
        <v>842</v>
      </c>
      <c r="D556" s="65">
        <v>8736</v>
      </c>
      <c r="E556" s="66">
        <v>9413</v>
      </c>
      <c r="F556" s="67"/>
      <c r="G556" s="65">
        <f t="shared" si="108"/>
        <v>239</v>
      </c>
      <c r="H556" s="66">
        <f t="shared" si="109"/>
        <v>-677</v>
      </c>
      <c r="I556" s="20">
        <f t="shared" si="110"/>
        <v>0.2838479809976247</v>
      </c>
      <c r="J556" s="21">
        <f t="shared" si="111"/>
        <v>-7.192181026240306E-2</v>
      </c>
    </row>
    <row r="557" spans="1:10" x14ac:dyDescent="0.2">
      <c r="A557" s="158" t="s">
        <v>470</v>
      </c>
      <c r="B557" s="65">
        <v>33</v>
      </c>
      <c r="C557" s="66">
        <v>123</v>
      </c>
      <c r="D557" s="65">
        <v>942</v>
      </c>
      <c r="E557" s="66">
        <v>1533</v>
      </c>
      <c r="F557" s="67"/>
      <c r="G557" s="65">
        <f t="shared" si="108"/>
        <v>-90</v>
      </c>
      <c r="H557" s="66">
        <f t="shared" si="109"/>
        <v>-591</v>
      </c>
      <c r="I557" s="20">
        <f t="shared" si="110"/>
        <v>-0.73170731707317072</v>
      </c>
      <c r="J557" s="21">
        <f t="shared" si="111"/>
        <v>-0.38551859099804303</v>
      </c>
    </row>
    <row r="558" spans="1:10" x14ac:dyDescent="0.2">
      <c r="A558" s="158" t="s">
        <v>556</v>
      </c>
      <c r="B558" s="65">
        <v>412</v>
      </c>
      <c r="C558" s="66">
        <v>183</v>
      </c>
      <c r="D558" s="65">
        <v>2915</v>
      </c>
      <c r="E558" s="66">
        <v>2777</v>
      </c>
      <c r="F558" s="67"/>
      <c r="G558" s="65">
        <f t="shared" si="108"/>
        <v>229</v>
      </c>
      <c r="H558" s="66">
        <f t="shared" si="109"/>
        <v>138</v>
      </c>
      <c r="I558" s="20">
        <f t="shared" si="110"/>
        <v>1.2513661202185793</v>
      </c>
      <c r="J558" s="21">
        <f t="shared" si="111"/>
        <v>4.9693914296002881E-2</v>
      </c>
    </row>
    <row r="559" spans="1:10" x14ac:dyDescent="0.2">
      <c r="A559" s="158" t="s">
        <v>494</v>
      </c>
      <c r="B559" s="65">
        <v>525</v>
      </c>
      <c r="C559" s="66">
        <v>271</v>
      </c>
      <c r="D559" s="65">
        <v>3846</v>
      </c>
      <c r="E559" s="66">
        <v>3405</v>
      </c>
      <c r="F559" s="67"/>
      <c r="G559" s="65">
        <f t="shared" si="108"/>
        <v>254</v>
      </c>
      <c r="H559" s="66">
        <f t="shared" si="109"/>
        <v>441</v>
      </c>
      <c r="I559" s="20">
        <f t="shared" si="110"/>
        <v>0.9372693726937269</v>
      </c>
      <c r="J559" s="21">
        <f t="shared" si="111"/>
        <v>0.12951541850220263</v>
      </c>
    </row>
    <row r="560" spans="1:10" x14ac:dyDescent="0.2">
      <c r="A560" s="158" t="s">
        <v>471</v>
      </c>
      <c r="B560" s="65">
        <v>751</v>
      </c>
      <c r="C560" s="66">
        <v>414</v>
      </c>
      <c r="D560" s="65">
        <v>5417</v>
      </c>
      <c r="E560" s="66">
        <v>5376</v>
      </c>
      <c r="F560" s="67"/>
      <c r="G560" s="65">
        <f t="shared" si="108"/>
        <v>337</v>
      </c>
      <c r="H560" s="66">
        <f t="shared" si="109"/>
        <v>41</v>
      </c>
      <c r="I560" s="20">
        <f t="shared" si="110"/>
        <v>0.81400966183574874</v>
      </c>
      <c r="J560" s="21">
        <f t="shared" si="111"/>
        <v>7.626488095238095E-3</v>
      </c>
    </row>
    <row r="561" spans="1:10" x14ac:dyDescent="0.2">
      <c r="A561" s="158" t="s">
        <v>242</v>
      </c>
      <c r="B561" s="65">
        <v>1</v>
      </c>
      <c r="C561" s="66">
        <v>1</v>
      </c>
      <c r="D561" s="65">
        <v>10</v>
      </c>
      <c r="E561" s="66">
        <v>26</v>
      </c>
      <c r="F561" s="67"/>
      <c r="G561" s="65">
        <f t="shared" si="108"/>
        <v>0</v>
      </c>
      <c r="H561" s="66">
        <f t="shared" si="109"/>
        <v>-16</v>
      </c>
      <c r="I561" s="20">
        <f t="shared" si="110"/>
        <v>0</v>
      </c>
      <c r="J561" s="21">
        <f t="shared" si="111"/>
        <v>-0.61538461538461542</v>
      </c>
    </row>
    <row r="562" spans="1:10" x14ac:dyDescent="0.2">
      <c r="A562" s="158" t="s">
        <v>214</v>
      </c>
      <c r="B562" s="65">
        <v>0</v>
      </c>
      <c r="C562" s="66">
        <v>9</v>
      </c>
      <c r="D562" s="65">
        <v>38</v>
      </c>
      <c r="E562" s="66">
        <v>80</v>
      </c>
      <c r="F562" s="67"/>
      <c r="G562" s="65">
        <f t="shared" si="108"/>
        <v>-9</v>
      </c>
      <c r="H562" s="66">
        <f t="shared" si="109"/>
        <v>-42</v>
      </c>
      <c r="I562" s="20">
        <f t="shared" si="110"/>
        <v>-1</v>
      </c>
      <c r="J562" s="21">
        <f t="shared" si="111"/>
        <v>-0.52500000000000002</v>
      </c>
    </row>
    <row r="563" spans="1:10" x14ac:dyDescent="0.2">
      <c r="A563" s="158" t="s">
        <v>243</v>
      </c>
      <c r="B563" s="65">
        <v>3</v>
      </c>
      <c r="C563" s="66">
        <v>6</v>
      </c>
      <c r="D563" s="65">
        <v>90</v>
      </c>
      <c r="E563" s="66">
        <v>100</v>
      </c>
      <c r="F563" s="67"/>
      <c r="G563" s="65">
        <f t="shared" si="108"/>
        <v>-3</v>
      </c>
      <c r="H563" s="66">
        <f t="shared" si="109"/>
        <v>-10</v>
      </c>
      <c r="I563" s="20">
        <f t="shared" si="110"/>
        <v>-0.5</v>
      </c>
      <c r="J563" s="21">
        <f t="shared" si="111"/>
        <v>-0.1</v>
      </c>
    </row>
    <row r="564" spans="1:10" x14ac:dyDescent="0.2">
      <c r="A564" s="158" t="s">
        <v>432</v>
      </c>
      <c r="B564" s="65">
        <v>654</v>
      </c>
      <c r="C564" s="66">
        <v>427</v>
      </c>
      <c r="D564" s="65">
        <v>7717</v>
      </c>
      <c r="E564" s="66">
        <v>5182</v>
      </c>
      <c r="F564" s="67"/>
      <c r="G564" s="65">
        <f t="shared" si="108"/>
        <v>227</v>
      </c>
      <c r="H564" s="66">
        <f t="shared" si="109"/>
        <v>2535</v>
      </c>
      <c r="I564" s="20">
        <f t="shared" si="110"/>
        <v>0.53161592505854804</v>
      </c>
      <c r="J564" s="21">
        <f t="shared" si="111"/>
        <v>0.48919336163643379</v>
      </c>
    </row>
    <row r="565" spans="1:10" x14ac:dyDescent="0.2">
      <c r="A565" s="158" t="s">
        <v>351</v>
      </c>
      <c r="B565" s="65">
        <v>2</v>
      </c>
      <c r="C565" s="66">
        <v>4</v>
      </c>
      <c r="D565" s="65">
        <v>39</v>
      </c>
      <c r="E565" s="66">
        <v>67</v>
      </c>
      <c r="F565" s="67"/>
      <c r="G565" s="65">
        <f t="shared" si="108"/>
        <v>-2</v>
      </c>
      <c r="H565" s="66">
        <f t="shared" si="109"/>
        <v>-28</v>
      </c>
      <c r="I565" s="20">
        <f t="shared" si="110"/>
        <v>-0.5</v>
      </c>
      <c r="J565" s="21">
        <f t="shared" si="111"/>
        <v>-0.41791044776119401</v>
      </c>
    </row>
    <row r="566" spans="1:10" x14ac:dyDescent="0.2">
      <c r="A566" s="158" t="s">
        <v>314</v>
      </c>
      <c r="B566" s="65">
        <v>1</v>
      </c>
      <c r="C566" s="66">
        <v>20</v>
      </c>
      <c r="D566" s="65">
        <v>23</v>
      </c>
      <c r="E566" s="66">
        <v>143</v>
      </c>
      <c r="F566" s="67"/>
      <c r="G566" s="65">
        <f t="shared" si="108"/>
        <v>-19</v>
      </c>
      <c r="H566" s="66">
        <f t="shared" si="109"/>
        <v>-120</v>
      </c>
      <c r="I566" s="20">
        <f t="shared" si="110"/>
        <v>-0.95</v>
      </c>
      <c r="J566" s="21">
        <f t="shared" si="111"/>
        <v>-0.83916083916083917</v>
      </c>
    </row>
    <row r="567" spans="1:10" x14ac:dyDescent="0.2">
      <c r="A567" s="158" t="s">
        <v>215</v>
      </c>
      <c r="B567" s="65">
        <v>116</v>
      </c>
      <c r="C567" s="66">
        <v>224</v>
      </c>
      <c r="D567" s="65">
        <v>932</v>
      </c>
      <c r="E567" s="66">
        <v>1953</v>
      </c>
      <c r="F567" s="67"/>
      <c r="G567" s="65">
        <f t="shared" si="108"/>
        <v>-108</v>
      </c>
      <c r="H567" s="66">
        <f t="shared" si="109"/>
        <v>-1021</v>
      </c>
      <c r="I567" s="20">
        <f t="shared" si="110"/>
        <v>-0.48214285714285715</v>
      </c>
      <c r="J567" s="21">
        <f t="shared" si="111"/>
        <v>-0.52278545826932921</v>
      </c>
    </row>
    <row r="568" spans="1:10" x14ac:dyDescent="0.2">
      <c r="A568" s="158" t="s">
        <v>379</v>
      </c>
      <c r="B568" s="65">
        <v>108</v>
      </c>
      <c r="C568" s="66">
        <v>0</v>
      </c>
      <c r="D568" s="65">
        <v>283</v>
      </c>
      <c r="E568" s="66">
        <v>0</v>
      </c>
      <c r="F568" s="67"/>
      <c r="G568" s="65">
        <f t="shared" si="108"/>
        <v>108</v>
      </c>
      <c r="H568" s="66">
        <f t="shared" si="109"/>
        <v>283</v>
      </c>
      <c r="I568" s="20" t="str">
        <f t="shared" si="110"/>
        <v>-</v>
      </c>
      <c r="J568" s="21" t="str">
        <f t="shared" si="111"/>
        <v>-</v>
      </c>
    </row>
    <row r="569" spans="1:10" s="160" customFormat="1" x14ac:dyDescent="0.2">
      <c r="A569" s="178" t="s">
        <v>718</v>
      </c>
      <c r="B569" s="71">
        <v>5229</v>
      </c>
      <c r="C569" s="72">
        <v>3896</v>
      </c>
      <c r="D569" s="71">
        <v>45907</v>
      </c>
      <c r="E569" s="72">
        <v>47078</v>
      </c>
      <c r="F569" s="73"/>
      <c r="G569" s="71">
        <f t="shared" si="108"/>
        <v>1333</v>
      </c>
      <c r="H569" s="72">
        <f t="shared" si="109"/>
        <v>-1171</v>
      </c>
      <c r="I569" s="37">
        <f t="shared" si="110"/>
        <v>0.3421457905544148</v>
      </c>
      <c r="J569" s="38">
        <f t="shared" si="111"/>
        <v>-2.4873614002294066E-2</v>
      </c>
    </row>
    <row r="570" spans="1:10" x14ac:dyDescent="0.2">
      <c r="A570" s="177"/>
      <c r="B570" s="143"/>
      <c r="C570" s="144"/>
      <c r="D570" s="143"/>
      <c r="E570" s="144"/>
      <c r="F570" s="145"/>
      <c r="G570" s="143"/>
      <c r="H570" s="144"/>
      <c r="I570" s="151"/>
      <c r="J570" s="152"/>
    </row>
    <row r="571" spans="1:10" s="139" customFormat="1" x14ac:dyDescent="0.2">
      <c r="A571" s="159" t="s">
        <v>95</v>
      </c>
      <c r="B571" s="65"/>
      <c r="C571" s="66"/>
      <c r="D571" s="65"/>
      <c r="E571" s="66"/>
      <c r="F571" s="67"/>
      <c r="G571" s="65"/>
      <c r="H571" s="66"/>
      <c r="I571" s="20"/>
      <c r="J571" s="21"/>
    </row>
    <row r="572" spans="1:10" x14ac:dyDescent="0.2">
      <c r="A572" s="158" t="s">
        <v>595</v>
      </c>
      <c r="B572" s="65">
        <v>4</v>
      </c>
      <c r="C572" s="66">
        <v>15</v>
      </c>
      <c r="D572" s="65">
        <v>128</v>
      </c>
      <c r="E572" s="66">
        <v>101</v>
      </c>
      <c r="F572" s="67"/>
      <c r="G572" s="65">
        <f>B572-C572</f>
        <v>-11</v>
      </c>
      <c r="H572" s="66">
        <f>D572-E572</f>
        <v>27</v>
      </c>
      <c r="I572" s="20">
        <f>IF(C572=0, "-", IF(G572/C572&lt;10, G572/C572, "&gt;999%"))</f>
        <v>-0.73333333333333328</v>
      </c>
      <c r="J572" s="21">
        <f>IF(E572=0, "-", IF(H572/E572&lt;10, H572/E572, "&gt;999%"))</f>
        <v>0.26732673267326734</v>
      </c>
    </row>
    <row r="573" spans="1:10" x14ac:dyDescent="0.2">
      <c r="A573" s="158" t="s">
        <v>581</v>
      </c>
      <c r="B573" s="65">
        <v>0</v>
      </c>
      <c r="C573" s="66">
        <v>4</v>
      </c>
      <c r="D573" s="65">
        <v>12</v>
      </c>
      <c r="E573" s="66">
        <v>51</v>
      </c>
      <c r="F573" s="67"/>
      <c r="G573" s="65">
        <f>B573-C573</f>
        <v>-4</v>
      </c>
      <c r="H573" s="66">
        <f>D573-E573</f>
        <v>-39</v>
      </c>
      <c r="I573" s="20">
        <f>IF(C573=0, "-", IF(G573/C573&lt;10, G573/C573, "&gt;999%"))</f>
        <v>-1</v>
      </c>
      <c r="J573" s="21">
        <f>IF(E573=0, "-", IF(H573/E573&lt;10, H573/E573, "&gt;999%"))</f>
        <v>-0.76470588235294112</v>
      </c>
    </row>
    <row r="574" spans="1:10" s="160" customFormat="1" x14ac:dyDescent="0.2">
      <c r="A574" s="178" t="s">
        <v>719</v>
      </c>
      <c r="B574" s="71">
        <v>4</v>
      </c>
      <c r="C574" s="72">
        <v>19</v>
      </c>
      <c r="D574" s="71">
        <v>140</v>
      </c>
      <c r="E574" s="72">
        <v>152</v>
      </c>
      <c r="F574" s="73"/>
      <c r="G574" s="71">
        <f>B574-C574</f>
        <v>-15</v>
      </c>
      <c r="H574" s="72">
        <f>D574-E574</f>
        <v>-12</v>
      </c>
      <c r="I574" s="37">
        <f>IF(C574=0, "-", IF(G574/C574&lt;10, G574/C574, "&gt;999%"))</f>
        <v>-0.78947368421052633</v>
      </c>
      <c r="J574" s="38">
        <f>IF(E574=0, "-", IF(H574/E574&lt;10, H574/E574, "&gt;999%"))</f>
        <v>-7.8947368421052627E-2</v>
      </c>
    </row>
    <row r="575" spans="1:10" x14ac:dyDescent="0.2">
      <c r="A575" s="177"/>
      <c r="B575" s="143"/>
      <c r="C575" s="144"/>
      <c r="D575" s="143"/>
      <c r="E575" s="144"/>
      <c r="F575" s="145"/>
      <c r="G575" s="143"/>
      <c r="H575" s="144"/>
      <c r="I575" s="151"/>
      <c r="J575" s="152"/>
    </row>
    <row r="576" spans="1:10" s="139" customFormat="1" x14ac:dyDescent="0.2">
      <c r="A576" s="159" t="s">
        <v>96</v>
      </c>
      <c r="B576" s="65"/>
      <c r="C576" s="66"/>
      <c r="D576" s="65"/>
      <c r="E576" s="66"/>
      <c r="F576" s="67"/>
      <c r="G576" s="65"/>
      <c r="H576" s="66"/>
      <c r="I576" s="20"/>
      <c r="J576" s="21"/>
    </row>
    <row r="577" spans="1:10" x14ac:dyDescent="0.2">
      <c r="A577" s="158" t="s">
        <v>536</v>
      </c>
      <c r="B577" s="65">
        <v>0</v>
      </c>
      <c r="C577" s="66">
        <v>0</v>
      </c>
      <c r="D577" s="65">
        <v>10</v>
      </c>
      <c r="E577" s="66">
        <v>3</v>
      </c>
      <c r="F577" s="67"/>
      <c r="G577" s="65">
        <f t="shared" ref="G577:G596" si="112">B577-C577</f>
        <v>0</v>
      </c>
      <c r="H577" s="66">
        <f t="shared" ref="H577:H596" si="113">D577-E577</f>
        <v>7</v>
      </c>
      <c r="I577" s="20" t="str">
        <f t="shared" ref="I577:I596" si="114">IF(C577=0, "-", IF(G577/C577&lt;10, G577/C577, "&gt;999%"))</f>
        <v>-</v>
      </c>
      <c r="J577" s="21">
        <f t="shared" ref="J577:J596" si="115">IF(E577=0, "-", IF(H577/E577&lt;10, H577/E577, "&gt;999%"))</f>
        <v>2.3333333333333335</v>
      </c>
    </row>
    <row r="578" spans="1:10" x14ac:dyDescent="0.2">
      <c r="A578" s="158" t="s">
        <v>557</v>
      </c>
      <c r="B578" s="65">
        <v>19</v>
      </c>
      <c r="C578" s="66">
        <v>152</v>
      </c>
      <c r="D578" s="65">
        <v>1573</v>
      </c>
      <c r="E578" s="66">
        <v>1920</v>
      </c>
      <c r="F578" s="67"/>
      <c r="G578" s="65">
        <f t="shared" si="112"/>
        <v>-133</v>
      </c>
      <c r="H578" s="66">
        <f t="shared" si="113"/>
        <v>-347</v>
      </c>
      <c r="I578" s="20">
        <f t="shared" si="114"/>
        <v>-0.875</v>
      </c>
      <c r="J578" s="21">
        <f t="shared" si="115"/>
        <v>-0.18072916666666666</v>
      </c>
    </row>
    <row r="579" spans="1:10" x14ac:dyDescent="0.2">
      <c r="A579" s="158" t="s">
        <v>280</v>
      </c>
      <c r="B579" s="65">
        <v>0</v>
      </c>
      <c r="C579" s="66">
        <v>1</v>
      </c>
      <c r="D579" s="65">
        <v>1</v>
      </c>
      <c r="E579" s="66">
        <v>46</v>
      </c>
      <c r="F579" s="67"/>
      <c r="G579" s="65">
        <f t="shared" si="112"/>
        <v>-1</v>
      </c>
      <c r="H579" s="66">
        <f t="shared" si="113"/>
        <v>-45</v>
      </c>
      <c r="I579" s="20">
        <f t="shared" si="114"/>
        <v>-1</v>
      </c>
      <c r="J579" s="21">
        <f t="shared" si="115"/>
        <v>-0.97826086956521741</v>
      </c>
    </row>
    <row r="580" spans="1:10" x14ac:dyDescent="0.2">
      <c r="A580" s="158" t="s">
        <v>315</v>
      </c>
      <c r="B580" s="65">
        <v>12</v>
      </c>
      <c r="C580" s="66">
        <v>2</v>
      </c>
      <c r="D580" s="65">
        <v>54</v>
      </c>
      <c r="E580" s="66">
        <v>67</v>
      </c>
      <c r="F580" s="67"/>
      <c r="G580" s="65">
        <f t="shared" si="112"/>
        <v>10</v>
      </c>
      <c r="H580" s="66">
        <f t="shared" si="113"/>
        <v>-13</v>
      </c>
      <c r="I580" s="20">
        <f t="shared" si="114"/>
        <v>5</v>
      </c>
      <c r="J580" s="21">
        <f t="shared" si="115"/>
        <v>-0.19402985074626866</v>
      </c>
    </row>
    <row r="581" spans="1:10" x14ac:dyDescent="0.2">
      <c r="A581" s="158" t="s">
        <v>516</v>
      </c>
      <c r="B581" s="65">
        <v>26</v>
      </c>
      <c r="C581" s="66">
        <v>14</v>
      </c>
      <c r="D581" s="65">
        <v>265</v>
      </c>
      <c r="E581" s="66">
        <v>241</v>
      </c>
      <c r="F581" s="67"/>
      <c r="G581" s="65">
        <f t="shared" si="112"/>
        <v>12</v>
      </c>
      <c r="H581" s="66">
        <f t="shared" si="113"/>
        <v>24</v>
      </c>
      <c r="I581" s="20">
        <f t="shared" si="114"/>
        <v>0.8571428571428571</v>
      </c>
      <c r="J581" s="21">
        <f t="shared" si="115"/>
        <v>9.9585062240663894E-2</v>
      </c>
    </row>
    <row r="582" spans="1:10" x14ac:dyDescent="0.2">
      <c r="A582" s="158" t="s">
        <v>316</v>
      </c>
      <c r="B582" s="65">
        <v>0</v>
      </c>
      <c r="C582" s="66">
        <v>0</v>
      </c>
      <c r="D582" s="65">
        <v>4</v>
      </c>
      <c r="E582" s="66">
        <v>14</v>
      </c>
      <c r="F582" s="67"/>
      <c r="G582" s="65">
        <f t="shared" si="112"/>
        <v>0</v>
      </c>
      <c r="H582" s="66">
        <f t="shared" si="113"/>
        <v>-10</v>
      </c>
      <c r="I582" s="20" t="str">
        <f t="shared" si="114"/>
        <v>-</v>
      </c>
      <c r="J582" s="21">
        <f t="shared" si="115"/>
        <v>-0.7142857142857143</v>
      </c>
    </row>
    <row r="583" spans="1:10" x14ac:dyDescent="0.2">
      <c r="A583" s="158" t="s">
        <v>571</v>
      </c>
      <c r="B583" s="65">
        <v>14</v>
      </c>
      <c r="C583" s="66">
        <v>21</v>
      </c>
      <c r="D583" s="65">
        <v>304</v>
      </c>
      <c r="E583" s="66">
        <v>170</v>
      </c>
      <c r="F583" s="67"/>
      <c r="G583" s="65">
        <f t="shared" si="112"/>
        <v>-7</v>
      </c>
      <c r="H583" s="66">
        <f t="shared" si="113"/>
        <v>134</v>
      </c>
      <c r="I583" s="20">
        <f t="shared" si="114"/>
        <v>-0.33333333333333331</v>
      </c>
      <c r="J583" s="21">
        <f t="shared" si="115"/>
        <v>0.78823529411764703</v>
      </c>
    </row>
    <row r="584" spans="1:10" x14ac:dyDescent="0.2">
      <c r="A584" s="158" t="s">
        <v>244</v>
      </c>
      <c r="B584" s="65">
        <v>52</v>
      </c>
      <c r="C584" s="66">
        <v>156</v>
      </c>
      <c r="D584" s="65">
        <v>1466</v>
      </c>
      <c r="E584" s="66">
        <v>2263</v>
      </c>
      <c r="F584" s="67"/>
      <c r="G584" s="65">
        <f t="shared" si="112"/>
        <v>-104</v>
      </c>
      <c r="H584" s="66">
        <f t="shared" si="113"/>
        <v>-797</v>
      </c>
      <c r="I584" s="20">
        <f t="shared" si="114"/>
        <v>-0.66666666666666663</v>
      </c>
      <c r="J584" s="21">
        <f t="shared" si="115"/>
        <v>-0.35218736190897038</v>
      </c>
    </row>
    <row r="585" spans="1:10" x14ac:dyDescent="0.2">
      <c r="A585" s="158" t="s">
        <v>433</v>
      </c>
      <c r="B585" s="65">
        <v>1</v>
      </c>
      <c r="C585" s="66">
        <v>5</v>
      </c>
      <c r="D585" s="65">
        <v>39</v>
      </c>
      <c r="E585" s="66">
        <v>65</v>
      </c>
      <c r="F585" s="67"/>
      <c r="G585" s="65">
        <f t="shared" si="112"/>
        <v>-4</v>
      </c>
      <c r="H585" s="66">
        <f t="shared" si="113"/>
        <v>-26</v>
      </c>
      <c r="I585" s="20">
        <f t="shared" si="114"/>
        <v>-0.8</v>
      </c>
      <c r="J585" s="21">
        <f t="shared" si="115"/>
        <v>-0.4</v>
      </c>
    </row>
    <row r="586" spans="1:10" x14ac:dyDescent="0.2">
      <c r="A586" s="158" t="s">
        <v>317</v>
      </c>
      <c r="B586" s="65">
        <v>9</v>
      </c>
      <c r="C586" s="66">
        <v>12</v>
      </c>
      <c r="D586" s="65">
        <v>38</v>
      </c>
      <c r="E586" s="66">
        <v>170</v>
      </c>
      <c r="F586" s="67"/>
      <c r="G586" s="65">
        <f t="shared" si="112"/>
        <v>-3</v>
      </c>
      <c r="H586" s="66">
        <f t="shared" si="113"/>
        <v>-132</v>
      </c>
      <c r="I586" s="20">
        <f t="shared" si="114"/>
        <v>-0.25</v>
      </c>
      <c r="J586" s="21">
        <f t="shared" si="115"/>
        <v>-0.77647058823529413</v>
      </c>
    </row>
    <row r="587" spans="1:10" x14ac:dyDescent="0.2">
      <c r="A587" s="158" t="s">
        <v>266</v>
      </c>
      <c r="B587" s="65">
        <v>2</v>
      </c>
      <c r="C587" s="66">
        <v>1</v>
      </c>
      <c r="D587" s="65">
        <v>58</v>
      </c>
      <c r="E587" s="66">
        <v>97</v>
      </c>
      <c r="F587" s="67"/>
      <c r="G587" s="65">
        <f t="shared" si="112"/>
        <v>1</v>
      </c>
      <c r="H587" s="66">
        <f t="shared" si="113"/>
        <v>-39</v>
      </c>
      <c r="I587" s="20">
        <f t="shared" si="114"/>
        <v>1</v>
      </c>
      <c r="J587" s="21">
        <f t="shared" si="115"/>
        <v>-0.40206185567010311</v>
      </c>
    </row>
    <row r="588" spans="1:10" x14ac:dyDescent="0.2">
      <c r="A588" s="158" t="s">
        <v>472</v>
      </c>
      <c r="B588" s="65">
        <v>0</v>
      </c>
      <c r="C588" s="66">
        <v>0</v>
      </c>
      <c r="D588" s="65">
        <v>0</v>
      </c>
      <c r="E588" s="66">
        <v>26</v>
      </c>
      <c r="F588" s="67"/>
      <c r="G588" s="65">
        <f t="shared" si="112"/>
        <v>0</v>
      </c>
      <c r="H588" s="66">
        <f t="shared" si="113"/>
        <v>-26</v>
      </c>
      <c r="I588" s="20" t="str">
        <f t="shared" si="114"/>
        <v>-</v>
      </c>
      <c r="J588" s="21">
        <f t="shared" si="115"/>
        <v>-1</v>
      </c>
    </row>
    <row r="589" spans="1:10" x14ac:dyDescent="0.2">
      <c r="A589" s="158" t="s">
        <v>216</v>
      </c>
      <c r="B589" s="65">
        <v>109</v>
      </c>
      <c r="C589" s="66">
        <v>75</v>
      </c>
      <c r="D589" s="65">
        <v>831</v>
      </c>
      <c r="E589" s="66">
        <v>1146</v>
      </c>
      <c r="F589" s="67"/>
      <c r="G589" s="65">
        <f t="shared" si="112"/>
        <v>34</v>
      </c>
      <c r="H589" s="66">
        <f t="shared" si="113"/>
        <v>-315</v>
      </c>
      <c r="I589" s="20">
        <f t="shared" si="114"/>
        <v>0.45333333333333331</v>
      </c>
      <c r="J589" s="21">
        <f t="shared" si="115"/>
        <v>-0.27486910994764396</v>
      </c>
    </row>
    <row r="590" spans="1:10" x14ac:dyDescent="0.2">
      <c r="A590" s="158" t="s">
        <v>380</v>
      </c>
      <c r="B590" s="65">
        <v>72</v>
      </c>
      <c r="C590" s="66">
        <v>0</v>
      </c>
      <c r="D590" s="65">
        <v>518</v>
      </c>
      <c r="E590" s="66">
        <v>0</v>
      </c>
      <c r="F590" s="67"/>
      <c r="G590" s="65">
        <f t="shared" si="112"/>
        <v>72</v>
      </c>
      <c r="H590" s="66">
        <f t="shared" si="113"/>
        <v>518</v>
      </c>
      <c r="I590" s="20" t="str">
        <f t="shared" si="114"/>
        <v>-</v>
      </c>
      <c r="J590" s="21" t="str">
        <f t="shared" si="115"/>
        <v>-</v>
      </c>
    </row>
    <row r="591" spans="1:10" x14ac:dyDescent="0.2">
      <c r="A591" s="158" t="s">
        <v>434</v>
      </c>
      <c r="B591" s="65">
        <v>39</v>
      </c>
      <c r="C591" s="66">
        <v>120</v>
      </c>
      <c r="D591" s="65">
        <v>882</v>
      </c>
      <c r="E591" s="66">
        <v>1243</v>
      </c>
      <c r="F591" s="67"/>
      <c r="G591" s="65">
        <f t="shared" si="112"/>
        <v>-81</v>
      </c>
      <c r="H591" s="66">
        <f t="shared" si="113"/>
        <v>-361</v>
      </c>
      <c r="I591" s="20">
        <f t="shared" si="114"/>
        <v>-0.67500000000000004</v>
      </c>
      <c r="J591" s="21">
        <f t="shared" si="115"/>
        <v>-0.29042638777152052</v>
      </c>
    </row>
    <row r="592" spans="1:10" x14ac:dyDescent="0.2">
      <c r="A592" s="158" t="s">
        <v>473</v>
      </c>
      <c r="B592" s="65">
        <v>42</v>
      </c>
      <c r="C592" s="66">
        <v>44</v>
      </c>
      <c r="D592" s="65">
        <v>516</v>
      </c>
      <c r="E592" s="66">
        <v>612</v>
      </c>
      <c r="F592" s="67"/>
      <c r="G592" s="65">
        <f t="shared" si="112"/>
        <v>-2</v>
      </c>
      <c r="H592" s="66">
        <f t="shared" si="113"/>
        <v>-96</v>
      </c>
      <c r="I592" s="20">
        <f t="shared" si="114"/>
        <v>-4.5454545454545456E-2</v>
      </c>
      <c r="J592" s="21">
        <f t="shared" si="115"/>
        <v>-0.15686274509803921</v>
      </c>
    </row>
    <row r="593" spans="1:10" x14ac:dyDescent="0.2">
      <c r="A593" s="158" t="s">
        <v>491</v>
      </c>
      <c r="B593" s="65">
        <v>23</v>
      </c>
      <c r="C593" s="66">
        <v>19</v>
      </c>
      <c r="D593" s="65">
        <v>175</v>
      </c>
      <c r="E593" s="66">
        <v>143</v>
      </c>
      <c r="F593" s="67"/>
      <c r="G593" s="65">
        <f t="shared" si="112"/>
        <v>4</v>
      </c>
      <c r="H593" s="66">
        <f t="shared" si="113"/>
        <v>32</v>
      </c>
      <c r="I593" s="20">
        <f t="shared" si="114"/>
        <v>0.21052631578947367</v>
      </c>
      <c r="J593" s="21">
        <f t="shared" si="115"/>
        <v>0.22377622377622378</v>
      </c>
    </row>
    <row r="594" spans="1:10" x14ac:dyDescent="0.2">
      <c r="A594" s="158" t="s">
        <v>526</v>
      </c>
      <c r="B594" s="65">
        <v>8</v>
      </c>
      <c r="C594" s="66">
        <v>21</v>
      </c>
      <c r="D594" s="65">
        <v>57</v>
      </c>
      <c r="E594" s="66">
        <v>221</v>
      </c>
      <c r="F594" s="67"/>
      <c r="G594" s="65">
        <f t="shared" si="112"/>
        <v>-13</v>
      </c>
      <c r="H594" s="66">
        <f t="shared" si="113"/>
        <v>-164</v>
      </c>
      <c r="I594" s="20">
        <f t="shared" si="114"/>
        <v>-0.61904761904761907</v>
      </c>
      <c r="J594" s="21">
        <f t="shared" si="115"/>
        <v>-0.74208144796380093</v>
      </c>
    </row>
    <row r="595" spans="1:10" x14ac:dyDescent="0.2">
      <c r="A595" s="158" t="s">
        <v>401</v>
      </c>
      <c r="B595" s="65">
        <v>56</v>
      </c>
      <c r="C595" s="66">
        <v>0</v>
      </c>
      <c r="D595" s="65">
        <v>225</v>
      </c>
      <c r="E595" s="66">
        <v>0</v>
      </c>
      <c r="F595" s="67"/>
      <c r="G595" s="65">
        <f t="shared" si="112"/>
        <v>56</v>
      </c>
      <c r="H595" s="66">
        <f t="shared" si="113"/>
        <v>225</v>
      </c>
      <c r="I595" s="20" t="str">
        <f t="shared" si="114"/>
        <v>-</v>
      </c>
      <c r="J595" s="21" t="str">
        <f t="shared" si="115"/>
        <v>-</v>
      </c>
    </row>
    <row r="596" spans="1:10" s="160" customFormat="1" x14ac:dyDescent="0.2">
      <c r="A596" s="178" t="s">
        <v>720</v>
      </c>
      <c r="B596" s="71">
        <v>484</v>
      </c>
      <c r="C596" s="72">
        <v>643</v>
      </c>
      <c r="D596" s="71">
        <v>7016</v>
      </c>
      <c r="E596" s="72">
        <v>8447</v>
      </c>
      <c r="F596" s="73"/>
      <c r="G596" s="71">
        <f t="shared" si="112"/>
        <v>-159</v>
      </c>
      <c r="H596" s="72">
        <f t="shared" si="113"/>
        <v>-1431</v>
      </c>
      <c r="I596" s="37">
        <f t="shared" si="114"/>
        <v>-0.24727838258164853</v>
      </c>
      <c r="J596" s="38">
        <f t="shared" si="115"/>
        <v>-0.16940925772463597</v>
      </c>
    </row>
    <row r="597" spans="1:10" x14ac:dyDescent="0.2">
      <c r="A597" s="177"/>
      <c r="B597" s="143"/>
      <c r="C597" s="144"/>
      <c r="D597" s="143"/>
      <c r="E597" s="144"/>
      <c r="F597" s="145"/>
      <c r="G597" s="143"/>
      <c r="H597" s="144"/>
      <c r="I597" s="151"/>
      <c r="J597" s="152"/>
    </row>
    <row r="598" spans="1:10" s="139" customFormat="1" x14ac:dyDescent="0.2">
      <c r="A598" s="159" t="s">
        <v>97</v>
      </c>
      <c r="B598" s="65"/>
      <c r="C598" s="66"/>
      <c r="D598" s="65"/>
      <c r="E598" s="66"/>
      <c r="F598" s="67"/>
      <c r="G598" s="65"/>
      <c r="H598" s="66"/>
      <c r="I598" s="20"/>
      <c r="J598" s="21"/>
    </row>
    <row r="599" spans="1:10" x14ac:dyDescent="0.2">
      <c r="A599" s="158" t="s">
        <v>281</v>
      </c>
      <c r="B599" s="65">
        <v>2</v>
      </c>
      <c r="C599" s="66">
        <v>3</v>
      </c>
      <c r="D599" s="65">
        <v>37</v>
      </c>
      <c r="E599" s="66">
        <v>18</v>
      </c>
      <c r="F599" s="67"/>
      <c r="G599" s="65">
        <f t="shared" ref="G599:G605" si="116">B599-C599</f>
        <v>-1</v>
      </c>
      <c r="H599" s="66">
        <f t="shared" ref="H599:H605" si="117">D599-E599</f>
        <v>19</v>
      </c>
      <c r="I599" s="20">
        <f t="shared" ref="I599:I605" si="118">IF(C599=0, "-", IF(G599/C599&lt;10, G599/C599, "&gt;999%"))</f>
        <v>-0.33333333333333331</v>
      </c>
      <c r="J599" s="21">
        <f t="shared" ref="J599:J605" si="119">IF(E599=0, "-", IF(H599/E599&lt;10, H599/E599, "&gt;999%"))</f>
        <v>1.0555555555555556</v>
      </c>
    </row>
    <row r="600" spans="1:10" x14ac:dyDescent="0.2">
      <c r="A600" s="158" t="s">
        <v>282</v>
      </c>
      <c r="B600" s="65">
        <v>0</v>
      </c>
      <c r="C600" s="66">
        <v>2</v>
      </c>
      <c r="D600" s="65">
        <v>36</v>
      </c>
      <c r="E600" s="66">
        <v>9</v>
      </c>
      <c r="F600" s="67"/>
      <c r="G600" s="65">
        <f t="shared" si="116"/>
        <v>-2</v>
      </c>
      <c r="H600" s="66">
        <f t="shared" si="117"/>
        <v>27</v>
      </c>
      <c r="I600" s="20">
        <f t="shared" si="118"/>
        <v>-1</v>
      </c>
      <c r="J600" s="21">
        <f t="shared" si="119"/>
        <v>3</v>
      </c>
    </row>
    <row r="601" spans="1:10" x14ac:dyDescent="0.2">
      <c r="A601" s="158" t="s">
        <v>295</v>
      </c>
      <c r="B601" s="65">
        <v>0</v>
      </c>
      <c r="C601" s="66">
        <v>2</v>
      </c>
      <c r="D601" s="65">
        <v>13</v>
      </c>
      <c r="E601" s="66">
        <v>8</v>
      </c>
      <c r="F601" s="67"/>
      <c r="G601" s="65">
        <f t="shared" si="116"/>
        <v>-2</v>
      </c>
      <c r="H601" s="66">
        <f t="shared" si="117"/>
        <v>5</v>
      </c>
      <c r="I601" s="20">
        <f t="shared" si="118"/>
        <v>-1</v>
      </c>
      <c r="J601" s="21">
        <f t="shared" si="119"/>
        <v>0.625</v>
      </c>
    </row>
    <row r="602" spans="1:10" x14ac:dyDescent="0.2">
      <c r="A602" s="158" t="s">
        <v>411</v>
      </c>
      <c r="B602" s="65">
        <v>60</v>
      </c>
      <c r="C602" s="66">
        <v>27</v>
      </c>
      <c r="D602" s="65">
        <v>468</v>
      </c>
      <c r="E602" s="66">
        <v>390</v>
      </c>
      <c r="F602" s="67"/>
      <c r="G602" s="65">
        <f t="shared" si="116"/>
        <v>33</v>
      </c>
      <c r="H602" s="66">
        <f t="shared" si="117"/>
        <v>78</v>
      </c>
      <c r="I602" s="20">
        <f t="shared" si="118"/>
        <v>1.2222222222222223</v>
      </c>
      <c r="J602" s="21">
        <f t="shared" si="119"/>
        <v>0.2</v>
      </c>
    </row>
    <row r="603" spans="1:10" x14ac:dyDescent="0.2">
      <c r="A603" s="158" t="s">
        <v>447</v>
      </c>
      <c r="B603" s="65">
        <v>38</v>
      </c>
      <c r="C603" s="66">
        <v>35</v>
      </c>
      <c r="D603" s="65">
        <v>417</v>
      </c>
      <c r="E603" s="66">
        <v>438</v>
      </c>
      <c r="F603" s="67"/>
      <c r="G603" s="65">
        <f t="shared" si="116"/>
        <v>3</v>
      </c>
      <c r="H603" s="66">
        <f t="shared" si="117"/>
        <v>-21</v>
      </c>
      <c r="I603" s="20">
        <f t="shared" si="118"/>
        <v>8.5714285714285715E-2</v>
      </c>
      <c r="J603" s="21">
        <f t="shared" si="119"/>
        <v>-4.7945205479452052E-2</v>
      </c>
    </row>
    <row r="604" spans="1:10" x14ac:dyDescent="0.2">
      <c r="A604" s="158" t="s">
        <v>492</v>
      </c>
      <c r="B604" s="65">
        <v>17</v>
      </c>
      <c r="C604" s="66">
        <v>3</v>
      </c>
      <c r="D604" s="65">
        <v>127</v>
      </c>
      <c r="E604" s="66">
        <v>126</v>
      </c>
      <c r="F604" s="67"/>
      <c r="G604" s="65">
        <f t="shared" si="116"/>
        <v>14</v>
      </c>
      <c r="H604" s="66">
        <f t="shared" si="117"/>
        <v>1</v>
      </c>
      <c r="I604" s="20">
        <f t="shared" si="118"/>
        <v>4.666666666666667</v>
      </c>
      <c r="J604" s="21">
        <f t="shared" si="119"/>
        <v>7.9365079365079361E-3</v>
      </c>
    </row>
    <row r="605" spans="1:10" s="160" customFormat="1" x14ac:dyDescent="0.2">
      <c r="A605" s="178" t="s">
        <v>721</v>
      </c>
      <c r="B605" s="71">
        <v>117</v>
      </c>
      <c r="C605" s="72">
        <v>72</v>
      </c>
      <c r="D605" s="71">
        <v>1098</v>
      </c>
      <c r="E605" s="72">
        <v>989</v>
      </c>
      <c r="F605" s="73"/>
      <c r="G605" s="71">
        <f t="shared" si="116"/>
        <v>45</v>
      </c>
      <c r="H605" s="72">
        <f t="shared" si="117"/>
        <v>109</v>
      </c>
      <c r="I605" s="37">
        <f t="shared" si="118"/>
        <v>0.625</v>
      </c>
      <c r="J605" s="38">
        <f t="shared" si="119"/>
        <v>0.1102123356926188</v>
      </c>
    </row>
    <row r="606" spans="1:10" x14ac:dyDescent="0.2">
      <c r="A606" s="177"/>
      <c r="B606" s="143"/>
      <c r="C606" s="144"/>
      <c r="D606" s="143"/>
      <c r="E606" s="144"/>
      <c r="F606" s="145"/>
      <c r="G606" s="143"/>
      <c r="H606" s="144"/>
      <c r="I606" s="151"/>
      <c r="J606" s="152"/>
    </row>
    <row r="607" spans="1:10" s="139" customFormat="1" x14ac:dyDescent="0.2">
      <c r="A607" s="159" t="s">
        <v>98</v>
      </c>
      <c r="B607" s="65"/>
      <c r="C607" s="66"/>
      <c r="D607" s="65"/>
      <c r="E607" s="66"/>
      <c r="F607" s="67"/>
      <c r="G607" s="65"/>
      <c r="H607" s="66"/>
      <c r="I607" s="20"/>
      <c r="J607" s="21"/>
    </row>
    <row r="608" spans="1:10" x14ac:dyDescent="0.2">
      <c r="A608" s="158" t="s">
        <v>596</v>
      </c>
      <c r="B608" s="65">
        <v>16</v>
      </c>
      <c r="C608" s="66">
        <v>59</v>
      </c>
      <c r="D608" s="65">
        <v>312</v>
      </c>
      <c r="E608" s="66">
        <v>497</v>
      </c>
      <c r="F608" s="67"/>
      <c r="G608" s="65">
        <f>B608-C608</f>
        <v>-43</v>
      </c>
      <c r="H608" s="66">
        <f>D608-E608</f>
        <v>-185</v>
      </c>
      <c r="I608" s="20">
        <f>IF(C608=0, "-", IF(G608/C608&lt;10, G608/C608, "&gt;999%"))</f>
        <v>-0.72881355932203384</v>
      </c>
      <c r="J608" s="21">
        <f>IF(E608=0, "-", IF(H608/E608&lt;10, H608/E608, "&gt;999%"))</f>
        <v>-0.37223340040241448</v>
      </c>
    </row>
    <row r="609" spans="1:10" x14ac:dyDescent="0.2">
      <c r="A609" s="158" t="s">
        <v>582</v>
      </c>
      <c r="B609" s="65">
        <v>2</v>
      </c>
      <c r="C609" s="66">
        <v>1</v>
      </c>
      <c r="D609" s="65">
        <v>16</v>
      </c>
      <c r="E609" s="66">
        <v>16</v>
      </c>
      <c r="F609" s="67"/>
      <c r="G609" s="65">
        <f>B609-C609</f>
        <v>1</v>
      </c>
      <c r="H609" s="66">
        <f>D609-E609</f>
        <v>0</v>
      </c>
      <c r="I609" s="20">
        <f>IF(C609=0, "-", IF(G609/C609&lt;10, G609/C609, "&gt;999%"))</f>
        <v>1</v>
      </c>
      <c r="J609" s="21">
        <f>IF(E609=0, "-", IF(H609/E609&lt;10, H609/E609, "&gt;999%"))</f>
        <v>0</v>
      </c>
    </row>
    <row r="610" spans="1:10" s="160" customFormat="1" x14ac:dyDescent="0.2">
      <c r="A610" s="178" t="s">
        <v>722</v>
      </c>
      <c r="B610" s="71">
        <v>18</v>
      </c>
      <c r="C610" s="72">
        <v>60</v>
      </c>
      <c r="D610" s="71">
        <v>328</v>
      </c>
      <c r="E610" s="72">
        <v>513</v>
      </c>
      <c r="F610" s="73"/>
      <c r="G610" s="71">
        <f>B610-C610</f>
        <v>-42</v>
      </c>
      <c r="H610" s="72">
        <f>D610-E610</f>
        <v>-185</v>
      </c>
      <c r="I610" s="37">
        <f>IF(C610=0, "-", IF(G610/C610&lt;10, G610/C610, "&gt;999%"))</f>
        <v>-0.7</v>
      </c>
      <c r="J610" s="38">
        <f>IF(E610=0, "-", IF(H610/E610&lt;10, H610/E610, "&gt;999%"))</f>
        <v>-0.36062378167641324</v>
      </c>
    </row>
    <row r="611" spans="1:10" x14ac:dyDescent="0.2">
      <c r="A611" s="177"/>
      <c r="B611" s="143"/>
      <c r="C611" s="144"/>
      <c r="D611" s="143"/>
      <c r="E611" s="144"/>
      <c r="F611" s="145"/>
      <c r="G611" s="143"/>
      <c r="H611" s="144"/>
      <c r="I611" s="151"/>
      <c r="J611" s="152"/>
    </row>
    <row r="612" spans="1:10" s="139" customFormat="1" x14ac:dyDescent="0.2">
      <c r="A612" s="159" t="s">
        <v>99</v>
      </c>
      <c r="B612" s="65"/>
      <c r="C612" s="66"/>
      <c r="D612" s="65"/>
      <c r="E612" s="66"/>
      <c r="F612" s="67"/>
      <c r="G612" s="65"/>
      <c r="H612" s="66"/>
      <c r="I612" s="20"/>
      <c r="J612" s="21"/>
    </row>
    <row r="613" spans="1:10" x14ac:dyDescent="0.2">
      <c r="A613" s="158" t="s">
        <v>597</v>
      </c>
      <c r="B613" s="65">
        <v>6</v>
      </c>
      <c r="C613" s="66">
        <v>9</v>
      </c>
      <c r="D613" s="65">
        <v>88</v>
      </c>
      <c r="E613" s="66">
        <v>102</v>
      </c>
      <c r="F613" s="67"/>
      <c r="G613" s="65">
        <f>B613-C613</f>
        <v>-3</v>
      </c>
      <c r="H613" s="66">
        <f>D613-E613</f>
        <v>-14</v>
      </c>
      <c r="I613" s="20">
        <f>IF(C613=0, "-", IF(G613/C613&lt;10, G613/C613, "&gt;999%"))</f>
        <v>-0.33333333333333331</v>
      </c>
      <c r="J613" s="21">
        <f>IF(E613=0, "-", IF(H613/E613&lt;10, H613/E613, "&gt;999%"))</f>
        <v>-0.13725490196078433</v>
      </c>
    </row>
    <row r="614" spans="1:10" s="160" customFormat="1" x14ac:dyDescent="0.2">
      <c r="A614" s="165" t="s">
        <v>723</v>
      </c>
      <c r="B614" s="166">
        <v>6</v>
      </c>
      <c r="C614" s="167">
        <v>9</v>
      </c>
      <c r="D614" s="166">
        <v>88</v>
      </c>
      <c r="E614" s="167">
        <v>102</v>
      </c>
      <c r="F614" s="168"/>
      <c r="G614" s="166">
        <f>B614-C614</f>
        <v>-3</v>
      </c>
      <c r="H614" s="167">
        <f>D614-E614</f>
        <v>-14</v>
      </c>
      <c r="I614" s="169">
        <f>IF(C614=0, "-", IF(G614/C614&lt;10, G614/C614, "&gt;999%"))</f>
        <v>-0.33333333333333331</v>
      </c>
      <c r="J614" s="170">
        <f>IF(E614=0, "-", IF(H614/E614&lt;10, H614/E614, "&gt;999%"))</f>
        <v>-0.13725490196078433</v>
      </c>
    </row>
    <row r="615" spans="1:10" x14ac:dyDescent="0.2">
      <c r="A615" s="171"/>
      <c r="B615" s="172"/>
      <c r="C615" s="173"/>
      <c r="D615" s="172"/>
      <c r="E615" s="173"/>
      <c r="F615" s="174"/>
      <c r="G615" s="172"/>
      <c r="H615" s="173"/>
      <c r="I615" s="175"/>
      <c r="J615" s="176"/>
    </row>
    <row r="616" spans="1:10" x14ac:dyDescent="0.2">
      <c r="A616" s="27" t="s">
        <v>16</v>
      </c>
      <c r="B616" s="71">
        <f>SUM(B7:B615)/2</f>
        <v>20342</v>
      </c>
      <c r="C616" s="77">
        <f>SUM(C7:C615)/2</f>
        <v>17066</v>
      </c>
      <c r="D616" s="71">
        <f>SUM(D7:D615)/2</f>
        <v>195769</v>
      </c>
      <c r="E616" s="77">
        <f>SUM(E7:E615)/2</f>
        <v>214788</v>
      </c>
      <c r="F616" s="73"/>
      <c r="G616" s="71">
        <f>B616-C616</f>
        <v>3276</v>
      </c>
      <c r="H616" s="72">
        <f>D616-E616</f>
        <v>-19019</v>
      </c>
      <c r="I616" s="37">
        <f>IF(C616=0, 0, G616/C616)</f>
        <v>0.19196062346185397</v>
      </c>
      <c r="J616" s="38">
        <f>IF(E616=0, 0, H616/E616)</f>
        <v>-8.8547777343240777E-2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10" manualBreakCount="10">
    <brk id="47" max="16383" man="1"/>
    <brk id="108" max="16383" man="1"/>
    <brk id="163" max="16383" man="1"/>
    <brk id="223" max="16383" man="1"/>
    <brk id="283" max="16383" man="1"/>
    <brk id="343" max="16383" man="1"/>
    <brk id="405" max="16383" man="1"/>
    <brk id="462" max="16383" man="1"/>
    <brk id="522" max="16383" man="1"/>
    <brk id="574"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workbookViewId="0">
      <selection activeCell="M1" sqref="M1"/>
    </sheetView>
  </sheetViews>
  <sheetFormatPr defaultRowHeight="12.75" x14ac:dyDescent="0.2"/>
  <cols>
    <col min="1" max="1" width="19.7109375" customWidth="1"/>
    <col min="6" max="6" width="1.7109375" customWidth="1"/>
  </cols>
  <sheetData>
    <row r="1" spans="1:10" s="52" customFormat="1" ht="20.25" x14ac:dyDescent="0.3">
      <c r="A1" s="4" t="s">
        <v>10</v>
      </c>
      <c r="B1" s="198" t="s">
        <v>11</v>
      </c>
      <c r="C1" s="199"/>
      <c r="D1" s="199"/>
      <c r="E1" s="199"/>
      <c r="F1" s="199"/>
      <c r="G1" s="199"/>
      <c r="H1" s="199"/>
      <c r="I1" s="199"/>
      <c r="J1" s="199"/>
    </row>
    <row r="2" spans="1:10" s="52" customFormat="1" ht="20.25" x14ac:dyDescent="0.3">
      <c r="A2" s="4" t="s">
        <v>111</v>
      </c>
      <c r="B2" s="202" t="s">
        <v>101</v>
      </c>
      <c r="C2" s="203"/>
      <c r="D2" s="203"/>
      <c r="E2" s="203"/>
      <c r="F2" s="203"/>
      <c r="G2" s="203"/>
      <c r="H2" s="203"/>
      <c r="I2" s="203"/>
      <c r="J2" s="203"/>
    </row>
    <row r="3" spans="1:10" ht="12.75" customHeight="1" x14ac:dyDescent="0.3">
      <c r="A3" s="4"/>
      <c r="B3" s="25"/>
      <c r="C3" s="26"/>
      <c r="D3" s="26"/>
      <c r="E3" s="26"/>
      <c r="F3" s="26"/>
      <c r="G3" s="26"/>
      <c r="H3" s="26"/>
      <c r="I3" s="26"/>
      <c r="J3" s="26"/>
    </row>
    <row r="4" spans="1:10" x14ac:dyDescent="0.2">
      <c r="E4" s="201" t="s">
        <v>7</v>
      </c>
      <c r="F4" s="201"/>
      <c r="G4" s="201"/>
    </row>
    <row r="5" spans="1:10" x14ac:dyDescent="0.2">
      <c r="A5" s="3"/>
      <c r="B5" s="196" t="s">
        <v>1</v>
      </c>
      <c r="C5" s="197"/>
      <c r="D5" s="196" t="s">
        <v>2</v>
      </c>
      <c r="E5" s="197"/>
      <c r="F5" s="59"/>
      <c r="G5" s="196" t="s">
        <v>3</v>
      </c>
      <c r="H5" s="200"/>
      <c r="I5" s="200"/>
      <c r="J5" s="197"/>
    </row>
    <row r="6" spans="1:10" x14ac:dyDescent="0.2">
      <c r="A6" s="27"/>
      <c r="B6" s="57">
        <f>VALUE(RIGHT(B2, 4))</f>
        <v>2020</v>
      </c>
      <c r="C6" s="58">
        <f>B6-1</f>
        <v>2019</v>
      </c>
      <c r="D6" s="57">
        <f>B6</f>
        <v>2020</v>
      </c>
      <c r="E6" s="58">
        <f>C6</f>
        <v>2019</v>
      </c>
      <c r="F6" s="64"/>
      <c r="G6" s="57" t="s">
        <v>4</v>
      </c>
      <c r="H6" s="58" t="s">
        <v>2</v>
      </c>
      <c r="I6" s="57" t="s">
        <v>4</v>
      </c>
      <c r="J6" s="58" t="s">
        <v>2</v>
      </c>
    </row>
    <row r="7" spans="1:10" x14ac:dyDescent="0.2">
      <c r="A7" s="7" t="s">
        <v>112</v>
      </c>
      <c r="B7" s="65">
        <v>3714</v>
      </c>
      <c r="C7" s="66">
        <v>4159</v>
      </c>
      <c r="D7" s="65">
        <v>42831</v>
      </c>
      <c r="E7" s="66">
        <v>57639</v>
      </c>
      <c r="F7" s="67"/>
      <c r="G7" s="65">
        <f>B7-C7</f>
        <v>-445</v>
      </c>
      <c r="H7" s="66">
        <f>D7-E7</f>
        <v>-14808</v>
      </c>
      <c r="I7" s="28">
        <f>IF(C7=0, "-", IF(G7/C7&lt;10, G7/C7*100, "&gt;999"))</f>
        <v>-10.699687424861745</v>
      </c>
      <c r="J7" s="29">
        <f>IF(E7=0, "-", IF(H7/E7&lt;10, H7/E7*100, "&gt;999"))</f>
        <v>-25.690938427106648</v>
      </c>
    </row>
    <row r="8" spans="1:10" x14ac:dyDescent="0.2">
      <c r="A8" s="7" t="s">
        <v>121</v>
      </c>
      <c r="B8" s="65">
        <v>10575</v>
      </c>
      <c r="C8" s="66">
        <v>7799</v>
      </c>
      <c r="D8" s="65">
        <v>95850</v>
      </c>
      <c r="E8" s="66">
        <v>94905</v>
      </c>
      <c r="F8" s="67"/>
      <c r="G8" s="65">
        <f>B8-C8</f>
        <v>2776</v>
      </c>
      <c r="H8" s="66">
        <f>D8-E8</f>
        <v>945</v>
      </c>
      <c r="I8" s="28">
        <f>IF(C8=0, "-", IF(G8/C8&lt;10, G8/C8*100, "&gt;999"))</f>
        <v>35.594306962431084</v>
      </c>
      <c r="J8" s="29">
        <f>IF(E8=0, "-", IF(H8/E8&lt;10, H8/E8*100, "&gt;999"))</f>
        <v>0.99573257467994303</v>
      </c>
    </row>
    <row r="9" spans="1:10" x14ac:dyDescent="0.2">
      <c r="A9" s="7" t="s">
        <v>127</v>
      </c>
      <c r="B9" s="65">
        <v>5349</v>
      </c>
      <c r="C9" s="66">
        <v>4342</v>
      </c>
      <c r="D9" s="65">
        <v>49420</v>
      </c>
      <c r="E9" s="66">
        <v>53797</v>
      </c>
      <c r="F9" s="67"/>
      <c r="G9" s="65">
        <f>B9-C9</f>
        <v>1007</v>
      </c>
      <c r="H9" s="66">
        <f>D9-E9</f>
        <v>-4377</v>
      </c>
      <c r="I9" s="28">
        <f>IF(C9=0, "-", IF(G9/C9&lt;10, G9/C9*100, "&gt;999"))</f>
        <v>23.192077383694151</v>
      </c>
      <c r="J9" s="29">
        <f>IF(E9=0, "-", IF(H9/E9&lt;10, H9/E9*100, "&gt;999"))</f>
        <v>-8.1361414205253091</v>
      </c>
    </row>
    <row r="10" spans="1:10" x14ac:dyDescent="0.2">
      <c r="A10" s="7" t="s">
        <v>128</v>
      </c>
      <c r="B10" s="65">
        <v>704</v>
      </c>
      <c r="C10" s="66">
        <v>766</v>
      </c>
      <c r="D10" s="65">
        <v>7668</v>
      </c>
      <c r="E10" s="66">
        <v>8447</v>
      </c>
      <c r="F10" s="67"/>
      <c r="G10" s="65">
        <f>B10-C10</f>
        <v>-62</v>
      </c>
      <c r="H10" s="66">
        <f>D10-E10</f>
        <v>-779</v>
      </c>
      <c r="I10" s="28">
        <f>IF(C10=0, "-", IF(G10/C10&lt;10, G10/C10*100, "&gt;999"))</f>
        <v>-8.093994778067886</v>
      </c>
      <c r="J10" s="29">
        <f>IF(E10=0, "-", IF(H10/E10&lt;10, H10/E10*100, "&gt;999"))</f>
        <v>-9.2222090683082758</v>
      </c>
    </row>
    <row r="11" spans="1:10" s="43" customFormat="1" x14ac:dyDescent="0.2">
      <c r="A11" s="27" t="s">
        <v>0</v>
      </c>
      <c r="B11" s="71">
        <f>SUM(B7:B10)</f>
        <v>20342</v>
      </c>
      <c r="C11" s="72">
        <f>SUM(C7:C10)</f>
        <v>17066</v>
      </c>
      <c r="D11" s="71">
        <f>SUM(D7:D10)</f>
        <v>195769</v>
      </c>
      <c r="E11" s="72">
        <f>SUM(E7:E10)</f>
        <v>214788</v>
      </c>
      <c r="F11" s="73"/>
      <c r="G11" s="71">
        <f>B11-C11</f>
        <v>3276</v>
      </c>
      <c r="H11" s="72">
        <f>D11-E11</f>
        <v>-19019</v>
      </c>
      <c r="I11" s="44">
        <f>IF(C11=0, 0, G11/C11*100)</f>
        <v>19.196062346185396</v>
      </c>
      <c r="J11" s="45">
        <f>IF(E11=0, 0, H11/E11*100)</f>
        <v>-8.8547777343240774</v>
      </c>
    </row>
    <row r="13" spans="1:10" x14ac:dyDescent="0.2">
      <c r="A13" s="3"/>
      <c r="B13" s="196" t="s">
        <v>1</v>
      </c>
      <c r="C13" s="197"/>
      <c r="D13" s="196" t="s">
        <v>2</v>
      </c>
      <c r="E13" s="197"/>
      <c r="F13" s="59"/>
      <c r="G13" s="196" t="s">
        <v>3</v>
      </c>
      <c r="H13" s="200"/>
      <c r="I13" s="200"/>
      <c r="J13" s="197"/>
    </row>
    <row r="14" spans="1:10" x14ac:dyDescent="0.2">
      <c r="A14" s="7" t="s">
        <v>113</v>
      </c>
      <c r="B14" s="65">
        <v>83</v>
      </c>
      <c r="C14" s="66">
        <v>74</v>
      </c>
      <c r="D14" s="65">
        <v>1043</v>
      </c>
      <c r="E14" s="66">
        <v>1298</v>
      </c>
      <c r="F14" s="67"/>
      <c r="G14" s="65">
        <f t="shared" ref="G14:G34" si="0">B14-C14</f>
        <v>9</v>
      </c>
      <c r="H14" s="66">
        <f t="shared" ref="H14:H34" si="1">D14-E14</f>
        <v>-255</v>
      </c>
      <c r="I14" s="28">
        <f t="shared" ref="I14:I33" si="2">IF(C14=0, "-", IF(G14/C14&lt;10, G14/C14*100, "&gt;999"))</f>
        <v>12.162162162162163</v>
      </c>
      <c r="J14" s="29">
        <f t="shared" ref="J14:J33" si="3">IF(E14=0, "-", IF(H14/E14&lt;10, H14/E14*100, "&gt;999"))</f>
        <v>-19.645608628659474</v>
      </c>
    </row>
    <row r="15" spans="1:10" x14ac:dyDescent="0.2">
      <c r="A15" s="7" t="s">
        <v>114</v>
      </c>
      <c r="B15" s="65">
        <v>899</v>
      </c>
      <c r="C15" s="66">
        <v>802</v>
      </c>
      <c r="D15" s="65">
        <v>8545</v>
      </c>
      <c r="E15" s="66">
        <v>12540</v>
      </c>
      <c r="F15" s="67"/>
      <c r="G15" s="65">
        <f t="shared" si="0"/>
        <v>97</v>
      </c>
      <c r="H15" s="66">
        <f t="shared" si="1"/>
        <v>-3995</v>
      </c>
      <c r="I15" s="28">
        <f t="shared" si="2"/>
        <v>12.094763092269327</v>
      </c>
      <c r="J15" s="29">
        <f t="shared" si="3"/>
        <v>-31.858054226475279</v>
      </c>
    </row>
    <row r="16" spans="1:10" x14ac:dyDescent="0.2">
      <c r="A16" s="7" t="s">
        <v>115</v>
      </c>
      <c r="B16" s="65">
        <v>1803</v>
      </c>
      <c r="C16" s="66">
        <v>2250</v>
      </c>
      <c r="D16" s="65">
        <v>23455</v>
      </c>
      <c r="E16" s="66">
        <v>30993</v>
      </c>
      <c r="F16" s="67"/>
      <c r="G16" s="65">
        <f t="shared" si="0"/>
        <v>-447</v>
      </c>
      <c r="H16" s="66">
        <f t="shared" si="1"/>
        <v>-7538</v>
      </c>
      <c r="I16" s="28">
        <f t="shared" si="2"/>
        <v>-19.866666666666667</v>
      </c>
      <c r="J16" s="29">
        <f t="shared" si="3"/>
        <v>-24.321621011196076</v>
      </c>
    </row>
    <row r="17" spans="1:10" x14ac:dyDescent="0.2">
      <c r="A17" s="7" t="s">
        <v>116</v>
      </c>
      <c r="B17" s="65">
        <v>583</v>
      </c>
      <c r="C17" s="66">
        <v>511</v>
      </c>
      <c r="D17" s="65">
        <v>5611</v>
      </c>
      <c r="E17" s="66">
        <v>6924</v>
      </c>
      <c r="F17" s="67"/>
      <c r="G17" s="65">
        <f t="shared" si="0"/>
        <v>72</v>
      </c>
      <c r="H17" s="66">
        <f t="shared" si="1"/>
        <v>-1313</v>
      </c>
      <c r="I17" s="28">
        <f t="shared" si="2"/>
        <v>14.090019569471623</v>
      </c>
      <c r="J17" s="29">
        <f t="shared" si="3"/>
        <v>-18.963027151935297</v>
      </c>
    </row>
    <row r="18" spans="1:10" x14ac:dyDescent="0.2">
      <c r="A18" s="7" t="s">
        <v>117</v>
      </c>
      <c r="B18" s="65">
        <v>56</v>
      </c>
      <c r="C18" s="66">
        <v>174</v>
      </c>
      <c r="D18" s="65">
        <v>740</v>
      </c>
      <c r="E18" s="66">
        <v>1528</v>
      </c>
      <c r="F18" s="67"/>
      <c r="G18" s="65">
        <f t="shared" si="0"/>
        <v>-118</v>
      </c>
      <c r="H18" s="66">
        <f t="shared" si="1"/>
        <v>-788</v>
      </c>
      <c r="I18" s="28">
        <f t="shared" si="2"/>
        <v>-67.81609195402298</v>
      </c>
      <c r="J18" s="29">
        <f t="shared" si="3"/>
        <v>-51.57068062827225</v>
      </c>
    </row>
    <row r="19" spans="1:10" x14ac:dyDescent="0.2">
      <c r="A19" s="7" t="s">
        <v>118</v>
      </c>
      <c r="B19" s="65">
        <v>3</v>
      </c>
      <c r="C19" s="66">
        <v>5</v>
      </c>
      <c r="D19" s="65">
        <v>126</v>
      </c>
      <c r="E19" s="66">
        <v>128</v>
      </c>
      <c r="F19" s="67"/>
      <c r="G19" s="65">
        <f t="shared" si="0"/>
        <v>-2</v>
      </c>
      <c r="H19" s="66">
        <f t="shared" si="1"/>
        <v>-2</v>
      </c>
      <c r="I19" s="28">
        <f t="shared" si="2"/>
        <v>-40</v>
      </c>
      <c r="J19" s="29">
        <f t="shared" si="3"/>
        <v>-1.5625</v>
      </c>
    </row>
    <row r="20" spans="1:10" x14ac:dyDescent="0.2">
      <c r="A20" s="7" t="s">
        <v>119</v>
      </c>
      <c r="B20" s="65">
        <v>106</v>
      </c>
      <c r="C20" s="66">
        <v>174</v>
      </c>
      <c r="D20" s="65">
        <v>1329</v>
      </c>
      <c r="E20" s="66">
        <v>2001</v>
      </c>
      <c r="F20" s="67"/>
      <c r="G20" s="65">
        <f t="shared" si="0"/>
        <v>-68</v>
      </c>
      <c r="H20" s="66">
        <f t="shared" si="1"/>
        <v>-672</v>
      </c>
      <c r="I20" s="28">
        <f t="shared" si="2"/>
        <v>-39.080459770114942</v>
      </c>
      <c r="J20" s="29">
        <f t="shared" si="3"/>
        <v>-33.583208395802103</v>
      </c>
    </row>
    <row r="21" spans="1:10" x14ac:dyDescent="0.2">
      <c r="A21" s="7" t="s">
        <v>120</v>
      </c>
      <c r="B21" s="65">
        <v>181</v>
      </c>
      <c r="C21" s="66">
        <v>169</v>
      </c>
      <c r="D21" s="65">
        <v>1982</v>
      </c>
      <c r="E21" s="66">
        <v>2227</v>
      </c>
      <c r="F21" s="67"/>
      <c r="G21" s="65">
        <f t="shared" si="0"/>
        <v>12</v>
      </c>
      <c r="H21" s="66">
        <f t="shared" si="1"/>
        <v>-245</v>
      </c>
      <c r="I21" s="28">
        <f t="shared" si="2"/>
        <v>7.1005917159763312</v>
      </c>
      <c r="J21" s="29">
        <f t="shared" si="3"/>
        <v>-11.001347103726987</v>
      </c>
    </row>
    <row r="22" spans="1:10" x14ac:dyDescent="0.2">
      <c r="A22" s="142" t="s">
        <v>122</v>
      </c>
      <c r="B22" s="143">
        <v>685</v>
      </c>
      <c r="C22" s="144">
        <v>464</v>
      </c>
      <c r="D22" s="143">
        <v>6772</v>
      </c>
      <c r="E22" s="144">
        <v>5141</v>
      </c>
      <c r="F22" s="145"/>
      <c r="G22" s="143">
        <f t="shared" si="0"/>
        <v>221</v>
      </c>
      <c r="H22" s="144">
        <f t="shared" si="1"/>
        <v>1631</v>
      </c>
      <c r="I22" s="146">
        <f t="shared" si="2"/>
        <v>47.629310344827587</v>
      </c>
      <c r="J22" s="147">
        <f t="shared" si="3"/>
        <v>31.725345263567402</v>
      </c>
    </row>
    <row r="23" spans="1:10" x14ac:dyDescent="0.2">
      <c r="A23" s="7" t="s">
        <v>123</v>
      </c>
      <c r="B23" s="65">
        <v>3251</v>
      </c>
      <c r="C23" s="66">
        <v>2062</v>
      </c>
      <c r="D23" s="65">
        <v>25652</v>
      </c>
      <c r="E23" s="66">
        <v>23504</v>
      </c>
      <c r="F23" s="67"/>
      <c r="G23" s="65">
        <f t="shared" si="0"/>
        <v>1189</v>
      </c>
      <c r="H23" s="66">
        <f t="shared" si="1"/>
        <v>2148</v>
      </c>
      <c r="I23" s="28">
        <f t="shared" si="2"/>
        <v>57.662463627546067</v>
      </c>
      <c r="J23" s="29">
        <f t="shared" si="3"/>
        <v>9.1388699795779438</v>
      </c>
    </row>
    <row r="24" spans="1:10" x14ac:dyDescent="0.2">
      <c r="A24" s="7" t="s">
        <v>124</v>
      </c>
      <c r="B24" s="65">
        <v>3426</v>
      </c>
      <c r="C24" s="66">
        <v>2977</v>
      </c>
      <c r="D24" s="65">
        <v>35860</v>
      </c>
      <c r="E24" s="66">
        <v>38143</v>
      </c>
      <c r="F24" s="67"/>
      <c r="G24" s="65">
        <f t="shared" si="0"/>
        <v>449</v>
      </c>
      <c r="H24" s="66">
        <f t="shared" si="1"/>
        <v>-2283</v>
      </c>
      <c r="I24" s="28">
        <f t="shared" si="2"/>
        <v>15.082297615048706</v>
      </c>
      <c r="J24" s="29">
        <f t="shared" si="3"/>
        <v>-5.9853708413077102</v>
      </c>
    </row>
    <row r="25" spans="1:10" x14ac:dyDescent="0.2">
      <c r="A25" s="7" t="s">
        <v>125</v>
      </c>
      <c r="B25" s="65">
        <v>2548</v>
      </c>
      <c r="C25" s="66">
        <v>1942</v>
      </c>
      <c r="D25" s="65">
        <v>22320</v>
      </c>
      <c r="E25" s="66">
        <v>23513</v>
      </c>
      <c r="F25" s="67"/>
      <c r="G25" s="65">
        <f t="shared" si="0"/>
        <v>606</v>
      </c>
      <c r="H25" s="66">
        <f t="shared" si="1"/>
        <v>-1193</v>
      </c>
      <c r="I25" s="28">
        <f t="shared" si="2"/>
        <v>31.20494335736354</v>
      </c>
      <c r="J25" s="29">
        <f t="shared" si="3"/>
        <v>-5.0737889678050445</v>
      </c>
    </row>
    <row r="26" spans="1:10" x14ac:dyDescent="0.2">
      <c r="A26" s="7" t="s">
        <v>126</v>
      </c>
      <c r="B26" s="65">
        <v>665</v>
      </c>
      <c r="C26" s="66">
        <v>354</v>
      </c>
      <c r="D26" s="65">
        <v>5246</v>
      </c>
      <c r="E26" s="66">
        <v>4604</v>
      </c>
      <c r="F26" s="67"/>
      <c r="G26" s="65">
        <f t="shared" si="0"/>
        <v>311</v>
      </c>
      <c r="H26" s="66">
        <f t="shared" si="1"/>
        <v>642</v>
      </c>
      <c r="I26" s="28">
        <f t="shared" si="2"/>
        <v>87.853107344632761</v>
      </c>
      <c r="J26" s="29">
        <f t="shared" si="3"/>
        <v>13.944396177237184</v>
      </c>
    </row>
    <row r="27" spans="1:10" x14ac:dyDescent="0.2">
      <c r="A27" s="142" t="s">
        <v>129</v>
      </c>
      <c r="B27" s="143">
        <v>33</v>
      </c>
      <c r="C27" s="144">
        <v>56</v>
      </c>
      <c r="D27" s="143">
        <v>434</v>
      </c>
      <c r="E27" s="144">
        <v>530</v>
      </c>
      <c r="F27" s="145"/>
      <c r="G27" s="143">
        <f t="shared" si="0"/>
        <v>-23</v>
      </c>
      <c r="H27" s="144">
        <f t="shared" si="1"/>
        <v>-96</v>
      </c>
      <c r="I27" s="146">
        <f t="shared" si="2"/>
        <v>-41.071428571428569</v>
      </c>
      <c r="J27" s="147">
        <f t="shared" si="3"/>
        <v>-18.113207547169811</v>
      </c>
    </row>
    <row r="28" spans="1:10" x14ac:dyDescent="0.2">
      <c r="A28" s="7" t="s">
        <v>130</v>
      </c>
      <c r="B28" s="65">
        <v>6</v>
      </c>
      <c r="C28" s="66">
        <v>10</v>
      </c>
      <c r="D28" s="65">
        <v>121</v>
      </c>
      <c r="E28" s="66">
        <v>83</v>
      </c>
      <c r="F28" s="67"/>
      <c r="G28" s="65">
        <f t="shared" si="0"/>
        <v>-4</v>
      </c>
      <c r="H28" s="66">
        <f t="shared" si="1"/>
        <v>38</v>
      </c>
      <c r="I28" s="28">
        <f t="shared" si="2"/>
        <v>-40</v>
      </c>
      <c r="J28" s="29">
        <f t="shared" si="3"/>
        <v>45.783132530120483</v>
      </c>
    </row>
    <row r="29" spans="1:10" x14ac:dyDescent="0.2">
      <c r="A29" s="7" t="s">
        <v>131</v>
      </c>
      <c r="B29" s="65">
        <v>34</v>
      </c>
      <c r="C29" s="66">
        <v>24</v>
      </c>
      <c r="D29" s="65">
        <v>384</v>
      </c>
      <c r="E29" s="66">
        <v>400</v>
      </c>
      <c r="F29" s="67"/>
      <c r="G29" s="65">
        <f t="shared" si="0"/>
        <v>10</v>
      </c>
      <c r="H29" s="66">
        <f t="shared" si="1"/>
        <v>-16</v>
      </c>
      <c r="I29" s="28">
        <f t="shared" si="2"/>
        <v>41.666666666666671</v>
      </c>
      <c r="J29" s="29">
        <f t="shared" si="3"/>
        <v>-4</v>
      </c>
    </row>
    <row r="30" spans="1:10" x14ac:dyDescent="0.2">
      <c r="A30" s="7" t="s">
        <v>132</v>
      </c>
      <c r="B30" s="65">
        <v>367</v>
      </c>
      <c r="C30" s="66">
        <v>205</v>
      </c>
      <c r="D30" s="65">
        <v>3305</v>
      </c>
      <c r="E30" s="66">
        <v>2773</v>
      </c>
      <c r="F30" s="67"/>
      <c r="G30" s="65">
        <f t="shared" si="0"/>
        <v>162</v>
      </c>
      <c r="H30" s="66">
        <f t="shared" si="1"/>
        <v>532</v>
      </c>
      <c r="I30" s="28">
        <f t="shared" si="2"/>
        <v>79.024390243902445</v>
      </c>
      <c r="J30" s="29">
        <f t="shared" si="3"/>
        <v>19.184998196898665</v>
      </c>
    </row>
    <row r="31" spans="1:10" x14ac:dyDescent="0.2">
      <c r="A31" s="7" t="s">
        <v>133</v>
      </c>
      <c r="B31" s="65">
        <v>627</v>
      </c>
      <c r="C31" s="66">
        <v>467</v>
      </c>
      <c r="D31" s="65">
        <v>6789</v>
      </c>
      <c r="E31" s="66">
        <v>7836</v>
      </c>
      <c r="F31" s="67"/>
      <c r="G31" s="65">
        <f t="shared" si="0"/>
        <v>160</v>
      </c>
      <c r="H31" s="66">
        <f t="shared" si="1"/>
        <v>-1047</v>
      </c>
      <c r="I31" s="28">
        <f t="shared" si="2"/>
        <v>34.261241970021409</v>
      </c>
      <c r="J31" s="29">
        <f t="shared" si="3"/>
        <v>-13.361408882082696</v>
      </c>
    </row>
    <row r="32" spans="1:10" x14ac:dyDescent="0.2">
      <c r="A32" s="7" t="s">
        <v>134</v>
      </c>
      <c r="B32" s="65">
        <v>4282</v>
      </c>
      <c r="C32" s="66">
        <v>3580</v>
      </c>
      <c r="D32" s="65">
        <v>38387</v>
      </c>
      <c r="E32" s="66">
        <v>42175</v>
      </c>
      <c r="F32" s="67"/>
      <c r="G32" s="65">
        <f t="shared" si="0"/>
        <v>702</v>
      </c>
      <c r="H32" s="66">
        <f t="shared" si="1"/>
        <v>-3788</v>
      </c>
      <c r="I32" s="28">
        <f t="shared" si="2"/>
        <v>19.608938547486034</v>
      </c>
      <c r="J32" s="29">
        <f t="shared" si="3"/>
        <v>-8.9816241849436871</v>
      </c>
    </row>
    <row r="33" spans="1:10" x14ac:dyDescent="0.2">
      <c r="A33" s="142" t="s">
        <v>128</v>
      </c>
      <c r="B33" s="143">
        <v>704</v>
      </c>
      <c r="C33" s="144">
        <v>766</v>
      </c>
      <c r="D33" s="143">
        <v>7668</v>
      </c>
      <c r="E33" s="144">
        <v>8447</v>
      </c>
      <c r="F33" s="145"/>
      <c r="G33" s="143">
        <f t="shared" si="0"/>
        <v>-62</v>
      </c>
      <c r="H33" s="144">
        <f t="shared" si="1"/>
        <v>-779</v>
      </c>
      <c r="I33" s="146">
        <f t="shared" si="2"/>
        <v>-8.093994778067886</v>
      </c>
      <c r="J33" s="147">
        <f t="shared" si="3"/>
        <v>-9.2222090683082758</v>
      </c>
    </row>
    <row r="34" spans="1:10" s="43" customFormat="1" x14ac:dyDescent="0.2">
      <c r="A34" s="27" t="s">
        <v>0</v>
      </c>
      <c r="B34" s="71">
        <f>SUM(B14:B33)</f>
        <v>20342</v>
      </c>
      <c r="C34" s="72">
        <f>SUM(C14:C33)</f>
        <v>17066</v>
      </c>
      <c r="D34" s="71">
        <f>SUM(D14:D33)</f>
        <v>195769</v>
      </c>
      <c r="E34" s="72">
        <f>SUM(E14:E33)</f>
        <v>214788</v>
      </c>
      <c r="F34" s="73"/>
      <c r="G34" s="71">
        <f t="shared" si="0"/>
        <v>3276</v>
      </c>
      <c r="H34" s="72">
        <f t="shared" si="1"/>
        <v>-19019</v>
      </c>
      <c r="I34" s="44">
        <f>IF(C34=0, 0, G34/C34*100)</f>
        <v>19.196062346185396</v>
      </c>
      <c r="J34" s="45">
        <f>IF(E34=0, 0, H34/E34*100)</f>
        <v>-8.8547777343240774</v>
      </c>
    </row>
    <row r="36" spans="1:10" x14ac:dyDescent="0.2">
      <c r="E36" s="201" t="s">
        <v>8</v>
      </c>
      <c r="F36" s="201"/>
      <c r="G36" s="201"/>
    </row>
    <row r="37" spans="1:10" x14ac:dyDescent="0.2">
      <c r="A37" s="3"/>
      <c r="B37" s="196" t="s">
        <v>1</v>
      </c>
      <c r="C37" s="197"/>
      <c r="D37" s="196" t="s">
        <v>2</v>
      </c>
      <c r="E37" s="197"/>
      <c r="F37" s="59"/>
      <c r="G37" s="196" t="s">
        <v>9</v>
      </c>
      <c r="H37" s="197"/>
    </row>
    <row r="38" spans="1:10" x14ac:dyDescent="0.2">
      <c r="A38" s="27"/>
      <c r="B38" s="57">
        <f>B6</f>
        <v>2020</v>
      </c>
      <c r="C38" s="58">
        <f>C6</f>
        <v>2019</v>
      </c>
      <c r="D38" s="57">
        <f>D6</f>
        <v>2020</v>
      </c>
      <c r="E38" s="58">
        <f>E6</f>
        <v>2019</v>
      </c>
      <c r="F38" s="64"/>
      <c r="G38" s="57" t="s">
        <v>4</v>
      </c>
      <c r="H38" s="58" t="s">
        <v>2</v>
      </c>
    </row>
    <row r="39" spans="1:10" x14ac:dyDescent="0.2">
      <c r="A39" s="7" t="s">
        <v>112</v>
      </c>
      <c r="B39" s="30">
        <f>$B$7/$B$11*100</f>
        <v>18.2577917608888</v>
      </c>
      <c r="C39" s="31">
        <f>$C$7/$C$11*100</f>
        <v>24.370092581741474</v>
      </c>
      <c r="D39" s="30">
        <f>$D$7/$D$11*100</f>
        <v>21.878336202360945</v>
      </c>
      <c r="E39" s="31">
        <f>$E$7/$E$11*100</f>
        <v>26.835298061344208</v>
      </c>
      <c r="F39" s="32"/>
      <c r="G39" s="30">
        <f>B39-C39</f>
        <v>-6.1123008208526741</v>
      </c>
      <c r="H39" s="31">
        <f>D39-E39</f>
        <v>-4.9569618589832629</v>
      </c>
    </row>
    <row r="40" spans="1:10" x14ac:dyDescent="0.2">
      <c r="A40" s="7" t="s">
        <v>121</v>
      </c>
      <c r="B40" s="30">
        <f>$B$8/$B$11*100</f>
        <v>51.986038737587258</v>
      </c>
      <c r="C40" s="31">
        <f>$C$8/$C$11*100</f>
        <v>45.699050744169696</v>
      </c>
      <c r="D40" s="30">
        <f>$D$8/$D$11*100</f>
        <v>48.960764983220017</v>
      </c>
      <c r="E40" s="31">
        <f>$E$8/$E$11*100</f>
        <v>44.185429353595175</v>
      </c>
      <c r="F40" s="32"/>
      <c r="G40" s="30">
        <f>B40-C40</f>
        <v>6.2869879934175614</v>
      </c>
      <c r="H40" s="31">
        <f>D40-E40</f>
        <v>4.7753356296248413</v>
      </c>
    </row>
    <row r="41" spans="1:10" x14ac:dyDescent="0.2">
      <c r="A41" s="7" t="s">
        <v>127</v>
      </c>
      <c r="B41" s="30">
        <f>$B$9/$B$11*100</f>
        <v>26.295349523154066</v>
      </c>
      <c r="C41" s="31">
        <f>$C$9/$C$11*100</f>
        <v>25.442400093753665</v>
      </c>
      <c r="D41" s="30">
        <f>$D$9/$D$11*100</f>
        <v>25.244037615761432</v>
      </c>
      <c r="E41" s="31">
        <f>$E$9/$E$11*100</f>
        <v>25.046557535802744</v>
      </c>
      <c r="F41" s="32"/>
      <c r="G41" s="30">
        <f>B41-C41</f>
        <v>0.85294942940040031</v>
      </c>
      <c r="H41" s="31">
        <f>D41-E41</f>
        <v>0.19748007995868733</v>
      </c>
    </row>
    <row r="42" spans="1:10" x14ac:dyDescent="0.2">
      <c r="A42" s="7" t="s">
        <v>128</v>
      </c>
      <c r="B42" s="30">
        <f>$B$10/$B$11*100</f>
        <v>3.4608199783698752</v>
      </c>
      <c r="C42" s="31">
        <f>$C$10/$C$11*100</f>
        <v>4.4884565803351695</v>
      </c>
      <c r="D42" s="30">
        <f>$D$10/$D$11*100</f>
        <v>3.9168611986576014</v>
      </c>
      <c r="E42" s="31">
        <f>$E$10/$E$11*100</f>
        <v>3.9327150492578724</v>
      </c>
      <c r="F42" s="32"/>
      <c r="G42" s="30">
        <f>B42-C42</f>
        <v>-1.0276366019652943</v>
      </c>
      <c r="H42" s="31">
        <f>D42-E42</f>
        <v>-1.5853850600271002E-2</v>
      </c>
    </row>
    <row r="43" spans="1:10" s="43" customFormat="1" x14ac:dyDescent="0.2">
      <c r="A43" s="27" t="s">
        <v>0</v>
      </c>
      <c r="B43" s="46">
        <f>SUM(B39:B42)</f>
        <v>100</v>
      </c>
      <c r="C43" s="47">
        <f>SUM(C39:C42)</f>
        <v>100</v>
      </c>
      <c r="D43" s="46">
        <f>SUM(D39:D42)</f>
        <v>99.999999999999986</v>
      </c>
      <c r="E43" s="47">
        <f>SUM(E39:E42)</f>
        <v>100</v>
      </c>
      <c r="F43" s="48"/>
      <c r="G43" s="46">
        <f>B43-C43</f>
        <v>0</v>
      </c>
      <c r="H43" s="47">
        <f>D43-E43</f>
        <v>0</v>
      </c>
    </row>
    <row r="45" spans="1:10" x14ac:dyDescent="0.2">
      <c r="A45" s="3"/>
      <c r="B45" s="196" t="s">
        <v>1</v>
      </c>
      <c r="C45" s="197"/>
      <c r="D45" s="196" t="s">
        <v>2</v>
      </c>
      <c r="E45" s="197"/>
      <c r="F45" s="59"/>
      <c r="G45" s="196" t="s">
        <v>9</v>
      </c>
      <c r="H45" s="197"/>
    </row>
    <row r="46" spans="1:10" x14ac:dyDescent="0.2">
      <c r="A46" s="7" t="s">
        <v>113</v>
      </c>
      <c r="B46" s="30">
        <f>$B$14/$B$34*100</f>
        <v>0.4080228099498574</v>
      </c>
      <c r="C46" s="31">
        <f>$C$14/$C$34*100</f>
        <v>0.43361068791749674</v>
      </c>
      <c r="D46" s="30">
        <f>$D$14/$D$34*100</f>
        <v>0.53277076554510672</v>
      </c>
      <c r="E46" s="31">
        <f>$E$14/$E$34*100</f>
        <v>0.6043168147196305</v>
      </c>
      <c r="F46" s="32"/>
      <c r="G46" s="30">
        <f t="shared" ref="G46:G66" si="4">B46-C46</f>
        <v>-2.5587877967639339E-2</v>
      </c>
      <c r="H46" s="31">
        <f t="shared" ref="H46:H66" si="5">D46-E46</f>
        <v>-7.1546049174523785E-2</v>
      </c>
    </row>
    <row r="47" spans="1:10" x14ac:dyDescent="0.2">
      <c r="A47" s="7" t="s">
        <v>114</v>
      </c>
      <c r="B47" s="30">
        <f>$B$15/$B$34*100</f>
        <v>4.4194277848785761</v>
      </c>
      <c r="C47" s="31">
        <f>$C$15/$C$34*100</f>
        <v>4.6994023204031405</v>
      </c>
      <c r="D47" s="30">
        <f>$D$15/$D$34*100</f>
        <v>4.3648381510862286</v>
      </c>
      <c r="E47" s="31">
        <f>$E$15/$E$34*100</f>
        <v>5.8383149896642266</v>
      </c>
      <c r="F47" s="32"/>
      <c r="G47" s="30">
        <f t="shared" si="4"/>
        <v>-0.27997453552456442</v>
      </c>
      <c r="H47" s="31">
        <f t="shared" si="5"/>
        <v>-1.4734768385779979</v>
      </c>
    </row>
    <row r="48" spans="1:10" x14ac:dyDescent="0.2">
      <c r="A48" s="7" t="s">
        <v>115</v>
      </c>
      <c r="B48" s="30">
        <f>$B$16/$B$34*100</f>
        <v>8.8634352571035304</v>
      </c>
      <c r="C48" s="31">
        <f>$C$16/$C$34*100</f>
        <v>13.184108754248214</v>
      </c>
      <c r="D48" s="30">
        <f>$D$16/$D$34*100</f>
        <v>11.98095714847601</v>
      </c>
      <c r="E48" s="31">
        <f>$E$16/$E$34*100</f>
        <v>14.429577071344768</v>
      </c>
      <c r="F48" s="32"/>
      <c r="G48" s="30">
        <f t="shared" si="4"/>
        <v>-4.3206734971446839</v>
      </c>
      <c r="H48" s="31">
        <f t="shared" si="5"/>
        <v>-2.4486199228687582</v>
      </c>
    </row>
    <row r="49" spans="1:8" x14ac:dyDescent="0.2">
      <c r="A49" s="7" t="s">
        <v>116</v>
      </c>
      <c r="B49" s="30">
        <f>$B$17/$B$34*100</f>
        <v>2.865991544587553</v>
      </c>
      <c r="C49" s="31">
        <f>$C$17/$C$34*100</f>
        <v>2.9942575881870384</v>
      </c>
      <c r="D49" s="30">
        <f>$D$17/$D$34*100</f>
        <v>2.8661330445576163</v>
      </c>
      <c r="E49" s="31">
        <f>$E$17/$E$34*100</f>
        <v>3.223643778982066</v>
      </c>
      <c r="F49" s="32"/>
      <c r="G49" s="30">
        <f t="shared" si="4"/>
        <v>-0.12826604359948535</v>
      </c>
      <c r="H49" s="31">
        <f t="shared" si="5"/>
        <v>-0.35751073442444969</v>
      </c>
    </row>
    <row r="50" spans="1:8" x14ac:dyDescent="0.2">
      <c r="A50" s="7" t="s">
        <v>117</v>
      </c>
      <c r="B50" s="30">
        <f>$B$18/$B$34*100</f>
        <v>0.27529249827942187</v>
      </c>
      <c r="C50" s="31">
        <f>$C$18/$C$34*100</f>
        <v>1.0195710769951951</v>
      </c>
      <c r="D50" s="30">
        <f>$D$18/$D$34*100</f>
        <v>0.37799651630237679</v>
      </c>
      <c r="E50" s="31">
        <f>$E$18/$E$34*100</f>
        <v>0.71139914706594409</v>
      </c>
      <c r="F50" s="32"/>
      <c r="G50" s="30">
        <f t="shared" si="4"/>
        <v>-0.7442785787157733</v>
      </c>
      <c r="H50" s="31">
        <f t="shared" si="5"/>
        <v>-0.3334026307635673</v>
      </c>
    </row>
    <row r="51" spans="1:8" x14ac:dyDescent="0.2">
      <c r="A51" s="7" t="s">
        <v>118</v>
      </c>
      <c r="B51" s="30">
        <f>$B$19/$B$34*100</f>
        <v>1.4747812407826173E-2</v>
      </c>
      <c r="C51" s="31">
        <f>$C$19/$C$34*100</f>
        <v>2.9298019453884921E-2</v>
      </c>
      <c r="D51" s="30">
        <f>$D$19/$D$34*100</f>
        <v>6.4361568992026316E-2</v>
      </c>
      <c r="E51" s="31">
        <f>$E$19/$E$34*100</f>
        <v>5.9593645827513642E-2</v>
      </c>
      <c r="F51" s="32"/>
      <c r="G51" s="30">
        <f t="shared" si="4"/>
        <v>-1.4550207046058748E-2</v>
      </c>
      <c r="H51" s="31">
        <f t="shared" si="5"/>
        <v>4.7679231645126746E-3</v>
      </c>
    </row>
    <row r="52" spans="1:8" x14ac:dyDescent="0.2">
      <c r="A52" s="7" t="s">
        <v>119</v>
      </c>
      <c r="B52" s="30">
        <f>$B$20/$B$34*100</f>
        <v>0.52108937174319148</v>
      </c>
      <c r="C52" s="31">
        <f>$C$20/$C$34*100</f>
        <v>1.0195710769951951</v>
      </c>
      <c r="D52" s="30">
        <f>$D$20/$D$34*100</f>
        <v>0.67886131103494418</v>
      </c>
      <c r="E52" s="31">
        <f>$E$20/$E$34*100</f>
        <v>0.93161629141292801</v>
      </c>
      <c r="F52" s="32"/>
      <c r="G52" s="30">
        <f t="shared" si="4"/>
        <v>-0.49848170525200364</v>
      </c>
      <c r="H52" s="31">
        <f t="shared" si="5"/>
        <v>-0.25275498037798383</v>
      </c>
    </row>
    <row r="53" spans="1:8" x14ac:dyDescent="0.2">
      <c r="A53" s="7" t="s">
        <v>120</v>
      </c>
      <c r="B53" s="30">
        <f>$B$21/$B$34*100</f>
        <v>0.88978468193884575</v>
      </c>
      <c r="C53" s="31">
        <f>$C$21/$C$34*100</f>
        <v>0.99027305754131023</v>
      </c>
      <c r="D53" s="30">
        <f>$D$21/$D$34*100</f>
        <v>1.0124176963666363</v>
      </c>
      <c r="E53" s="31">
        <f>$E$21/$E$34*100</f>
        <v>1.0368363223271317</v>
      </c>
      <c r="F53" s="32"/>
      <c r="G53" s="30">
        <f t="shared" si="4"/>
        <v>-0.10048837560246449</v>
      </c>
      <c r="H53" s="31">
        <f t="shared" si="5"/>
        <v>-2.4418625960495488E-2</v>
      </c>
    </row>
    <row r="54" spans="1:8" x14ac:dyDescent="0.2">
      <c r="A54" s="142" t="s">
        <v>122</v>
      </c>
      <c r="B54" s="148">
        <f>$B$22/$B$34*100</f>
        <v>3.367417166453643</v>
      </c>
      <c r="C54" s="149">
        <f>$C$22/$C$34*100</f>
        <v>2.7188562053205203</v>
      </c>
      <c r="D54" s="148">
        <f>$D$22/$D$34*100</f>
        <v>3.4591789302698586</v>
      </c>
      <c r="E54" s="149">
        <f>$E$22/$E$34*100</f>
        <v>2.3935229156191222</v>
      </c>
      <c r="F54" s="150"/>
      <c r="G54" s="148">
        <f t="shared" si="4"/>
        <v>0.64856096113312267</v>
      </c>
      <c r="H54" s="149">
        <f t="shared" si="5"/>
        <v>1.0656560146507363</v>
      </c>
    </row>
    <row r="55" spans="1:8" x14ac:dyDescent="0.2">
      <c r="A55" s="7" t="s">
        <v>123</v>
      </c>
      <c r="B55" s="30">
        <f>$B$23/$B$34*100</f>
        <v>15.981712712614296</v>
      </c>
      <c r="C55" s="31">
        <f>$C$23/$C$34*100</f>
        <v>12.08250322278214</v>
      </c>
      <c r="D55" s="30">
        <f>$D$23/$D$34*100</f>
        <v>13.103198157011581</v>
      </c>
      <c r="E55" s="31">
        <f>$E$23/$E$34*100</f>
        <v>10.942883215077192</v>
      </c>
      <c r="F55" s="32"/>
      <c r="G55" s="30">
        <f t="shared" si="4"/>
        <v>3.8992094898321561</v>
      </c>
      <c r="H55" s="31">
        <f t="shared" si="5"/>
        <v>2.1603149419343897</v>
      </c>
    </row>
    <row r="56" spans="1:8" x14ac:dyDescent="0.2">
      <c r="A56" s="7" t="s">
        <v>124</v>
      </c>
      <c r="B56" s="30">
        <f>$B$24/$B$34*100</f>
        <v>16.84200176973749</v>
      </c>
      <c r="C56" s="31">
        <f>$C$24/$C$34*100</f>
        <v>17.444040782843079</v>
      </c>
      <c r="D56" s="30">
        <f>$D$24/$D$34*100</f>
        <v>18.317506857571932</v>
      </c>
      <c r="E56" s="31">
        <f>$E$24/$E$34*100</f>
        <v>17.758440881241039</v>
      </c>
      <c r="F56" s="32"/>
      <c r="G56" s="30">
        <f t="shared" si="4"/>
        <v>-0.60203901310558905</v>
      </c>
      <c r="H56" s="31">
        <f t="shared" si="5"/>
        <v>0.55906597633089206</v>
      </c>
    </row>
    <row r="57" spans="1:8" x14ac:dyDescent="0.2">
      <c r="A57" s="7" t="s">
        <v>125</v>
      </c>
      <c r="B57" s="30">
        <f>$B$25/$B$34*100</f>
        <v>12.525808671713696</v>
      </c>
      <c r="C57" s="31">
        <f>$C$25/$C$34*100</f>
        <v>11.379350755888902</v>
      </c>
      <c r="D57" s="30">
        <f>$D$25/$D$34*100</f>
        <v>11.401192221444662</v>
      </c>
      <c r="E57" s="31">
        <f>$E$25/$E$34*100</f>
        <v>10.947073393299439</v>
      </c>
      <c r="F57" s="32"/>
      <c r="G57" s="30">
        <f t="shared" si="4"/>
        <v>1.1464579158247936</v>
      </c>
      <c r="H57" s="31">
        <f t="shared" si="5"/>
        <v>0.45411882814522286</v>
      </c>
    </row>
    <row r="58" spans="1:8" x14ac:dyDescent="0.2">
      <c r="A58" s="7" t="s">
        <v>126</v>
      </c>
      <c r="B58" s="30">
        <f>$B$26/$B$34*100</f>
        <v>3.2690984170681352</v>
      </c>
      <c r="C58" s="31">
        <f>$C$26/$C$34*100</f>
        <v>2.0742997773350522</v>
      </c>
      <c r="D58" s="30">
        <f>$D$26/$D$34*100</f>
        <v>2.6796888169219844</v>
      </c>
      <c r="E58" s="31">
        <f>$E$26/$E$34*100</f>
        <v>2.1435089483583813</v>
      </c>
      <c r="F58" s="32"/>
      <c r="G58" s="30">
        <f t="shared" si="4"/>
        <v>1.194798639733083</v>
      </c>
      <c r="H58" s="31">
        <f t="shared" si="5"/>
        <v>0.536179868563603</v>
      </c>
    </row>
    <row r="59" spans="1:8" x14ac:dyDescent="0.2">
      <c r="A59" s="142" t="s">
        <v>129</v>
      </c>
      <c r="B59" s="148">
        <f>$B$27/$B$34*100</f>
        <v>0.16222593648608791</v>
      </c>
      <c r="C59" s="149">
        <f>$C$27/$C$34*100</f>
        <v>0.3281378178835111</v>
      </c>
      <c r="D59" s="148">
        <f>$D$27/$D$34*100</f>
        <v>0.22168984875031286</v>
      </c>
      <c r="E59" s="149">
        <f>$E$27/$E$34*100</f>
        <v>0.24675493975454868</v>
      </c>
      <c r="F59" s="150"/>
      <c r="G59" s="148">
        <f t="shared" si="4"/>
        <v>-0.16591188139742319</v>
      </c>
      <c r="H59" s="149">
        <f t="shared" si="5"/>
        <v>-2.5065091004235818E-2</v>
      </c>
    </row>
    <row r="60" spans="1:8" x14ac:dyDescent="0.2">
      <c r="A60" s="7" t="s">
        <v>130</v>
      </c>
      <c r="B60" s="30">
        <f>$B$28/$B$34*100</f>
        <v>2.9495624815652346E-2</v>
      </c>
      <c r="C60" s="31">
        <f>$C$28/$C$34*100</f>
        <v>5.8596038907769842E-2</v>
      </c>
      <c r="D60" s="30">
        <f>$D$28/$D$34*100</f>
        <v>6.1807538476469713E-2</v>
      </c>
      <c r="E60" s="31">
        <f>$E$28/$E$34*100</f>
        <v>3.8642754716278378E-2</v>
      </c>
      <c r="F60" s="32"/>
      <c r="G60" s="30">
        <f t="shared" si="4"/>
        <v>-2.9100414092117496E-2</v>
      </c>
      <c r="H60" s="31">
        <f t="shared" si="5"/>
        <v>2.3164783760191335E-2</v>
      </c>
    </row>
    <row r="61" spans="1:8" x14ac:dyDescent="0.2">
      <c r="A61" s="7" t="s">
        <v>131</v>
      </c>
      <c r="B61" s="30">
        <f>$B$29/$B$34*100</f>
        <v>0.16714187395536328</v>
      </c>
      <c r="C61" s="31">
        <f>$C$29/$C$34*100</f>
        <v>0.14063049337864761</v>
      </c>
      <c r="D61" s="30">
        <f>$D$29/$D$34*100</f>
        <v>0.19614954359474687</v>
      </c>
      <c r="E61" s="31">
        <f>$E$29/$E$34*100</f>
        <v>0.18623014321098014</v>
      </c>
      <c r="F61" s="32"/>
      <c r="G61" s="30">
        <f t="shared" si="4"/>
        <v>2.6511380576715676E-2</v>
      </c>
      <c r="H61" s="31">
        <f t="shared" si="5"/>
        <v>9.9194003837667355E-3</v>
      </c>
    </row>
    <row r="62" spans="1:8" x14ac:dyDescent="0.2">
      <c r="A62" s="7" t="s">
        <v>132</v>
      </c>
      <c r="B62" s="30">
        <f>$B$30/$B$34*100</f>
        <v>1.8041490512240683</v>
      </c>
      <c r="C62" s="31">
        <f>$C$30/$C$34*100</f>
        <v>1.2012187976092816</v>
      </c>
      <c r="D62" s="30">
        <f>$D$30/$D$34*100</f>
        <v>1.6882141707829126</v>
      </c>
      <c r="E62" s="31">
        <f>$E$30/$E$34*100</f>
        <v>1.2910404678101197</v>
      </c>
      <c r="F62" s="32"/>
      <c r="G62" s="30">
        <f t="shared" si="4"/>
        <v>0.60293025361478669</v>
      </c>
      <c r="H62" s="31">
        <f t="shared" si="5"/>
        <v>0.39717370297279286</v>
      </c>
    </row>
    <row r="63" spans="1:8" x14ac:dyDescent="0.2">
      <c r="A63" s="7" t="s">
        <v>133</v>
      </c>
      <c r="B63" s="30">
        <f>$B$31/$B$34*100</f>
        <v>3.0822927932356698</v>
      </c>
      <c r="C63" s="31">
        <f>$C$31/$C$34*100</f>
        <v>2.7364350169928513</v>
      </c>
      <c r="D63" s="30">
        <f>$D$31/$D$34*100</f>
        <v>3.467862634022751</v>
      </c>
      <c r="E63" s="31">
        <f>$E$31/$E$34*100</f>
        <v>3.6482485055031009</v>
      </c>
      <c r="F63" s="32"/>
      <c r="G63" s="30">
        <f t="shared" si="4"/>
        <v>0.34585777624281855</v>
      </c>
      <c r="H63" s="31">
        <f t="shared" si="5"/>
        <v>-0.1803858714803499</v>
      </c>
    </row>
    <row r="64" spans="1:8" x14ac:dyDescent="0.2">
      <c r="A64" s="7" t="s">
        <v>134</v>
      </c>
      <c r="B64" s="30">
        <f>$B$32/$B$34*100</f>
        <v>21.050044243437224</v>
      </c>
      <c r="C64" s="31">
        <f>$C$32/$C$34*100</f>
        <v>20.9773819289816</v>
      </c>
      <c r="D64" s="30">
        <f>$D$32/$D$34*100</f>
        <v>19.60831388013424</v>
      </c>
      <c r="E64" s="31">
        <f>$E$32/$E$34*100</f>
        <v>19.635640724807718</v>
      </c>
      <c r="F64" s="32"/>
      <c r="G64" s="30">
        <f t="shared" si="4"/>
        <v>7.2662314455623545E-2</v>
      </c>
      <c r="H64" s="31">
        <f t="shared" si="5"/>
        <v>-2.7326844673478234E-2</v>
      </c>
    </row>
    <row r="65" spans="1:8" x14ac:dyDescent="0.2">
      <c r="A65" s="142" t="s">
        <v>128</v>
      </c>
      <c r="B65" s="148">
        <f>$B$33/$B$34*100</f>
        <v>3.4608199783698752</v>
      </c>
      <c r="C65" s="149">
        <f>$C$33/$C$34*100</f>
        <v>4.4884565803351695</v>
      </c>
      <c r="D65" s="148">
        <f>$D$33/$D$34*100</f>
        <v>3.9168611986576014</v>
      </c>
      <c r="E65" s="149">
        <f>$E$33/$E$34*100</f>
        <v>3.9327150492578724</v>
      </c>
      <c r="F65" s="150"/>
      <c r="G65" s="148">
        <f t="shared" si="4"/>
        <v>-1.0276366019652943</v>
      </c>
      <c r="H65" s="149">
        <f t="shared" si="5"/>
        <v>-1.5853850600271002E-2</v>
      </c>
    </row>
    <row r="66" spans="1:8" s="43" customFormat="1" x14ac:dyDescent="0.2">
      <c r="A66" s="27" t="s">
        <v>0</v>
      </c>
      <c r="B66" s="46">
        <f>SUM(B46:B65)</f>
        <v>99.999999999999986</v>
      </c>
      <c r="C66" s="47">
        <f>SUM(C46:C65)</f>
        <v>100.00000000000003</v>
      </c>
      <c r="D66" s="46">
        <f>SUM(D46:D65)</f>
        <v>99.999999999999986</v>
      </c>
      <c r="E66" s="47">
        <f>SUM(E46:E65)</f>
        <v>100</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76"/>
  <sheetViews>
    <sheetView tabSelected="1" workbookViewId="0">
      <selection activeCell="M1" sqref="M1"/>
    </sheetView>
  </sheetViews>
  <sheetFormatPr defaultRowHeight="12.75" x14ac:dyDescent="0.2"/>
  <cols>
    <col min="1" max="1" width="25.7109375" customWidth="1"/>
    <col min="6" max="6" width="1.7109375" customWidth="1"/>
  </cols>
  <sheetData>
    <row r="1" spans="1:10" s="52" customFormat="1" ht="20.25" x14ac:dyDescent="0.3">
      <c r="A1" s="4" t="s">
        <v>10</v>
      </c>
      <c r="B1" s="198" t="s">
        <v>18</v>
      </c>
      <c r="C1" s="199"/>
      <c r="D1" s="199"/>
      <c r="E1" s="199"/>
      <c r="F1" s="199"/>
      <c r="G1" s="199"/>
      <c r="H1" s="199"/>
      <c r="I1" s="199"/>
      <c r="J1" s="199"/>
    </row>
    <row r="2" spans="1:10" s="52" customFormat="1" ht="20.25" x14ac:dyDescent="0.3">
      <c r="A2" s="4" t="s">
        <v>111</v>
      </c>
      <c r="B2" s="202" t="s">
        <v>101</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2020</v>
      </c>
      <c r="C5" s="58">
        <f>B5-1</f>
        <v>2019</v>
      </c>
      <c r="D5" s="57">
        <f>B5</f>
        <v>2020</v>
      </c>
      <c r="E5" s="58">
        <f>C5</f>
        <v>2019</v>
      </c>
      <c r="F5" s="64"/>
      <c r="G5" s="57" t="s">
        <v>4</v>
      </c>
      <c r="H5" s="58" t="s">
        <v>2</v>
      </c>
      <c r="I5" s="57" t="s">
        <v>4</v>
      </c>
      <c r="J5" s="58" t="s">
        <v>2</v>
      </c>
    </row>
    <row r="6" spans="1:10" x14ac:dyDescent="0.2">
      <c r="A6" s="7" t="s">
        <v>31</v>
      </c>
      <c r="B6" s="65">
        <v>7</v>
      </c>
      <c r="C6" s="66">
        <v>1</v>
      </c>
      <c r="D6" s="65">
        <v>37</v>
      </c>
      <c r="E6" s="66">
        <v>42</v>
      </c>
      <c r="F6" s="67"/>
      <c r="G6" s="65">
        <f t="shared" ref="G6:G37" si="0">B6-C6</f>
        <v>6</v>
      </c>
      <c r="H6" s="66">
        <f t="shared" ref="H6:H37" si="1">D6-E6</f>
        <v>-5</v>
      </c>
      <c r="I6" s="20">
        <f t="shared" ref="I6:I37" si="2">IF(C6=0, "-", IF(G6/C6&lt;10, G6/C6, "&gt;999%"))</f>
        <v>6</v>
      </c>
      <c r="J6" s="21">
        <f t="shared" ref="J6:J37" si="3">IF(E6=0, "-", IF(H6/E6&lt;10, H6/E6, "&gt;999%"))</f>
        <v>-0.11904761904761904</v>
      </c>
    </row>
    <row r="7" spans="1:10" x14ac:dyDescent="0.2">
      <c r="A7" s="7" t="s">
        <v>32</v>
      </c>
      <c r="B7" s="65">
        <v>0</v>
      </c>
      <c r="C7" s="66">
        <v>0</v>
      </c>
      <c r="D7" s="65">
        <v>0</v>
      </c>
      <c r="E7" s="66">
        <v>4</v>
      </c>
      <c r="F7" s="67"/>
      <c r="G7" s="65">
        <f t="shared" si="0"/>
        <v>0</v>
      </c>
      <c r="H7" s="66">
        <f t="shared" si="1"/>
        <v>-4</v>
      </c>
      <c r="I7" s="20" t="str">
        <f t="shared" si="2"/>
        <v>-</v>
      </c>
      <c r="J7" s="21">
        <f t="shared" si="3"/>
        <v>-1</v>
      </c>
    </row>
    <row r="8" spans="1:10" x14ac:dyDescent="0.2">
      <c r="A8" s="7" t="s">
        <v>33</v>
      </c>
      <c r="B8" s="65">
        <v>3</v>
      </c>
      <c r="C8" s="66">
        <v>1</v>
      </c>
      <c r="D8" s="65">
        <v>14</v>
      </c>
      <c r="E8" s="66">
        <v>24</v>
      </c>
      <c r="F8" s="67"/>
      <c r="G8" s="65">
        <f t="shared" si="0"/>
        <v>2</v>
      </c>
      <c r="H8" s="66">
        <f t="shared" si="1"/>
        <v>-10</v>
      </c>
      <c r="I8" s="20">
        <f t="shared" si="2"/>
        <v>2</v>
      </c>
      <c r="J8" s="21">
        <f t="shared" si="3"/>
        <v>-0.41666666666666669</v>
      </c>
    </row>
    <row r="9" spans="1:10" x14ac:dyDescent="0.2">
      <c r="A9" s="7" t="s">
        <v>34</v>
      </c>
      <c r="B9" s="65">
        <v>294</v>
      </c>
      <c r="C9" s="66">
        <v>303</v>
      </c>
      <c r="D9" s="65">
        <v>2601</v>
      </c>
      <c r="E9" s="66">
        <v>2466</v>
      </c>
      <c r="F9" s="67"/>
      <c r="G9" s="65">
        <f t="shared" si="0"/>
        <v>-9</v>
      </c>
      <c r="H9" s="66">
        <f t="shared" si="1"/>
        <v>135</v>
      </c>
      <c r="I9" s="20">
        <f t="shared" si="2"/>
        <v>-2.9702970297029702E-2</v>
      </c>
      <c r="J9" s="21">
        <f t="shared" si="3"/>
        <v>5.4744525547445258E-2</v>
      </c>
    </row>
    <row r="10" spans="1:10" x14ac:dyDescent="0.2">
      <c r="A10" s="7" t="s">
        <v>35</v>
      </c>
      <c r="B10" s="65">
        <v>2</v>
      </c>
      <c r="C10" s="66">
        <v>3</v>
      </c>
      <c r="D10" s="65">
        <v>41</v>
      </c>
      <c r="E10" s="66">
        <v>42</v>
      </c>
      <c r="F10" s="67"/>
      <c r="G10" s="65">
        <f t="shared" si="0"/>
        <v>-1</v>
      </c>
      <c r="H10" s="66">
        <f t="shared" si="1"/>
        <v>-1</v>
      </c>
      <c r="I10" s="20">
        <f t="shared" si="2"/>
        <v>-0.33333333333333331</v>
      </c>
      <c r="J10" s="21">
        <f t="shared" si="3"/>
        <v>-2.3809523809523808E-2</v>
      </c>
    </row>
    <row r="11" spans="1:10" x14ac:dyDescent="0.2">
      <c r="A11" s="7" t="s">
        <v>36</v>
      </c>
      <c r="B11" s="65">
        <v>361</v>
      </c>
      <c r="C11" s="66">
        <v>349</v>
      </c>
      <c r="D11" s="65">
        <v>3949</v>
      </c>
      <c r="E11" s="66">
        <v>3543</v>
      </c>
      <c r="F11" s="67"/>
      <c r="G11" s="65">
        <f t="shared" si="0"/>
        <v>12</v>
      </c>
      <c r="H11" s="66">
        <f t="shared" si="1"/>
        <v>406</v>
      </c>
      <c r="I11" s="20">
        <f t="shared" si="2"/>
        <v>3.4383954154727794E-2</v>
      </c>
      <c r="J11" s="21">
        <f t="shared" si="3"/>
        <v>0.11459215354219587</v>
      </c>
    </row>
    <row r="12" spans="1:10" x14ac:dyDescent="0.2">
      <c r="A12" s="7" t="s">
        <v>37</v>
      </c>
      <c r="B12" s="65">
        <v>4</v>
      </c>
      <c r="C12" s="66">
        <v>0</v>
      </c>
      <c r="D12" s="65">
        <v>4</v>
      </c>
      <c r="E12" s="66">
        <v>0</v>
      </c>
      <c r="F12" s="67"/>
      <c r="G12" s="65">
        <f t="shared" si="0"/>
        <v>4</v>
      </c>
      <c r="H12" s="66">
        <f t="shared" si="1"/>
        <v>4</v>
      </c>
      <c r="I12" s="20" t="str">
        <f t="shared" si="2"/>
        <v>-</v>
      </c>
      <c r="J12" s="21" t="str">
        <f t="shared" si="3"/>
        <v>-</v>
      </c>
    </row>
    <row r="13" spans="1:10" x14ac:dyDescent="0.2">
      <c r="A13" s="7" t="s">
        <v>38</v>
      </c>
      <c r="B13" s="65">
        <v>1</v>
      </c>
      <c r="C13" s="66">
        <v>1</v>
      </c>
      <c r="D13" s="65">
        <v>28</v>
      </c>
      <c r="E13" s="66">
        <v>28</v>
      </c>
      <c r="F13" s="67"/>
      <c r="G13" s="65">
        <f t="shared" si="0"/>
        <v>0</v>
      </c>
      <c r="H13" s="66">
        <f t="shared" si="1"/>
        <v>0</v>
      </c>
      <c r="I13" s="20">
        <f t="shared" si="2"/>
        <v>0</v>
      </c>
      <c r="J13" s="21">
        <f t="shared" si="3"/>
        <v>0</v>
      </c>
    </row>
    <row r="14" spans="1:10" x14ac:dyDescent="0.2">
      <c r="A14" s="7" t="s">
        <v>39</v>
      </c>
      <c r="B14" s="65">
        <v>4</v>
      </c>
      <c r="C14" s="66">
        <v>2</v>
      </c>
      <c r="D14" s="65">
        <v>31</v>
      </c>
      <c r="E14" s="66">
        <v>54</v>
      </c>
      <c r="F14" s="67"/>
      <c r="G14" s="65">
        <f t="shared" si="0"/>
        <v>2</v>
      </c>
      <c r="H14" s="66">
        <f t="shared" si="1"/>
        <v>-23</v>
      </c>
      <c r="I14" s="20">
        <f t="shared" si="2"/>
        <v>1</v>
      </c>
      <c r="J14" s="21">
        <f t="shared" si="3"/>
        <v>-0.42592592592592593</v>
      </c>
    </row>
    <row r="15" spans="1:10" x14ac:dyDescent="0.2">
      <c r="A15" s="7" t="s">
        <v>42</v>
      </c>
      <c r="B15" s="65">
        <v>4</v>
      </c>
      <c r="C15" s="66">
        <v>3</v>
      </c>
      <c r="D15" s="65">
        <v>42</v>
      </c>
      <c r="E15" s="66">
        <v>54</v>
      </c>
      <c r="F15" s="67"/>
      <c r="G15" s="65">
        <f t="shared" si="0"/>
        <v>1</v>
      </c>
      <c r="H15" s="66">
        <f t="shared" si="1"/>
        <v>-12</v>
      </c>
      <c r="I15" s="20">
        <f t="shared" si="2"/>
        <v>0.33333333333333331</v>
      </c>
      <c r="J15" s="21">
        <f t="shared" si="3"/>
        <v>-0.22222222222222221</v>
      </c>
    </row>
    <row r="16" spans="1:10" x14ac:dyDescent="0.2">
      <c r="A16" s="7" t="s">
        <v>43</v>
      </c>
      <c r="B16" s="65">
        <v>2</v>
      </c>
      <c r="C16" s="66">
        <v>5</v>
      </c>
      <c r="D16" s="65">
        <v>65</v>
      </c>
      <c r="E16" s="66">
        <v>89</v>
      </c>
      <c r="F16" s="67"/>
      <c r="G16" s="65">
        <f t="shared" si="0"/>
        <v>-3</v>
      </c>
      <c r="H16" s="66">
        <f t="shared" si="1"/>
        <v>-24</v>
      </c>
      <c r="I16" s="20">
        <f t="shared" si="2"/>
        <v>-0.6</v>
      </c>
      <c r="J16" s="21">
        <f t="shared" si="3"/>
        <v>-0.2696629213483146</v>
      </c>
    </row>
    <row r="17" spans="1:10" x14ac:dyDescent="0.2">
      <c r="A17" s="7" t="s">
        <v>44</v>
      </c>
      <c r="B17" s="65">
        <v>21</v>
      </c>
      <c r="C17" s="66">
        <v>19</v>
      </c>
      <c r="D17" s="65">
        <v>185</v>
      </c>
      <c r="E17" s="66">
        <v>223</v>
      </c>
      <c r="F17" s="67"/>
      <c r="G17" s="65">
        <f t="shared" si="0"/>
        <v>2</v>
      </c>
      <c r="H17" s="66">
        <f t="shared" si="1"/>
        <v>-38</v>
      </c>
      <c r="I17" s="20">
        <f t="shared" si="2"/>
        <v>0.10526315789473684</v>
      </c>
      <c r="J17" s="21">
        <f t="shared" si="3"/>
        <v>-0.17040358744394618</v>
      </c>
    </row>
    <row r="18" spans="1:10" x14ac:dyDescent="0.2">
      <c r="A18" s="7" t="s">
        <v>45</v>
      </c>
      <c r="B18" s="65">
        <v>1181</v>
      </c>
      <c r="C18" s="66">
        <v>840</v>
      </c>
      <c r="D18" s="65">
        <v>11248</v>
      </c>
      <c r="E18" s="66">
        <v>10978</v>
      </c>
      <c r="F18" s="67"/>
      <c r="G18" s="65">
        <f t="shared" si="0"/>
        <v>341</v>
      </c>
      <c r="H18" s="66">
        <f t="shared" si="1"/>
        <v>270</v>
      </c>
      <c r="I18" s="20">
        <f t="shared" si="2"/>
        <v>0.40595238095238095</v>
      </c>
      <c r="J18" s="21">
        <f t="shared" si="3"/>
        <v>2.4594643833120787E-2</v>
      </c>
    </row>
    <row r="19" spans="1:10" x14ac:dyDescent="0.2">
      <c r="A19" s="7" t="s">
        <v>48</v>
      </c>
      <c r="B19" s="65">
        <v>3</v>
      </c>
      <c r="C19" s="66">
        <v>1</v>
      </c>
      <c r="D19" s="65">
        <v>10</v>
      </c>
      <c r="E19" s="66">
        <v>11</v>
      </c>
      <c r="F19" s="67"/>
      <c r="G19" s="65">
        <f t="shared" si="0"/>
        <v>2</v>
      </c>
      <c r="H19" s="66">
        <f t="shared" si="1"/>
        <v>-1</v>
      </c>
      <c r="I19" s="20">
        <f t="shared" si="2"/>
        <v>2</v>
      </c>
      <c r="J19" s="21">
        <f t="shared" si="3"/>
        <v>-9.0909090909090912E-2</v>
      </c>
    </row>
    <row r="20" spans="1:10" x14ac:dyDescent="0.2">
      <c r="A20" s="7" t="s">
        <v>49</v>
      </c>
      <c r="B20" s="65">
        <v>54</v>
      </c>
      <c r="C20" s="66">
        <v>30</v>
      </c>
      <c r="D20" s="65">
        <v>636</v>
      </c>
      <c r="E20" s="66">
        <v>473</v>
      </c>
      <c r="F20" s="67"/>
      <c r="G20" s="65">
        <f t="shared" si="0"/>
        <v>24</v>
      </c>
      <c r="H20" s="66">
        <f t="shared" si="1"/>
        <v>163</v>
      </c>
      <c r="I20" s="20">
        <f t="shared" si="2"/>
        <v>0.8</v>
      </c>
      <c r="J20" s="21">
        <f t="shared" si="3"/>
        <v>0.34460887949260044</v>
      </c>
    </row>
    <row r="21" spans="1:10" x14ac:dyDescent="0.2">
      <c r="A21" s="7" t="s">
        <v>50</v>
      </c>
      <c r="B21" s="65">
        <v>169</v>
      </c>
      <c r="C21" s="66">
        <v>66</v>
      </c>
      <c r="D21" s="65">
        <v>1168</v>
      </c>
      <c r="E21" s="66">
        <v>513</v>
      </c>
      <c r="F21" s="67"/>
      <c r="G21" s="65">
        <f t="shared" si="0"/>
        <v>103</v>
      </c>
      <c r="H21" s="66">
        <f t="shared" si="1"/>
        <v>655</v>
      </c>
      <c r="I21" s="20">
        <f t="shared" si="2"/>
        <v>1.5606060606060606</v>
      </c>
      <c r="J21" s="21">
        <f t="shared" si="3"/>
        <v>1.2768031189083822</v>
      </c>
    </row>
    <row r="22" spans="1:10" x14ac:dyDescent="0.2">
      <c r="A22" s="7" t="s">
        <v>52</v>
      </c>
      <c r="B22" s="65">
        <v>0</v>
      </c>
      <c r="C22" s="66">
        <v>516</v>
      </c>
      <c r="D22" s="65">
        <v>3267</v>
      </c>
      <c r="E22" s="66">
        <v>7590</v>
      </c>
      <c r="F22" s="67"/>
      <c r="G22" s="65">
        <f t="shared" si="0"/>
        <v>-516</v>
      </c>
      <c r="H22" s="66">
        <f t="shared" si="1"/>
        <v>-4323</v>
      </c>
      <c r="I22" s="20">
        <f t="shared" si="2"/>
        <v>-1</v>
      </c>
      <c r="J22" s="21">
        <f t="shared" si="3"/>
        <v>-0.56956521739130439</v>
      </c>
    </row>
    <row r="23" spans="1:10" x14ac:dyDescent="0.2">
      <c r="A23" s="7" t="s">
        <v>53</v>
      </c>
      <c r="B23" s="65">
        <v>532</v>
      </c>
      <c r="C23" s="66">
        <v>670</v>
      </c>
      <c r="D23" s="65">
        <v>5798</v>
      </c>
      <c r="E23" s="66">
        <v>8161</v>
      </c>
      <c r="F23" s="67"/>
      <c r="G23" s="65">
        <f t="shared" si="0"/>
        <v>-138</v>
      </c>
      <c r="H23" s="66">
        <f t="shared" si="1"/>
        <v>-2363</v>
      </c>
      <c r="I23" s="20">
        <f t="shared" si="2"/>
        <v>-0.20597014925373133</v>
      </c>
      <c r="J23" s="21">
        <f t="shared" si="3"/>
        <v>-0.28954784952824408</v>
      </c>
    </row>
    <row r="24" spans="1:10" x14ac:dyDescent="0.2">
      <c r="A24" s="7" t="s">
        <v>54</v>
      </c>
      <c r="B24" s="65">
        <v>1542</v>
      </c>
      <c r="C24" s="66">
        <v>1099</v>
      </c>
      <c r="D24" s="65">
        <v>14854</v>
      </c>
      <c r="E24" s="66">
        <v>19189</v>
      </c>
      <c r="F24" s="67"/>
      <c r="G24" s="65">
        <f t="shared" si="0"/>
        <v>443</v>
      </c>
      <c r="H24" s="66">
        <f t="shared" si="1"/>
        <v>-4335</v>
      </c>
      <c r="I24" s="20">
        <f t="shared" si="2"/>
        <v>0.40309372156505913</v>
      </c>
      <c r="J24" s="21">
        <f t="shared" si="3"/>
        <v>-0.22591067799259992</v>
      </c>
    </row>
    <row r="25" spans="1:10" x14ac:dyDescent="0.2">
      <c r="A25" s="7" t="s">
        <v>56</v>
      </c>
      <c r="B25" s="65">
        <v>0</v>
      </c>
      <c r="C25" s="66">
        <v>0</v>
      </c>
      <c r="D25" s="65">
        <v>3</v>
      </c>
      <c r="E25" s="66">
        <v>8</v>
      </c>
      <c r="F25" s="67"/>
      <c r="G25" s="65">
        <f t="shared" si="0"/>
        <v>0</v>
      </c>
      <c r="H25" s="66">
        <f t="shared" si="1"/>
        <v>-5</v>
      </c>
      <c r="I25" s="20" t="str">
        <f t="shared" si="2"/>
        <v>-</v>
      </c>
      <c r="J25" s="21">
        <f t="shared" si="3"/>
        <v>-0.625</v>
      </c>
    </row>
    <row r="26" spans="1:10" x14ac:dyDescent="0.2">
      <c r="A26" s="7" t="s">
        <v>59</v>
      </c>
      <c r="B26" s="65">
        <v>992</v>
      </c>
      <c r="C26" s="66">
        <v>767</v>
      </c>
      <c r="D26" s="65">
        <v>6823</v>
      </c>
      <c r="E26" s="66">
        <v>7556</v>
      </c>
      <c r="F26" s="67"/>
      <c r="G26" s="65">
        <f t="shared" si="0"/>
        <v>225</v>
      </c>
      <c r="H26" s="66">
        <f t="shared" si="1"/>
        <v>-733</v>
      </c>
      <c r="I26" s="20">
        <f t="shared" si="2"/>
        <v>0.29335071707953064</v>
      </c>
      <c r="J26" s="21">
        <f t="shared" si="3"/>
        <v>-9.7008999470619375E-2</v>
      </c>
    </row>
    <row r="27" spans="1:10" x14ac:dyDescent="0.2">
      <c r="A27" s="7" t="s">
        <v>60</v>
      </c>
      <c r="B27" s="65">
        <v>0</v>
      </c>
      <c r="C27" s="66">
        <v>0</v>
      </c>
      <c r="D27" s="65">
        <v>4</v>
      </c>
      <c r="E27" s="66">
        <v>0</v>
      </c>
      <c r="F27" s="67"/>
      <c r="G27" s="65">
        <f t="shared" si="0"/>
        <v>0</v>
      </c>
      <c r="H27" s="66">
        <f t="shared" si="1"/>
        <v>4</v>
      </c>
      <c r="I27" s="20" t="str">
        <f t="shared" si="2"/>
        <v>-</v>
      </c>
      <c r="J27" s="21" t="str">
        <f t="shared" si="3"/>
        <v>-</v>
      </c>
    </row>
    <row r="28" spans="1:10" x14ac:dyDescent="0.2">
      <c r="A28" s="7" t="s">
        <v>62</v>
      </c>
      <c r="B28" s="65">
        <v>22</v>
      </c>
      <c r="C28" s="66">
        <v>23</v>
      </c>
      <c r="D28" s="65">
        <v>270</v>
      </c>
      <c r="E28" s="66">
        <v>409</v>
      </c>
      <c r="F28" s="67"/>
      <c r="G28" s="65">
        <f t="shared" si="0"/>
        <v>-1</v>
      </c>
      <c r="H28" s="66">
        <f t="shared" si="1"/>
        <v>-139</v>
      </c>
      <c r="I28" s="20">
        <f t="shared" si="2"/>
        <v>-4.3478260869565216E-2</v>
      </c>
      <c r="J28" s="21">
        <f t="shared" si="3"/>
        <v>-0.33985330073349634</v>
      </c>
    </row>
    <row r="29" spans="1:10" x14ac:dyDescent="0.2">
      <c r="A29" s="7" t="s">
        <v>63</v>
      </c>
      <c r="B29" s="65">
        <v>97</v>
      </c>
      <c r="C29" s="66">
        <v>81</v>
      </c>
      <c r="D29" s="65">
        <v>1066</v>
      </c>
      <c r="E29" s="66">
        <v>905</v>
      </c>
      <c r="F29" s="67"/>
      <c r="G29" s="65">
        <f t="shared" si="0"/>
        <v>16</v>
      </c>
      <c r="H29" s="66">
        <f t="shared" si="1"/>
        <v>161</v>
      </c>
      <c r="I29" s="20">
        <f t="shared" si="2"/>
        <v>0.19753086419753085</v>
      </c>
      <c r="J29" s="21">
        <f t="shared" si="3"/>
        <v>0.17790055248618786</v>
      </c>
    </row>
    <row r="30" spans="1:10" x14ac:dyDescent="0.2">
      <c r="A30" s="7" t="s">
        <v>65</v>
      </c>
      <c r="B30" s="65">
        <v>831</v>
      </c>
      <c r="C30" s="66">
        <v>965</v>
      </c>
      <c r="D30" s="65">
        <v>10549</v>
      </c>
      <c r="E30" s="66">
        <v>10598</v>
      </c>
      <c r="F30" s="67"/>
      <c r="G30" s="65">
        <f t="shared" si="0"/>
        <v>-134</v>
      </c>
      <c r="H30" s="66">
        <f t="shared" si="1"/>
        <v>-49</v>
      </c>
      <c r="I30" s="20">
        <f t="shared" si="2"/>
        <v>-0.13886010362694301</v>
      </c>
      <c r="J30" s="21">
        <f t="shared" si="3"/>
        <v>-4.623513870541612E-3</v>
      </c>
    </row>
    <row r="31" spans="1:10" x14ac:dyDescent="0.2">
      <c r="A31" s="7" t="s">
        <v>66</v>
      </c>
      <c r="B31" s="65">
        <v>1</v>
      </c>
      <c r="C31" s="66">
        <v>1</v>
      </c>
      <c r="D31" s="65">
        <v>21</v>
      </c>
      <c r="E31" s="66">
        <v>35</v>
      </c>
      <c r="F31" s="67"/>
      <c r="G31" s="65">
        <f t="shared" si="0"/>
        <v>0</v>
      </c>
      <c r="H31" s="66">
        <f t="shared" si="1"/>
        <v>-14</v>
      </c>
      <c r="I31" s="20">
        <f t="shared" si="2"/>
        <v>0</v>
      </c>
      <c r="J31" s="21">
        <f t="shared" si="3"/>
        <v>-0.4</v>
      </c>
    </row>
    <row r="32" spans="1:10" x14ac:dyDescent="0.2">
      <c r="A32" s="7" t="s">
        <v>67</v>
      </c>
      <c r="B32" s="65">
        <v>136</v>
      </c>
      <c r="C32" s="66">
        <v>127</v>
      </c>
      <c r="D32" s="65">
        <v>1111</v>
      </c>
      <c r="E32" s="66">
        <v>1549</v>
      </c>
      <c r="F32" s="67"/>
      <c r="G32" s="65">
        <f t="shared" si="0"/>
        <v>9</v>
      </c>
      <c r="H32" s="66">
        <f t="shared" si="1"/>
        <v>-438</v>
      </c>
      <c r="I32" s="20">
        <f t="shared" si="2"/>
        <v>7.0866141732283464E-2</v>
      </c>
      <c r="J32" s="21">
        <f t="shared" si="3"/>
        <v>-0.28276307295029052</v>
      </c>
    </row>
    <row r="33" spans="1:10" x14ac:dyDescent="0.2">
      <c r="A33" s="7" t="s">
        <v>68</v>
      </c>
      <c r="B33" s="65">
        <v>333</v>
      </c>
      <c r="C33" s="66">
        <v>116</v>
      </c>
      <c r="D33" s="65">
        <v>2082</v>
      </c>
      <c r="E33" s="66">
        <v>1336</v>
      </c>
      <c r="F33" s="67"/>
      <c r="G33" s="65">
        <f t="shared" si="0"/>
        <v>217</v>
      </c>
      <c r="H33" s="66">
        <f t="shared" si="1"/>
        <v>746</v>
      </c>
      <c r="I33" s="20">
        <f t="shared" si="2"/>
        <v>1.8706896551724137</v>
      </c>
      <c r="J33" s="21">
        <f t="shared" si="3"/>
        <v>0.55838323353293418</v>
      </c>
    </row>
    <row r="34" spans="1:10" x14ac:dyDescent="0.2">
      <c r="A34" s="7" t="s">
        <v>69</v>
      </c>
      <c r="B34" s="65">
        <v>227</v>
      </c>
      <c r="C34" s="66">
        <v>119</v>
      </c>
      <c r="D34" s="65">
        <v>1606</v>
      </c>
      <c r="E34" s="66">
        <v>1635</v>
      </c>
      <c r="F34" s="67"/>
      <c r="G34" s="65">
        <f t="shared" si="0"/>
        <v>108</v>
      </c>
      <c r="H34" s="66">
        <f t="shared" si="1"/>
        <v>-29</v>
      </c>
      <c r="I34" s="20">
        <f t="shared" si="2"/>
        <v>0.90756302521008403</v>
      </c>
      <c r="J34" s="21">
        <f t="shared" si="3"/>
        <v>-1.7737003058103974E-2</v>
      </c>
    </row>
    <row r="35" spans="1:10" x14ac:dyDescent="0.2">
      <c r="A35" s="7" t="s">
        <v>70</v>
      </c>
      <c r="B35" s="65">
        <v>3</v>
      </c>
      <c r="C35" s="66">
        <v>2</v>
      </c>
      <c r="D35" s="65">
        <v>15</v>
      </c>
      <c r="E35" s="66">
        <v>12</v>
      </c>
      <c r="F35" s="67"/>
      <c r="G35" s="65">
        <f t="shared" si="0"/>
        <v>1</v>
      </c>
      <c r="H35" s="66">
        <f t="shared" si="1"/>
        <v>3</v>
      </c>
      <c r="I35" s="20">
        <f t="shared" si="2"/>
        <v>0.5</v>
      </c>
      <c r="J35" s="21">
        <f t="shared" si="3"/>
        <v>0.25</v>
      </c>
    </row>
    <row r="36" spans="1:10" x14ac:dyDescent="0.2">
      <c r="A36" s="7" t="s">
        <v>73</v>
      </c>
      <c r="B36" s="65">
        <v>7</v>
      </c>
      <c r="C36" s="66">
        <v>4</v>
      </c>
      <c r="D36" s="65">
        <v>79</v>
      </c>
      <c r="E36" s="66">
        <v>72</v>
      </c>
      <c r="F36" s="67"/>
      <c r="G36" s="65">
        <f t="shared" si="0"/>
        <v>3</v>
      </c>
      <c r="H36" s="66">
        <f t="shared" si="1"/>
        <v>7</v>
      </c>
      <c r="I36" s="20">
        <f t="shared" si="2"/>
        <v>0.75</v>
      </c>
      <c r="J36" s="21">
        <f t="shared" si="3"/>
        <v>9.7222222222222224E-2</v>
      </c>
    </row>
    <row r="37" spans="1:10" x14ac:dyDescent="0.2">
      <c r="A37" s="7" t="s">
        <v>74</v>
      </c>
      <c r="B37" s="65">
        <v>1878</v>
      </c>
      <c r="C37" s="66">
        <v>1290</v>
      </c>
      <c r="D37" s="65">
        <v>19777</v>
      </c>
      <c r="E37" s="66">
        <v>20758</v>
      </c>
      <c r="F37" s="67"/>
      <c r="G37" s="65">
        <f t="shared" si="0"/>
        <v>588</v>
      </c>
      <c r="H37" s="66">
        <f t="shared" si="1"/>
        <v>-981</v>
      </c>
      <c r="I37" s="20">
        <f t="shared" si="2"/>
        <v>0.45581395348837211</v>
      </c>
      <c r="J37" s="21">
        <f t="shared" si="3"/>
        <v>-4.7258888139512477E-2</v>
      </c>
    </row>
    <row r="38" spans="1:10" x14ac:dyDescent="0.2">
      <c r="A38" s="7" t="s">
        <v>75</v>
      </c>
      <c r="B38" s="65">
        <v>0</v>
      </c>
      <c r="C38" s="66">
        <v>0</v>
      </c>
      <c r="D38" s="65">
        <v>3</v>
      </c>
      <c r="E38" s="66">
        <v>12</v>
      </c>
      <c r="F38" s="67"/>
      <c r="G38" s="65">
        <f t="shared" ref="G38:G74" si="4">B38-C38</f>
        <v>0</v>
      </c>
      <c r="H38" s="66">
        <f t="shared" ref="H38:H74" si="5">D38-E38</f>
        <v>-9</v>
      </c>
      <c r="I38" s="20" t="str">
        <f t="shared" ref="I38:I74" si="6">IF(C38=0, "-", IF(G38/C38&lt;10, G38/C38, "&gt;999%"))</f>
        <v>-</v>
      </c>
      <c r="J38" s="21">
        <f t="shared" ref="J38:J74" si="7">IF(E38=0, "-", IF(H38/E38&lt;10, H38/E38, "&gt;999%"))</f>
        <v>-0.75</v>
      </c>
    </row>
    <row r="39" spans="1:10" x14ac:dyDescent="0.2">
      <c r="A39" s="7" t="s">
        <v>76</v>
      </c>
      <c r="B39" s="65">
        <v>486</v>
      </c>
      <c r="C39" s="66">
        <v>466</v>
      </c>
      <c r="D39" s="65">
        <v>4668</v>
      </c>
      <c r="E39" s="66">
        <v>4707</v>
      </c>
      <c r="F39" s="67"/>
      <c r="G39" s="65">
        <f t="shared" si="4"/>
        <v>20</v>
      </c>
      <c r="H39" s="66">
        <f t="shared" si="5"/>
        <v>-39</v>
      </c>
      <c r="I39" s="20">
        <f t="shared" si="6"/>
        <v>4.2918454935622317E-2</v>
      </c>
      <c r="J39" s="21">
        <f t="shared" si="7"/>
        <v>-8.2855321861057991E-3</v>
      </c>
    </row>
    <row r="40" spans="1:10" x14ac:dyDescent="0.2">
      <c r="A40" s="7" t="s">
        <v>78</v>
      </c>
      <c r="B40" s="65">
        <v>62</v>
      </c>
      <c r="C40" s="66">
        <v>118</v>
      </c>
      <c r="D40" s="65">
        <v>1194</v>
      </c>
      <c r="E40" s="66">
        <v>1264</v>
      </c>
      <c r="F40" s="67"/>
      <c r="G40" s="65">
        <f t="shared" si="4"/>
        <v>-56</v>
      </c>
      <c r="H40" s="66">
        <f t="shared" si="5"/>
        <v>-70</v>
      </c>
      <c r="I40" s="20">
        <f t="shared" si="6"/>
        <v>-0.47457627118644069</v>
      </c>
      <c r="J40" s="21">
        <f t="shared" si="7"/>
        <v>-5.5379746835443035E-2</v>
      </c>
    </row>
    <row r="41" spans="1:10" x14ac:dyDescent="0.2">
      <c r="A41" s="7" t="s">
        <v>79</v>
      </c>
      <c r="B41" s="65">
        <v>493</v>
      </c>
      <c r="C41" s="66">
        <v>198</v>
      </c>
      <c r="D41" s="65">
        <v>4040</v>
      </c>
      <c r="E41" s="66">
        <v>2488</v>
      </c>
      <c r="F41" s="67"/>
      <c r="G41" s="65">
        <f t="shared" si="4"/>
        <v>295</v>
      </c>
      <c r="H41" s="66">
        <f t="shared" si="5"/>
        <v>1552</v>
      </c>
      <c r="I41" s="20">
        <f t="shared" si="6"/>
        <v>1.4898989898989898</v>
      </c>
      <c r="J41" s="21">
        <f t="shared" si="7"/>
        <v>0.6237942122186495</v>
      </c>
    </row>
    <row r="42" spans="1:10" x14ac:dyDescent="0.2">
      <c r="A42" s="7" t="s">
        <v>80</v>
      </c>
      <c r="B42" s="65">
        <v>63</v>
      </c>
      <c r="C42" s="66">
        <v>72</v>
      </c>
      <c r="D42" s="65">
        <v>823</v>
      </c>
      <c r="E42" s="66">
        <v>705</v>
      </c>
      <c r="F42" s="67"/>
      <c r="G42" s="65">
        <f t="shared" si="4"/>
        <v>-9</v>
      </c>
      <c r="H42" s="66">
        <f t="shared" si="5"/>
        <v>118</v>
      </c>
      <c r="I42" s="20">
        <f t="shared" si="6"/>
        <v>-0.125</v>
      </c>
      <c r="J42" s="21">
        <f t="shared" si="7"/>
        <v>0.16737588652482269</v>
      </c>
    </row>
    <row r="43" spans="1:10" x14ac:dyDescent="0.2">
      <c r="A43" s="7" t="s">
        <v>81</v>
      </c>
      <c r="B43" s="65">
        <v>1894</v>
      </c>
      <c r="C43" s="66">
        <v>1642</v>
      </c>
      <c r="D43" s="65">
        <v>15937</v>
      </c>
      <c r="E43" s="66">
        <v>19955</v>
      </c>
      <c r="F43" s="67"/>
      <c r="G43" s="65">
        <f t="shared" si="4"/>
        <v>252</v>
      </c>
      <c r="H43" s="66">
        <f t="shared" si="5"/>
        <v>-4018</v>
      </c>
      <c r="I43" s="20">
        <f t="shared" si="6"/>
        <v>0.15347137637028013</v>
      </c>
      <c r="J43" s="21">
        <f t="shared" si="7"/>
        <v>-0.20135304434978701</v>
      </c>
    </row>
    <row r="44" spans="1:10" x14ac:dyDescent="0.2">
      <c r="A44" s="7" t="s">
        <v>82</v>
      </c>
      <c r="B44" s="65">
        <v>0</v>
      </c>
      <c r="C44" s="66">
        <v>0</v>
      </c>
      <c r="D44" s="65">
        <v>1</v>
      </c>
      <c r="E44" s="66">
        <v>2</v>
      </c>
      <c r="F44" s="67"/>
      <c r="G44" s="65">
        <f t="shared" si="4"/>
        <v>0</v>
      </c>
      <c r="H44" s="66">
        <f t="shared" si="5"/>
        <v>-1</v>
      </c>
      <c r="I44" s="20" t="str">
        <f t="shared" si="6"/>
        <v>-</v>
      </c>
      <c r="J44" s="21">
        <f t="shared" si="7"/>
        <v>-0.5</v>
      </c>
    </row>
    <row r="45" spans="1:10" x14ac:dyDescent="0.2">
      <c r="A45" s="7" t="s">
        <v>83</v>
      </c>
      <c r="B45" s="65">
        <v>839</v>
      </c>
      <c r="C45" s="66">
        <v>875</v>
      </c>
      <c r="D45" s="65">
        <v>8171</v>
      </c>
      <c r="E45" s="66">
        <v>10427</v>
      </c>
      <c r="F45" s="67"/>
      <c r="G45" s="65">
        <f t="shared" si="4"/>
        <v>-36</v>
      </c>
      <c r="H45" s="66">
        <f t="shared" si="5"/>
        <v>-2256</v>
      </c>
      <c r="I45" s="20">
        <f t="shared" si="6"/>
        <v>-4.1142857142857141E-2</v>
      </c>
      <c r="J45" s="21">
        <f t="shared" si="7"/>
        <v>-0.21636136952143473</v>
      </c>
    </row>
    <row r="46" spans="1:10" x14ac:dyDescent="0.2">
      <c r="A46" s="7" t="s">
        <v>84</v>
      </c>
      <c r="B46" s="65">
        <v>13</v>
      </c>
      <c r="C46" s="66">
        <v>72</v>
      </c>
      <c r="D46" s="65">
        <v>296</v>
      </c>
      <c r="E46" s="66">
        <v>426</v>
      </c>
      <c r="F46" s="67"/>
      <c r="G46" s="65">
        <f t="shared" si="4"/>
        <v>-59</v>
      </c>
      <c r="H46" s="66">
        <f t="shared" si="5"/>
        <v>-130</v>
      </c>
      <c r="I46" s="20">
        <f t="shared" si="6"/>
        <v>-0.81944444444444442</v>
      </c>
      <c r="J46" s="21">
        <f t="shared" si="7"/>
        <v>-0.30516431924882631</v>
      </c>
    </row>
    <row r="47" spans="1:10" x14ac:dyDescent="0.2">
      <c r="A47" s="7" t="s">
        <v>85</v>
      </c>
      <c r="B47" s="65">
        <v>60</v>
      </c>
      <c r="C47" s="66">
        <v>45</v>
      </c>
      <c r="D47" s="65">
        <v>645</v>
      </c>
      <c r="E47" s="66">
        <v>586</v>
      </c>
      <c r="F47" s="67"/>
      <c r="G47" s="65">
        <f t="shared" si="4"/>
        <v>15</v>
      </c>
      <c r="H47" s="66">
        <f t="shared" si="5"/>
        <v>59</v>
      </c>
      <c r="I47" s="20">
        <f t="shared" si="6"/>
        <v>0.33333333333333331</v>
      </c>
      <c r="J47" s="21">
        <f t="shared" si="7"/>
        <v>0.10068259385665529</v>
      </c>
    </row>
    <row r="48" spans="1:10" x14ac:dyDescent="0.2">
      <c r="A48" s="7" t="s">
        <v>86</v>
      </c>
      <c r="B48" s="65">
        <v>80</v>
      </c>
      <c r="C48" s="66">
        <v>91</v>
      </c>
      <c r="D48" s="65">
        <v>1016</v>
      </c>
      <c r="E48" s="66">
        <v>906</v>
      </c>
      <c r="F48" s="67"/>
      <c r="G48" s="65">
        <f t="shared" si="4"/>
        <v>-11</v>
      </c>
      <c r="H48" s="66">
        <f t="shared" si="5"/>
        <v>110</v>
      </c>
      <c r="I48" s="20">
        <f t="shared" si="6"/>
        <v>-0.12087912087912088</v>
      </c>
      <c r="J48" s="21">
        <f t="shared" si="7"/>
        <v>0.12141280353200883</v>
      </c>
    </row>
    <row r="49" spans="1:10" x14ac:dyDescent="0.2">
      <c r="A49" s="7" t="s">
        <v>87</v>
      </c>
      <c r="B49" s="65">
        <v>154</v>
      </c>
      <c r="C49" s="66">
        <v>106</v>
      </c>
      <c r="D49" s="65">
        <v>1256</v>
      </c>
      <c r="E49" s="66">
        <v>1264</v>
      </c>
      <c r="F49" s="67"/>
      <c r="G49" s="65">
        <f t="shared" si="4"/>
        <v>48</v>
      </c>
      <c r="H49" s="66">
        <f t="shared" si="5"/>
        <v>-8</v>
      </c>
      <c r="I49" s="20">
        <f t="shared" si="6"/>
        <v>0.45283018867924529</v>
      </c>
      <c r="J49" s="21">
        <f t="shared" si="7"/>
        <v>-6.3291139240506328E-3</v>
      </c>
    </row>
    <row r="50" spans="1:10" x14ac:dyDescent="0.2">
      <c r="A50" s="7" t="s">
        <v>88</v>
      </c>
      <c r="B50" s="65">
        <v>0</v>
      </c>
      <c r="C50" s="66">
        <v>1</v>
      </c>
      <c r="D50" s="65">
        <v>9</v>
      </c>
      <c r="E50" s="66">
        <v>5</v>
      </c>
      <c r="F50" s="67"/>
      <c r="G50" s="65">
        <f t="shared" si="4"/>
        <v>-1</v>
      </c>
      <c r="H50" s="66">
        <f t="shared" si="5"/>
        <v>4</v>
      </c>
      <c r="I50" s="20">
        <f t="shared" si="6"/>
        <v>-1</v>
      </c>
      <c r="J50" s="21">
        <f t="shared" si="7"/>
        <v>0.8</v>
      </c>
    </row>
    <row r="51" spans="1:10" x14ac:dyDescent="0.2">
      <c r="A51" s="7" t="s">
        <v>90</v>
      </c>
      <c r="B51" s="65">
        <v>98</v>
      </c>
      <c r="C51" s="66">
        <v>63</v>
      </c>
      <c r="D51" s="65">
        <v>943</v>
      </c>
      <c r="E51" s="66">
        <v>839</v>
      </c>
      <c r="F51" s="67"/>
      <c r="G51" s="65">
        <f t="shared" si="4"/>
        <v>35</v>
      </c>
      <c r="H51" s="66">
        <f t="shared" si="5"/>
        <v>104</v>
      </c>
      <c r="I51" s="20">
        <f t="shared" si="6"/>
        <v>0.55555555555555558</v>
      </c>
      <c r="J51" s="21">
        <f t="shared" si="7"/>
        <v>0.12395709177592372</v>
      </c>
    </row>
    <row r="52" spans="1:10" x14ac:dyDescent="0.2">
      <c r="A52" s="7" t="s">
        <v>91</v>
      </c>
      <c r="B52" s="65">
        <v>65</v>
      </c>
      <c r="C52" s="66">
        <v>31</v>
      </c>
      <c r="D52" s="65">
        <v>490</v>
      </c>
      <c r="E52" s="66">
        <v>189</v>
      </c>
      <c r="F52" s="67"/>
      <c r="G52" s="65">
        <f t="shared" si="4"/>
        <v>34</v>
      </c>
      <c r="H52" s="66">
        <f t="shared" si="5"/>
        <v>301</v>
      </c>
      <c r="I52" s="20">
        <f t="shared" si="6"/>
        <v>1.096774193548387</v>
      </c>
      <c r="J52" s="21">
        <f t="shared" si="7"/>
        <v>1.5925925925925926</v>
      </c>
    </row>
    <row r="53" spans="1:10" x14ac:dyDescent="0.2">
      <c r="A53" s="7" t="s">
        <v>92</v>
      </c>
      <c r="B53" s="65">
        <v>577</v>
      </c>
      <c r="C53" s="66">
        <v>428</v>
      </c>
      <c r="D53" s="65">
        <v>5475</v>
      </c>
      <c r="E53" s="66">
        <v>6756</v>
      </c>
      <c r="F53" s="67"/>
      <c r="G53" s="65">
        <f t="shared" si="4"/>
        <v>149</v>
      </c>
      <c r="H53" s="66">
        <f t="shared" si="5"/>
        <v>-1281</v>
      </c>
      <c r="I53" s="20">
        <f t="shared" si="6"/>
        <v>0.34813084112149534</v>
      </c>
      <c r="J53" s="21">
        <f t="shared" si="7"/>
        <v>-0.18960923623445827</v>
      </c>
    </row>
    <row r="54" spans="1:10" x14ac:dyDescent="0.2">
      <c r="A54" s="7" t="s">
        <v>93</v>
      </c>
      <c r="B54" s="65">
        <v>352</v>
      </c>
      <c r="C54" s="66">
        <v>200</v>
      </c>
      <c r="D54" s="65">
        <v>3130</v>
      </c>
      <c r="E54" s="66">
        <v>2200</v>
      </c>
      <c r="F54" s="67"/>
      <c r="G54" s="65">
        <f t="shared" si="4"/>
        <v>152</v>
      </c>
      <c r="H54" s="66">
        <f t="shared" si="5"/>
        <v>930</v>
      </c>
      <c r="I54" s="20">
        <f t="shared" si="6"/>
        <v>0.76</v>
      </c>
      <c r="J54" s="21">
        <f t="shared" si="7"/>
        <v>0.42272727272727273</v>
      </c>
    </row>
    <row r="55" spans="1:10" x14ac:dyDescent="0.2">
      <c r="A55" s="7" t="s">
        <v>94</v>
      </c>
      <c r="B55" s="65">
        <v>5229</v>
      </c>
      <c r="C55" s="66">
        <v>3896</v>
      </c>
      <c r="D55" s="65">
        <v>45907</v>
      </c>
      <c r="E55" s="66">
        <v>47078</v>
      </c>
      <c r="F55" s="67"/>
      <c r="G55" s="65">
        <f t="shared" si="4"/>
        <v>1333</v>
      </c>
      <c r="H55" s="66">
        <f t="shared" si="5"/>
        <v>-1171</v>
      </c>
      <c r="I55" s="20">
        <f t="shared" si="6"/>
        <v>0.3421457905544148</v>
      </c>
      <c r="J55" s="21">
        <f t="shared" si="7"/>
        <v>-2.4873614002294066E-2</v>
      </c>
    </row>
    <row r="56" spans="1:10" x14ac:dyDescent="0.2">
      <c r="A56" s="7" t="s">
        <v>96</v>
      </c>
      <c r="B56" s="65">
        <v>484</v>
      </c>
      <c r="C56" s="66">
        <v>643</v>
      </c>
      <c r="D56" s="65">
        <v>7016</v>
      </c>
      <c r="E56" s="66">
        <v>8447</v>
      </c>
      <c r="F56" s="67"/>
      <c r="G56" s="65">
        <f t="shared" si="4"/>
        <v>-159</v>
      </c>
      <c r="H56" s="66">
        <f t="shared" si="5"/>
        <v>-1431</v>
      </c>
      <c r="I56" s="20">
        <f t="shared" si="6"/>
        <v>-0.24727838258164853</v>
      </c>
      <c r="J56" s="21">
        <f t="shared" si="7"/>
        <v>-0.16940925772463597</v>
      </c>
    </row>
    <row r="57" spans="1:10" x14ac:dyDescent="0.2">
      <c r="A57" s="7" t="s">
        <v>97</v>
      </c>
      <c r="B57" s="65">
        <v>117</v>
      </c>
      <c r="C57" s="66">
        <v>72</v>
      </c>
      <c r="D57" s="65">
        <v>1098</v>
      </c>
      <c r="E57" s="66">
        <v>989</v>
      </c>
      <c r="F57" s="67"/>
      <c r="G57" s="65">
        <f t="shared" si="4"/>
        <v>45</v>
      </c>
      <c r="H57" s="66">
        <f t="shared" si="5"/>
        <v>109</v>
      </c>
      <c r="I57" s="20">
        <f t="shared" si="6"/>
        <v>0.625</v>
      </c>
      <c r="J57" s="21">
        <f t="shared" si="7"/>
        <v>0.1102123356926188</v>
      </c>
    </row>
    <row r="58" spans="1:10" x14ac:dyDescent="0.2">
      <c r="A58" s="142" t="s">
        <v>40</v>
      </c>
      <c r="B58" s="143">
        <v>14</v>
      </c>
      <c r="C58" s="144">
        <v>12</v>
      </c>
      <c r="D58" s="143">
        <v>106</v>
      </c>
      <c r="E58" s="144">
        <v>115</v>
      </c>
      <c r="F58" s="145"/>
      <c r="G58" s="143">
        <f t="shared" si="4"/>
        <v>2</v>
      </c>
      <c r="H58" s="144">
        <f t="shared" si="5"/>
        <v>-9</v>
      </c>
      <c r="I58" s="151">
        <f t="shared" si="6"/>
        <v>0.16666666666666666</v>
      </c>
      <c r="J58" s="152">
        <f t="shared" si="7"/>
        <v>-7.8260869565217397E-2</v>
      </c>
    </row>
    <row r="59" spans="1:10" x14ac:dyDescent="0.2">
      <c r="A59" s="7" t="s">
        <v>41</v>
      </c>
      <c r="B59" s="65">
        <v>0</v>
      </c>
      <c r="C59" s="66">
        <v>0</v>
      </c>
      <c r="D59" s="65">
        <v>0</v>
      </c>
      <c r="E59" s="66">
        <v>3</v>
      </c>
      <c r="F59" s="67"/>
      <c r="G59" s="65">
        <f t="shared" si="4"/>
        <v>0</v>
      </c>
      <c r="H59" s="66">
        <f t="shared" si="5"/>
        <v>-3</v>
      </c>
      <c r="I59" s="20" t="str">
        <f t="shared" si="6"/>
        <v>-</v>
      </c>
      <c r="J59" s="21">
        <f t="shared" si="7"/>
        <v>-1</v>
      </c>
    </row>
    <row r="60" spans="1:10" x14ac:dyDescent="0.2">
      <c r="A60" s="7" t="s">
        <v>46</v>
      </c>
      <c r="B60" s="65">
        <v>3</v>
      </c>
      <c r="C60" s="66">
        <v>3</v>
      </c>
      <c r="D60" s="65">
        <v>40</v>
      </c>
      <c r="E60" s="66">
        <v>36</v>
      </c>
      <c r="F60" s="67"/>
      <c r="G60" s="65">
        <f t="shared" si="4"/>
        <v>0</v>
      </c>
      <c r="H60" s="66">
        <f t="shared" si="5"/>
        <v>4</v>
      </c>
      <c r="I60" s="20">
        <f t="shared" si="6"/>
        <v>0</v>
      </c>
      <c r="J60" s="21">
        <f t="shared" si="7"/>
        <v>0.1111111111111111</v>
      </c>
    </row>
    <row r="61" spans="1:10" x14ac:dyDescent="0.2">
      <c r="A61" s="7" t="s">
        <v>47</v>
      </c>
      <c r="B61" s="65">
        <v>89</v>
      </c>
      <c r="C61" s="66">
        <v>75</v>
      </c>
      <c r="D61" s="65">
        <v>861</v>
      </c>
      <c r="E61" s="66">
        <v>767</v>
      </c>
      <c r="F61" s="67"/>
      <c r="G61" s="65">
        <f t="shared" si="4"/>
        <v>14</v>
      </c>
      <c r="H61" s="66">
        <f t="shared" si="5"/>
        <v>94</v>
      </c>
      <c r="I61" s="20">
        <f t="shared" si="6"/>
        <v>0.18666666666666668</v>
      </c>
      <c r="J61" s="21">
        <f t="shared" si="7"/>
        <v>0.12255541069100391</v>
      </c>
    </row>
    <row r="62" spans="1:10" x14ac:dyDescent="0.2">
      <c r="A62" s="7" t="s">
        <v>51</v>
      </c>
      <c r="B62" s="65">
        <v>102</v>
      </c>
      <c r="C62" s="66">
        <v>87</v>
      </c>
      <c r="D62" s="65">
        <v>1043</v>
      </c>
      <c r="E62" s="66">
        <v>1042</v>
      </c>
      <c r="F62" s="67"/>
      <c r="G62" s="65">
        <f t="shared" si="4"/>
        <v>15</v>
      </c>
      <c r="H62" s="66">
        <f t="shared" si="5"/>
        <v>1</v>
      </c>
      <c r="I62" s="20">
        <f t="shared" si="6"/>
        <v>0.17241379310344829</v>
      </c>
      <c r="J62" s="21">
        <f t="shared" si="7"/>
        <v>9.5969289827255275E-4</v>
      </c>
    </row>
    <row r="63" spans="1:10" x14ac:dyDescent="0.2">
      <c r="A63" s="7" t="s">
        <v>55</v>
      </c>
      <c r="B63" s="65">
        <v>6</v>
      </c>
      <c r="C63" s="66">
        <v>5</v>
      </c>
      <c r="D63" s="65">
        <v>34</v>
      </c>
      <c r="E63" s="66">
        <v>23</v>
      </c>
      <c r="F63" s="67"/>
      <c r="G63" s="65">
        <f t="shared" si="4"/>
        <v>1</v>
      </c>
      <c r="H63" s="66">
        <f t="shared" si="5"/>
        <v>11</v>
      </c>
      <c r="I63" s="20">
        <f t="shared" si="6"/>
        <v>0.2</v>
      </c>
      <c r="J63" s="21">
        <f t="shared" si="7"/>
        <v>0.47826086956521741</v>
      </c>
    </row>
    <row r="64" spans="1:10" x14ac:dyDescent="0.2">
      <c r="A64" s="7" t="s">
        <v>57</v>
      </c>
      <c r="B64" s="65">
        <v>0</v>
      </c>
      <c r="C64" s="66">
        <v>2</v>
      </c>
      <c r="D64" s="65">
        <v>8</v>
      </c>
      <c r="E64" s="66">
        <v>5</v>
      </c>
      <c r="F64" s="67"/>
      <c r="G64" s="65">
        <f t="shared" si="4"/>
        <v>-2</v>
      </c>
      <c r="H64" s="66">
        <f t="shared" si="5"/>
        <v>3</v>
      </c>
      <c r="I64" s="20">
        <f t="shared" si="6"/>
        <v>-1</v>
      </c>
      <c r="J64" s="21">
        <f t="shared" si="7"/>
        <v>0.6</v>
      </c>
    </row>
    <row r="65" spans="1:10" x14ac:dyDescent="0.2">
      <c r="A65" s="7" t="s">
        <v>58</v>
      </c>
      <c r="B65" s="65">
        <v>152</v>
      </c>
      <c r="C65" s="66">
        <v>153</v>
      </c>
      <c r="D65" s="65">
        <v>1940</v>
      </c>
      <c r="E65" s="66">
        <v>1964</v>
      </c>
      <c r="F65" s="67"/>
      <c r="G65" s="65">
        <f t="shared" si="4"/>
        <v>-1</v>
      </c>
      <c r="H65" s="66">
        <f t="shared" si="5"/>
        <v>-24</v>
      </c>
      <c r="I65" s="20">
        <f t="shared" si="6"/>
        <v>-6.5359477124183009E-3</v>
      </c>
      <c r="J65" s="21">
        <f t="shared" si="7"/>
        <v>-1.2219959266802444E-2</v>
      </c>
    </row>
    <row r="66" spans="1:10" x14ac:dyDescent="0.2">
      <c r="A66" s="7" t="s">
        <v>61</v>
      </c>
      <c r="B66" s="65">
        <v>48</v>
      </c>
      <c r="C66" s="66">
        <v>54</v>
      </c>
      <c r="D66" s="65">
        <v>489</v>
      </c>
      <c r="E66" s="66">
        <v>482</v>
      </c>
      <c r="F66" s="67"/>
      <c r="G66" s="65">
        <f t="shared" si="4"/>
        <v>-6</v>
      </c>
      <c r="H66" s="66">
        <f t="shared" si="5"/>
        <v>7</v>
      </c>
      <c r="I66" s="20">
        <f t="shared" si="6"/>
        <v>-0.1111111111111111</v>
      </c>
      <c r="J66" s="21">
        <f t="shared" si="7"/>
        <v>1.4522821576763486E-2</v>
      </c>
    </row>
    <row r="67" spans="1:10" x14ac:dyDescent="0.2">
      <c r="A67" s="7" t="s">
        <v>64</v>
      </c>
      <c r="B67" s="65">
        <v>81</v>
      </c>
      <c r="C67" s="66">
        <v>62</v>
      </c>
      <c r="D67" s="65">
        <v>510</v>
      </c>
      <c r="E67" s="66">
        <v>552</v>
      </c>
      <c r="F67" s="67"/>
      <c r="G67" s="65">
        <f t="shared" si="4"/>
        <v>19</v>
      </c>
      <c r="H67" s="66">
        <f t="shared" si="5"/>
        <v>-42</v>
      </c>
      <c r="I67" s="20">
        <f t="shared" si="6"/>
        <v>0.30645161290322581</v>
      </c>
      <c r="J67" s="21">
        <f t="shared" si="7"/>
        <v>-7.6086956521739135E-2</v>
      </c>
    </row>
    <row r="68" spans="1:10" x14ac:dyDescent="0.2">
      <c r="A68" s="7" t="s">
        <v>71</v>
      </c>
      <c r="B68" s="65">
        <v>16</v>
      </c>
      <c r="C68" s="66">
        <v>47</v>
      </c>
      <c r="D68" s="65">
        <v>213</v>
      </c>
      <c r="E68" s="66">
        <v>236</v>
      </c>
      <c r="F68" s="67"/>
      <c r="G68" s="65">
        <f t="shared" si="4"/>
        <v>-31</v>
      </c>
      <c r="H68" s="66">
        <f t="shared" si="5"/>
        <v>-23</v>
      </c>
      <c r="I68" s="20">
        <f t="shared" si="6"/>
        <v>-0.65957446808510634</v>
      </c>
      <c r="J68" s="21">
        <f t="shared" si="7"/>
        <v>-9.7457627118644072E-2</v>
      </c>
    </row>
    <row r="69" spans="1:10" x14ac:dyDescent="0.2">
      <c r="A69" s="7" t="s">
        <v>72</v>
      </c>
      <c r="B69" s="65">
        <v>9</v>
      </c>
      <c r="C69" s="66">
        <v>27</v>
      </c>
      <c r="D69" s="65">
        <v>167</v>
      </c>
      <c r="E69" s="66">
        <v>757</v>
      </c>
      <c r="F69" s="67"/>
      <c r="G69" s="65">
        <f t="shared" si="4"/>
        <v>-18</v>
      </c>
      <c r="H69" s="66">
        <f t="shared" si="5"/>
        <v>-590</v>
      </c>
      <c r="I69" s="20">
        <f t="shared" si="6"/>
        <v>-0.66666666666666663</v>
      </c>
      <c r="J69" s="21">
        <f t="shared" si="7"/>
        <v>-0.77939233817701448</v>
      </c>
    </row>
    <row r="70" spans="1:10" x14ac:dyDescent="0.2">
      <c r="A70" s="7" t="s">
        <v>77</v>
      </c>
      <c r="B70" s="65">
        <v>9</v>
      </c>
      <c r="C70" s="66">
        <v>20</v>
      </c>
      <c r="D70" s="65">
        <v>156</v>
      </c>
      <c r="E70" s="66">
        <v>188</v>
      </c>
      <c r="F70" s="67"/>
      <c r="G70" s="65">
        <f t="shared" si="4"/>
        <v>-11</v>
      </c>
      <c r="H70" s="66">
        <f t="shared" si="5"/>
        <v>-32</v>
      </c>
      <c r="I70" s="20">
        <f t="shared" si="6"/>
        <v>-0.55000000000000004</v>
      </c>
      <c r="J70" s="21">
        <f t="shared" si="7"/>
        <v>-0.1702127659574468</v>
      </c>
    </row>
    <row r="71" spans="1:10" x14ac:dyDescent="0.2">
      <c r="A71" s="7" t="s">
        <v>89</v>
      </c>
      <c r="B71" s="65">
        <v>8</v>
      </c>
      <c r="C71" s="66">
        <v>8</v>
      </c>
      <c r="D71" s="65">
        <v>144</v>
      </c>
      <c r="E71" s="66">
        <v>249</v>
      </c>
      <c r="F71" s="67"/>
      <c r="G71" s="65">
        <f t="shared" si="4"/>
        <v>0</v>
      </c>
      <c r="H71" s="66">
        <f t="shared" si="5"/>
        <v>-105</v>
      </c>
      <c r="I71" s="20">
        <f t="shared" si="6"/>
        <v>0</v>
      </c>
      <c r="J71" s="21">
        <f t="shared" si="7"/>
        <v>-0.42168674698795183</v>
      </c>
    </row>
    <row r="72" spans="1:10" x14ac:dyDescent="0.2">
      <c r="A72" s="7" t="s">
        <v>95</v>
      </c>
      <c r="B72" s="65">
        <v>4</v>
      </c>
      <c r="C72" s="66">
        <v>19</v>
      </c>
      <c r="D72" s="65">
        <v>140</v>
      </c>
      <c r="E72" s="66">
        <v>152</v>
      </c>
      <c r="F72" s="67"/>
      <c r="G72" s="65">
        <f t="shared" si="4"/>
        <v>-15</v>
      </c>
      <c r="H72" s="66">
        <f t="shared" si="5"/>
        <v>-12</v>
      </c>
      <c r="I72" s="20">
        <f t="shared" si="6"/>
        <v>-0.78947368421052633</v>
      </c>
      <c r="J72" s="21">
        <f t="shared" si="7"/>
        <v>-7.8947368421052627E-2</v>
      </c>
    </row>
    <row r="73" spans="1:10" x14ac:dyDescent="0.2">
      <c r="A73" s="7" t="s">
        <v>98</v>
      </c>
      <c r="B73" s="65">
        <v>18</v>
      </c>
      <c r="C73" s="66">
        <v>60</v>
      </c>
      <c r="D73" s="65">
        <v>328</v>
      </c>
      <c r="E73" s="66">
        <v>513</v>
      </c>
      <c r="F73" s="67"/>
      <c r="G73" s="65">
        <f t="shared" si="4"/>
        <v>-42</v>
      </c>
      <c r="H73" s="66">
        <f t="shared" si="5"/>
        <v>-185</v>
      </c>
      <c r="I73" s="20">
        <f t="shared" si="6"/>
        <v>-0.7</v>
      </c>
      <c r="J73" s="21">
        <f t="shared" si="7"/>
        <v>-0.36062378167641324</v>
      </c>
    </row>
    <row r="74" spans="1:10" x14ac:dyDescent="0.2">
      <c r="A74" s="7" t="s">
        <v>99</v>
      </c>
      <c r="B74" s="65">
        <v>6</v>
      </c>
      <c r="C74" s="66">
        <v>9</v>
      </c>
      <c r="D74" s="65">
        <v>88</v>
      </c>
      <c r="E74" s="66">
        <v>102</v>
      </c>
      <c r="F74" s="67"/>
      <c r="G74" s="65">
        <f t="shared" si="4"/>
        <v>-3</v>
      </c>
      <c r="H74" s="66">
        <f t="shared" si="5"/>
        <v>-14</v>
      </c>
      <c r="I74" s="20">
        <f t="shared" si="6"/>
        <v>-0.33333333333333331</v>
      </c>
      <c r="J74" s="21">
        <f t="shared" si="7"/>
        <v>-0.13725490196078433</v>
      </c>
    </row>
    <row r="75" spans="1:10" x14ac:dyDescent="0.2">
      <c r="A75" s="1"/>
      <c r="B75" s="68"/>
      <c r="C75" s="69"/>
      <c r="D75" s="68"/>
      <c r="E75" s="69"/>
      <c r="F75" s="70"/>
      <c r="G75" s="68"/>
      <c r="H75" s="69"/>
      <c r="I75" s="5"/>
      <c r="J75" s="6"/>
    </row>
    <row r="76" spans="1:10" s="43" customFormat="1" x14ac:dyDescent="0.2">
      <c r="A76" s="27" t="s">
        <v>5</v>
      </c>
      <c r="B76" s="71">
        <f>SUM(B6:B75)</f>
        <v>20342</v>
      </c>
      <c r="C76" s="72">
        <f>SUM(C6:C75)</f>
        <v>17066</v>
      </c>
      <c r="D76" s="71">
        <f>SUM(D6:D75)</f>
        <v>195769</v>
      </c>
      <c r="E76" s="72">
        <f>SUM(E6:E75)</f>
        <v>214788</v>
      </c>
      <c r="F76" s="73"/>
      <c r="G76" s="71">
        <f>SUM(G6:G75)</f>
        <v>3276</v>
      </c>
      <c r="H76" s="72">
        <f>SUM(H6:H75)</f>
        <v>-19019</v>
      </c>
      <c r="I76" s="37">
        <f>IF(C76=0, 0, G76/C76)</f>
        <v>0.19196062346185397</v>
      </c>
      <c r="J76" s="38">
        <f>IF(E76=0, 0, H76/E76)</f>
        <v>-8.8547777343240777E-2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76"/>
  <sheetViews>
    <sheetView tabSelected="1" workbookViewId="0">
      <selection activeCell="M1" sqref="M1"/>
    </sheetView>
  </sheetViews>
  <sheetFormatPr defaultRowHeight="12.75" x14ac:dyDescent="0.2"/>
  <cols>
    <col min="1" max="1" width="19.7109375" customWidth="1"/>
    <col min="2" max="5" width="10.140625" customWidth="1"/>
    <col min="6" max="6" width="1.7109375" customWidth="1"/>
    <col min="7" max="8" width="10.140625" customWidth="1"/>
  </cols>
  <sheetData>
    <row r="1" spans="1:8" s="52" customFormat="1" ht="20.25" x14ac:dyDescent="0.3">
      <c r="A1" s="4" t="s">
        <v>10</v>
      </c>
      <c r="B1" s="198" t="s">
        <v>22</v>
      </c>
      <c r="C1" s="199"/>
      <c r="D1" s="199"/>
      <c r="E1" s="199"/>
      <c r="F1" s="199"/>
      <c r="G1" s="199"/>
      <c r="H1" s="199"/>
    </row>
    <row r="2" spans="1:8" s="52" customFormat="1" ht="20.25" x14ac:dyDescent="0.3">
      <c r="A2" s="4" t="s">
        <v>111</v>
      </c>
      <c r="B2" s="202" t="s">
        <v>101</v>
      </c>
      <c r="C2" s="203"/>
      <c r="D2" s="203"/>
      <c r="E2" s="203"/>
      <c r="F2" s="203"/>
      <c r="G2" s="203"/>
      <c r="H2" s="203"/>
    </row>
    <row r="4" spans="1:8" x14ac:dyDescent="0.2">
      <c r="A4" s="60"/>
      <c r="B4" s="196" t="s">
        <v>1</v>
      </c>
      <c r="C4" s="197"/>
      <c r="D4" s="196" t="s">
        <v>2</v>
      </c>
      <c r="E4" s="197"/>
      <c r="F4" s="59"/>
      <c r="G4" s="196" t="s">
        <v>6</v>
      </c>
      <c r="H4" s="197"/>
    </row>
    <row r="5" spans="1:8" x14ac:dyDescent="0.2">
      <c r="A5" s="27" t="s">
        <v>0</v>
      </c>
      <c r="B5" s="57">
        <f>VALUE(RIGHT(B2, 4))</f>
        <v>2020</v>
      </c>
      <c r="C5" s="58">
        <f>B5-1</f>
        <v>2019</v>
      </c>
      <c r="D5" s="57">
        <f>B5</f>
        <v>2020</v>
      </c>
      <c r="E5" s="58">
        <f>C5</f>
        <v>2019</v>
      </c>
      <c r="F5" s="64"/>
      <c r="G5" s="57" t="s">
        <v>4</v>
      </c>
      <c r="H5" s="58" t="s">
        <v>2</v>
      </c>
    </row>
    <row r="6" spans="1:8" x14ac:dyDescent="0.2">
      <c r="A6" s="7" t="s">
        <v>31</v>
      </c>
      <c r="B6" s="16">
        <v>3.4411562284927699E-2</v>
      </c>
      <c r="C6" s="17">
        <v>5.8596038907769796E-3</v>
      </c>
      <c r="D6" s="16">
        <v>1.8899825815118797E-2</v>
      </c>
      <c r="E6" s="17">
        <v>1.9554165037152897E-2</v>
      </c>
      <c r="F6" s="12"/>
      <c r="G6" s="10">
        <f t="shared" ref="G6:G37" si="0">B6-C6</f>
        <v>2.8551958394150721E-2</v>
      </c>
      <c r="H6" s="11">
        <f t="shared" ref="H6:H37" si="1">D6-E6</f>
        <v>-6.5433922203409975E-4</v>
      </c>
    </row>
    <row r="7" spans="1:8" x14ac:dyDescent="0.2">
      <c r="A7" s="7" t="s">
        <v>32</v>
      </c>
      <c r="B7" s="16">
        <v>0</v>
      </c>
      <c r="C7" s="17">
        <v>0</v>
      </c>
      <c r="D7" s="16">
        <v>0</v>
      </c>
      <c r="E7" s="17">
        <v>1.8623014321098E-3</v>
      </c>
      <c r="F7" s="12"/>
      <c r="G7" s="10">
        <f t="shared" si="0"/>
        <v>0</v>
      </c>
      <c r="H7" s="11">
        <f t="shared" si="1"/>
        <v>-1.8623014321098E-3</v>
      </c>
    </row>
    <row r="8" spans="1:8" x14ac:dyDescent="0.2">
      <c r="A8" s="7" t="s">
        <v>33</v>
      </c>
      <c r="B8" s="16">
        <v>1.4747812407826201E-2</v>
      </c>
      <c r="C8" s="17">
        <v>5.8596038907769796E-3</v>
      </c>
      <c r="D8" s="16">
        <v>7.1512854435584802E-3</v>
      </c>
      <c r="E8" s="17">
        <v>1.1173808592658799E-2</v>
      </c>
      <c r="F8" s="12"/>
      <c r="G8" s="10">
        <f t="shared" si="0"/>
        <v>8.888208517049221E-3</v>
      </c>
      <c r="H8" s="11">
        <f t="shared" si="1"/>
        <v>-4.022523149100319E-3</v>
      </c>
    </row>
    <row r="9" spans="1:8" x14ac:dyDescent="0.2">
      <c r="A9" s="7" t="s">
        <v>34</v>
      </c>
      <c r="B9" s="16">
        <v>1.44528561596696</v>
      </c>
      <c r="C9" s="17">
        <v>1.7754599789054299</v>
      </c>
      <c r="D9" s="16">
        <v>1.32860667419254</v>
      </c>
      <c r="E9" s="17">
        <v>1.1481088328956901</v>
      </c>
      <c r="F9" s="12"/>
      <c r="G9" s="10">
        <f t="shared" si="0"/>
        <v>-0.33017436293846991</v>
      </c>
      <c r="H9" s="11">
        <f t="shared" si="1"/>
        <v>0.18049784129684987</v>
      </c>
    </row>
    <row r="10" spans="1:8" x14ac:dyDescent="0.2">
      <c r="A10" s="7" t="s">
        <v>35</v>
      </c>
      <c r="B10" s="16">
        <v>9.8318749385507814E-3</v>
      </c>
      <c r="C10" s="17">
        <v>1.7578811672331E-2</v>
      </c>
      <c r="D10" s="16">
        <v>2.0943050227564101E-2</v>
      </c>
      <c r="E10" s="17">
        <v>1.9554165037152897E-2</v>
      </c>
      <c r="F10" s="12"/>
      <c r="G10" s="10">
        <f t="shared" si="0"/>
        <v>-7.7469367337802183E-3</v>
      </c>
      <c r="H10" s="11">
        <f t="shared" si="1"/>
        <v>1.3888851904112036E-3</v>
      </c>
    </row>
    <row r="11" spans="1:8" x14ac:dyDescent="0.2">
      <c r="A11" s="7" t="s">
        <v>36</v>
      </c>
      <c r="B11" s="16">
        <v>1.7746534264084199</v>
      </c>
      <c r="C11" s="17">
        <v>2.0450017578811699</v>
      </c>
      <c r="D11" s="16">
        <v>2.0171733011865998</v>
      </c>
      <c r="E11" s="17">
        <v>1.64953349349126</v>
      </c>
      <c r="F11" s="12"/>
      <c r="G11" s="10">
        <f t="shared" si="0"/>
        <v>-0.27034833147274995</v>
      </c>
      <c r="H11" s="11">
        <f t="shared" si="1"/>
        <v>0.36763980769533977</v>
      </c>
    </row>
    <row r="12" spans="1:8" x14ac:dyDescent="0.2">
      <c r="A12" s="7" t="s">
        <v>37</v>
      </c>
      <c r="B12" s="16">
        <v>1.9663749877101601E-2</v>
      </c>
      <c r="C12" s="17">
        <v>0</v>
      </c>
      <c r="D12" s="16">
        <v>2.0432244124452799E-3</v>
      </c>
      <c r="E12" s="17">
        <v>0</v>
      </c>
      <c r="F12" s="12"/>
      <c r="G12" s="10">
        <f t="shared" si="0"/>
        <v>1.9663749877101601E-2</v>
      </c>
      <c r="H12" s="11">
        <f t="shared" si="1"/>
        <v>2.0432244124452799E-3</v>
      </c>
    </row>
    <row r="13" spans="1:8" x14ac:dyDescent="0.2">
      <c r="A13" s="7" t="s">
        <v>38</v>
      </c>
      <c r="B13" s="16">
        <v>4.9159374692753907E-3</v>
      </c>
      <c r="C13" s="17">
        <v>5.8596038907769796E-3</v>
      </c>
      <c r="D13" s="16">
        <v>1.4302570887117E-2</v>
      </c>
      <c r="E13" s="17">
        <v>1.30361100247686E-2</v>
      </c>
      <c r="F13" s="12"/>
      <c r="G13" s="10">
        <f t="shared" si="0"/>
        <v>-9.4366642150158896E-4</v>
      </c>
      <c r="H13" s="11">
        <f t="shared" si="1"/>
        <v>1.2664608623483998E-3</v>
      </c>
    </row>
    <row r="14" spans="1:8" x14ac:dyDescent="0.2">
      <c r="A14" s="7" t="s">
        <v>39</v>
      </c>
      <c r="B14" s="16">
        <v>1.9663749877101601E-2</v>
      </c>
      <c r="C14" s="17">
        <v>1.1719207781553999E-2</v>
      </c>
      <c r="D14" s="16">
        <v>1.5834989196450898E-2</v>
      </c>
      <c r="E14" s="17">
        <v>2.5141069333482303E-2</v>
      </c>
      <c r="F14" s="12"/>
      <c r="G14" s="10">
        <f t="shared" si="0"/>
        <v>7.9445420955476017E-3</v>
      </c>
      <c r="H14" s="11">
        <f t="shared" si="1"/>
        <v>-9.3060801370314049E-3</v>
      </c>
    </row>
    <row r="15" spans="1:8" x14ac:dyDescent="0.2">
      <c r="A15" s="7" t="s">
        <v>42</v>
      </c>
      <c r="B15" s="16">
        <v>1.9663749877101601E-2</v>
      </c>
      <c r="C15" s="17">
        <v>1.7578811672331E-2</v>
      </c>
      <c r="D15" s="16">
        <v>2.1453856330675401E-2</v>
      </c>
      <c r="E15" s="17">
        <v>2.5141069333482303E-2</v>
      </c>
      <c r="F15" s="12"/>
      <c r="G15" s="10">
        <f t="shared" si="0"/>
        <v>2.0849382047706012E-3</v>
      </c>
      <c r="H15" s="11">
        <f t="shared" si="1"/>
        <v>-3.6872130028069022E-3</v>
      </c>
    </row>
    <row r="16" spans="1:8" x14ac:dyDescent="0.2">
      <c r="A16" s="7" t="s">
        <v>43</v>
      </c>
      <c r="B16" s="16">
        <v>9.8318749385507814E-3</v>
      </c>
      <c r="C16" s="17">
        <v>2.9298019453884896E-2</v>
      </c>
      <c r="D16" s="16">
        <v>3.3202396702235799E-2</v>
      </c>
      <c r="E16" s="17">
        <v>4.1436206864443104E-2</v>
      </c>
      <c r="F16" s="12"/>
      <c r="G16" s="10">
        <f t="shared" si="0"/>
        <v>-1.9466144515334113E-2</v>
      </c>
      <c r="H16" s="11">
        <f t="shared" si="1"/>
        <v>-8.2338101622073043E-3</v>
      </c>
    </row>
    <row r="17" spans="1:8" x14ac:dyDescent="0.2">
      <c r="A17" s="7" t="s">
        <v>44</v>
      </c>
      <c r="B17" s="16">
        <v>0.103234686854783</v>
      </c>
      <c r="C17" s="17">
        <v>0.111332473924763</v>
      </c>
      <c r="D17" s="16">
        <v>9.4499129075594199E-2</v>
      </c>
      <c r="E17" s="17">
        <v>0.10382330484012101</v>
      </c>
      <c r="F17" s="12"/>
      <c r="G17" s="10">
        <f t="shared" si="0"/>
        <v>-8.0977870699800031E-3</v>
      </c>
      <c r="H17" s="11">
        <f t="shared" si="1"/>
        <v>-9.324175764526807E-3</v>
      </c>
    </row>
    <row r="18" spans="1:8" x14ac:dyDescent="0.2">
      <c r="A18" s="7" t="s">
        <v>45</v>
      </c>
      <c r="B18" s="16">
        <v>5.8057221512142396</v>
      </c>
      <c r="C18" s="17">
        <v>4.92206726825267</v>
      </c>
      <c r="D18" s="16">
        <v>5.7455470477961299</v>
      </c>
      <c r="E18" s="17">
        <v>5.1110862804253498</v>
      </c>
      <c r="F18" s="12"/>
      <c r="G18" s="10">
        <f t="shared" si="0"/>
        <v>0.88365488296156958</v>
      </c>
      <c r="H18" s="11">
        <f t="shared" si="1"/>
        <v>0.63446076737078005</v>
      </c>
    </row>
    <row r="19" spans="1:8" x14ac:dyDescent="0.2">
      <c r="A19" s="7" t="s">
        <v>48</v>
      </c>
      <c r="B19" s="16">
        <v>1.4747812407826201E-2</v>
      </c>
      <c r="C19" s="17">
        <v>5.8596038907769796E-3</v>
      </c>
      <c r="D19" s="16">
        <v>5.1080610311132002E-3</v>
      </c>
      <c r="E19" s="17">
        <v>5.1213289383019497E-3</v>
      </c>
      <c r="F19" s="12"/>
      <c r="G19" s="10">
        <f t="shared" si="0"/>
        <v>8.888208517049221E-3</v>
      </c>
      <c r="H19" s="11">
        <f t="shared" si="1"/>
        <v>-1.3267907188749435E-5</v>
      </c>
    </row>
    <row r="20" spans="1:8" x14ac:dyDescent="0.2">
      <c r="A20" s="7" t="s">
        <v>49</v>
      </c>
      <c r="B20" s="16">
        <v>0.265460623340871</v>
      </c>
      <c r="C20" s="17">
        <v>0.17578811672330899</v>
      </c>
      <c r="D20" s="16">
        <v>0.32487268157879901</v>
      </c>
      <c r="E20" s="17">
        <v>0.220217144346984</v>
      </c>
      <c r="F20" s="12"/>
      <c r="G20" s="10">
        <f t="shared" si="0"/>
        <v>8.9672506617562014E-2</v>
      </c>
      <c r="H20" s="11">
        <f t="shared" si="1"/>
        <v>0.104655537231815</v>
      </c>
    </row>
    <row r="21" spans="1:8" x14ac:dyDescent="0.2">
      <c r="A21" s="7" t="s">
        <v>50</v>
      </c>
      <c r="B21" s="16">
        <v>0.83079343230754099</v>
      </c>
      <c r="C21" s="17">
        <v>0.38673385679128103</v>
      </c>
      <c r="D21" s="16">
        <v>0.59662152843402205</v>
      </c>
      <c r="E21" s="17">
        <v>0.23884015866808198</v>
      </c>
      <c r="F21" s="12"/>
      <c r="G21" s="10">
        <f t="shared" si="0"/>
        <v>0.44405957551625996</v>
      </c>
      <c r="H21" s="11">
        <f t="shared" si="1"/>
        <v>0.3577813697659401</v>
      </c>
    </row>
    <row r="22" spans="1:8" x14ac:dyDescent="0.2">
      <c r="A22" s="7" t="s">
        <v>52</v>
      </c>
      <c r="B22" s="16">
        <v>0</v>
      </c>
      <c r="C22" s="17">
        <v>3.0235556076409198</v>
      </c>
      <c r="D22" s="16">
        <v>1.66880353886468</v>
      </c>
      <c r="E22" s="17">
        <v>3.53371696742835</v>
      </c>
      <c r="F22" s="12"/>
      <c r="G22" s="10">
        <f t="shared" si="0"/>
        <v>-3.0235556076409198</v>
      </c>
      <c r="H22" s="11">
        <f t="shared" si="1"/>
        <v>-1.8649134285636699</v>
      </c>
    </row>
    <row r="23" spans="1:8" x14ac:dyDescent="0.2">
      <c r="A23" s="7" t="s">
        <v>53</v>
      </c>
      <c r="B23" s="16">
        <v>2.61527873365451</v>
      </c>
      <c r="C23" s="17">
        <v>3.9259346068205803</v>
      </c>
      <c r="D23" s="16">
        <v>2.9616537858394301</v>
      </c>
      <c r="E23" s="17">
        <v>3.79956049686202</v>
      </c>
      <c r="F23" s="12"/>
      <c r="G23" s="10">
        <f t="shared" si="0"/>
        <v>-1.3106558731660702</v>
      </c>
      <c r="H23" s="11">
        <f t="shared" si="1"/>
        <v>-0.83790671102258996</v>
      </c>
    </row>
    <row r="24" spans="1:8" x14ac:dyDescent="0.2">
      <c r="A24" s="7" t="s">
        <v>54</v>
      </c>
      <c r="B24" s="16">
        <v>7.5803755776226502</v>
      </c>
      <c r="C24" s="17">
        <v>6.4397046759639007</v>
      </c>
      <c r="D24" s="16">
        <v>7.5875138556155504</v>
      </c>
      <c r="E24" s="17">
        <v>8.9339255451887389</v>
      </c>
      <c r="F24" s="12"/>
      <c r="G24" s="10">
        <f t="shared" si="0"/>
        <v>1.1406709016587495</v>
      </c>
      <c r="H24" s="11">
        <f t="shared" si="1"/>
        <v>-1.3464116895731886</v>
      </c>
    </row>
    <row r="25" spans="1:8" x14ac:dyDescent="0.2">
      <c r="A25" s="7" t="s">
        <v>56</v>
      </c>
      <c r="B25" s="16">
        <v>0</v>
      </c>
      <c r="C25" s="17">
        <v>0</v>
      </c>
      <c r="D25" s="16">
        <v>1.5324183093339599E-3</v>
      </c>
      <c r="E25" s="17">
        <v>3.7246028642196E-3</v>
      </c>
      <c r="F25" s="12"/>
      <c r="G25" s="10">
        <f t="shared" si="0"/>
        <v>0</v>
      </c>
      <c r="H25" s="11">
        <f t="shared" si="1"/>
        <v>-2.1921845548856398E-3</v>
      </c>
    </row>
    <row r="26" spans="1:8" x14ac:dyDescent="0.2">
      <c r="A26" s="7" t="s">
        <v>59</v>
      </c>
      <c r="B26" s="16">
        <v>4.8766099695211906</v>
      </c>
      <c r="C26" s="17">
        <v>4.4943161842259505</v>
      </c>
      <c r="D26" s="16">
        <v>3.4852300415285398</v>
      </c>
      <c r="E26" s="17">
        <v>3.5178874052554097</v>
      </c>
      <c r="F26" s="12"/>
      <c r="G26" s="10">
        <f t="shared" si="0"/>
        <v>0.38229378529524016</v>
      </c>
      <c r="H26" s="11">
        <f t="shared" si="1"/>
        <v>-3.2657363726869892E-2</v>
      </c>
    </row>
    <row r="27" spans="1:8" x14ac:dyDescent="0.2">
      <c r="A27" s="7" t="s">
        <v>60</v>
      </c>
      <c r="B27" s="16">
        <v>0</v>
      </c>
      <c r="C27" s="17">
        <v>0</v>
      </c>
      <c r="D27" s="16">
        <v>2.0432244124452799E-3</v>
      </c>
      <c r="E27" s="17">
        <v>0</v>
      </c>
      <c r="F27" s="12"/>
      <c r="G27" s="10">
        <f t="shared" si="0"/>
        <v>0</v>
      </c>
      <c r="H27" s="11">
        <f t="shared" si="1"/>
        <v>2.0432244124452799E-3</v>
      </c>
    </row>
    <row r="28" spans="1:8" x14ac:dyDescent="0.2">
      <c r="A28" s="7" t="s">
        <v>62</v>
      </c>
      <c r="B28" s="16">
        <v>0.108150624324059</v>
      </c>
      <c r="C28" s="17">
        <v>0.134770889487871</v>
      </c>
      <c r="D28" s="16">
        <v>0.137917647840056</v>
      </c>
      <c r="E28" s="17">
        <v>0.19042032143322699</v>
      </c>
      <c r="F28" s="12"/>
      <c r="G28" s="10">
        <f t="shared" si="0"/>
        <v>-2.6620265163811996E-2</v>
      </c>
      <c r="H28" s="11">
        <f t="shared" si="1"/>
        <v>-5.2502673593170984E-2</v>
      </c>
    </row>
    <row r="29" spans="1:8" x14ac:dyDescent="0.2">
      <c r="A29" s="7" t="s">
        <v>63</v>
      </c>
      <c r="B29" s="16">
        <v>0.47684593451971297</v>
      </c>
      <c r="C29" s="17">
        <v>0.47462791515293601</v>
      </c>
      <c r="D29" s="16">
        <v>0.54451930591666697</v>
      </c>
      <c r="E29" s="17">
        <v>0.42134569901484303</v>
      </c>
      <c r="F29" s="12"/>
      <c r="G29" s="10">
        <f t="shared" si="0"/>
        <v>2.2180193667769577E-3</v>
      </c>
      <c r="H29" s="11">
        <f t="shared" si="1"/>
        <v>0.12317360690182394</v>
      </c>
    </row>
    <row r="30" spans="1:8" x14ac:dyDescent="0.2">
      <c r="A30" s="7" t="s">
        <v>65</v>
      </c>
      <c r="B30" s="16">
        <v>4.0851440369678498</v>
      </c>
      <c r="C30" s="17">
        <v>5.65451775459979</v>
      </c>
      <c r="D30" s="16">
        <v>5.3884935817213098</v>
      </c>
      <c r="E30" s="17">
        <v>4.9341676443749201</v>
      </c>
      <c r="F30" s="12"/>
      <c r="G30" s="10">
        <f t="shared" si="0"/>
        <v>-1.5693737176319402</v>
      </c>
      <c r="H30" s="11">
        <f t="shared" si="1"/>
        <v>0.45432593734638971</v>
      </c>
    </row>
    <row r="31" spans="1:8" x14ac:dyDescent="0.2">
      <c r="A31" s="7" t="s">
        <v>66</v>
      </c>
      <c r="B31" s="16">
        <v>4.9159374692753907E-3</v>
      </c>
      <c r="C31" s="17">
        <v>5.8596038907769796E-3</v>
      </c>
      <c r="D31" s="16">
        <v>1.07269281653377E-2</v>
      </c>
      <c r="E31" s="17">
        <v>1.6295137530960801E-2</v>
      </c>
      <c r="F31" s="12"/>
      <c r="G31" s="10">
        <f t="shared" si="0"/>
        <v>-9.4366642150158896E-4</v>
      </c>
      <c r="H31" s="11">
        <f t="shared" si="1"/>
        <v>-5.5682093656231006E-3</v>
      </c>
    </row>
    <row r="32" spans="1:8" x14ac:dyDescent="0.2">
      <c r="A32" s="7" t="s">
        <v>67</v>
      </c>
      <c r="B32" s="16">
        <v>0.66856749582145303</v>
      </c>
      <c r="C32" s="17">
        <v>0.74416969412867706</v>
      </c>
      <c r="D32" s="16">
        <v>0.56750558055667699</v>
      </c>
      <c r="E32" s="17">
        <v>0.72117622958452099</v>
      </c>
      <c r="F32" s="12"/>
      <c r="G32" s="10">
        <f t="shared" si="0"/>
        <v>-7.5602198307224033E-2</v>
      </c>
      <c r="H32" s="11">
        <f t="shared" si="1"/>
        <v>-0.153670649027844</v>
      </c>
    </row>
    <row r="33" spans="1:8" x14ac:dyDescent="0.2">
      <c r="A33" s="7" t="s">
        <v>68</v>
      </c>
      <c r="B33" s="16">
        <v>1.6370071772687</v>
      </c>
      <c r="C33" s="17">
        <v>0.67971405133012996</v>
      </c>
      <c r="D33" s="16">
        <v>1.0634983066777701</v>
      </c>
      <c r="E33" s="17">
        <v>0.62200867832467399</v>
      </c>
      <c r="F33" s="12"/>
      <c r="G33" s="10">
        <f t="shared" si="0"/>
        <v>0.95729312593857008</v>
      </c>
      <c r="H33" s="11">
        <f t="shared" si="1"/>
        <v>0.44148962835309613</v>
      </c>
    </row>
    <row r="34" spans="1:8" x14ac:dyDescent="0.2">
      <c r="A34" s="7" t="s">
        <v>69</v>
      </c>
      <c r="B34" s="16">
        <v>1.1159178055255099</v>
      </c>
      <c r="C34" s="17">
        <v>0.69729286300246107</v>
      </c>
      <c r="D34" s="16">
        <v>0.82035460159678009</v>
      </c>
      <c r="E34" s="17">
        <v>0.761215710374881</v>
      </c>
      <c r="F34" s="12"/>
      <c r="G34" s="10">
        <f t="shared" si="0"/>
        <v>0.41862494252304883</v>
      </c>
      <c r="H34" s="11">
        <f t="shared" si="1"/>
        <v>5.9138891221899081E-2</v>
      </c>
    </row>
    <row r="35" spans="1:8" x14ac:dyDescent="0.2">
      <c r="A35" s="7" t="s">
        <v>70</v>
      </c>
      <c r="B35" s="16">
        <v>1.4747812407826201E-2</v>
      </c>
      <c r="C35" s="17">
        <v>1.1719207781553999E-2</v>
      </c>
      <c r="D35" s="16">
        <v>7.6620915466697991E-3</v>
      </c>
      <c r="E35" s="17">
        <v>5.5869042963293996E-3</v>
      </c>
      <c r="F35" s="12"/>
      <c r="G35" s="10">
        <f t="shared" si="0"/>
        <v>3.0286046262722015E-3</v>
      </c>
      <c r="H35" s="11">
        <f t="shared" si="1"/>
        <v>2.0751872503403995E-3</v>
      </c>
    </row>
    <row r="36" spans="1:8" x14ac:dyDescent="0.2">
      <c r="A36" s="7" t="s">
        <v>73</v>
      </c>
      <c r="B36" s="16">
        <v>3.4411562284927699E-2</v>
      </c>
      <c r="C36" s="17">
        <v>2.3438415563107901E-2</v>
      </c>
      <c r="D36" s="16">
        <v>4.0353682145794295E-2</v>
      </c>
      <c r="E36" s="17">
        <v>3.3521425777976399E-2</v>
      </c>
      <c r="F36" s="12"/>
      <c r="G36" s="10">
        <f t="shared" si="0"/>
        <v>1.0973146721819798E-2</v>
      </c>
      <c r="H36" s="11">
        <f t="shared" si="1"/>
        <v>6.832256367817896E-3</v>
      </c>
    </row>
    <row r="37" spans="1:8" x14ac:dyDescent="0.2">
      <c r="A37" s="7" t="s">
        <v>74</v>
      </c>
      <c r="B37" s="16">
        <v>9.2321305672991798</v>
      </c>
      <c r="C37" s="17">
        <v>7.5588890191023106</v>
      </c>
      <c r="D37" s="16">
        <v>10.102212301232601</v>
      </c>
      <c r="E37" s="17">
        <v>9.6644132819338111</v>
      </c>
      <c r="F37" s="12"/>
      <c r="G37" s="10">
        <f t="shared" si="0"/>
        <v>1.6732415481968692</v>
      </c>
      <c r="H37" s="11">
        <f t="shared" si="1"/>
        <v>0.43779901929879017</v>
      </c>
    </row>
    <row r="38" spans="1:8" x14ac:dyDescent="0.2">
      <c r="A38" s="7" t="s">
        <v>75</v>
      </c>
      <c r="B38" s="16">
        <v>0</v>
      </c>
      <c r="C38" s="17">
        <v>0</v>
      </c>
      <c r="D38" s="16">
        <v>1.5324183093339599E-3</v>
      </c>
      <c r="E38" s="17">
        <v>5.5869042963293996E-3</v>
      </c>
      <c r="F38" s="12"/>
      <c r="G38" s="10">
        <f t="shared" ref="G38:G74" si="2">B38-C38</f>
        <v>0</v>
      </c>
      <c r="H38" s="11">
        <f t="shared" ref="H38:H74" si="3">D38-E38</f>
        <v>-4.0544859869954394E-3</v>
      </c>
    </row>
    <row r="39" spans="1:8" x14ac:dyDescent="0.2">
      <c r="A39" s="7" t="s">
        <v>76</v>
      </c>
      <c r="B39" s="16">
        <v>2.3891456100678403</v>
      </c>
      <c r="C39" s="17">
        <v>2.7305754131020699</v>
      </c>
      <c r="D39" s="16">
        <v>2.38444288932364</v>
      </c>
      <c r="E39" s="17">
        <v>2.1914632102352098</v>
      </c>
      <c r="F39" s="12"/>
      <c r="G39" s="10">
        <f t="shared" si="2"/>
        <v>-0.34142980303422954</v>
      </c>
      <c r="H39" s="11">
        <f t="shared" si="3"/>
        <v>0.19297967908843017</v>
      </c>
    </row>
    <row r="40" spans="1:8" x14ac:dyDescent="0.2">
      <c r="A40" s="7" t="s">
        <v>78</v>
      </c>
      <c r="B40" s="16">
        <v>0.30478812309507397</v>
      </c>
      <c r="C40" s="17">
        <v>0.69143325911168396</v>
      </c>
      <c r="D40" s="16">
        <v>0.60990248711491601</v>
      </c>
      <c r="E40" s="17">
        <v>0.58848725254669698</v>
      </c>
      <c r="F40" s="12"/>
      <c r="G40" s="10">
        <f t="shared" si="2"/>
        <v>-0.38664513601660999</v>
      </c>
      <c r="H40" s="11">
        <f t="shared" si="3"/>
        <v>2.1415234568219033E-2</v>
      </c>
    </row>
    <row r="41" spans="1:8" x14ac:dyDescent="0.2">
      <c r="A41" s="7" t="s">
        <v>79</v>
      </c>
      <c r="B41" s="16">
        <v>2.42355717235277</v>
      </c>
      <c r="C41" s="17">
        <v>1.16020157037384</v>
      </c>
      <c r="D41" s="16">
        <v>2.0636566565697301</v>
      </c>
      <c r="E41" s="17">
        <v>1.1583514907723</v>
      </c>
      <c r="F41" s="12"/>
      <c r="G41" s="10">
        <f t="shared" si="2"/>
        <v>1.26335560197893</v>
      </c>
      <c r="H41" s="11">
        <f t="shared" si="3"/>
        <v>0.90530516579743003</v>
      </c>
    </row>
    <row r="42" spans="1:8" x14ac:dyDescent="0.2">
      <c r="A42" s="7" t="s">
        <v>80</v>
      </c>
      <c r="B42" s="16">
        <v>0.30970406056435001</v>
      </c>
      <c r="C42" s="17">
        <v>0.42189148013594302</v>
      </c>
      <c r="D42" s="16">
        <v>0.42039342286061604</v>
      </c>
      <c r="E42" s="17">
        <v>0.32823062740935199</v>
      </c>
      <c r="F42" s="12"/>
      <c r="G42" s="10">
        <f t="shared" si="2"/>
        <v>-0.11218741957159301</v>
      </c>
      <c r="H42" s="11">
        <f t="shared" si="3"/>
        <v>9.2162795451264046E-2</v>
      </c>
    </row>
    <row r="43" spans="1:8" x14ac:dyDescent="0.2">
      <c r="A43" s="7" t="s">
        <v>81</v>
      </c>
      <c r="B43" s="16">
        <v>9.3107855668075903</v>
      </c>
      <c r="C43" s="17">
        <v>9.6214695886558097</v>
      </c>
      <c r="D43" s="16">
        <v>8.1407168652851087</v>
      </c>
      <c r="E43" s="17">
        <v>9.2905562694377704</v>
      </c>
      <c r="F43" s="12"/>
      <c r="G43" s="10">
        <f t="shared" si="2"/>
        <v>-0.31068402184821942</v>
      </c>
      <c r="H43" s="11">
        <f t="shared" si="3"/>
        <v>-1.1498394041526616</v>
      </c>
    </row>
    <row r="44" spans="1:8" x14ac:dyDescent="0.2">
      <c r="A44" s="7" t="s">
        <v>82</v>
      </c>
      <c r="B44" s="16">
        <v>0</v>
      </c>
      <c r="C44" s="17">
        <v>0</v>
      </c>
      <c r="D44" s="16">
        <v>5.1080610311131998E-4</v>
      </c>
      <c r="E44" s="17">
        <v>9.3115071605490098E-4</v>
      </c>
      <c r="F44" s="12"/>
      <c r="G44" s="10">
        <f t="shared" si="2"/>
        <v>0</v>
      </c>
      <c r="H44" s="11">
        <f t="shared" si="3"/>
        <v>-4.2034461294358099E-4</v>
      </c>
    </row>
    <row r="45" spans="1:8" x14ac:dyDescent="0.2">
      <c r="A45" s="7" t="s">
        <v>83</v>
      </c>
      <c r="B45" s="16">
        <v>4.1244715367220497</v>
      </c>
      <c r="C45" s="17">
        <v>5.1271534044298601</v>
      </c>
      <c r="D45" s="16">
        <v>4.1737966685226002</v>
      </c>
      <c r="E45" s="17">
        <v>4.8545542581522199</v>
      </c>
      <c r="F45" s="12"/>
      <c r="G45" s="10">
        <f t="shared" si="2"/>
        <v>-1.0026818677078104</v>
      </c>
      <c r="H45" s="11">
        <f t="shared" si="3"/>
        <v>-0.68075758962961963</v>
      </c>
    </row>
    <row r="46" spans="1:8" x14ac:dyDescent="0.2">
      <c r="A46" s="7" t="s">
        <v>84</v>
      </c>
      <c r="B46" s="16">
        <v>6.390718710058009E-2</v>
      </c>
      <c r="C46" s="17">
        <v>0.42189148013594302</v>
      </c>
      <c r="D46" s="16">
        <v>0.15119860652095099</v>
      </c>
      <c r="E46" s="17">
        <v>0.198335102519694</v>
      </c>
      <c r="F46" s="12"/>
      <c r="G46" s="10">
        <f t="shared" si="2"/>
        <v>-0.35798429303536294</v>
      </c>
      <c r="H46" s="11">
        <f t="shared" si="3"/>
        <v>-4.7136495998743005E-2</v>
      </c>
    </row>
    <row r="47" spans="1:8" x14ac:dyDescent="0.2">
      <c r="A47" s="7" t="s">
        <v>85</v>
      </c>
      <c r="B47" s="16">
        <v>0.29495624815652299</v>
      </c>
      <c r="C47" s="17">
        <v>0.263682175084964</v>
      </c>
      <c r="D47" s="16">
        <v>0.32946993650680101</v>
      </c>
      <c r="E47" s="17">
        <v>0.27282715980408601</v>
      </c>
      <c r="F47" s="12"/>
      <c r="G47" s="10">
        <f t="shared" si="2"/>
        <v>3.1274073071558994E-2</v>
      </c>
      <c r="H47" s="11">
        <f t="shared" si="3"/>
        <v>5.6642776702715003E-2</v>
      </c>
    </row>
    <row r="48" spans="1:8" x14ac:dyDescent="0.2">
      <c r="A48" s="7" t="s">
        <v>86</v>
      </c>
      <c r="B48" s="16">
        <v>0.39327499754203099</v>
      </c>
      <c r="C48" s="17">
        <v>0.533223954060705</v>
      </c>
      <c r="D48" s="16">
        <v>0.51897900076110093</v>
      </c>
      <c r="E48" s="17">
        <v>0.42181127437286997</v>
      </c>
      <c r="F48" s="12"/>
      <c r="G48" s="10">
        <f t="shared" si="2"/>
        <v>-0.13994895651867401</v>
      </c>
      <c r="H48" s="11">
        <f t="shared" si="3"/>
        <v>9.7167726388230957E-2</v>
      </c>
    </row>
    <row r="49" spans="1:8" x14ac:dyDescent="0.2">
      <c r="A49" s="7" t="s">
        <v>87</v>
      </c>
      <c r="B49" s="16">
        <v>0.75705437026841005</v>
      </c>
      <c r="C49" s="17">
        <v>0.62111801242236009</v>
      </c>
      <c r="D49" s="16">
        <v>0.64157246550781799</v>
      </c>
      <c r="E49" s="17">
        <v>0.58848725254669698</v>
      </c>
      <c r="F49" s="12"/>
      <c r="G49" s="10">
        <f t="shared" si="2"/>
        <v>0.13593635784604996</v>
      </c>
      <c r="H49" s="11">
        <f t="shared" si="3"/>
        <v>5.3085212961121009E-2</v>
      </c>
    </row>
    <row r="50" spans="1:8" x14ac:dyDescent="0.2">
      <c r="A50" s="7" t="s">
        <v>88</v>
      </c>
      <c r="B50" s="16">
        <v>0</v>
      </c>
      <c r="C50" s="17">
        <v>5.8596038907769796E-3</v>
      </c>
      <c r="D50" s="16">
        <v>4.5972549280018805E-3</v>
      </c>
      <c r="E50" s="17">
        <v>2.3278767901372499E-3</v>
      </c>
      <c r="F50" s="12"/>
      <c r="G50" s="10">
        <f t="shared" si="2"/>
        <v>-5.8596038907769796E-3</v>
      </c>
      <c r="H50" s="11">
        <f t="shared" si="3"/>
        <v>2.2693781378646306E-3</v>
      </c>
    </row>
    <row r="51" spans="1:8" x14ac:dyDescent="0.2">
      <c r="A51" s="7" t="s">
        <v>90</v>
      </c>
      <c r="B51" s="16">
        <v>0.48176187198898807</v>
      </c>
      <c r="C51" s="17">
        <v>0.36915504511894998</v>
      </c>
      <c r="D51" s="16">
        <v>0.48169015523397496</v>
      </c>
      <c r="E51" s="17">
        <v>0.39061772538503098</v>
      </c>
      <c r="F51" s="12"/>
      <c r="G51" s="10">
        <f t="shared" si="2"/>
        <v>0.11260682687003809</v>
      </c>
      <c r="H51" s="11">
        <f t="shared" si="3"/>
        <v>9.1072429848943981E-2</v>
      </c>
    </row>
    <row r="52" spans="1:8" x14ac:dyDescent="0.2">
      <c r="A52" s="7" t="s">
        <v>91</v>
      </c>
      <c r="B52" s="16">
        <v>0.31953593550289999</v>
      </c>
      <c r="C52" s="17">
        <v>0.18164772061408599</v>
      </c>
      <c r="D52" s="16">
        <v>0.25029499052454701</v>
      </c>
      <c r="E52" s="17">
        <v>8.7993742667188096E-2</v>
      </c>
      <c r="F52" s="12"/>
      <c r="G52" s="10">
        <f t="shared" si="2"/>
        <v>0.137888214888814</v>
      </c>
      <c r="H52" s="11">
        <f t="shared" si="3"/>
        <v>0.16230124785735892</v>
      </c>
    </row>
    <row r="53" spans="1:8" x14ac:dyDescent="0.2">
      <c r="A53" s="7" t="s">
        <v>92</v>
      </c>
      <c r="B53" s="16">
        <v>2.8364959197718997</v>
      </c>
      <c r="C53" s="17">
        <v>2.5079104652525501</v>
      </c>
      <c r="D53" s="16">
        <v>2.7966634145344798</v>
      </c>
      <c r="E53" s="17">
        <v>3.1454271188334499</v>
      </c>
      <c r="F53" s="12"/>
      <c r="G53" s="10">
        <f t="shared" si="2"/>
        <v>0.32858545451934962</v>
      </c>
      <c r="H53" s="11">
        <f t="shared" si="3"/>
        <v>-0.34876370429897019</v>
      </c>
    </row>
    <row r="54" spans="1:8" x14ac:dyDescent="0.2">
      <c r="A54" s="7" t="s">
        <v>93</v>
      </c>
      <c r="B54" s="16">
        <v>1.73040998918494</v>
      </c>
      <c r="C54" s="17">
        <v>1.1719207781554</v>
      </c>
      <c r="D54" s="16">
        <v>1.5988231027384299</v>
      </c>
      <c r="E54" s="17">
        <v>1.02426578766039</v>
      </c>
      <c r="F54" s="12"/>
      <c r="G54" s="10">
        <f t="shared" si="2"/>
        <v>0.55848921102954008</v>
      </c>
      <c r="H54" s="11">
        <f t="shared" si="3"/>
        <v>0.57455731507803987</v>
      </c>
    </row>
    <row r="55" spans="1:8" x14ac:dyDescent="0.2">
      <c r="A55" s="7" t="s">
        <v>94</v>
      </c>
      <c r="B55" s="16">
        <v>25.705437026841</v>
      </c>
      <c r="C55" s="17">
        <v>22.829016758467098</v>
      </c>
      <c r="D55" s="16">
        <v>23.4495757755314</v>
      </c>
      <c r="E55" s="17">
        <v>21.918356705216301</v>
      </c>
      <c r="F55" s="12"/>
      <c r="G55" s="10">
        <f t="shared" si="2"/>
        <v>2.8764202683739022</v>
      </c>
      <c r="H55" s="11">
        <f t="shared" si="3"/>
        <v>1.5312190703150996</v>
      </c>
    </row>
    <row r="56" spans="1:8" x14ac:dyDescent="0.2">
      <c r="A56" s="7" t="s">
        <v>96</v>
      </c>
      <c r="B56" s="16">
        <v>2.3793137351292901</v>
      </c>
      <c r="C56" s="17">
        <v>3.7677253017696</v>
      </c>
      <c r="D56" s="16">
        <v>3.5838156194290196</v>
      </c>
      <c r="E56" s="17">
        <v>3.9327150492578697</v>
      </c>
      <c r="F56" s="12"/>
      <c r="G56" s="10">
        <f t="shared" si="2"/>
        <v>-1.3884115666403098</v>
      </c>
      <c r="H56" s="11">
        <f t="shared" si="3"/>
        <v>-0.34889942982885014</v>
      </c>
    </row>
    <row r="57" spans="1:8" x14ac:dyDescent="0.2">
      <c r="A57" s="7" t="s">
        <v>97</v>
      </c>
      <c r="B57" s="16">
        <v>0.57516468390522102</v>
      </c>
      <c r="C57" s="17">
        <v>0.42189148013594302</v>
      </c>
      <c r="D57" s="16">
        <v>0.56086510121622901</v>
      </c>
      <c r="E57" s="17">
        <v>0.46045402908914801</v>
      </c>
      <c r="F57" s="12"/>
      <c r="G57" s="10">
        <f t="shared" si="2"/>
        <v>0.153273203769278</v>
      </c>
      <c r="H57" s="11">
        <f t="shared" si="3"/>
        <v>0.100411072127081</v>
      </c>
    </row>
    <row r="58" spans="1:8" x14ac:dyDescent="0.2">
      <c r="A58" s="142" t="s">
        <v>40</v>
      </c>
      <c r="B58" s="153">
        <v>6.8823124569855496E-2</v>
      </c>
      <c r="C58" s="154">
        <v>7.0315246689323804E-2</v>
      </c>
      <c r="D58" s="153">
        <v>5.4145446929799904E-2</v>
      </c>
      <c r="E58" s="154">
        <v>5.3541166173156803E-2</v>
      </c>
      <c r="F58" s="155"/>
      <c r="G58" s="156">
        <f t="shared" si="2"/>
        <v>-1.4921221194683087E-3</v>
      </c>
      <c r="H58" s="157">
        <f t="shared" si="3"/>
        <v>6.0428075664310105E-4</v>
      </c>
    </row>
    <row r="59" spans="1:8" x14ac:dyDescent="0.2">
      <c r="A59" s="7" t="s">
        <v>41</v>
      </c>
      <c r="B59" s="16">
        <v>0</v>
      </c>
      <c r="C59" s="17">
        <v>0</v>
      </c>
      <c r="D59" s="16">
        <v>0</v>
      </c>
      <c r="E59" s="17">
        <v>1.3967260740823499E-3</v>
      </c>
      <c r="F59" s="12"/>
      <c r="G59" s="10">
        <f t="shared" si="2"/>
        <v>0</v>
      </c>
      <c r="H59" s="11">
        <f t="shared" si="3"/>
        <v>-1.3967260740823499E-3</v>
      </c>
    </row>
    <row r="60" spans="1:8" x14ac:dyDescent="0.2">
      <c r="A60" s="7" t="s">
        <v>46</v>
      </c>
      <c r="B60" s="16">
        <v>1.4747812407826201E-2</v>
      </c>
      <c r="C60" s="17">
        <v>1.7578811672331E-2</v>
      </c>
      <c r="D60" s="16">
        <v>2.0432244124452801E-2</v>
      </c>
      <c r="E60" s="17">
        <v>1.67607128889882E-2</v>
      </c>
      <c r="F60" s="12"/>
      <c r="G60" s="10">
        <f t="shared" si="2"/>
        <v>-2.830999264504799E-3</v>
      </c>
      <c r="H60" s="11">
        <f t="shared" si="3"/>
        <v>3.6715312354646014E-3</v>
      </c>
    </row>
    <row r="61" spans="1:8" x14ac:dyDescent="0.2">
      <c r="A61" s="7" t="s">
        <v>47</v>
      </c>
      <c r="B61" s="16">
        <v>0.43751843476551</v>
      </c>
      <c r="C61" s="17">
        <v>0.43947029180827402</v>
      </c>
      <c r="D61" s="16">
        <v>0.43980405477884699</v>
      </c>
      <c r="E61" s="17">
        <v>0.35709629960705397</v>
      </c>
      <c r="F61" s="12"/>
      <c r="G61" s="10">
        <f t="shared" si="2"/>
        <v>-1.9518570427640158E-3</v>
      </c>
      <c r="H61" s="11">
        <f t="shared" si="3"/>
        <v>8.2707755171793018E-2</v>
      </c>
    </row>
    <row r="62" spans="1:8" x14ac:dyDescent="0.2">
      <c r="A62" s="7" t="s">
        <v>51</v>
      </c>
      <c r="B62" s="16">
        <v>0.50142562186608997</v>
      </c>
      <c r="C62" s="17">
        <v>0.509785538497598</v>
      </c>
      <c r="D62" s="16">
        <v>0.53277076554510705</v>
      </c>
      <c r="E62" s="17">
        <v>0.48512952306460305</v>
      </c>
      <c r="F62" s="12"/>
      <c r="G62" s="10">
        <f t="shared" si="2"/>
        <v>-8.3599166315080353E-3</v>
      </c>
      <c r="H62" s="11">
        <f t="shared" si="3"/>
        <v>4.7641242480503998E-2</v>
      </c>
    </row>
    <row r="63" spans="1:8" x14ac:dyDescent="0.2">
      <c r="A63" s="7" t="s">
        <v>55</v>
      </c>
      <c r="B63" s="16">
        <v>2.9495624815652304E-2</v>
      </c>
      <c r="C63" s="17">
        <v>2.9298019453884896E-2</v>
      </c>
      <c r="D63" s="16">
        <v>1.7367407505784901E-2</v>
      </c>
      <c r="E63" s="17">
        <v>1.07082332346314E-2</v>
      </c>
      <c r="F63" s="12"/>
      <c r="G63" s="10">
        <f t="shared" si="2"/>
        <v>1.976053617674077E-4</v>
      </c>
      <c r="H63" s="11">
        <f t="shared" si="3"/>
        <v>6.659174271153501E-3</v>
      </c>
    </row>
    <row r="64" spans="1:8" x14ac:dyDescent="0.2">
      <c r="A64" s="7" t="s">
        <v>57</v>
      </c>
      <c r="B64" s="16">
        <v>0</v>
      </c>
      <c r="C64" s="17">
        <v>1.1719207781553999E-2</v>
      </c>
      <c r="D64" s="16">
        <v>4.0864488248905598E-3</v>
      </c>
      <c r="E64" s="17">
        <v>2.3278767901372499E-3</v>
      </c>
      <c r="F64" s="12"/>
      <c r="G64" s="10">
        <f t="shared" si="2"/>
        <v>-1.1719207781553999E-2</v>
      </c>
      <c r="H64" s="11">
        <f t="shared" si="3"/>
        <v>1.75857203475331E-3</v>
      </c>
    </row>
    <row r="65" spans="1:8" x14ac:dyDescent="0.2">
      <c r="A65" s="7" t="s">
        <v>58</v>
      </c>
      <c r="B65" s="16">
        <v>0.74722249532985896</v>
      </c>
      <c r="C65" s="17">
        <v>0.89651939528887903</v>
      </c>
      <c r="D65" s="16">
        <v>0.99096384003596105</v>
      </c>
      <c r="E65" s="17">
        <v>0.91439000316591201</v>
      </c>
      <c r="F65" s="12"/>
      <c r="G65" s="10">
        <f t="shared" si="2"/>
        <v>-0.14929689995902007</v>
      </c>
      <c r="H65" s="11">
        <f t="shared" si="3"/>
        <v>7.6573836870049039E-2</v>
      </c>
    </row>
    <row r="66" spans="1:8" x14ac:dyDescent="0.2">
      <c r="A66" s="7" t="s">
        <v>61</v>
      </c>
      <c r="B66" s="16">
        <v>0.23596499852521899</v>
      </c>
      <c r="C66" s="17">
        <v>0.31641861010195699</v>
      </c>
      <c r="D66" s="16">
        <v>0.24978418442143502</v>
      </c>
      <c r="E66" s="17">
        <v>0.22440732256923099</v>
      </c>
      <c r="F66" s="12"/>
      <c r="G66" s="10">
        <f t="shared" si="2"/>
        <v>-8.0453611576737999E-2</v>
      </c>
      <c r="H66" s="11">
        <f t="shared" si="3"/>
        <v>2.537686185220403E-2</v>
      </c>
    </row>
    <row r="67" spans="1:8" x14ac:dyDescent="0.2">
      <c r="A67" s="7" t="s">
        <v>64</v>
      </c>
      <c r="B67" s="16">
        <v>0.39819093501130703</v>
      </c>
      <c r="C67" s="17">
        <v>0.36329544122817298</v>
      </c>
      <c r="D67" s="16">
        <v>0.26051111258677301</v>
      </c>
      <c r="E67" s="17">
        <v>0.25699759763115299</v>
      </c>
      <c r="F67" s="12"/>
      <c r="G67" s="10">
        <f t="shared" si="2"/>
        <v>3.4895493783134057E-2</v>
      </c>
      <c r="H67" s="11">
        <f t="shared" si="3"/>
        <v>3.5135149556200229E-3</v>
      </c>
    </row>
    <row r="68" spans="1:8" x14ac:dyDescent="0.2">
      <c r="A68" s="7" t="s">
        <v>71</v>
      </c>
      <c r="B68" s="16">
        <v>7.8654999508406293E-2</v>
      </c>
      <c r="C68" s="17">
        <v>0.275401382866518</v>
      </c>
      <c r="D68" s="16">
        <v>0.10880169996271101</v>
      </c>
      <c r="E68" s="17">
        <v>0.109875784494478</v>
      </c>
      <c r="F68" s="12"/>
      <c r="G68" s="10">
        <f t="shared" si="2"/>
        <v>-0.1967463833581117</v>
      </c>
      <c r="H68" s="11">
        <f t="shared" si="3"/>
        <v>-1.0740845317669945E-3</v>
      </c>
    </row>
    <row r="69" spans="1:8" x14ac:dyDescent="0.2">
      <c r="A69" s="7" t="s">
        <v>72</v>
      </c>
      <c r="B69" s="16">
        <v>4.4243437223478503E-2</v>
      </c>
      <c r="C69" s="17">
        <v>0.15820930505097899</v>
      </c>
      <c r="D69" s="16">
        <v>8.53046192195904E-2</v>
      </c>
      <c r="E69" s="17">
        <v>0.35244054602677999</v>
      </c>
      <c r="F69" s="12"/>
      <c r="G69" s="10">
        <f t="shared" si="2"/>
        <v>-0.11396586782750048</v>
      </c>
      <c r="H69" s="11">
        <f t="shared" si="3"/>
        <v>-0.26713592680718956</v>
      </c>
    </row>
    <row r="70" spans="1:8" x14ac:dyDescent="0.2">
      <c r="A70" s="7" t="s">
        <v>77</v>
      </c>
      <c r="B70" s="16">
        <v>4.4243437223478503E-2</v>
      </c>
      <c r="C70" s="17">
        <v>0.11719207781554</v>
      </c>
      <c r="D70" s="16">
        <v>7.9685752085365907E-2</v>
      </c>
      <c r="E70" s="17">
        <v>8.7528167309160701E-2</v>
      </c>
      <c r="F70" s="12"/>
      <c r="G70" s="10">
        <f t="shared" si="2"/>
        <v>-7.2948640592061492E-2</v>
      </c>
      <c r="H70" s="11">
        <f t="shared" si="3"/>
        <v>-7.8424152237947936E-3</v>
      </c>
    </row>
    <row r="71" spans="1:8" x14ac:dyDescent="0.2">
      <c r="A71" s="7" t="s">
        <v>89</v>
      </c>
      <c r="B71" s="16">
        <v>3.9327499754203098E-2</v>
      </c>
      <c r="C71" s="17">
        <v>4.68768311262159E-2</v>
      </c>
      <c r="D71" s="16">
        <v>7.3556078848030101E-2</v>
      </c>
      <c r="E71" s="17">
        <v>0.115928264148835</v>
      </c>
      <c r="F71" s="12"/>
      <c r="G71" s="10">
        <f t="shared" si="2"/>
        <v>-7.5493313720128019E-3</v>
      </c>
      <c r="H71" s="11">
        <f t="shared" si="3"/>
        <v>-4.2372185300804902E-2</v>
      </c>
    </row>
    <row r="72" spans="1:8" x14ac:dyDescent="0.2">
      <c r="A72" s="7" t="s">
        <v>95</v>
      </c>
      <c r="B72" s="16">
        <v>1.9663749877101601E-2</v>
      </c>
      <c r="C72" s="17">
        <v>0.111332473924763</v>
      </c>
      <c r="D72" s="16">
        <v>7.1512854435584805E-2</v>
      </c>
      <c r="E72" s="17">
        <v>7.0767454420172501E-2</v>
      </c>
      <c r="F72" s="12"/>
      <c r="G72" s="10">
        <f t="shared" si="2"/>
        <v>-9.166872404766141E-2</v>
      </c>
      <c r="H72" s="11">
        <f t="shared" si="3"/>
        <v>7.4540001541230361E-4</v>
      </c>
    </row>
    <row r="73" spans="1:8" x14ac:dyDescent="0.2">
      <c r="A73" s="7" t="s">
        <v>98</v>
      </c>
      <c r="B73" s="16">
        <v>8.8486874446957006E-2</v>
      </c>
      <c r="C73" s="17">
        <v>0.35157623344661898</v>
      </c>
      <c r="D73" s="16">
        <v>0.167544401820513</v>
      </c>
      <c r="E73" s="17">
        <v>0.23884015866808198</v>
      </c>
      <c r="F73" s="12"/>
      <c r="G73" s="10">
        <f t="shared" si="2"/>
        <v>-0.26308935899966196</v>
      </c>
      <c r="H73" s="11">
        <f t="shared" si="3"/>
        <v>-7.1295756847568975E-2</v>
      </c>
    </row>
    <row r="74" spans="1:8" x14ac:dyDescent="0.2">
      <c r="A74" s="7" t="s">
        <v>99</v>
      </c>
      <c r="B74" s="16">
        <v>2.9495624815652304E-2</v>
      </c>
      <c r="C74" s="17">
        <v>5.2736435016992898E-2</v>
      </c>
      <c r="D74" s="16">
        <v>4.4950937073796202E-2</v>
      </c>
      <c r="E74" s="17">
        <v>4.7488686518799901E-2</v>
      </c>
      <c r="F74" s="12"/>
      <c r="G74" s="10">
        <f t="shared" si="2"/>
        <v>-2.3240810201340594E-2</v>
      </c>
      <c r="H74" s="11">
        <f t="shared" si="3"/>
        <v>-2.5377494450036994E-3</v>
      </c>
    </row>
    <row r="75" spans="1:8" x14ac:dyDescent="0.2">
      <c r="A75" s="1"/>
      <c r="B75" s="18"/>
      <c r="C75" s="19"/>
      <c r="D75" s="18"/>
      <c r="E75" s="19"/>
      <c r="F75" s="15"/>
      <c r="G75" s="13"/>
      <c r="H75" s="14"/>
    </row>
    <row r="76" spans="1:8" s="43" customFormat="1" x14ac:dyDescent="0.2">
      <c r="A76" s="27" t="s">
        <v>5</v>
      </c>
      <c r="B76" s="44">
        <f>SUM(B6:B75)</f>
        <v>99.999999999999957</v>
      </c>
      <c r="C76" s="45">
        <f>SUM(C6:C75)</f>
        <v>99.999999999999986</v>
      </c>
      <c r="D76" s="44">
        <f>SUM(D6:D75)</f>
        <v>100.00000000000003</v>
      </c>
      <c r="E76" s="45">
        <f>SUM(E6:E75)</f>
        <v>99.999999999999972</v>
      </c>
      <c r="F76" s="49"/>
      <c r="G76" s="50">
        <f>SUM(G6:G75)</f>
        <v>-7.3656358789975229E-15</v>
      </c>
      <c r="H76" s="51">
        <f>SUM(H6:H75)</f>
        <v>8.4508788855686134E-14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zoomScaleNormal="100" workbookViewId="0">
      <selection activeCell="M1" sqref="M1"/>
    </sheetView>
  </sheetViews>
  <sheetFormatPr defaultRowHeight="12.75" x14ac:dyDescent="0.2"/>
  <cols>
    <col min="1" max="1" width="26.85546875" customWidth="1"/>
    <col min="2" max="5" width="8.28515625" customWidth="1"/>
    <col min="6" max="6" width="1.7109375" customWidth="1"/>
    <col min="7" max="10" width="8.28515625" customWidth="1"/>
  </cols>
  <sheetData>
    <row r="1" spans="1:10" s="52" customFormat="1" ht="20.25" x14ac:dyDescent="0.3">
      <c r="A1" s="4" t="s">
        <v>10</v>
      </c>
      <c r="B1" s="198" t="s">
        <v>19</v>
      </c>
      <c r="C1" s="199"/>
      <c r="D1" s="199"/>
      <c r="E1" s="199"/>
      <c r="F1" s="199"/>
      <c r="G1" s="199"/>
      <c r="H1" s="199"/>
      <c r="I1" s="199"/>
      <c r="J1" s="199"/>
    </row>
    <row r="2" spans="1:10" s="52" customFormat="1" ht="20.25" x14ac:dyDescent="0.3">
      <c r="A2" s="4" t="s">
        <v>111</v>
      </c>
      <c r="B2" s="202" t="s">
        <v>101</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2020</v>
      </c>
      <c r="C5" s="58">
        <f>B5-1</f>
        <v>2019</v>
      </c>
      <c r="D5" s="57">
        <f>B5</f>
        <v>2020</v>
      </c>
      <c r="E5" s="58">
        <f>C5</f>
        <v>2019</v>
      </c>
      <c r="F5" s="64"/>
      <c r="G5" s="57" t="s">
        <v>4</v>
      </c>
      <c r="H5" s="58" t="s">
        <v>2</v>
      </c>
      <c r="I5" s="57" t="s">
        <v>4</v>
      </c>
      <c r="J5" s="58" t="s">
        <v>2</v>
      </c>
    </row>
    <row r="6" spans="1:10" x14ac:dyDescent="0.2">
      <c r="A6" s="22"/>
      <c r="B6" s="74"/>
      <c r="C6" s="75"/>
      <c r="D6" s="74"/>
      <c r="E6" s="75"/>
      <c r="F6" s="76"/>
      <c r="G6" s="74"/>
      <c r="H6" s="75"/>
      <c r="I6" s="23"/>
      <c r="J6" s="24"/>
    </row>
    <row r="7" spans="1:10" s="160" customFormat="1" x14ac:dyDescent="0.2">
      <c r="A7" s="159" t="s">
        <v>112</v>
      </c>
      <c r="B7" s="78">
        <f>SUM($B8:$B11)</f>
        <v>3714</v>
      </c>
      <c r="C7" s="79">
        <f>SUM($C8:$C11)</f>
        <v>4159</v>
      </c>
      <c r="D7" s="78">
        <f>SUM($D8:$D11)</f>
        <v>42831</v>
      </c>
      <c r="E7" s="79">
        <f>SUM($E8:$E11)</f>
        <v>57639</v>
      </c>
      <c r="F7" s="80"/>
      <c r="G7" s="78">
        <f>B7-C7</f>
        <v>-445</v>
      </c>
      <c r="H7" s="79">
        <f>D7-E7</f>
        <v>-14808</v>
      </c>
      <c r="I7" s="54">
        <f>IF(C7=0, "-", IF(G7/C7&lt;10, G7/C7, "&gt;999%"))</f>
        <v>-0.10699687424861745</v>
      </c>
      <c r="J7" s="55">
        <f>IF(E7=0, "-", IF(H7/E7&lt;10, H7/E7, "&gt;999%"))</f>
        <v>-0.25690938427106647</v>
      </c>
    </row>
    <row r="8" spans="1:10" x14ac:dyDescent="0.2">
      <c r="A8" s="158" t="s">
        <v>161</v>
      </c>
      <c r="B8" s="65">
        <v>2059</v>
      </c>
      <c r="C8" s="66">
        <v>1974</v>
      </c>
      <c r="D8" s="65">
        <v>24919</v>
      </c>
      <c r="E8" s="66">
        <v>30336</v>
      </c>
      <c r="F8" s="67"/>
      <c r="G8" s="65">
        <f>B8-C8</f>
        <v>85</v>
      </c>
      <c r="H8" s="66">
        <f>D8-E8</f>
        <v>-5417</v>
      </c>
      <c r="I8" s="8">
        <f>IF(C8=0, "-", IF(G8/C8&lt;10, G8/C8, "&gt;999%"))</f>
        <v>4.3059777102330291E-2</v>
      </c>
      <c r="J8" s="9">
        <f>IF(E8=0, "-", IF(H8/E8&lt;10, H8/E8, "&gt;999%"))</f>
        <v>-0.1785667194092827</v>
      </c>
    </row>
    <row r="9" spans="1:10" x14ac:dyDescent="0.2">
      <c r="A9" s="158" t="s">
        <v>162</v>
      </c>
      <c r="B9" s="65">
        <v>1181</v>
      </c>
      <c r="C9" s="66">
        <v>1601</v>
      </c>
      <c r="D9" s="65">
        <v>14327</v>
      </c>
      <c r="E9" s="66">
        <v>20319</v>
      </c>
      <c r="F9" s="67"/>
      <c r="G9" s="65">
        <f>B9-C9</f>
        <v>-420</v>
      </c>
      <c r="H9" s="66">
        <f>D9-E9</f>
        <v>-5992</v>
      </c>
      <c r="I9" s="8">
        <f>IF(C9=0, "-", IF(G9/C9&lt;10, G9/C9, "&gt;999%"))</f>
        <v>-0.26233603997501559</v>
      </c>
      <c r="J9" s="9">
        <f>IF(E9=0, "-", IF(H9/E9&lt;10, H9/E9, "&gt;999%"))</f>
        <v>-0.29489640238200698</v>
      </c>
    </row>
    <row r="10" spans="1:10" x14ac:dyDescent="0.2">
      <c r="A10" s="158" t="s">
        <v>163</v>
      </c>
      <c r="B10" s="65">
        <v>126</v>
      </c>
      <c r="C10" s="66">
        <v>123</v>
      </c>
      <c r="D10" s="65">
        <v>1474</v>
      </c>
      <c r="E10" s="66">
        <v>1660</v>
      </c>
      <c r="F10" s="67"/>
      <c r="G10" s="65">
        <f>B10-C10</f>
        <v>3</v>
      </c>
      <c r="H10" s="66">
        <f>D10-E10</f>
        <v>-186</v>
      </c>
      <c r="I10" s="8">
        <f>IF(C10=0, "-", IF(G10/C10&lt;10, G10/C10, "&gt;999%"))</f>
        <v>2.4390243902439025E-2</v>
      </c>
      <c r="J10" s="9">
        <f>IF(E10=0, "-", IF(H10/E10&lt;10, H10/E10, "&gt;999%"))</f>
        <v>-0.11204819277108434</v>
      </c>
    </row>
    <row r="11" spans="1:10" x14ac:dyDescent="0.2">
      <c r="A11" s="158" t="s">
        <v>164</v>
      </c>
      <c r="B11" s="65">
        <v>348</v>
      </c>
      <c r="C11" s="66">
        <v>461</v>
      </c>
      <c r="D11" s="65">
        <v>2111</v>
      </c>
      <c r="E11" s="66">
        <v>5324</v>
      </c>
      <c r="F11" s="67"/>
      <c r="G11" s="65">
        <f>B11-C11</f>
        <v>-113</v>
      </c>
      <c r="H11" s="66">
        <f>D11-E11</f>
        <v>-3213</v>
      </c>
      <c r="I11" s="8">
        <f>IF(C11=0, "-", IF(G11/C11&lt;10, G11/C11, "&gt;999%"))</f>
        <v>-0.24511930585683298</v>
      </c>
      <c r="J11" s="9">
        <f>IF(E11=0, "-", IF(H11/E11&lt;10, H11/E11, "&gt;999%"))</f>
        <v>-0.60349361382419231</v>
      </c>
    </row>
    <row r="12" spans="1:10" x14ac:dyDescent="0.2">
      <c r="A12" s="7"/>
      <c r="B12" s="65"/>
      <c r="C12" s="66"/>
      <c r="D12" s="65"/>
      <c r="E12" s="66"/>
      <c r="F12" s="67"/>
      <c r="G12" s="65"/>
      <c r="H12" s="66"/>
      <c r="I12" s="8"/>
      <c r="J12" s="9"/>
    </row>
    <row r="13" spans="1:10" s="160" customFormat="1" x14ac:dyDescent="0.2">
      <c r="A13" s="159" t="s">
        <v>121</v>
      </c>
      <c r="B13" s="78">
        <f>SUM($B14:$B17)</f>
        <v>10575</v>
      </c>
      <c r="C13" s="79">
        <f>SUM($C14:$C17)</f>
        <v>7799</v>
      </c>
      <c r="D13" s="78">
        <f>SUM($D14:$D17)</f>
        <v>95850</v>
      </c>
      <c r="E13" s="79">
        <f>SUM($E14:$E17)</f>
        <v>94905</v>
      </c>
      <c r="F13" s="80"/>
      <c r="G13" s="78">
        <f>B13-C13</f>
        <v>2776</v>
      </c>
      <c r="H13" s="79">
        <f>D13-E13</f>
        <v>945</v>
      </c>
      <c r="I13" s="54">
        <f>IF(C13=0, "-", IF(G13/C13&lt;10, G13/C13, "&gt;999%"))</f>
        <v>0.35594306962431083</v>
      </c>
      <c r="J13" s="55">
        <f>IF(E13=0, "-", IF(H13/E13&lt;10, H13/E13, "&gt;999%"))</f>
        <v>9.9573257467994308E-3</v>
      </c>
    </row>
    <row r="14" spans="1:10" x14ac:dyDescent="0.2">
      <c r="A14" s="158" t="s">
        <v>161</v>
      </c>
      <c r="B14" s="65">
        <v>6134</v>
      </c>
      <c r="C14" s="66">
        <v>4092</v>
      </c>
      <c r="D14" s="65">
        <v>56666</v>
      </c>
      <c r="E14" s="66">
        <v>50185</v>
      </c>
      <c r="F14" s="67"/>
      <c r="G14" s="65">
        <f>B14-C14</f>
        <v>2042</v>
      </c>
      <c r="H14" s="66">
        <f>D14-E14</f>
        <v>6481</v>
      </c>
      <c r="I14" s="8">
        <f>IF(C14=0, "-", IF(G14/C14&lt;10, G14/C14, "&gt;999%"))</f>
        <v>0.49902248289345064</v>
      </c>
      <c r="J14" s="9">
        <f>IF(E14=0, "-", IF(H14/E14&lt;10, H14/E14, "&gt;999%"))</f>
        <v>0.12914217395636146</v>
      </c>
    </row>
    <row r="15" spans="1:10" x14ac:dyDescent="0.2">
      <c r="A15" s="158" t="s">
        <v>162</v>
      </c>
      <c r="B15" s="65">
        <v>3264</v>
      </c>
      <c r="C15" s="66">
        <v>3004</v>
      </c>
      <c r="D15" s="65">
        <v>32896</v>
      </c>
      <c r="E15" s="66">
        <v>33929</v>
      </c>
      <c r="F15" s="67"/>
      <c r="G15" s="65">
        <f>B15-C15</f>
        <v>260</v>
      </c>
      <c r="H15" s="66">
        <f>D15-E15</f>
        <v>-1033</v>
      </c>
      <c r="I15" s="8">
        <f>IF(C15=0, "-", IF(G15/C15&lt;10, G15/C15, "&gt;999%"))</f>
        <v>8.6551264980026632E-2</v>
      </c>
      <c r="J15" s="9">
        <f>IF(E15=0, "-", IF(H15/E15&lt;10, H15/E15, "&gt;999%"))</f>
        <v>-3.0445931209289987E-2</v>
      </c>
    </row>
    <row r="16" spans="1:10" x14ac:dyDescent="0.2">
      <c r="A16" s="158" t="s">
        <v>163</v>
      </c>
      <c r="B16" s="65">
        <v>149</v>
      </c>
      <c r="C16" s="66">
        <v>178</v>
      </c>
      <c r="D16" s="65">
        <v>2003</v>
      </c>
      <c r="E16" s="66">
        <v>1883</v>
      </c>
      <c r="F16" s="67"/>
      <c r="G16" s="65">
        <f>B16-C16</f>
        <v>-29</v>
      </c>
      <c r="H16" s="66">
        <f>D16-E16</f>
        <v>120</v>
      </c>
      <c r="I16" s="8">
        <f>IF(C16=0, "-", IF(G16/C16&lt;10, G16/C16, "&gt;999%"))</f>
        <v>-0.16292134831460675</v>
      </c>
      <c r="J16" s="9">
        <f>IF(E16=0, "-", IF(H16/E16&lt;10, H16/E16, "&gt;999%"))</f>
        <v>6.3728093467870423E-2</v>
      </c>
    </row>
    <row r="17" spans="1:10" x14ac:dyDescent="0.2">
      <c r="A17" s="158" t="s">
        <v>164</v>
      </c>
      <c r="B17" s="65">
        <v>1028</v>
      </c>
      <c r="C17" s="66">
        <v>525</v>
      </c>
      <c r="D17" s="65">
        <v>4285</v>
      </c>
      <c r="E17" s="66">
        <v>8908</v>
      </c>
      <c r="F17" s="67"/>
      <c r="G17" s="65">
        <f>B17-C17</f>
        <v>503</v>
      </c>
      <c r="H17" s="66">
        <f>D17-E17</f>
        <v>-4623</v>
      </c>
      <c r="I17" s="8">
        <f>IF(C17=0, "-", IF(G17/C17&lt;10, G17/C17, "&gt;999%"))</f>
        <v>0.95809523809523811</v>
      </c>
      <c r="J17" s="9">
        <f>IF(E17=0, "-", IF(H17/E17&lt;10, H17/E17, "&gt;999%"))</f>
        <v>-0.51897171082173332</v>
      </c>
    </row>
    <row r="18" spans="1:10" x14ac:dyDescent="0.2">
      <c r="A18" s="22"/>
      <c r="B18" s="74"/>
      <c r="C18" s="75"/>
      <c r="D18" s="74"/>
      <c r="E18" s="75"/>
      <c r="F18" s="76"/>
      <c r="G18" s="74"/>
      <c r="H18" s="75"/>
      <c r="I18" s="23"/>
      <c r="J18" s="24"/>
    </row>
    <row r="19" spans="1:10" s="160" customFormat="1" x14ac:dyDescent="0.2">
      <c r="A19" s="159" t="s">
        <v>127</v>
      </c>
      <c r="B19" s="78">
        <f>SUM($B20:$B23)</f>
        <v>5349</v>
      </c>
      <c r="C19" s="79">
        <f>SUM($C20:$C23)</f>
        <v>4342</v>
      </c>
      <c r="D19" s="78">
        <f>SUM($D20:$D23)</f>
        <v>49420</v>
      </c>
      <c r="E19" s="79">
        <f>SUM($E20:$E23)</f>
        <v>53797</v>
      </c>
      <c r="F19" s="80"/>
      <c r="G19" s="78">
        <f>B19-C19</f>
        <v>1007</v>
      </c>
      <c r="H19" s="79">
        <f>D19-E19</f>
        <v>-4377</v>
      </c>
      <c r="I19" s="54">
        <f>IF(C19=0, "-", IF(G19/C19&lt;10, G19/C19, "&gt;999%"))</f>
        <v>0.23192077383694151</v>
      </c>
      <c r="J19" s="55">
        <f>IF(E19=0, "-", IF(H19/E19&lt;10, H19/E19, "&gt;999%"))</f>
        <v>-8.1361414205253085E-2</v>
      </c>
    </row>
    <row r="20" spans="1:10" x14ac:dyDescent="0.2">
      <c r="A20" s="158" t="s">
        <v>161</v>
      </c>
      <c r="B20" s="65">
        <v>2416</v>
      </c>
      <c r="C20" s="66">
        <v>1228</v>
      </c>
      <c r="D20" s="65">
        <v>16162</v>
      </c>
      <c r="E20" s="66">
        <v>16523</v>
      </c>
      <c r="F20" s="67"/>
      <c r="G20" s="65">
        <f>B20-C20</f>
        <v>1188</v>
      </c>
      <c r="H20" s="66">
        <f>D20-E20</f>
        <v>-361</v>
      </c>
      <c r="I20" s="8">
        <f>IF(C20=0, "-", IF(G20/C20&lt;10, G20/C20, "&gt;999%"))</f>
        <v>0.96742671009771986</v>
      </c>
      <c r="J20" s="9">
        <f>IF(E20=0, "-", IF(H20/E20&lt;10, H20/E20, "&gt;999%"))</f>
        <v>-2.1848332627246867E-2</v>
      </c>
    </row>
    <row r="21" spans="1:10" x14ac:dyDescent="0.2">
      <c r="A21" s="158" t="s">
        <v>162</v>
      </c>
      <c r="B21" s="65">
        <v>2667</v>
      </c>
      <c r="C21" s="66">
        <v>2761</v>
      </c>
      <c r="D21" s="65">
        <v>29761</v>
      </c>
      <c r="E21" s="66">
        <v>32570</v>
      </c>
      <c r="F21" s="67"/>
      <c r="G21" s="65">
        <f>B21-C21</f>
        <v>-94</v>
      </c>
      <c r="H21" s="66">
        <f>D21-E21</f>
        <v>-2809</v>
      </c>
      <c r="I21" s="8">
        <f>IF(C21=0, "-", IF(G21/C21&lt;10, G21/C21, "&gt;999%"))</f>
        <v>-3.4045635639261135E-2</v>
      </c>
      <c r="J21" s="9">
        <f>IF(E21=0, "-", IF(H21/E21&lt;10, H21/E21, "&gt;999%"))</f>
        <v>-8.6245010746085357E-2</v>
      </c>
    </row>
    <row r="22" spans="1:10" x14ac:dyDescent="0.2">
      <c r="A22" s="158" t="s">
        <v>163</v>
      </c>
      <c r="B22" s="65">
        <v>132</v>
      </c>
      <c r="C22" s="66">
        <v>279</v>
      </c>
      <c r="D22" s="65">
        <v>2412</v>
      </c>
      <c r="E22" s="66">
        <v>3393</v>
      </c>
      <c r="F22" s="67"/>
      <c r="G22" s="65">
        <f>B22-C22</f>
        <v>-147</v>
      </c>
      <c r="H22" s="66">
        <f>D22-E22</f>
        <v>-981</v>
      </c>
      <c r="I22" s="8">
        <f>IF(C22=0, "-", IF(G22/C22&lt;10, G22/C22, "&gt;999%"))</f>
        <v>-0.5268817204301075</v>
      </c>
      <c r="J22" s="9">
        <f>IF(E22=0, "-", IF(H22/E22&lt;10, H22/E22, "&gt;999%"))</f>
        <v>-0.28912466843501328</v>
      </c>
    </row>
    <row r="23" spans="1:10" x14ac:dyDescent="0.2">
      <c r="A23" s="158" t="s">
        <v>164</v>
      </c>
      <c r="B23" s="65">
        <v>134</v>
      </c>
      <c r="C23" s="66">
        <v>74</v>
      </c>
      <c r="D23" s="65">
        <v>1085</v>
      </c>
      <c r="E23" s="66">
        <v>1311</v>
      </c>
      <c r="F23" s="67"/>
      <c r="G23" s="65">
        <f>B23-C23</f>
        <v>60</v>
      </c>
      <c r="H23" s="66">
        <f>D23-E23</f>
        <v>-226</v>
      </c>
      <c r="I23" s="8">
        <f>IF(C23=0, "-", IF(G23/C23&lt;10, G23/C23, "&gt;999%"))</f>
        <v>0.81081081081081086</v>
      </c>
      <c r="J23" s="9">
        <f>IF(E23=0, "-", IF(H23/E23&lt;10, H23/E23, "&gt;999%"))</f>
        <v>-0.17238749046529367</v>
      </c>
    </row>
    <row r="24" spans="1:10" x14ac:dyDescent="0.2">
      <c r="A24" s="7"/>
      <c r="B24" s="65"/>
      <c r="C24" s="66"/>
      <c r="D24" s="65"/>
      <c r="E24" s="66"/>
      <c r="F24" s="67"/>
      <c r="G24" s="65"/>
      <c r="H24" s="66"/>
      <c r="I24" s="8"/>
      <c r="J24" s="9"/>
    </row>
    <row r="25" spans="1:10" s="43" customFormat="1" x14ac:dyDescent="0.2">
      <c r="A25" s="53" t="s">
        <v>29</v>
      </c>
      <c r="B25" s="78">
        <f>SUM($B26:$B29)</f>
        <v>19638</v>
      </c>
      <c r="C25" s="79">
        <f>SUM($C26:$C29)</f>
        <v>16300</v>
      </c>
      <c r="D25" s="78">
        <f>SUM($D26:$D29)</f>
        <v>188101</v>
      </c>
      <c r="E25" s="79">
        <f>SUM($E26:$E29)</f>
        <v>206341</v>
      </c>
      <c r="F25" s="80"/>
      <c r="G25" s="78">
        <f>B25-C25</f>
        <v>3338</v>
      </c>
      <c r="H25" s="79">
        <f>D25-E25</f>
        <v>-18240</v>
      </c>
      <c r="I25" s="54">
        <f>IF(C25=0, "-", IF(G25/C25&lt;10, G25/C25, "&gt;999%"))</f>
        <v>0.20478527607361963</v>
      </c>
      <c r="J25" s="55">
        <f>IF(E25=0, "-", IF(H25/E25&lt;10, H25/E25, "&gt;999%"))</f>
        <v>-8.8397361648920966E-2</v>
      </c>
    </row>
    <row r="26" spans="1:10" x14ac:dyDescent="0.2">
      <c r="A26" s="158" t="s">
        <v>161</v>
      </c>
      <c r="B26" s="65">
        <v>10609</v>
      </c>
      <c r="C26" s="66">
        <v>7294</v>
      </c>
      <c r="D26" s="65">
        <v>97747</v>
      </c>
      <c r="E26" s="66">
        <v>97044</v>
      </c>
      <c r="F26" s="67"/>
      <c r="G26" s="65">
        <f>B26-C26</f>
        <v>3315</v>
      </c>
      <c r="H26" s="66">
        <f>D26-E26</f>
        <v>703</v>
      </c>
      <c r="I26" s="8">
        <f>IF(C26=0, "-", IF(G26/C26&lt;10, G26/C26, "&gt;999%"))</f>
        <v>0.45448313682478747</v>
      </c>
      <c r="J26" s="9">
        <f>IF(E26=0, "-", IF(H26/E26&lt;10, H26/E26, "&gt;999%"))</f>
        <v>7.2441366802687441E-3</v>
      </c>
    </row>
    <row r="27" spans="1:10" x14ac:dyDescent="0.2">
      <c r="A27" s="158" t="s">
        <v>162</v>
      </c>
      <c r="B27" s="65">
        <v>7112</v>
      </c>
      <c r="C27" s="66">
        <v>7366</v>
      </c>
      <c r="D27" s="65">
        <v>76984</v>
      </c>
      <c r="E27" s="66">
        <v>86818</v>
      </c>
      <c r="F27" s="67"/>
      <c r="G27" s="65">
        <f>B27-C27</f>
        <v>-254</v>
      </c>
      <c r="H27" s="66">
        <f>D27-E27</f>
        <v>-9834</v>
      </c>
      <c r="I27" s="8">
        <f>IF(C27=0, "-", IF(G27/C27&lt;10, G27/C27, "&gt;999%"))</f>
        <v>-3.4482758620689655E-2</v>
      </c>
      <c r="J27" s="9">
        <f>IF(E27=0, "-", IF(H27/E27&lt;10, H27/E27, "&gt;999%"))</f>
        <v>-0.11327144140616001</v>
      </c>
    </row>
    <row r="28" spans="1:10" x14ac:dyDescent="0.2">
      <c r="A28" s="158" t="s">
        <v>163</v>
      </c>
      <c r="B28" s="65">
        <v>407</v>
      </c>
      <c r="C28" s="66">
        <v>580</v>
      </c>
      <c r="D28" s="65">
        <v>5889</v>
      </c>
      <c r="E28" s="66">
        <v>6936</v>
      </c>
      <c r="F28" s="67"/>
      <c r="G28" s="65">
        <f>B28-C28</f>
        <v>-173</v>
      </c>
      <c r="H28" s="66">
        <f>D28-E28</f>
        <v>-1047</v>
      </c>
      <c r="I28" s="8">
        <f>IF(C28=0, "-", IF(G28/C28&lt;10, G28/C28, "&gt;999%"))</f>
        <v>-0.2982758620689655</v>
      </c>
      <c r="J28" s="9">
        <f>IF(E28=0, "-", IF(H28/E28&lt;10, H28/E28, "&gt;999%"))</f>
        <v>-0.15095155709342561</v>
      </c>
    </row>
    <row r="29" spans="1:10" x14ac:dyDescent="0.2">
      <c r="A29" s="158" t="s">
        <v>164</v>
      </c>
      <c r="B29" s="65">
        <v>1510</v>
      </c>
      <c r="C29" s="66">
        <v>1060</v>
      </c>
      <c r="D29" s="65">
        <v>7481</v>
      </c>
      <c r="E29" s="66">
        <v>15543</v>
      </c>
      <c r="F29" s="67"/>
      <c r="G29" s="65">
        <f>B29-C29</f>
        <v>450</v>
      </c>
      <c r="H29" s="66">
        <f>D29-E29</f>
        <v>-8062</v>
      </c>
      <c r="I29" s="8">
        <f>IF(C29=0, "-", IF(G29/C29&lt;10, G29/C29, "&gt;999%"))</f>
        <v>0.42452830188679247</v>
      </c>
      <c r="J29" s="9">
        <f>IF(E29=0, "-", IF(H29/E29&lt;10, H29/E29, "&gt;999%"))</f>
        <v>-0.51869008556906648</v>
      </c>
    </row>
    <row r="30" spans="1:10" x14ac:dyDescent="0.2">
      <c r="A30" s="7"/>
      <c r="B30" s="65"/>
      <c r="C30" s="66"/>
      <c r="D30" s="65"/>
      <c r="E30" s="66"/>
      <c r="F30" s="67"/>
      <c r="G30" s="65"/>
      <c r="H30" s="66"/>
      <c r="I30" s="8"/>
      <c r="J30" s="9"/>
    </row>
    <row r="31" spans="1:10" s="43" customFormat="1" x14ac:dyDescent="0.2">
      <c r="A31" s="22" t="s">
        <v>128</v>
      </c>
      <c r="B31" s="78">
        <v>704</v>
      </c>
      <c r="C31" s="79">
        <v>766</v>
      </c>
      <c r="D31" s="78">
        <v>7668</v>
      </c>
      <c r="E31" s="79">
        <v>8447</v>
      </c>
      <c r="F31" s="80"/>
      <c r="G31" s="78">
        <f>B31-C31</f>
        <v>-62</v>
      </c>
      <c r="H31" s="79">
        <f>D31-E31</f>
        <v>-779</v>
      </c>
      <c r="I31" s="54">
        <f>IF(C31=0, "-", IF(G31/C31&lt;10, G31/C31, "&gt;999%"))</f>
        <v>-8.0939947780678853E-2</v>
      </c>
      <c r="J31" s="55">
        <f>IF(E31=0, "-", IF(H31/E31&lt;10, H31/E31, "&gt;999%"))</f>
        <v>-9.222209068308275E-2</v>
      </c>
    </row>
    <row r="32" spans="1:10" x14ac:dyDescent="0.2">
      <c r="A32" s="1"/>
      <c r="B32" s="68"/>
      <c r="C32" s="69"/>
      <c r="D32" s="68"/>
      <c r="E32" s="69"/>
      <c r="F32" s="70"/>
      <c r="G32" s="68"/>
      <c r="H32" s="69"/>
      <c r="I32" s="5"/>
      <c r="J32" s="6"/>
    </row>
    <row r="33" spans="1:10" s="43" customFormat="1" x14ac:dyDescent="0.2">
      <c r="A33" s="27" t="s">
        <v>5</v>
      </c>
      <c r="B33" s="71">
        <f>SUM(B26:B32)</f>
        <v>20342</v>
      </c>
      <c r="C33" s="77">
        <f>SUM(C26:C32)</f>
        <v>17066</v>
      </c>
      <c r="D33" s="71">
        <f>SUM(D26:D32)</f>
        <v>195769</v>
      </c>
      <c r="E33" s="77">
        <f>SUM(E26:E32)</f>
        <v>214788</v>
      </c>
      <c r="F33" s="73"/>
      <c r="G33" s="71">
        <f>B33-C33</f>
        <v>3276</v>
      </c>
      <c r="H33" s="72">
        <f>D33-E33</f>
        <v>-19019</v>
      </c>
      <c r="I33" s="37">
        <f>IF(C33=0, 0, G33/C33)</f>
        <v>0.19196062346185397</v>
      </c>
      <c r="J33" s="38">
        <f>IF(E33=0, 0, H33/E33)</f>
        <v>-8.8547777343240777E-2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9"/>
  <sheetViews>
    <sheetView tabSelected="1" zoomScaleNormal="100" workbookViewId="0">
      <selection activeCell="M1" sqref="M1"/>
    </sheetView>
  </sheetViews>
  <sheetFormatPr defaultRowHeight="12.75" x14ac:dyDescent="0.2"/>
  <cols>
    <col min="1" max="1" width="32.7109375" customWidth="1"/>
    <col min="2" max="5" width="10.140625" customWidth="1"/>
    <col min="6" max="6" width="1.7109375" customWidth="1"/>
    <col min="7" max="10" width="10.140625" customWidth="1"/>
  </cols>
  <sheetData>
    <row r="1" spans="1:10" s="52" customFormat="1" ht="20.25" x14ac:dyDescent="0.3">
      <c r="A1" s="4" t="s">
        <v>10</v>
      </c>
      <c r="B1" s="198" t="s">
        <v>30</v>
      </c>
      <c r="C1" s="199"/>
      <c r="D1" s="199"/>
      <c r="E1" s="199"/>
      <c r="F1" s="199"/>
      <c r="G1" s="199"/>
      <c r="H1" s="199"/>
      <c r="I1" s="199"/>
      <c r="J1" s="199"/>
    </row>
    <row r="2" spans="1:10" s="52" customFormat="1" ht="20.25" x14ac:dyDescent="0.3">
      <c r="A2" s="4" t="s">
        <v>111</v>
      </c>
      <c r="B2" s="202" t="s">
        <v>101</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2020</v>
      </c>
      <c r="C5" s="58">
        <f>B5-1</f>
        <v>2019</v>
      </c>
      <c r="D5" s="57">
        <f>B5</f>
        <v>2020</v>
      </c>
      <c r="E5" s="58">
        <f>C5</f>
        <v>2019</v>
      </c>
      <c r="F5" s="64"/>
      <c r="G5" s="57" t="s">
        <v>4</v>
      </c>
      <c r="H5" s="58" t="s">
        <v>2</v>
      </c>
      <c r="I5" s="57" t="s">
        <v>4</v>
      </c>
      <c r="J5" s="58" t="s">
        <v>2</v>
      </c>
    </row>
    <row r="6" spans="1:10" x14ac:dyDescent="0.2">
      <c r="A6" s="22"/>
      <c r="B6" s="74"/>
      <c r="C6" s="75"/>
      <c r="D6" s="74"/>
      <c r="E6" s="75"/>
      <c r="F6" s="76"/>
      <c r="G6" s="74"/>
      <c r="H6" s="75"/>
      <c r="I6" s="23"/>
      <c r="J6" s="24"/>
    </row>
    <row r="7" spans="1:10" s="139" customFormat="1" x14ac:dyDescent="0.2">
      <c r="A7" s="159" t="s">
        <v>112</v>
      </c>
      <c r="B7" s="65"/>
      <c r="C7" s="66"/>
      <c r="D7" s="65"/>
      <c r="E7" s="66"/>
      <c r="F7" s="67"/>
      <c r="G7" s="65"/>
      <c r="H7" s="66"/>
      <c r="I7" s="20"/>
      <c r="J7" s="21"/>
    </row>
    <row r="8" spans="1:10" x14ac:dyDescent="0.2">
      <c r="A8" s="158" t="s">
        <v>165</v>
      </c>
      <c r="B8" s="65">
        <v>47</v>
      </c>
      <c r="C8" s="66">
        <v>103</v>
      </c>
      <c r="D8" s="65">
        <v>930</v>
      </c>
      <c r="E8" s="66">
        <v>1469</v>
      </c>
      <c r="F8" s="67"/>
      <c r="G8" s="65">
        <f>B8-C8</f>
        <v>-56</v>
      </c>
      <c r="H8" s="66">
        <f>D8-E8</f>
        <v>-539</v>
      </c>
      <c r="I8" s="20">
        <f>IF(C8=0, "-", IF(G8/C8&lt;10, G8/C8, "&gt;999%"))</f>
        <v>-0.5436893203883495</v>
      </c>
      <c r="J8" s="21">
        <f>IF(E8=0, "-", IF(H8/E8&lt;10, H8/E8, "&gt;999%"))</f>
        <v>-0.36691626957113682</v>
      </c>
    </row>
    <row r="9" spans="1:10" x14ac:dyDescent="0.2">
      <c r="A9" s="158" t="s">
        <v>166</v>
      </c>
      <c r="B9" s="65">
        <v>10</v>
      </c>
      <c r="C9" s="66">
        <v>9</v>
      </c>
      <c r="D9" s="65">
        <v>173</v>
      </c>
      <c r="E9" s="66">
        <v>138</v>
      </c>
      <c r="F9" s="67"/>
      <c r="G9" s="65">
        <f>B9-C9</f>
        <v>1</v>
      </c>
      <c r="H9" s="66">
        <f>D9-E9</f>
        <v>35</v>
      </c>
      <c r="I9" s="20">
        <f>IF(C9=0, "-", IF(G9/C9&lt;10, G9/C9, "&gt;999%"))</f>
        <v>0.1111111111111111</v>
      </c>
      <c r="J9" s="21">
        <f>IF(E9=0, "-", IF(H9/E9&lt;10, H9/E9, "&gt;999%"))</f>
        <v>0.25362318840579712</v>
      </c>
    </row>
    <row r="10" spans="1:10" x14ac:dyDescent="0.2">
      <c r="A10" s="158" t="s">
        <v>167</v>
      </c>
      <c r="B10" s="65">
        <v>552</v>
      </c>
      <c r="C10" s="66">
        <v>403</v>
      </c>
      <c r="D10" s="65">
        <v>4998</v>
      </c>
      <c r="E10" s="66">
        <v>4142</v>
      </c>
      <c r="F10" s="67"/>
      <c r="G10" s="65">
        <f>B10-C10</f>
        <v>149</v>
      </c>
      <c r="H10" s="66">
        <f>D10-E10</f>
        <v>856</v>
      </c>
      <c r="I10" s="20">
        <f>IF(C10=0, "-", IF(G10/C10&lt;10, G10/C10, "&gt;999%"))</f>
        <v>0.36972704714640198</v>
      </c>
      <c r="J10" s="21">
        <f>IF(E10=0, "-", IF(H10/E10&lt;10, H10/E10, "&gt;999%"))</f>
        <v>0.20666344760985031</v>
      </c>
    </row>
    <row r="11" spans="1:10" x14ac:dyDescent="0.2">
      <c r="A11" s="158" t="s">
        <v>168</v>
      </c>
      <c r="B11" s="65">
        <v>3098</v>
      </c>
      <c r="C11" s="66">
        <v>3643</v>
      </c>
      <c r="D11" s="65">
        <v>36674</v>
      </c>
      <c r="E11" s="66">
        <v>51852</v>
      </c>
      <c r="F11" s="67"/>
      <c r="G11" s="65">
        <f>B11-C11</f>
        <v>-545</v>
      </c>
      <c r="H11" s="66">
        <f>D11-E11</f>
        <v>-15178</v>
      </c>
      <c r="I11" s="20">
        <f>IF(C11=0, "-", IF(G11/C11&lt;10, G11/C11, "&gt;999%"))</f>
        <v>-0.14960197639308262</v>
      </c>
      <c r="J11" s="21">
        <f>IF(E11=0, "-", IF(H11/E11&lt;10, H11/E11, "&gt;999%"))</f>
        <v>-0.29271773509218546</v>
      </c>
    </row>
    <row r="12" spans="1:10" x14ac:dyDescent="0.2">
      <c r="A12" s="158" t="s">
        <v>169</v>
      </c>
      <c r="B12" s="65">
        <v>7</v>
      </c>
      <c r="C12" s="66">
        <v>1</v>
      </c>
      <c r="D12" s="65">
        <v>56</v>
      </c>
      <c r="E12" s="66">
        <v>38</v>
      </c>
      <c r="F12" s="67"/>
      <c r="G12" s="65">
        <f>B12-C12</f>
        <v>6</v>
      </c>
      <c r="H12" s="66">
        <f>D12-E12</f>
        <v>18</v>
      </c>
      <c r="I12" s="20">
        <f>IF(C12=0, "-", IF(G12/C12&lt;10, G12/C12, "&gt;999%"))</f>
        <v>6</v>
      </c>
      <c r="J12" s="21">
        <f>IF(E12=0, "-", IF(H12/E12&lt;10, H12/E12, "&gt;999%"))</f>
        <v>0.47368421052631576</v>
      </c>
    </row>
    <row r="13" spans="1:10" x14ac:dyDescent="0.2">
      <c r="A13" s="7"/>
      <c r="B13" s="65"/>
      <c r="C13" s="66"/>
      <c r="D13" s="65"/>
      <c r="E13" s="66"/>
      <c r="F13" s="67"/>
      <c r="G13" s="65"/>
      <c r="H13" s="66"/>
      <c r="I13" s="20"/>
      <c r="J13" s="21"/>
    </row>
    <row r="14" spans="1:10" s="139" customFormat="1" x14ac:dyDescent="0.2">
      <c r="A14" s="159" t="s">
        <v>121</v>
      </c>
      <c r="B14" s="65"/>
      <c r="C14" s="66"/>
      <c r="D14" s="65"/>
      <c r="E14" s="66"/>
      <c r="F14" s="67"/>
      <c r="G14" s="65"/>
      <c r="H14" s="66"/>
      <c r="I14" s="20"/>
      <c r="J14" s="21"/>
    </row>
    <row r="15" spans="1:10" x14ac:dyDescent="0.2">
      <c r="A15" s="158" t="s">
        <v>165</v>
      </c>
      <c r="B15" s="65">
        <v>2731</v>
      </c>
      <c r="C15" s="66">
        <v>1856</v>
      </c>
      <c r="D15" s="65">
        <v>22499</v>
      </c>
      <c r="E15" s="66">
        <v>24201</v>
      </c>
      <c r="F15" s="67"/>
      <c r="G15" s="65">
        <f>B15-C15</f>
        <v>875</v>
      </c>
      <c r="H15" s="66">
        <f>D15-E15</f>
        <v>-1702</v>
      </c>
      <c r="I15" s="20">
        <f>IF(C15=0, "-", IF(G15/C15&lt;10, G15/C15, "&gt;999%"))</f>
        <v>0.47144396551724138</v>
      </c>
      <c r="J15" s="21">
        <f>IF(E15=0, "-", IF(H15/E15&lt;10, H15/E15, "&gt;999%"))</f>
        <v>-7.0327672410230982E-2</v>
      </c>
    </row>
    <row r="16" spans="1:10" x14ac:dyDescent="0.2">
      <c r="A16" s="158" t="s">
        <v>166</v>
      </c>
      <c r="B16" s="65">
        <v>27</v>
      </c>
      <c r="C16" s="66">
        <v>5</v>
      </c>
      <c r="D16" s="65">
        <v>139</v>
      </c>
      <c r="E16" s="66">
        <v>116</v>
      </c>
      <c r="F16" s="67"/>
      <c r="G16" s="65">
        <f>B16-C16</f>
        <v>22</v>
      </c>
      <c r="H16" s="66">
        <f>D16-E16</f>
        <v>23</v>
      </c>
      <c r="I16" s="20">
        <f>IF(C16=0, "-", IF(G16/C16&lt;10, G16/C16, "&gt;999%"))</f>
        <v>4.4000000000000004</v>
      </c>
      <c r="J16" s="21">
        <f>IF(E16=0, "-", IF(H16/E16&lt;10, H16/E16, "&gt;999%"))</f>
        <v>0.19827586206896552</v>
      </c>
    </row>
    <row r="17" spans="1:10" x14ac:dyDescent="0.2">
      <c r="A17" s="158" t="s">
        <v>167</v>
      </c>
      <c r="B17" s="65">
        <v>607</v>
      </c>
      <c r="C17" s="66">
        <v>240</v>
      </c>
      <c r="D17" s="65">
        <v>6635</v>
      </c>
      <c r="E17" s="66">
        <v>1835</v>
      </c>
      <c r="F17" s="67"/>
      <c r="G17" s="65">
        <f>B17-C17</f>
        <v>367</v>
      </c>
      <c r="H17" s="66">
        <f>D17-E17</f>
        <v>4800</v>
      </c>
      <c r="I17" s="20">
        <f>IF(C17=0, "-", IF(G17/C17&lt;10, G17/C17, "&gt;999%"))</f>
        <v>1.5291666666666666</v>
      </c>
      <c r="J17" s="21">
        <f>IF(E17=0, "-", IF(H17/E17&lt;10, H17/E17, "&gt;999%"))</f>
        <v>2.6158038147138964</v>
      </c>
    </row>
    <row r="18" spans="1:10" x14ac:dyDescent="0.2">
      <c r="A18" s="158" t="s">
        <v>168</v>
      </c>
      <c r="B18" s="65">
        <v>7168</v>
      </c>
      <c r="C18" s="66">
        <v>5675</v>
      </c>
      <c r="D18" s="65">
        <v>66341</v>
      </c>
      <c r="E18" s="66">
        <v>68605</v>
      </c>
      <c r="F18" s="67"/>
      <c r="G18" s="65">
        <f>B18-C18</f>
        <v>1493</v>
      </c>
      <c r="H18" s="66">
        <f>D18-E18</f>
        <v>-2264</v>
      </c>
      <c r="I18" s="20">
        <f>IF(C18=0, "-", IF(G18/C18&lt;10, G18/C18, "&gt;999%"))</f>
        <v>0.26308370044052865</v>
      </c>
      <c r="J18" s="21">
        <f>IF(E18=0, "-", IF(H18/E18&lt;10, H18/E18, "&gt;999%"))</f>
        <v>-3.3000510166897458E-2</v>
      </c>
    </row>
    <row r="19" spans="1:10" x14ac:dyDescent="0.2">
      <c r="A19" s="158" t="s">
        <v>169</v>
      </c>
      <c r="B19" s="65">
        <v>42</v>
      </c>
      <c r="C19" s="66">
        <v>23</v>
      </c>
      <c r="D19" s="65">
        <v>236</v>
      </c>
      <c r="E19" s="66">
        <v>148</v>
      </c>
      <c r="F19" s="67"/>
      <c r="G19" s="65">
        <f>B19-C19</f>
        <v>19</v>
      </c>
      <c r="H19" s="66">
        <f>D19-E19</f>
        <v>88</v>
      </c>
      <c r="I19" s="20">
        <f>IF(C19=0, "-", IF(G19/C19&lt;10, G19/C19, "&gt;999%"))</f>
        <v>0.82608695652173914</v>
      </c>
      <c r="J19" s="21">
        <f>IF(E19=0, "-", IF(H19/E19&lt;10, H19/E19, "&gt;999%"))</f>
        <v>0.59459459459459463</v>
      </c>
    </row>
    <row r="20" spans="1:10" x14ac:dyDescent="0.2">
      <c r="A20" s="7"/>
      <c r="B20" s="65"/>
      <c r="C20" s="66"/>
      <c r="D20" s="65"/>
      <c r="E20" s="66"/>
      <c r="F20" s="67"/>
      <c r="G20" s="65"/>
      <c r="H20" s="66"/>
      <c r="I20" s="20"/>
      <c r="J20" s="21"/>
    </row>
    <row r="21" spans="1:10" s="139" customFormat="1" x14ac:dyDescent="0.2">
      <c r="A21" s="159" t="s">
        <v>127</v>
      </c>
      <c r="B21" s="65"/>
      <c r="C21" s="66"/>
      <c r="D21" s="65"/>
      <c r="E21" s="66"/>
      <c r="F21" s="67"/>
      <c r="G21" s="65"/>
      <c r="H21" s="66"/>
      <c r="I21" s="20"/>
      <c r="J21" s="21"/>
    </row>
    <row r="22" spans="1:10" x14ac:dyDescent="0.2">
      <c r="A22" s="158" t="s">
        <v>165</v>
      </c>
      <c r="B22" s="65">
        <v>4954</v>
      </c>
      <c r="C22" s="66">
        <v>4068</v>
      </c>
      <c r="D22" s="65">
        <v>45048</v>
      </c>
      <c r="E22" s="66">
        <v>49807</v>
      </c>
      <c r="F22" s="67"/>
      <c r="G22" s="65">
        <f>B22-C22</f>
        <v>886</v>
      </c>
      <c r="H22" s="66">
        <f>D22-E22</f>
        <v>-4759</v>
      </c>
      <c r="I22" s="20">
        <f>IF(C22=0, "-", IF(G22/C22&lt;10, G22/C22, "&gt;999%"))</f>
        <v>0.21779744346116028</v>
      </c>
      <c r="J22" s="21">
        <f>IF(E22=0, "-", IF(H22/E22&lt;10, H22/E22, "&gt;999%"))</f>
        <v>-9.5548818439175218E-2</v>
      </c>
    </row>
    <row r="23" spans="1:10" x14ac:dyDescent="0.2">
      <c r="A23" s="158" t="s">
        <v>166</v>
      </c>
      <c r="B23" s="65">
        <v>0</v>
      </c>
      <c r="C23" s="66">
        <v>0</v>
      </c>
      <c r="D23" s="65">
        <v>4</v>
      </c>
      <c r="E23" s="66">
        <v>12</v>
      </c>
      <c r="F23" s="67"/>
      <c r="G23" s="65">
        <f>B23-C23</f>
        <v>0</v>
      </c>
      <c r="H23" s="66">
        <f>D23-E23</f>
        <v>-8</v>
      </c>
      <c r="I23" s="20" t="str">
        <f>IF(C23=0, "-", IF(G23/C23&lt;10, G23/C23, "&gt;999%"))</f>
        <v>-</v>
      </c>
      <c r="J23" s="21">
        <f>IF(E23=0, "-", IF(H23/E23&lt;10, H23/E23, "&gt;999%"))</f>
        <v>-0.66666666666666663</v>
      </c>
    </row>
    <row r="24" spans="1:10" x14ac:dyDescent="0.2">
      <c r="A24" s="158" t="s">
        <v>168</v>
      </c>
      <c r="B24" s="65">
        <v>395</v>
      </c>
      <c r="C24" s="66">
        <v>274</v>
      </c>
      <c r="D24" s="65">
        <v>4368</v>
      </c>
      <c r="E24" s="66">
        <v>3978</v>
      </c>
      <c r="F24" s="67"/>
      <c r="G24" s="65">
        <f>B24-C24</f>
        <v>121</v>
      </c>
      <c r="H24" s="66">
        <f>D24-E24</f>
        <v>390</v>
      </c>
      <c r="I24" s="20">
        <f>IF(C24=0, "-", IF(G24/C24&lt;10, G24/C24, "&gt;999%"))</f>
        <v>0.44160583941605841</v>
      </c>
      <c r="J24" s="21">
        <f>IF(E24=0, "-", IF(H24/E24&lt;10, H24/E24, "&gt;999%"))</f>
        <v>9.8039215686274508E-2</v>
      </c>
    </row>
    <row r="25" spans="1:10" x14ac:dyDescent="0.2">
      <c r="A25" s="7"/>
      <c r="B25" s="65"/>
      <c r="C25" s="66"/>
      <c r="D25" s="65"/>
      <c r="E25" s="66"/>
      <c r="F25" s="67"/>
      <c r="G25" s="65"/>
      <c r="H25" s="66"/>
      <c r="I25" s="20"/>
      <c r="J25" s="21"/>
    </row>
    <row r="26" spans="1:10" x14ac:dyDescent="0.2">
      <c r="A26" s="7" t="s">
        <v>128</v>
      </c>
      <c r="B26" s="65">
        <v>704</v>
      </c>
      <c r="C26" s="66">
        <v>766</v>
      </c>
      <c r="D26" s="65">
        <v>7668</v>
      </c>
      <c r="E26" s="66">
        <v>8447</v>
      </c>
      <c r="F26" s="67"/>
      <c r="G26" s="65">
        <f>B26-C26</f>
        <v>-62</v>
      </c>
      <c r="H26" s="66">
        <f>D26-E26</f>
        <v>-779</v>
      </c>
      <c r="I26" s="20">
        <f>IF(C26=0, "-", IF(G26/C26&lt;10, G26/C26, "&gt;999%"))</f>
        <v>-8.0939947780678853E-2</v>
      </c>
      <c r="J26" s="21">
        <f>IF(E26=0, "-", IF(H26/E26&lt;10, H26/E26, "&gt;999%"))</f>
        <v>-9.222209068308275E-2</v>
      </c>
    </row>
    <row r="27" spans="1:10" x14ac:dyDescent="0.2">
      <c r="A27" s="1"/>
      <c r="B27" s="68"/>
      <c r="C27" s="69"/>
      <c r="D27" s="68"/>
      <c r="E27" s="69"/>
      <c r="F27" s="70"/>
      <c r="G27" s="68"/>
      <c r="H27" s="69"/>
      <c r="I27" s="5"/>
      <c r="J27" s="6"/>
    </row>
    <row r="28" spans="1:10" s="43" customFormat="1" x14ac:dyDescent="0.2">
      <c r="A28" s="27" t="s">
        <v>5</v>
      </c>
      <c r="B28" s="71">
        <f>SUM(B6:B27)</f>
        <v>20342</v>
      </c>
      <c r="C28" s="77">
        <f>SUM(C6:C27)</f>
        <v>17066</v>
      </c>
      <c r="D28" s="71">
        <f>SUM(D6:D27)</f>
        <v>195769</v>
      </c>
      <c r="E28" s="77">
        <f>SUM(E6:E27)</f>
        <v>214788</v>
      </c>
      <c r="F28" s="73"/>
      <c r="G28" s="71">
        <f>B28-C28</f>
        <v>3276</v>
      </c>
      <c r="H28" s="72">
        <f>D28-E28</f>
        <v>-19019</v>
      </c>
      <c r="I28" s="37">
        <f>IF(C28=0, 0, G28/C28)</f>
        <v>0.19196062346185397</v>
      </c>
      <c r="J28" s="38">
        <f>IF(E28=0, 0, H28/E28)</f>
        <v>-8.8547777343240777E-2</v>
      </c>
    </row>
    <row r="29" spans="1:10" s="43" customFormat="1" x14ac:dyDescent="0.2">
      <c r="A29" s="22"/>
      <c r="B29" s="78"/>
      <c r="C29" s="98"/>
      <c r="D29" s="78"/>
      <c r="E29" s="98"/>
      <c r="F29" s="80"/>
      <c r="G29" s="78"/>
      <c r="H29" s="79"/>
      <c r="I29" s="54"/>
      <c r="J29" s="55"/>
    </row>
    <row r="30" spans="1:10" s="139" customFormat="1" x14ac:dyDescent="0.2">
      <c r="A30" s="161" t="s">
        <v>170</v>
      </c>
      <c r="B30" s="74"/>
      <c r="C30" s="75"/>
      <c r="D30" s="74"/>
      <c r="E30" s="75"/>
      <c r="F30" s="76"/>
      <c r="G30" s="74"/>
      <c r="H30" s="75"/>
      <c r="I30" s="23"/>
      <c r="J30" s="24"/>
    </row>
    <row r="31" spans="1:10" x14ac:dyDescent="0.2">
      <c r="A31" s="7" t="s">
        <v>165</v>
      </c>
      <c r="B31" s="65">
        <v>7732</v>
      </c>
      <c r="C31" s="66">
        <v>6027</v>
      </c>
      <c r="D31" s="65">
        <v>68477</v>
      </c>
      <c r="E31" s="66">
        <v>75477</v>
      </c>
      <c r="F31" s="67"/>
      <c r="G31" s="65">
        <f>B31-C31</f>
        <v>1705</v>
      </c>
      <c r="H31" s="66">
        <f>D31-E31</f>
        <v>-7000</v>
      </c>
      <c r="I31" s="20">
        <f>IF(C31=0, "-", IF(G31/C31&lt;10, G31/C31, "&gt;999%"))</f>
        <v>0.28289364526298322</v>
      </c>
      <c r="J31" s="21">
        <f>IF(E31=0, "-", IF(H31/E31&lt;10, H31/E31, "&gt;999%"))</f>
        <v>-9.2743484770194895E-2</v>
      </c>
    </row>
    <row r="32" spans="1:10" x14ac:dyDescent="0.2">
      <c r="A32" s="7" t="s">
        <v>166</v>
      </c>
      <c r="B32" s="65">
        <v>37</v>
      </c>
      <c r="C32" s="66">
        <v>14</v>
      </c>
      <c r="D32" s="65">
        <v>316</v>
      </c>
      <c r="E32" s="66">
        <v>266</v>
      </c>
      <c r="F32" s="67"/>
      <c r="G32" s="65">
        <f>B32-C32</f>
        <v>23</v>
      </c>
      <c r="H32" s="66">
        <f>D32-E32</f>
        <v>50</v>
      </c>
      <c r="I32" s="20">
        <f>IF(C32=0, "-", IF(G32/C32&lt;10, G32/C32, "&gt;999%"))</f>
        <v>1.6428571428571428</v>
      </c>
      <c r="J32" s="21">
        <f>IF(E32=0, "-", IF(H32/E32&lt;10, H32/E32, "&gt;999%"))</f>
        <v>0.18796992481203006</v>
      </c>
    </row>
    <row r="33" spans="1:10" x14ac:dyDescent="0.2">
      <c r="A33" s="7" t="s">
        <v>167</v>
      </c>
      <c r="B33" s="65">
        <v>1159</v>
      </c>
      <c r="C33" s="66">
        <v>643</v>
      </c>
      <c r="D33" s="65">
        <v>11633</v>
      </c>
      <c r="E33" s="66">
        <v>5977</v>
      </c>
      <c r="F33" s="67"/>
      <c r="G33" s="65">
        <f>B33-C33</f>
        <v>516</v>
      </c>
      <c r="H33" s="66">
        <f>D33-E33</f>
        <v>5656</v>
      </c>
      <c r="I33" s="20">
        <f>IF(C33=0, "-", IF(G33/C33&lt;10, G33/C33, "&gt;999%"))</f>
        <v>0.80248833592534996</v>
      </c>
      <c r="J33" s="21">
        <f>IF(E33=0, "-", IF(H33/E33&lt;10, H33/E33, "&gt;999%"))</f>
        <v>0.94629412748870667</v>
      </c>
    </row>
    <row r="34" spans="1:10" x14ac:dyDescent="0.2">
      <c r="A34" s="7" t="s">
        <v>168</v>
      </c>
      <c r="B34" s="65">
        <v>10661</v>
      </c>
      <c r="C34" s="66">
        <v>9592</v>
      </c>
      <c r="D34" s="65">
        <v>107383</v>
      </c>
      <c r="E34" s="66">
        <v>124435</v>
      </c>
      <c r="F34" s="67"/>
      <c r="G34" s="65">
        <f>B34-C34</f>
        <v>1069</v>
      </c>
      <c r="H34" s="66">
        <f>D34-E34</f>
        <v>-17052</v>
      </c>
      <c r="I34" s="20">
        <f>IF(C34=0, "-", IF(G34/C34&lt;10, G34/C34, "&gt;999%"))</f>
        <v>0.11144703919933278</v>
      </c>
      <c r="J34" s="21">
        <f>IF(E34=0, "-", IF(H34/E34&lt;10, H34/E34, "&gt;999%"))</f>
        <v>-0.13703540000803632</v>
      </c>
    </row>
    <row r="35" spans="1:10" x14ac:dyDescent="0.2">
      <c r="A35" s="7" t="s">
        <v>169</v>
      </c>
      <c r="B35" s="65">
        <v>49</v>
      </c>
      <c r="C35" s="66">
        <v>24</v>
      </c>
      <c r="D35" s="65">
        <v>292</v>
      </c>
      <c r="E35" s="66">
        <v>186</v>
      </c>
      <c r="F35" s="67"/>
      <c r="G35" s="65">
        <f>B35-C35</f>
        <v>25</v>
      </c>
      <c r="H35" s="66">
        <f>D35-E35</f>
        <v>106</v>
      </c>
      <c r="I35" s="20">
        <f>IF(C35=0, "-", IF(G35/C35&lt;10, G35/C35, "&gt;999%"))</f>
        <v>1.0416666666666667</v>
      </c>
      <c r="J35" s="21">
        <f>IF(E35=0, "-", IF(H35/E35&lt;10, H35/E35, "&gt;999%"))</f>
        <v>0.56989247311827962</v>
      </c>
    </row>
    <row r="36" spans="1:10" x14ac:dyDescent="0.2">
      <c r="A36" s="7"/>
      <c r="B36" s="65"/>
      <c r="C36" s="66"/>
      <c r="D36" s="65"/>
      <c r="E36" s="66"/>
      <c r="F36" s="67"/>
      <c r="G36" s="65"/>
      <c r="H36" s="66"/>
      <c r="I36" s="20"/>
      <c r="J36" s="21"/>
    </row>
    <row r="37" spans="1:10" x14ac:dyDescent="0.2">
      <c r="A37" s="7" t="s">
        <v>128</v>
      </c>
      <c r="B37" s="65">
        <v>704</v>
      </c>
      <c r="C37" s="66">
        <v>766</v>
      </c>
      <c r="D37" s="65">
        <v>7668</v>
      </c>
      <c r="E37" s="66">
        <v>8447</v>
      </c>
      <c r="F37" s="67"/>
      <c r="G37" s="65">
        <f>B37-C37</f>
        <v>-62</v>
      </c>
      <c r="H37" s="66">
        <f>D37-E37</f>
        <v>-779</v>
      </c>
      <c r="I37" s="20">
        <f>IF(C37=0, "-", IF(G37/C37&lt;10, G37/C37, "&gt;999%"))</f>
        <v>-8.0939947780678853E-2</v>
      </c>
      <c r="J37" s="21">
        <f>IF(E37=0, "-", IF(H37/E37&lt;10, H37/E37, "&gt;999%"))</f>
        <v>-9.222209068308275E-2</v>
      </c>
    </row>
    <row r="38" spans="1:10" x14ac:dyDescent="0.2">
      <c r="A38" s="7"/>
      <c r="B38" s="65"/>
      <c r="C38" s="66"/>
      <c r="D38" s="65"/>
      <c r="E38" s="66"/>
      <c r="F38" s="67"/>
      <c r="G38" s="65"/>
      <c r="H38" s="66"/>
      <c r="I38" s="20"/>
      <c r="J38" s="21"/>
    </row>
    <row r="39" spans="1:10" s="43" customFormat="1" x14ac:dyDescent="0.2">
      <c r="A39" s="27" t="s">
        <v>5</v>
      </c>
      <c r="B39" s="71">
        <f>SUM(B29:B38)</f>
        <v>20342</v>
      </c>
      <c r="C39" s="77">
        <f>SUM(C29:C38)</f>
        <v>17066</v>
      </c>
      <c r="D39" s="71">
        <f>SUM(D29:D38)</f>
        <v>195769</v>
      </c>
      <c r="E39" s="77">
        <f>SUM(E29:E38)</f>
        <v>214788</v>
      </c>
      <c r="F39" s="73"/>
      <c r="G39" s="71">
        <f>B39-C39</f>
        <v>3276</v>
      </c>
      <c r="H39" s="72">
        <f>D39-E39</f>
        <v>-19019</v>
      </c>
      <c r="I39" s="37">
        <f>IF(C39=0, 0, G39/C39)</f>
        <v>0.19196062346185397</v>
      </c>
      <c r="J39" s="38">
        <f>IF(E39=0, 0, H39/E39)</f>
        <v>-8.8547777343240777E-2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4"/>
  <sheetViews>
    <sheetView tabSelected="1" zoomScaleNormal="100" workbookViewId="0">
      <selection activeCell="M1" sqref="M1"/>
    </sheetView>
  </sheetViews>
  <sheetFormatPr defaultRowHeight="12.75" x14ac:dyDescent="0.2"/>
  <cols>
    <col min="1" max="1" width="25.7109375" customWidth="1"/>
    <col min="2" max="5" width="8.5703125" customWidth="1"/>
    <col min="6" max="6" width="1.7109375" customWidth="1"/>
    <col min="7" max="10" width="8.28515625" customWidth="1"/>
  </cols>
  <sheetData>
    <row r="1" spans="1:10" s="52" customFormat="1" ht="20.25" x14ac:dyDescent="0.3">
      <c r="A1" s="4" t="s">
        <v>10</v>
      </c>
      <c r="B1" s="198" t="s">
        <v>20</v>
      </c>
      <c r="C1" s="199"/>
      <c r="D1" s="199"/>
      <c r="E1" s="199"/>
      <c r="F1" s="199"/>
      <c r="G1" s="199"/>
      <c r="H1" s="199"/>
      <c r="I1" s="199"/>
      <c r="J1" s="199"/>
    </row>
    <row r="2" spans="1:10" s="52" customFormat="1" ht="20.25" x14ac:dyDescent="0.3">
      <c r="A2" s="4" t="s">
        <v>111</v>
      </c>
      <c r="B2" s="202" t="s">
        <v>101</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2020</v>
      </c>
      <c r="C5" s="58">
        <f>B5-1</f>
        <v>2019</v>
      </c>
      <c r="D5" s="57">
        <f>B5</f>
        <v>2020</v>
      </c>
      <c r="E5" s="58">
        <f>C5</f>
        <v>2019</v>
      </c>
      <c r="F5" s="64"/>
      <c r="G5" s="57" t="s">
        <v>4</v>
      </c>
      <c r="H5" s="58" t="s">
        <v>2</v>
      </c>
      <c r="I5" s="57" t="s">
        <v>4</v>
      </c>
      <c r="J5" s="58" t="s">
        <v>2</v>
      </c>
    </row>
    <row r="6" spans="1:10" x14ac:dyDescent="0.2">
      <c r="A6" s="22"/>
      <c r="B6" s="74"/>
      <c r="C6" s="75"/>
      <c r="D6" s="74"/>
      <c r="E6" s="75"/>
      <c r="F6" s="76"/>
      <c r="G6" s="74"/>
      <c r="H6" s="75"/>
      <c r="I6" s="23"/>
      <c r="J6" s="24"/>
    </row>
    <row r="7" spans="1:10" x14ac:dyDescent="0.2">
      <c r="A7" s="22" t="s">
        <v>25</v>
      </c>
      <c r="B7" s="74"/>
      <c r="C7" s="75"/>
      <c r="D7" s="74"/>
      <c r="E7" s="75"/>
      <c r="F7" s="76"/>
      <c r="G7" s="74"/>
      <c r="H7" s="75"/>
      <c r="I7" s="23"/>
      <c r="J7" s="24"/>
    </row>
    <row r="8" spans="1:10" x14ac:dyDescent="0.2">
      <c r="A8" s="22"/>
      <c r="B8" s="74"/>
      <c r="C8" s="75"/>
      <c r="D8" s="74"/>
      <c r="E8" s="75"/>
      <c r="F8" s="76"/>
      <c r="G8" s="74"/>
      <c r="H8" s="75"/>
      <c r="I8" s="23"/>
      <c r="J8" s="24"/>
    </row>
    <row r="9" spans="1:10" x14ac:dyDescent="0.2">
      <c r="A9" s="7"/>
      <c r="B9" s="65"/>
      <c r="C9" s="66"/>
      <c r="D9" s="65"/>
      <c r="E9" s="66"/>
      <c r="F9" s="67"/>
      <c r="G9" s="65">
        <f>B9-C9</f>
        <v>0</v>
      </c>
      <c r="H9" s="66">
        <f>D9-E9</f>
        <v>0</v>
      </c>
      <c r="I9" s="20" t="str">
        <f>IF(C9=0, "-", IF(G9/C9&lt;10, G9/C9, "&gt;999%"))</f>
        <v>-</v>
      </c>
      <c r="J9" s="21" t="str">
        <f>IF(E9=0, "-", IF(H9/E9&lt;10, H9/E9, "&gt;999%"))</f>
        <v>-</v>
      </c>
    </row>
    <row r="10" spans="1:10" x14ac:dyDescent="0.2">
      <c r="A10" s="1"/>
      <c r="B10" s="68"/>
      <c r="C10" s="69"/>
      <c r="D10" s="68"/>
      <c r="E10" s="69"/>
      <c r="F10" s="70"/>
      <c r="G10" s="68"/>
      <c r="H10" s="69"/>
      <c r="I10" s="5"/>
      <c r="J10" s="6"/>
    </row>
    <row r="11" spans="1:10" s="43" customFormat="1" x14ac:dyDescent="0.2">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
      <c r="A12" s="22"/>
      <c r="B12" s="78"/>
      <c r="C12" s="79"/>
      <c r="D12" s="78"/>
      <c r="E12" s="79"/>
      <c r="F12" s="80"/>
      <c r="G12" s="78"/>
      <c r="H12" s="79"/>
      <c r="I12" s="54"/>
      <c r="J12" s="55"/>
    </row>
    <row r="13" spans="1:10" x14ac:dyDescent="0.2">
      <c r="A13" s="22" t="s">
        <v>27</v>
      </c>
      <c r="B13" s="65"/>
      <c r="C13" s="66"/>
      <c r="D13" s="65"/>
      <c r="E13" s="66"/>
      <c r="F13" s="67"/>
      <c r="G13" s="65"/>
      <c r="H13" s="66"/>
      <c r="I13" s="20"/>
      <c r="J13" s="21"/>
    </row>
    <row r="14" spans="1:10" x14ac:dyDescent="0.2">
      <c r="A14" s="22"/>
      <c r="B14" s="65"/>
      <c r="C14" s="66"/>
      <c r="D14" s="65"/>
      <c r="E14" s="66"/>
      <c r="F14" s="67"/>
      <c r="G14" s="65"/>
      <c r="H14" s="66"/>
      <c r="I14" s="20"/>
      <c r="J14" s="21"/>
    </row>
    <row r="15" spans="1:10" x14ac:dyDescent="0.2">
      <c r="A15" s="7" t="s">
        <v>197</v>
      </c>
      <c r="B15" s="65">
        <v>14</v>
      </c>
      <c r="C15" s="66">
        <v>80</v>
      </c>
      <c r="D15" s="65">
        <v>966</v>
      </c>
      <c r="E15" s="66">
        <v>1117</v>
      </c>
      <c r="F15" s="67"/>
      <c r="G15" s="65">
        <f t="shared" ref="G15:G41" si="0">B15-C15</f>
        <v>-66</v>
      </c>
      <c r="H15" s="66">
        <f t="shared" ref="H15:H41" si="1">D15-E15</f>
        <v>-151</v>
      </c>
      <c r="I15" s="20">
        <f t="shared" ref="I15:I41" si="2">IF(C15=0, "-", IF(G15/C15&lt;10, G15/C15, "&gt;999%"))</f>
        <v>-0.82499999999999996</v>
      </c>
      <c r="J15" s="21">
        <f t="shared" ref="J15:J41" si="3">IF(E15=0, "-", IF(H15/E15&lt;10, H15/E15, "&gt;999%"))</f>
        <v>-0.13518352730528199</v>
      </c>
    </row>
    <row r="16" spans="1:10" x14ac:dyDescent="0.2">
      <c r="A16" s="7" t="s">
        <v>196</v>
      </c>
      <c r="B16" s="65">
        <v>31</v>
      </c>
      <c r="C16" s="66">
        <v>6</v>
      </c>
      <c r="D16" s="65">
        <v>284</v>
      </c>
      <c r="E16" s="66">
        <v>116</v>
      </c>
      <c r="F16" s="67"/>
      <c r="G16" s="65">
        <f t="shared" si="0"/>
        <v>25</v>
      </c>
      <c r="H16" s="66">
        <f t="shared" si="1"/>
        <v>168</v>
      </c>
      <c r="I16" s="20">
        <f t="shared" si="2"/>
        <v>4.166666666666667</v>
      </c>
      <c r="J16" s="21">
        <f t="shared" si="3"/>
        <v>1.4482758620689655</v>
      </c>
    </row>
    <row r="17" spans="1:10" x14ac:dyDescent="0.2">
      <c r="A17" s="7" t="s">
        <v>195</v>
      </c>
      <c r="B17" s="65">
        <v>24</v>
      </c>
      <c r="C17" s="66">
        <v>27</v>
      </c>
      <c r="D17" s="65">
        <v>347</v>
      </c>
      <c r="E17" s="66">
        <v>445</v>
      </c>
      <c r="F17" s="67"/>
      <c r="G17" s="65">
        <f t="shared" si="0"/>
        <v>-3</v>
      </c>
      <c r="H17" s="66">
        <f t="shared" si="1"/>
        <v>-98</v>
      </c>
      <c r="I17" s="20">
        <f t="shared" si="2"/>
        <v>-0.1111111111111111</v>
      </c>
      <c r="J17" s="21">
        <f t="shared" si="3"/>
        <v>-0.22022471910112359</v>
      </c>
    </row>
    <row r="18" spans="1:10" x14ac:dyDescent="0.2">
      <c r="A18" s="7" t="s">
        <v>194</v>
      </c>
      <c r="B18" s="65">
        <v>11</v>
      </c>
      <c r="C18" s="66">
        <v>6</v>
      </c>
      <c r="D18" s="65">
        <v>131</v>
      </c>
      <c r="E18" s="66">
        <v>253</v>
      </c>
      <c r="F18" s="67"/>
      <c r="G18" s="65">
        <f t="shared" si="0"/>
        <v>5</v>
      </c>
      <c r="H18" s="66">
        <f t="shared" si="1"/>
        <v>-122</v>
      </c>
      <c r="I18" s="20">
        <f t="shared" si="2"/>
        <v>0.83333333333333337</v>
      </c>
      <c r="J18" s="21">
        <f t="shared" si="3"/>
        <v>-0.48221343873517786</v>
      </c>
    </row>
    <row r="19" spans="1:10" x14ac:dyDescent="0.2">
      <c r="A19" s="7" t="s">
        <v>193</v>
      </c>
      <c r="B19" s="65">
        <v>1088</v>
      </c>
      <c r="C19" s="66">
        <v>410</v>
      </c>
      <c r="D19" s="65">
        <v>8061</v>
      </c>
      <c r="E19" s="66">
        <v>4815</v>
      </c>
      <c r="F19" s="67"/>
      <c r="G19" s="65">
        <f t="shared" si="0"/>
        <v>678</v>
      </c>
      <c r="H19" s="66">
        <f t="shared" si="1"/>
        <v>3246</v>
      </c>
      <c r="I19" s="20">
        <f t="shared" si="2"/>
        <v>1.6536585365853658</v>
      </c>
      <c r="J19" s="21">
        <f t="shared" si="3"/>
        <v>0.67414330218068541</v>
      </c>
    </row>
    <row r="20" spans="1:10" x14ac:dyDescent="0.2">
      <c r="A20" s="7" t="s">
        <v>192</v>
      </c>
      <c r="B20" s="65">
        <v>123</v>
      </c>
      <c r="C20" s="66">
        <v>124</v>
      </c>
      <c r="D20" s="65">
        <v>1683</v>
      </c>
      <c r="E20" s="66">
        <v>2315</v>
      </c>
      <c r="F20" s="67"/>
      <c r="G20" s="65">
        <f t="shared" si="0"/>
        <v>-1</v>
      </c>
      <c r="H20" s="66">
        <f t="shared" si="1"/>
        <v>-632</v>
      </c>
      <c r="I20" s="20">
        <f t="shared" si="2"/>
        <v>-8.0645161290322578E-3</v>
      </c>
      <c r="J20" s="21">
        <f t="shared" si="3"/>
        <v>-0.27300215982721382</v>
      </c>
    </row>
    <row r="21" spans="1:10" x14ac:dyDescent="0.2">
      <c r="A21" s="7" t="s">
        <v>191</v>
      </c>
      <c r="B21" s="65">
        <v>330</v>
      </c>
      <c r="C21" s="66">
        <v>394</v>
      </c>
      <c r="D21" s="65">
        <v>3721</v>
      </c>
      <c r="E21" s="66">
        <v>5046</v>
      </c>
      <c r="F21" s="67"/>
      <c r="G21" s="65">
        <f t="shared" si="0"/>
        <v>-64</v>
      </c>
      <c r="H21" s="66">
        <f t="shared" si="1"/>
        <v>-1325</v>
      </c>
      <c r="I21" s="20">
        <f t="shared" si="2"/>
        <v>-0.16243654822335024</v>
      </c>
      <c r="J21" s="21">
        <f t="shared" si="3"/>
        <v>-0.26258422512881491</v>
      </c>
    </row>
    <row r="22" spans="1:10" x14ac:dyDescent="0.2">
      <c r="A22" s="7" t="s">
        <v>190</v>
      </c>
      <c r="B22" s="65">
        <v>28</v>
      </c>
      <c r="C22" s="66">
        <v>64</v>
      </c>
      <c r="D22" s="65">
        <v>518</v>
      </c>
      <c r="E22" s="66">
        <v>492</v>
      </c>
      <c r="F22" s="67"/>
      <c r="G22" s="65">
        <f t="shared" si="0"/>
        <v>-36</v>
      </c>
      <c r="H22" s="66">
        <f t="shared" si="1"/>
        <v>26</v>
      </c>
      <c r="I22" s="20">
        <f t="shared" si="2"/>
        <v>-0.5625</v>
      </c>
      <c r="J22" s="21">
        <f t="shared" si="3"/>
        <v>5.2845528455284556E-2</v>
      </c>
    </row>
    <row r="23" spans="1:10" x14ac:dyDescent="0.2">
      <c r="A23" s="7" t="s">
        <v>189</v>
      </c>
      <c r="B23" s="65">
        <v>126</v>
      </c>
      <c r="C23" s="66">
        <v>125</v>
      </c>
      <c r="D23" s="65">
        <v>1292</v>
      </c>
      <c r="E23" s="66">
        <v>1082</v>
      </c>
      <c r="F23" s="67"/>
      <c r="G23" s="65">
        <f t="shared" si="0"/>
        <v>1</v>
      </c>
      <c r="H23" s="66">
        <f t="shared" si="1"/>
        <v>210</v>
      </c>
      <c r="I23" s="20">
        <f t="shared" si="2"/>
        <v>8.0000000000000002E-3</v>
      </c>
      <c r="J23" s="21">
        <f t="shared" si="3"/>
        <v>0.19408502772643252</v>
      </c>
    </row>
    <row r="24" spans="1:10" x14ac:dyDescent="0.2">
      <c r="A24" s="7" t="s">
        <v>188</v>
      </c>
      <c r="B24" s="65">
        <v>640</v>
      </c>
      <c r="C24" s="66">
        <v>1155</v>
      </c>
      <c r="D24" s="65">
        <v>9328</v>
      </c>
      <c r="E24" s="66">
        <v>12634</v>
      </c>
      <c r="F24" s="67"/>
      <c r="G24" s="65">
        <f t="shared" si="0"/>
        <v>-515</v>
      </c>
      <c r="H24" s="66">
        <f t="shared" si="1"/>
        <v>-3306</v>
      </c>
      <c r="I24" s="20">
        <f t="shared" si="2"/>
        <v>-0.44588744588744589</v>
      </c>
      <c r="J24" s="21">
        <f t="shared" si="3"/>
        <v>-0.26167484565458288</v>
      </c>
    </row>
    <row r="25" spans="1:10" x14ac:dyDescent="0.2">
      <c r="A25" s="7" t="s">
        <v>187</v>
      </c>
      <c r="B25" s="65">
        <v>238</v>
      </c>
      <c r="C25" s="66">
        <v>175</v>
      </c>
      <c r="D25" s="65">
        <v>2241</v>
      </c>
      <c r="E25" s="66">
        <v>1317</v>
      </c>
      <c r="F25" s="67"/>
      <c r="G25" s="65">
        <f t="shared" si="0"/>
        <v>63</v>
      </c>
      <c r="H25" s="66">
        <f t="shared" si="1"/>
        <v>924</v>
      </c>
      <c r="I25" s="20">
        <f t="shared" si="2"/>
        <v>0.36</v>
      </c>
      <c r="J25" s="21">
        <f t="shared" si="3"/>
        <v>0.70159453302961272</v>
      </c>
    </row>
    <row r="26" spans="1:10" x14ac:dyDescent="0.2">
      <c r="A26" s="7" t="s">
        <v>186</v>
      </c>
      <c r="B26" s="65">
        <v>87</v>
      </c>
      <c r="C26" s="66">
        <v>42</v>
      </c>
      <c r="D26" s="65">
        <v>542</v>
      </c>
      <c r="E26" s="66">
        <v>335</v>
      </c>
      <c r="F26" s="67"/>
      <c r="G26" s="65">
        <f t="shared" si="0"/>
        <v>45</v>
      </c>
      <c r="H26" s="66">
        <f t="shared" si="1"/>
        <v>207</v>
      </c>
      <c r="I26" s="20">
        <f t="shared" si="2"/>
        <v>1.0714285714285714</v>
      </c>
      <c r="J26" s="21">
        <f t="shared" si="3"/>
        <v>0.61791044776119408</v>
      </c>
    </row>
    <row r="27" spans="1:10" x14ac:dyDescent="0.2">
      <c r="A27" s="7" t="s">
        <v>185</v>
      </c>
      <c r="B27" s="65">
        <v>40</v>
      </c>
      <c r="C27" s="66">
        <v>28</v>
      </c>
      <c r="D27" s="65">
        <v>370</v>
      </c>
      <c r="E27" s="66">
        <v>441</v>
      </c>
      <c r="F27" s="67"/>
      <c r="G27" s="65">
        <f t="shared" si="0"/>
        <v>12</v>
      </c>
      <c r="H27" s="66">
        <f t="shared" si="1"/>
        <v>-71</v>
      </c>
      <c r="I27" s="20">
        <f t="shared" si="2"/>
        <v>0.42857142857142855</v>
      </c>
      <c r="J27" s="21">
        <f t="shared" si="3"/>
        <v>-0.16099773242630386</v>
      </c>
    </row>
    <row r="28" spans="1:10" x14ac:dyDescent="0.2">
      <c r="A28" s="7" t="s">
        <v>184</v>
      </c>
      <c r="B28" s="65">
        <v>7868</v>
      </c>
      <c r="C28" s="66">
        <v>5491</v>
      </c>
      <c r="D28" s="65">
        <v>68136</v>
      </c>
      <c r="E28" s="66">
        <v>69515</v>
      </c>
      <c r="F28" s="67"/>
      <c r="G28" s="65">
        <f t="shared" si="0"/>
        <v>2377</v>
      </c>
      <c r="H28" s="66">
        <f t="shared" si="1"/>
        <v>-1379</v>
      </c>
      <c r="I28" s="20">
        <f t="shared" si="2"/>
        <v>0.43289018393735201</v>
      </c>
      <c r="J28" s="21">
        <f t="shared" si="3"/>
        <v>-1.9837445155721788E-2</v>
      </c>
    </row>
    <row r="29" spans="1:10" x14ac:dyDescent="0.2">
      <c r="A29" s="7" t="s">
        <v>183</v>
      </c>
      <c r="B29" s="65">
        <v>2471</v>
      </c>
      <c r="C29" s="66">
        <v>2115</v>
      </c>
      <c r="D29" s="65">
        <v>25992</v>
      </c>
      <c r="E29" s="66">
        <v>29846</v>
      </c>
      <c r="F29" s="67"/>
      <c r="G29" s="65">
        <f t="shared" si="0"/>
        <v>356</v>
      </c>
      <c r="H29" s="66">
        <f t="shared" si="1"/>
        <v>-3854</v>
      </c>
      <c r="I29" s="20">
        <f t="shared" si="2"/>
        <v>0.16832151300236406</v>
      </c>
      <c r="J29" s="21">
        <f t="shared" si="3"/>
        <v>-0.12912953159552368</v>
      </c>
    </row>
    <row r="30" spans="1:10" x14ac:dyDescent="0.2">
      <c r="A30" s="7" t="s">
        <v>182</v>
      </c>
      <c r="B30" s="65">
        <v>166</v>
      </c>
      <c r="C30" s="66">
        <v>168</v>
      </c>
      <c r="D30" s="65">
        <v>1834</v>
      </c>
      <c r="E30" s="66">
        <v>2156</v>
      </c>
      <c r="F30" s="67"/>
      <c r="G30" s="65">
        <f t="shared" si="0"/>
        <v>-2</v>
      </c>
      <c r="H30" s="66">
        <f t="shared" si="1"/>
        <v>-322</v>
      </c>
      <c r="I30" s="20">
        <f t="shared" si="2"/>
        <v>-1.1904761904761904E-2</v>
      </c>
      <c r="J30" s="21">
        <f t="shared" si="3"/>
        <v>-0.14935064935064934</v>
      </c>
    </row>
    <row r="31" spans="1:10" x14ac:dyDescent="0.2">
      <c r="A31" s="7" t="s">
        <v>180</v>
      </c>
      <c r="B31" s="65">
        <v>54</v>
      </c>
      <c r="C31" s="66">
        <v>60</v>
      </c>
      <c r="D31" s="65">
        <v>905</v>
      </c>
      <c r="E31" s="66">
        <v>901</v>
      </c>
      <c r="F31" s="67"/>
      <c r="G31" s="65">
        <f t="shared" si="0"/>
        <v>-6</v>
      </c>
      <c r="H31" s="66">
        <f t="shared" si="1"/>
        <v>4</v>
      </c>
      <c r="I31" s="20">
        <f t="shared" si="2"/>
        <v>-0.1</v>
      </c>
      <c r="J31" s="21">
        <f t="shared" si="3"/>
        <v>4.4395116537180911E-3</v>
      </c>
    </row>
    <row r="32" spans="1:10" x14ac:dyDescent="0.2">
      <c r="A32" s="7" t="s">
        <v>179</v>
      </c>
      <c r="B32" s="65">
        <v>56</v>
      </c>
      <c r="C32" s="66">
        <v>0</v>
      </c>
      <c r="D32" s="65">
        <v>225</v>
      </c>
      <c r="E32" s="66">
        <v>0</v>
      </c>
      <c r="F32" s="67"/>
      <c r="G32" s="65">
        <f t="shared" si="0"/>
        <v>56</v>
      </c>
      <c r="H32" s="66">
        <f t="shared" si="1"/>
        <v>225</v>
      </c>
      <c r="I32" s="20" t="str">
        <f t="shared" si="2"/>
        <v>-</v>
      </c>
      <c r="J32" s="21" t="str">
        <f t="shared" si="3"/>
        <v>-</v>
      </c>
    </row>
    <row r="33" spans="1:10" x14ac:dyDescent="0.2">
      <c r="A33" s="7" t="s">
        <v>178</v>
      </c>
      <c r="B33" s="65">
        <v>26</v>
      </c>
      <c r="C33" s="66">
        <v>0</v>
      </c>
      <c r="D33" s="65">
        <v>109</v>
      </c>
      <c r="E33" s="66">
        <v>0</v>
      </c>
      <c r="F33" s="67"/>
      <c r="G33" s="65">
        <f t="shared" si="0"/>
        <v>26</v>
      </c>
      <c r="H33" s="66">
        <f t="shared" si="1"/>
        <v>109</v>
      </c>
      <c r="I33" s="20" t="str">
        <f t="shared" si="2"/>
        <v>-</v>
      </c>
      <c r="J33" s="21" t="str">
        <f t="shared" si="3"/>
        <v>-</v>
      </c>
    </row>
    <row r="34" spans="1:10" x14ac:dyDescent="0.2">
      <c r="A34" s="7" t="s">
        <v>177</v>
      </c>
      <c r="B34" s="65">
        <v>137</v>
      </c>
      <c r="C34" s="66">
        <v>78</v>
      </c>
      <c r="D34" s="65">
        <v>844</v>
      </c>
      <c r="E34" s="66">
        <v>537</v>
      </c>
      <c r="F34" s="67"/>
      <c r="G34" s="65">
        <f t="shared" si="0"/>
        <v>59</v>
      </c>
      <c r="H34" s="66">
        <f t="shared" si="1"/>
        <v>307</v>
      </c>
      <c r="I34" s="20">
        <f t="shared" si="2"/>
        <v>0.75641025641025639</v>
      </c>
      <c r="J34" s="21">
        <f t="shared" si="3"/>
        <v>0.57169459962756053</v>
      </c>
    </row>
    <row r="35" spans="1:10" x14ac:dyDescent="0.2">
      <c r="A35" s="7" t="s">
        <v>176</v>
      </c>
      <c r="B35" s="65">
        <v>254</v>
      </c>
      <c r="C35" s="66">
        <v>142</v>
      </c>
      <c r="D35" s="65">
        <v>1798</v>
      </c>
      <c r="E35" s="66">
        <v>1996</v>
      </c>
      <c r="F35" s="67"/>
      <c r="G35" s="65">
        <f t="shared" si="0"/>
        <v>112</v>
      </c>
      <c r="H35" s="66">
        <f t="shared" si="1"/>
        <v>-198</v>
      </c>
      <c r="I35" s="20">
        <f t="shared" si="2"/>
        <v>0.78873239436619713</v>
      </c>
      <c r="J35" s="21">
        <f t="shared" si="3"/>
        <v>-9.9198396793587176E-2</v>
      </c>
    </row>
    <row r="36" spans="1:10" x14ac:dyDescent="0.2">
      <c r="A36" s="7" t="s">
        <v>175</v>
      </c>
      <c r="B36" s="65">
        <v>180</v>
      </c>
      <c r="C36" s="66">
        <v>115</v>
      </c>
      <c r="D36" s="65">
        <v>1829</v>
      </c>
      <c r="E36" s="66">
        <v>1456</v>
      </c>
      <c r="F36" s="67"/>
      <c r="G36" s="65">
        <f t="shared" si="0"/>
        <v>65</v>
      </c>
      <c r="H36" s="66">
        <f t="shared" si="1"/>
        <v>373</v>
      </c>
      <c r="I36" s="20">
        <f t="shared" si="2"/>
        <v>0.56521739130434778</v>
      </c>
      <c r="J36" s="21">
        <f t="shared" si="3"/>
        <v>0.25618131868131866</v>
      </c>
    </row>
    <row r="37" spans="1:10" x14ac:dyDescent="0.2">
      <c r="A37" s="7" t="s">
        <v>174</v>
      </c>
      <c r="B37" s="65">
        <v>52</v>
      </c>
      <c r="C37" s="66">
        <v>42</v>
      </c>
      <c r="D37" s="65">
        <v>579</v>
      </c>
      <c r="E37" s="66">
        <v>576</v>
      </c>
      <c r="F37" s="67"/>
      <c r="G37" s="65">
        <f t="shared" si="0"/>
        <v>10</v>
      </c>
      <c r="H37" s="66">
        <f t="shared" si="1"/>
        <v>3</v>
      </c>
      <c r="I37" s="20">
        <f t="shared" si="2"/>
        <v>0.23809523809523808</v>
      </c>
      <c r="J37" s="21">
        <f t="shared" si="3"/>
        <v>5.208333333333333E-3</v>
      </c>
    </row>
    <row r="38" spans="1:10" x14ac:dyDescent="0.2">
      <c r="A38" s="7" t="s">
        <v>173</v>
      </c>
      <c r="B38" s="65">
        <v>5301</v>
      </c>
      <c r="C38" s="66">
        <v>5002</v>
      </c>
      <c r="D38" s="65">
        <v>51738</v>
      </c>
      <c r="E38" s="66">
        <v>63369</v>
      </c>
      <c r="F38" s="67"/>
      <c r="G38" s="65">
        <f t="shared" si="0"/>
        <v>299</v>
      </c>
      <c r="H38" s="66">
        <f t="shared" si="1"/>
        <v>-11631</v>
      </c>
      <c r="I38" s="20">
        <f t="shared" si="2"/>
        <v>5.977608956417433E-2</v>
      </c>
      <c r="J38" s="21">
        <f t="shared" si="3"/>
        <v>-0.18354400416607489</v>
      </c>
    </row>
    <row r="39" spans="1:10" x14ac:dyDescent="0.2">
      <c r="A39" s="7" t="s">
        <v>172</v>
      </c>
      <c r="B39" s="65">
        <v>49</v>
      </c>
      <c r="C39" s="66">
        <v>27</v>
      </c>
      <c r="D39" s="65">
        <v>493</v>
      </c>
      <c r="E39" s="66">
        <v>507</v>
      </c>
      <c r="F39" s="67"/>
      <c r="G39" s="65">
        <f t="shared" si="0"/>
        <v>22</v>
      </c>
      <c r="H39" s="66">
        <f t="shared" si="1"/>
        <v>-14</v>
      </c>
      <c r="I39" s="20">
        <f t="shared" si="2"/>
        <v>0.81481481481481477</v>
      </c>
      <c r="J39" s="21">
        <f t="shared" si="3"/>
        <v>-2.7613412228796843E-2</v>
      </c>
    </row>
    <row r="40" spans="1:10" x14ac:dyDescent="0.2">
      <c r="A40" s="7" t="s">
        <v>171</v>
      </c>
      <c r="B40" s="65">
        <v>389</v>
      </c>
      <c r="C40" s="66">
        <v>552</v>
      </c>
      <c r="D40" s="65">
        <v>5570</v>
      </c>
      <c r="E40" s="66">
        <v>6358</v>
      </c>
      <c r="F40" s="67"/>
      <c r="G40" s="65">
        <f t="shared" si="0"/>
        <v>-163</v>
      </c>
      <c r="H40" s="66">
        <f t="shared" si="1"/>
        <v>-788</v>
      </c>
      <c r="I40" s="20">
        <f t="shared" si="2"/>
        <v>-0.29528985507246375</v>
      </c>
      <c r="J40" s="21">
        <f t="shared" si="3"/>
        <v>-0.12393834539163259</v>
      </c>
    </row>
    <row r="41" spans="1:10" x14ac:dyDescent="0.2">
      <c r="A41" s="7" t="s">
        <v>181</v>
      </c>
      <c r="B41" s="65">
        <v>559</v>
      </c>
      <c r="C41" s="66">
        <v>638</v>
      </c>
      <c r="D41" s="65">
        <v>6233</v>
      </c>
      <c r="E41" s="66">
        <v>7163</v>
      </c>
      <c r="F41" s="67"/>
      <c r="G41" s="65">
        <f t="shared" si="0"/>
        <v>-79</v>
      </c>
      <c r="H41" s="66">
        <f t="shared" si="1"/>
        <v>-930</v>
      </c>
      <c r="I41" s="20">
        <f t="shared" si="2"/>
        <v>-0.1238244514106583</v>
      </c>
      <c r="J41" s="21">
        <f t="shared" si="3"/>
        <v>-0.12983386849085579</v>
      </c>
    </row>
    <row r="42" spans="1:10" x14ac:dyDescent="0.2">
      <c r="A42" s="7"/>
      <c r="B42" s="65"/>
      <c r="C42" s="66"/>
      <c r="D42" s="65"/>
      <c r="E42" s="66"/>
      <c r="F42" s="67"/>
      <c r="G42" s="65"/>
      <c r="H42" s="66"/>
      <c r="I42" s="20"/>
      <c r="J42" s="21"/>
    </row>
    <row r="43" spans="1:10" s="43" customFormat="1" x14ac:dyDescent="0.2">
      <c r="A43" s="27" t="s">
        <v>28</v>
      </c>
      <c r="B43" s="71">
        <f>SUM(B15:B42)</f>
        <v>20342</v>
      </c>
      <c r="C43" s="72">
        <f>SUM(C15:C42)</f>
        <v>17066</v>
      </c>
      <c r="D43" s="71">
        <f>SUM(D15:D42)</f>
        <v>195769</v>
      </c>
      <c r="E43" s="72">
        <f>SUM(E15:E42)</f>
        <v>214788</v>
      </c>
      <c r="F43" s="73"/>
      <c r="G43" s="71">
        <f>B43-C43</f>
        <v>3276</v>
      </c>
      <c r="H43" s="72">
        <f>D43-E43</f>
        <v>-19019</v>
      </c>
      <c r="I43" s="37">
        <f>IF(C43=0, "-", G43/C43)</f>
        <v>0.19196062346185397</v>
      </c>
      <c r="J43" s="38">
        <f>IF(E43=0, "-", H43/E43)</f>
        <v>-8.8547777343240777E-2</v>
      </c>
    </row>
    <row r="44" spans="1:10" s="43" customFormat="1" x14ac:dyDescent="0.2">
      <c r="A44" s="27" t="s">
        <v>0</v>
      </c>
      <c r="B44" s="71">
        <f>B11+B43</f>
        <v>20342</v>
      </c>
      <c r="C44" s="77">
        <f>C11+C43</f>
        <v>17066</v>
      </c>
      <c r="D44" s="71">
        <f>D11+D43</f>
        <v>195769</v>
      </c>
      <c r="E44" s="77">
        <f>E11+E43</f>
        <v>214788</v>
      </c>
      <c r="F44" s="73"/>
      <c r="G44" s="71">
        <f>B44-C44</f>
        <v>3276</v>
      </c>
      <c r="H44" s="72">
        <f>D44-E44</f>
        <v>-19019</v>
      </c>
      <c r="I44" s="37">
        <f>IF(C44=0, "-", G44/C44)</f>
        <v>0.19196062346185397</v>
      </c>
      <c r="J44" s="38">
        <f>IF(E44=0, "-", H44/E44)</f>
        <v>-8.8547777343240777E-2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73"/>
  <sheetViews>
    <sheetView tabSelected="1" zoomScaleNormal="100" workbookViewId="0">
      <selection activeCell="M1" sqref="M1"/>
    </sheetView>
  </sheetViews>
  <sheetFormatPr defaultRowHeight="12.75" x14ac:dyDescent="0.2"/>
  <cols>
    <col min="1" max="1" width="30.28515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111</v>
      </c>
      <c r="B2" s="202" t="s">
        <v>101</v>
      </c>
      <c r="C2" s="198"/>
      <c r="D2" s="198"/>
      <c r="E2" s="203"/>
      <c r="F2" s="203"/>
      <c r="G2" s="203"/>
      <c r="H2" s="203"/>
      <c r="I2" s="203"/>
      <c r="J2" s="203"/>
      <c r="K2" s="203"/>
    </row>
    <row r="4" spans="1:11" ht="15.75" x14ac:dyDescent="0.25">
      <c r="A4" s="164" t="s">
        <v>113</v>
      </c>
      <c r="B4" s="196" t="s">
        <v>1</v>
      </c>
      <c r="C4" s="200"/>
      <c r="D4" s="200"/>
      <c r="E4" s="197"/>
      <c r="F4" s="196" t="s">
        <v>14</v>
      </c>
      <c r="G4" s="200"/>
      <c r="H4" s="200"/>
      <c r="I4" s="197"/>
      <c r="J4" s="196" t="s">
        <v>15</v>
      </c>
      <c r="K4" s="197"/>
    </row>
    <row r="5" spans="1:11" x14ac:dyDescent="0.2">
      <c r="A5" s="22"/>
      <c r="B5" s="196">
        <f>VALUE(RIGHT($B$2, 4))</f>
        <v>2020</v>
      </c>
      <c r="C5" s="197"/>
      <c r="D5" s="196">
        <f>B5-1</f>
        <v>2019</v>
      </c>
      <c r="E5" s="204"/>
      <c r="F5" s="196">
        <f>B5</f>
        <v>2020</v>
      </c>
      <c r="G5" s="204"/>
      <c r="H5" s="196">
        <f>D5</f>
        <v>2019</v>
      </c>
      <c r="I5" s="204"/>
      <c r="J5" s="140" t="s">
        <v>4</v>
      </c>
      <c r="K5" s="141" t="s">
        <v>2</v>
      </c>
    </row>
    <row r="6" spans="1:11" x14ac:dyDescent="0.2">
      <c r="A6" s="163" t="s">
        <v>113</v>
      </c>
      <c r="B6" s="61" t="s">
        <v>12</v>
      </c>
      <c r="C6" s="62" t="s">
        <v>13</v>
      </c>
      <c r="D6" s="61" t="s">
        <v>12</v>
      </c>
      <c r="E6" s="63" t="s">
        <v>13</v>
      </c>
      <c r="F6" s="62" t="s">
        <v>12</v>
      </c>
      <c r="G6" s="62" t="s">
        <v>13</v>
      </c>
      <c r="H6" s="61" t="s">
        <v>12</v>
      </c>
      <c r="I6" s="63" t="s">
        <v>13</v>
      </c>
      <c r="J6" s="61"/>
      <c r="K6" s="63"/>
    </row>
    <row r="7" spans="1:11" x14ac:dyDescent="0.2">
      <c r="A7" s="7" t="s">
        <v>198</v>
      </c>
      <c r="B7" s="65">
        <v>2</v>
      </c>
      <c r="C7" s="34">
        <f>IF(B12=0, "-", B7/B12)</f>
        <v>2.4096385542168676E-2</v>
      </c>
      <c r="D7" s="65">
        <v>2</v>
      </c>
      <c r="E7" s="9">
        <f>IF(D12=0, "-", D7/D12)</f>
        <v>2.7027027027027029E-2</v>
      </c>
      <c r="F7" s="81">
        <v>52</v>
      </c>
      <c r="G7" s="34">
        <f>IF(F12=0, "-", F7/F12)</f>
        <v>4.9856184084372007E-2</v>
      </c>
      <c r="H7" s="65">
        <v>64</v>
      </c>
      <c r="I7" s="9">
        <f>IF(H12=0, "-", H7/H12)</f>
        <v>4.930662557781202E-2</v>
      </c>
      <c r="J7" s="8">
        <f>IF(D7=0, "-", IF((B7-D7)/D7&lt;10, (B7-D7)/D7, "&gt;999%"))</f>
        <v>0</v>
      </c>
      <c r="K7" s="9">
        <f>IF(H7=0, "-", IF((F7-H7)/H7&lt;10, (F7-H7)/H7, "&gt;999%"))</f>
        <v>-0.1875</v>
      </c>
    </row>
    <row r="8" spans="1:11" x14ac:dyDescent="0.2">
      <c r="A8" s="7" t="s">
        <v>199</v>
      </c>
      <c r="B8" s="65">
        <v>0</v>
      </c>
      <c r="C8" s="34">
        <f>IF(B12=0, "-", B8/B12)</f>
        <v>0</v>
      </c>
      <c r="D8" s="65">
        <v>0</v>
      </c>
      <c r="E8" s="9">
        <f>IF(D12=0, "-", D8/D12)</f>
        <v>0</v>
      </c>
      <c r="F8" s="81">
        <v>0</v>
      </c>
      <c r="G8" s="34">
        <f>IF(F12=0, "-", F8/F12)</f>
        <v>0</v>
      </c>
      <c r="H8" s="65">
        <v>2</v>
      </c>
      <c r="I8" s="9">
        <f>IF(H12=0, "-", H8/H12)</f>
        <v>1.5408320493066256E-3</v>
      </c>
      <c r="J8" s="8" t="str">
        <f>IF(D8=0, "-", IF((B8-D8)/D8&lt;10, (B8-D8)/D8, "&gt;999%"))</f>
        <v>-</v>
      </c>
      <c r="K8" s="9">
        <f>IF(H8=0, "-", IF((F8-H8)/H8&lt;10, (F8-H8)/H8, "&gt;999%"))</f>
        <v>-1</v>
      </c>
    </row>
    <row r="9" spans="1:11" x14ac:dyDescent="0.2">
      <c r="A9" s="7" t="s">
        <v>200</v>
      </c>
      <c r="B9" s="65">
        <v>77</v>
      </c>
      <c r="C9" s="34">
        <f>IF(B12=0, "-", B9/B12)</f>
        <v>0.92771084337349397</v>
      </c>
      <c r="D9" s="65">
        <v>62</v>
      </c>
      <c r="E9" s="9">
        <f>IF(D12=0, "-", D9/D12)</f>
        <v>0.83783783783783783</v>
      </c>
      <c r="F9" s="81">
        <v>798</v>
      </c>
      <c r="G9" s="34">
        <f>IF(F12=0, "-", F9/F12)</f>
        <v>0.7651006711409396</v>
      </c>
      <c r="H9" s="65">
        <v>1073</v>
      </c>
      <c r="I9" s="9">
        <f>IF(H12=0, "-", H9/H12)</f>
        <v>0.82665639445300465</v>
      </c>
      <c r="J9" s="8">
        <f>IF(D9=0, "-", IF((B9-D9)/D9&lt;10, (B9-D9)/D9, "&gt;999%"))</f>
        <v>0.24193548387096775</v>
      </c>
      <c r="K9" s="9">
        <f>IF(H9=0, "-", IF((F9-H9)/H9&lt;10, (F9-H9)/H9, "&gt;999%"))</f>
        <v>-0.25629077353215285</v>
      </c>
    </row>
    <row r="10" spans="1:11" x14ac:dyDescent="0.2">
      <c r="A10" s="7" t="s">
        <v>201</v>
      </c>
      <c r="B10" s="65">
        <v>4</v>
      </c>
      <c r="C10" s="34">
        <f>IF(B12=0, "-", B10/B12)</f>
        <v>4.8192771084337352E-2</v>
      </c>
      <c r="D10" s="65">
        <v>10</v>
      </c>
      <c r="E10" s="9">
        <f>IF(D12=0, "-", D10/D12)</f>
        <v>0.13513513513513514</v>
      </c>
      <c r="F10" s="81">
        <v>193</v>
      </c>
      <c r="G10" s="34">
        <f>IF(F12=0, "-", F10/F12)</f>
        <v>0.18504314477468839</v>
      </c>
      <c r="H10" s="65">
        <v>159</v>
      </c>
      <c r="I10" s="9">
        <f>IF(H12=0, "-", H10/H12)</f>
        <v>0.12249614791987673</v>
      </c>
      <c r="J10" s="8">
        <f>IF(D10=0, "-", IF((B10-D10)/D10&lt;10, (B10-D10)/D10, "&gt;999%"))</f>
        <v>-0.6</v>
      </c>
      <c r="K10" s="9">
        <f>IF(H10=0, "-", IF((F10-H10)/H10&lt;10, (F10-H10)/H10, "&gt;999%"))</f>
        <v>0.21383647798742139</v>
      </c>
    </row>
    <row r="11" spans="1:11" x14ac:dyDescent="0.2">
      <c r="A11" s="2"/>
      <c r="B11" s="68"/>
      <c r="C11" s="33"/>
      <c r="D11" s="68"/>
      <c r="E11" s="6"/>
      <c r="F11" s="82"/>
      <c r="G11" s="33"/>
      <c r="H11" s="68"/>
      <c r="I11" s="6"/>
      <c r="J11" s="5"/>
      <c r="K11" s="6"/>
    </row>
    <row r="12" spans="1:11" s="43" customFormat="1" x14ac:dyDescent="0.2">
      <c r="A12" s="162" t="s">
        <v>623</v>
      </c>
      <c r="B12" s="71">
        <f>SUM(B7:B11)</f>
        <v>83</v>
      </c>
      <c r="C12" s="40">
        <f>B12/20342</f>
        <v>4.0802280994985743E-3</v>
      </c>
      <c r="D12" s="71">
        <f>SUM(D7:D11)</f>
        <v>74</v>
      </c>
      <c r="E12" s="41">
        <f>D12/17066</f>
        <v>4.3361068791749674E-3</v>
      </c>
      <c r="F12" s="77">
        <f>SUM(F7:F11)</f>
        <v>1043</v>
      </c>
      <c r="G12" s="42">
        <f>F12/195769</f>
        <v>5.3277076554510677E-3</v>
      </c>
      <c r="H12" s="71">
        <f>SUM(H7:H11)</f>
        <v>1298</v>
      </c>
      <c r="I12" s="41">
        <f>H12/214788</f>
        <v>6.0431681471963053E-3</v>
      </c>
      <c r="J12" s="37">
        <f>IF(D12=0, "-", IF((B12-D12)/D12&lt;10, (B12-D12)/D12, "&gt;999%"))</f>
        <v>0.12162162162162163</v>
      </c>
      <c r="K12" s="38">
        <f>IF(H12=0, "-", IF((F12-H12)/H12&lt;10, (F12-H12)/H12, "&gt;999%"))</f>
        <v>-0.19645608628659475</v>
      </c>
    </row>
    <row r="13" spans="1:11" x14ac:dyDescent="0.2">
      <c r="B13" s="83"/>
      <c r="D13" s="83"/>
      <c r="F13" s="83"/>
      <c r="H13" s="83"/>
    </row>
    <row r="14" spans="1:11" s="43" customFormat="1" x14ac:dyDescent="0.2">
      <c r="A14" s="162" t="s">
        <v>623</v>
      </c>
      <c r="B14" s="71">
        <v>83</v>
      </c>
      <c r="C14" s="40">
        <f>B14/20342</f>
        <v>4.0802280994985743E-3</v>
      </c>
      <c r="D14" s="71">
        <v>74</v>
      </c>
      <c r="E14" s="41">
        <f>D14/17066</f>
        <v>4.3361068791749674E-3</v>
      </c>
      <c r="F14" s="77">
        <v>1043</v>
      </c>
      <c r="G14" s="42">
        <f>F14/195769</f>
        <v>5.3277076554510677E-3</v>
      </c>
      <c r="H14" s="71">
        <v>1298</v>
      </c>
      <c r="I14" s="41">
        <f>H14/214788</f>
        <v>6.0431681471963053E-3</v>
      </c>
      <c r="J14" s="37">
        <f>IF(D14=0, "-", IF((B14-D14)/D14&lt;10, (B14-D14)/D14, "&gt;999%"))</f>
        <v>0.12162162162162163</v>
      </c>
      <c r="K14" s="38">
        <f>IF(H14=0, "-", IF((F14-H14)/H14&lt;10, (F14-H14)/H14, "&gt;999%"))</f>
        <v>-0.19645608628659475</v>
      </c>
    </row>
    <row r="15" spans="1:11" x14ac:dyDescent="0.2">
      <c r="B15" s="83"/>
      <c r="D15" s="83"/>
      <c r="F15" s="83"/>
      <c r="H15" s="83"/>
    </row>
    <row r="16" spans="1:11" ht="15.75" x14ac:dyDescent="0.25">
      <c r="A16" s="164" t="s">
        <v>114</v>
      </c>
      <c r="B16" s="196" t="s">
        <v>1</v>
      </c>
      <c r="C16" s="200"/>
      <c r="D16" s="200"/>
      <c r="E16" s="197"/>
      <c r="F16" s="196" t="s">
        <v>14</v>
      </c>
      <c r="G16" s="200"/>
      <c r="H16" s="200"/>
      <c r="I16" s="197"/>
      <c r="J16" s="196" t="s">
        <v>15</v>
      </c>
      <c r="K16" s="197"/>
    </row>
    <row r="17" spans="1:11" x14ac:dyDescent="0.2">
      <c r="A17" s="22"/>
      <c r="B17" s="196">
        <f>VALUE(RIGHT($B$2, 4))</f>
        <v>2020</v>
      </c>
      <c r="C17" s="197"/>
      <c r="D17" s="196">
        <f>B17-1</f>
        <v>2019</v>
      </c>
      <c r="E17" s="204"/>
      <c r="F17" s="196">
        <f>B17</f>
        <v>2020</v>
      </c>
      <c r="G17" s="204"/>
      <c r="H17" s="196">
        <f>D17</f>
        <v>2019</v>
      </c>
      <c r="I17" s="204"/>
      <c r="J17" s="140" t="s">
        <v>4</v>
      </c>
      <c r="K17" s="141" t="s">
        <v>2</v>
      </c>
    </row>
    <row r="18" spans="1:11" x14ac:dyDescent="0.2">
      <c r="A18" s="163" t="s">
        <v>138</v>
      </c>
      <c r="B18" s="61" t="s">
        <v>12</v>
      </c>
      <c r="C18" s="62" t="s">
        <v>13</v>
      </c>
      <c r="D18" s="61" t="s">
        <v>12</v>
      </c>
      <c r="E18" s="63" t="s">
        <v>13</v>
      </c>
      <c r="F18" s="62" t="s">
        <v>12</v>
      </c>
      <c r="G18" s="62" t="s">
        <v>13</v>
      </c>
      <c r="H18" s="61" t="s">
        <v>12</v>
      </c>
      <c r="I18" s="63" t="s">
        <v>13</v>
      </c>
      <c r="J18" s="61"/>
      <c r="K18" s="63"/>
    </row>
    <row r="19" spans="1:11" x14ac:dyDescent="0.2">
      <c r="A19" s="7" t="s">
        <v>202</v>
      </c>
      <c r="B19" s="65">
        <v>12</v>
      </c>
      <c r="C19" s="34">
        <f>IF(B35=0, "-", B19/B35)</f>
        <v>1.3953488372093023E-2</v>
      </c>
      <c r="D19" s="65">
        <v>0</v>
      </c>
      <c r="E19" s="9">
        <f>IF(D35=0, "-", D19/D35)</f>
        <v>0</v>
      </c>
      <c r="F19" s="81">
        <v>49</v>
      </c>
      <c r="G19" s="34">
        <f>IF(F35=0, "-", F19/F35)</f>
        <v>6.0945273631840798E-3</v>
      </c>
      <c r="H19" s="65">
        <v>0</v>
      </c>
      <c r="I19" s="9">
        <f>IF(H35=0, "-", H19/H35)</f>
        <v>0</v>
      </c>
      <c r="J19" s="8" t="str">
        <f t="shared" ref="J19:J33" si="0">IF(D19=0, "-", IF((B19-D19)/D19&lt;10, (B19-D19)/D19, "&gt;999%"))</f>
        <v>-</v>
      </c>
      <c r="K19" s="9" t="str">
        <f t="shared" ref="K19:K33" si="1">IF(H19=0, "-", IF((F19-H19)/H19&lt;10, (F19-H19)/H19, "&gt;999%"))</f>
        <v>-</v>
      </c>
    </row>
    <row r="20" spans="1:11" x14ac:dyDescent="0.2">
      <c r="A20" s="7" t="s">
        <v>203</v>
      </c>
      <c r="B20" s="65">
        <v>0</v>
      </c>
      <c r="C20" s="34">
        <f>IF(B35=0, "-", B20/B35)</f>
        <v>0</v>
      </c>
      <c r="D20" s="65">
        <v>0</v>
      </c>
      <c r="E20" s="9">
        <f>IF(D35=0, "-", D20/D35)</f>
        <v>0</v>
      </c>
      <c r="F20" s="81">
        <v>0</v>
      </c>
      <c r="G20" s="34">
        <f>IF(F35=0, "-", F20/F35)</f>
        <v>0</v>
      </c>
      <c r="H20" s="65">
        <v>6</v>
      </c>
      <c r="I20" s="9">
        <f>IF(H35=0, "-", H20/H35)</f>
        <v>4.9710024855012427E-4</v>
      </c>
      <c r="J20" s="8" t="str">
        <f t="shared" si="0"/>
        <v>-</v>
      </c>
      <c r="K20" s="9">
        <f t="shared" si="1"/>
        <v>-1</v>
      </c>
    </row>
    <row r="21" spans="1:11" x14ac:dyDescent="0.2">
      <c r="A21" s="7" t="s">
        <v>204</v>
      </c>
      <c r="B21" s="65">
        <v>0</v>
      </c>
      <c r="C21" s="34">
        <f>IF(B35=0, "-", B21/B35)</f>
        <v>0</v>
      </c>
      <c r="D21" s="65">
        <v>5</v>
      </c>
      <c r="E21" s="9">
        <f>IF(D35=0, "-", D21/D35)</f>
        <v>6.6225165562913907E-3</v>
      </c>
      <c r="F21" s="81">
        <v>37</v>
      </c>
      <c r="G21" s="34">
        <f>IF(F35=0, "-", F21/F35)</f>
        <v>4.6019900497512442E-3</v>
      </c>
      <c r="H21" s="65">
        <v>102</v>
      </c>
      <c r="I21" s="9">
        <f>IF(H35=0, "-", H21/H35)</f>
        <v>8.4507042253521118E-3</v>
      </c>
      <c r="J21" s="8">
        <f t="shared" si="0"/>
        <v>-1</v>
      </c>
      <c r="K21" s="9">
        <f t="shared" si="1"/>
        <v>-0.63725490196078427</v>
      </c>
    </row>
    <row r="22" spans="1:11" x14ac:dyDescent="0.2">
      <c r="A22" s="7" t="s">
        <v>205</v>
      </c>
      <c r="B22" s="65">
        <v>61</v>
      </c>
      <c r="C22" s="34">
        <f>IF(B35=0, "-", B22/B35)</f>
        <v>7.093023255813953E-2</v>
      </c>
      <c r="D22" s="65">
        <v>44</v>
      </c>
      <c r="E22" s="9">
        <f>IF(D35=0, "-", D22/D35)</f>
        <v>5.8278145695364242E-2</v>
      </c>
      <c r="F22" s="81">
        <v>572</v>
      </c>
      <c r="G22" s="34">
        <f>IF(F35=0, "-", F22/F35)</f>
        <v>7.1144278606965178E-2</v>
      </c>
      <c r="H22" s="65">
        <v>1066</v>
      </c>
      <c r="I22" s="9">
        <f>IF(H35=0, "-", H22/H35)</f>
        <v>8.8318144159072076E-2</v>
      </c>
      <c r="J22" s="8">
        <f t="shared" si="0"/>
        <v>0.38636363636363635</v>
      </c>
      <c r="K22" s="9">
        <f t="shared" si="1"/>
        <v>-0.46341463414634149</v>
      </c>
    </row>
    <row r="23" spans="1:11" x14ac:dyDescent="0.2">
      <c r="A23" s="7" t="s">
        <v>206</v>
      </c>
      <c r="B23" s="65">
        <v>0</v>
      </c>
      <c r="C23" s="34">
        <f>IF(B35=0, "-", B23/B35)</f>
        <v>0</v>
      </c>
      <c r="D23" s="65">
        <v>28</v>
      </c>
      <c r="E23" s="9">
        <f>IF(D35=0, "-", D23/D35)</f>
        <v>3.7086092715231792E-2</v>
      </c>
      <c r="F23" s="81">
        <v>5</v>
      </c>
      <c r="G23" s="34">
        <f>IF(F35=0, "-", F23/F35)</f>
        <v>6.2189054726368158E-4</v>
      </c>
      <c r="H23" s="65">
        <v>2321</v>
      </c>
      <c r="I23" s="9">
        <f>IF(H35=0, "-", H23/H35)</f>
        <v>0.19229494614747308</v>
      </c>
      <c r="J23" s="8">
        <f t="shared" si="0"/>
        <v>-1</v>
      </c>
      <c r="K23" s="9">
        <f t="shared" si="1"/>
        <v>-0.99784575613959503</v>
      </c>
    </row>
    <row r="24" spans="1:11" x14ac:dyDescent="0.2">
      <c r="A24" s="7" t="s">
        <v>207</v>
      </c>
      <c r="B24" s="65">
        <v>76</v>
      </c>
      <c r="C24" s="34">
        <f>IF(B35=0, "-", B24/B35)</f>
        <v>8.8372093023255813E-2</v>
      </c>
      <c r="D24" s="65">
        <v>118</v>
      </c>
      <c r="E24" s="9">
        <f>IF(D35=0, "-", D24/D35)</f>
        <v>0.15629139072847681</v>
      </c>
      <c r="F24" s="81">
        <v>1039</v>
      </c>
      <c r="G24" s="34">
        <f>IF(F35=0, "-", F24/F35)</f>
        <v>0.12922885572139303</v>
      </c>
      <c r="H24" s="65">
        <v>933</v>
      </c>
      <c r="I24" s="9">
        <f>IF(H35=0, "-", H24/H35)</f>
        <v>7.7299088649544323E-2</v>
      </c>
      <c r="J24" s="8">
        <f t="shared" si="0"/>
        <v>-0.3559322033898305</v>
      </c>
      <c r="K24" s="9">
        <f t="shared" si="1"/>
        <v>0.11361200428724544</v>
      </c>
    </row>
    <row r="25" spans="1:11" x14ac:dyDescent="0.2">
      <c r="A25" s="7" t="s">
        <v>208</v>
      </c>
      <c r="B25" s="65">
        <v>101</v>
      </c>
      <c r="C25" s="34">
        <f>IF(B35=0, "-", B25/B35)</f>
        <v>0.11744186046511627</v>
      </c>
      <c r="D25" s="65">
        <v>53</v>
      </c>
      <c r="E25" s="9">
        <f>IF(D35=0, "-", D25/D35)</f>
        <v>7.0198675496688748E-2</v>
      </c>
      <c r="F25" s="81">
        <v>891</v>
      </c>
      <c r="G25" s="34">
        <f>IF(F35=0, "-", F25/F35)</f>
        <v>0.11082089552238807</v>
      </c>
      <c r="H25" s="65">
        <v>1924</v>
      </c>
      <c r="I25" s="9">
        <f>IF(H35=0, "-", H25/H35)</f>
        <v>0.15940347970173985</v>
      </c>
      <c r="J25" s="8">
        <f t="shared" si="0"/>
        <v>0.90566037735849059</v>
      </c>
      <c r="K25" s="9">
        <f t="shared" si="1"/>
        <v>-0.53690228690228692</v>
      </c>
    </row>
    <row r="26" spans="1:11" x14ac:dyDescent="0.2">
      <c r="A26" s="7" t="s">
        <v>209</v>
      </c>
      <c r="B26" s="65">
        <v>179</v>
      </c>
      <c r="C26" s="34">
        <f>IF(B35=0, "-", B26/B35)</f>
        <v>0.20813953488372092</v>
      </c>
      <c r="D26" s="65">
        <v>108</v>
      </c>
      <c r="E26" s="9">
        <f>IF(D35=0, "-", D26/D35)</f>
        <v>0.14304635761589404</v>
      </c>
      <c r="F26" s="81">
        <v>2021</v>
      </c>
      <c r="G26" s="34">
        <f>IF(F35=0, "-", F26/F35)</f>
        <v>0.25136815920398009</v>
      </c>
      <c r="H26" s="65">
        <v>1228</v>
      </c>
      <c r="I26" s="9">
        <f>IF(H35=0, "-", H26/H35)</f>
        <v>0.10173985086992543</v>
      </c>
      <c r="J26" s="8">
        <f t="shared" si="0"/>
        <v>0.65740740740740744</v>
      </c>
      <c r="K26" s="9">
        <f t="shared" si="1"/>
        <v>0.64576547231270354</v>
      </c>
    </row>
    <row r="27" spans="1:11" x14ac:dyDescent="0.2">
      <c r="A27" s="7" t="s">
        <v>210</v>
      </c>
      <c r="B27" s="65">
        <v>0</v>
      </c>
      <c r="C27" s="34">
        <f>IF(B35=0, "-", B27/B35)</f>
        <v>0</v>
      </c>
      <c r="D27" s="65">
        <v>1</v>
      </c>
      <c r="E27" s="9">
        <f>IF(D35=0, "-", D27/D35)</f>
        <v>1.3245033112582781E-3</v>
      </c>
      <c r="F27" s="81">
        <v>9</v>
      </c>
      <c r="G27" s="34">
        <f>IF(F35=0, "-", F27/F35)</f>
        <v>1.1194029850746269E-3</v>
      </c>
      <c r="H27" s="65">
        <v>154</v>
      </c>
      <c r="I27" s="9">
        <f>IF(H35=0, "-", H27/H35)</f>
        <v>1.275890637945319E-2</v>
      </c>
      <c r="J27" s="8">
        <f t="shared" si="0"/>
        <v>-1</v>
      </c>
      <c r="K27" s="9">
        <f t="shared" si="1"/>
        <v>-0.94155844155844159</v>
      </c>
    </row>
    <row r="28" spans="1:11" x14ac:dyDescent="0.2">
      <c r="A28" s="7" t="s">
        <v>211</v>
      </c>
      <c r="B28" s="65">
        <v>14</v>
      </c>
      <c r="C28" s="34">
        <f>IF(B35=0, "-", B28/B35)</f>
        <v>1.627906976744186E-2</v>
      </c>
      <c r="D28" s="65">
        <v>2</v>
      </c>
      <c r="E28" s="9">
        <f>IF(D35=0, "-", D28/D35)</f>
        <v>2.6490066225165563E-3</v>
      </c>
      <c r="F28" s="81">
        <v>147</v>
      </c>
      <c r="G28" s="34">
        <f>IF(F35=0, "-", F28/F35)</f>
        <v>1.828358208955224E-2</v>
      </c>
      <c r="H28" s="65">
        <v>73</v>
      </c>
      <c r="I28" s="9">
        <f>IF(H35=0, "-", H28/H35)</f>
        <v>6.048053024026512E-3</v>
      </c>
      <c r="J28" s="8">
        <f t="shared" si="0"/>
        <v>6</v>
      </c>
      <c r="K28" s="9">
        <f t="shared" si="1"/>
        <v>1.0136986301369864</v>
      </c>
    </row>
    <row r="29" spans="1:11" x14ac:dyDescent="0.2">
      <c r="A29" s="7" t="s">
        <v>212</v>
      </c>
      <c r="B29" s="65">
        <v>61</v>
      </c>
      <c r="C29" s="34">
        <f>IF(B35=0, "-", B29/B35)</f>
        <v>7.093023255813953E-2</v>
      </c>
      <c r="D29" s="65">
        <v>25</v>
      </c>
      <c r="E29" s="9">
        <f>IF(D35=0, "-", D29/D35)</f>
        <v>3.3112582781456956E-2</v>
      </c>
      <c r="F29" s="81">
        <v>381</v>
      </c>
      <c r="G29" s="34">
        <f>IF(F35=0, "-", F29/F35)</f>
        <v>4.7388059701492534E-2</v>
      </c>
      <c r="H29" s="65">
        <v>150</v>
      </c>
      <c r="I29" s="9">
        <f>IF(H35=0, "-", H29/H35)</f>
        <v>1.2427506213753107E-2</v>
      </c>
      <c r="J29" s="8">
        <f t="shared" si="0"/>
        <v>1.44</v>
      </c>
      <c r="K29" s="9">
        <f t="shared" si="1"/>
        <v>1.54</v>
      </c>
    </row>
    <row r="30" spans="1:11" x14ac:dyDescent="0.2">
      <c r="A30" s="7" t="s">
        <v>213</v>
      </c>
      <c r="B30" s="65">
        <v>131</v>
      </c>
      <c r="C30" s="34">
        <f>IF(B35=0, "-", B30/B35)</f>
        <v>0.15232558139534882</v>
      </c>
      <c r="D30" s="65">
        <v>63</v>
      </c>
      <c r="E30" s="9">
        <f>IF(D35=0, "-", D30/D35)</f>
        <v>8.3443708609271527E-2</v>
      </c>
      <c r="F30" s="81">
        <v>1088</v>
      </c>
      <c r="G30" s="34">
        <f>IF(F35=0, "-", F30/F35)</f>
        <v>0.13532338308457711</v>
      </c>
      <c r="H30" s="65">
        <v>934</v>
      </c>
      <c r="I30" s="9">
        <f>IF(H35=0, "-", H30/H35)</f>
        <v>7.7381938690969349E-2</v>
      </c>
      <c r="J30" s="8">
        <f t="shared" si="0"/>
        <v>1.0793650793650793</v>
      </c>
      <c r="K30" s="9">
        <f t="shared" si="1"/>
        <v>0.16488222698072805</v>
      </c>
    </row>
    <row r="31" spans="1:11" x14ac:dyDescent="0.2">
      <c r="A31" s="7" t="s">
        <v>214</v>
      </c>
      <c r="B31" s="65">
        <v>0</v>
      </c>
      <c r="C31" s="34">
        <f>IF(B35=0, "-", B31/B35)</f>
        <v>0</v>
      </c>
      <c r="D31" s="65">
        <v>9</v>
      </c>
      <c r="E31" s="9">
        <f>IF(D35=0, "-", D31/D35)</f>
        <v>1.1920529801324504E-2</v>
      </c>
      <c r="F31" s="81">
        <v>38</v>
      </c>
      <c r="G31" s="34">
        <f>IF(F35=0, "-", F31/F35)</f>
        <v>4.7263681592039797E-3</v>
      </c>
      <c r="H31" s="65">
        <v>80</v>
      </c>
      <c r="I31" s="9">
        <f>IF(H35=0, "-", H31/H35)</f>
        <v>6.6280033140016566E-3</v>
      </c>
      <c r="J31" s="8">
        <f t="shared" si="0"/>
        <v>-1</v>
      </c>
      <c r="K31" s="9">
        <f t="shared" si="1"/>
        <v>-0.52500000000000002</v>
      </c>
    </row>
    <row r="32" spans="1:11" x14ac:dyDescent="0.2">
      <c r="A32" s="7" t="s">
        <v>215</v>
      </c>
      <c r="B32" s="65">
        <v>116</v>
      </c>
      <c r="C32" s="34">
        <f>IF(B35=0, "-", B32/B35)</f>
        <v>0.13488372093023257</v>
      </c>
      <c r="D32" s="65">
        <v>224</v>
      </c>
      <c r="E32" s="9">
        <f>IF(D35=0, "-", D32/D35)</f>
        <v>0.29668874172185433</v>
      </c>
      <c r="F32" s="81">
        <v>932</v>
      </c>
      <c r="G32" s="34">
        <f>IF(F35=0, "-", F32/F35)</f>
        <v>0.11592039800995024</v>
      </c>
      <c r="H32" s="65">
        <v>1953</v>
      </c>
      <c r="I32" s="9">
        <f>IF(H35=0, "-", H32/H35)</f>
        <v>0.16180613090306545</v>
      </c>
      <c r="J32" s="8">
        <f t="shared" si="0"/>
        <v>-0.48214285714285715</v>
      </c>
      <c r="K32" s="9">
        <f t="shared" si="1"/>
        <v>-0.52278545826932921</v>
      </c>
    </row>
    <row r="33" spans="1:11" x14ac:dyDescent="0.2">
      <c r="A33" s="7" t="s">
        <v>216</v>
      </c>
      <c r="B33" s="65">
        <v>109</v>
      </c>
      <c r="C33" s="34">
        <f>IF(B35=0, "-", B33/B35)</f>
        <v>0.12674418604651164</v>
      </c>
      <c r="D33" s="65">
        <v>75</v>
      </c>
      <c r="E33" s="9">
        <f>IF(D35=0, "-", D33/D35)</f>
        <v>9.9337748344370855E-2</v>
      </c>
      <c r="F33" s="81">
        <v>831</v>
      </c>
      <c r="G33" s="34">
        <f>IF(F35=0, "-", F33/F35)</f>
        <v>0.10335820895522388</v>
      </c>
      <c r="H33" s="65">
        <v>1146</v>
      </c>
      <c r="I33" s="9">
        <f>IF(H35=0, "-", H33/H35)</f>
        <v>9.4946147473073741E-2</v>
      </c>
      <c r="J33" s="8">
        <f t="shared" si="0"/>
        <v>0.45333333333333331</v>
      </c>
      <c r="K33" s="9">
        <f t="shared" si="1"/>
        <v>-0.27486910994764396</v>
      </c>
    </row>
    <row r="34" spans="1:11" x14ac:dyDescent="0.2">
      <c r="A34" s="2"/>
      <c r="B34" s="68"/>
      <c r="C34" s="33"/>
      <c r="D34" s="68"/>
      <c r="E34" s="6"/>
      <c r="F34" s="82"/>
      <c r="G34" s="33"/>
      <c r="H34" s="68"/>
      <c r="I34" s="6"/>
      <c r="J34" s="5"/>
      <c r="K34" s="6"/>
    </row>
    <row r="35" spans="1:11" s="43" customFormat="1" x14ac:dyDescent="0.2">
      <c r="A35" s="162" t="s">
        <v>622</v>
      </c>
      <c r="B35" s="71">
        <f>SUM(B19:B34)</f>
        <v>860</v>
      </c>
      <c r="C35" s="40">
        <f>B35/20342</f>
        <v>4.227706223576836E-2</v>
      </c>
      <c r="D35" s="71">
        <f>SUM(D19:D34)</f>
        <v>755</v>
      </c>
      <c r="E35" s="41">
        <f>D35/17066</f>
        <v>4.4240009375366228E-2</v>
      </c>
      <c r="F35" s="77">
        <f>SUM(F19:F34)</f>
        <v>8040</v>
      </c>
      <c r="G35" s="42">
        <f>F35/195769</f>
        <v>4.1068810690150129E-2</v>
      </c>
      <c r="H35" s="71">
        <f>SUM(H19:H34)</f>
        <v>12070</v>
      </c>
      <c r="I35" s="41">
        <f>H35/214788</f>
        <v>5.6194945713913251E-2</v>
      </c>
      <c r="J35" s="37">
        <f>IF(D35=0, "-", IF((B35-D35)/D35&lt;10, (B35-D35)/D35, "&gt;999%"))</f>
        <v>0.13907284768211919</v>
      </c>
      <c r="K35" s="38">
        <f>IF(H35=0, "-", IF((F35-H35)/H35&lt;10, (F35-H35)/H35, "&gt;999%"))</f>
        <v>-0.33388566694283345</v>
      </c>
    </row>
    <row r="36" spans="1:11" x14ac:dyDescent="0.2">
      <c r="B36" s="83"/>
      <c r="D36" s="83"/>
      <c r="F36" s="83"/>
      <c r="H36" s="83"/>
    </row>
    <row r="37" spans="1:11" x14ac:dyDescent="0.2">
      <c r="A37" s="163" t="s">
        <v>139</v>
      </c>
      <c r="B37" s="61" t="s">
        <v>12</v>
      </c>
      <c r="C37" s="62" t="s">
        <v>13</v>
      </c>
      <c r="D37" s="61" t="s">
        <v>12</v>
      </c>
      <c r="E37" s="63" t="s">
        <v>13</v>
      </c>
      <c r="F37" s="62" t="s">
        <v>12</v>
      </c>
      <c r="G37" s="62" t="s">
        <v>13</v>
      </c>
      <c r="H37" s="61" t="s">
        <v>12</v>
      </c>
      <c r="I37" s="63" t="s">
        <v>13</v>
      </c>
      <c r="J37" s="61"/>
      <c r="K37" s="63"/>
    </row>
    <row r="38" spans="1:11" x14ac:dyDescent="0.2">
      <c r="A38" s="7" t="s">
        <v>217</v>
      </c>
      <c r="B38" s="65">
        <v>7</v>
      </c>
      <c r="C38" s="34">
        <f>IF(B44=0, "-", B38/B44)</f>
        <v>0.17948717948717949</v>
      </c>
      <c r="D38" s="65">
        <v>7</v>
      </c>
      <c r="E38" s="9">
        <f>IF(D44=0, "-", D38/D44)</f>
        <v>0.14893617021276595</v>
      </c>
      <c r="F38" s="81">
        <v>78</v>
      </c>
      <c r="G38" s="34">
        <f>IF(F44=0, "-", F38/F44)</f>
        <v>0.15445544554455445</v>
      </c>
      <c r="H38" s="65">
        <v>73</v>
      </c>
      <c r="I38" s="9">
        <f>IF(H44=0, "-", H38/H44)</f>
        <v>0.15531914893617021</v>
      </c>
      <c r="J38" s="8">
        <f>IF(D38=0, "-", IF((B38-D38)/D38&lt;10, (B38-D38)/D38, "&gt;999%"))</f>
        <v>0</v>
      </c>
      <c r="K38" s="9">
        <f>IF(H38=0, "-", IF((F38-H38)/H38&lt;10, (F38-H38)/H38, "&gt;999%"))</f>
        <v>6.8493150684931503E-2</v>
      </c>
    </row>
    <row r="39" spans="1:11" x14ac:dyDescent="0.2">
      <c r="A39" s="7" t="s">
        <v>218</v>
      </c>
      <c r="B39" s="65">
        <v>2</v>
      </c>
      <c r="C39" s="34">
        <f>IF(B44=0, "-", B39/B44)</f>
        <v>5.128205128205128E-2</v>
      </c>
      <c r="D39" s="65">
        <v>0</v>
      </c>
      <c r="E39" s="9">
        <f>IF(D44=0, "-", D39/D44)</f>
        <v>0</v>
      </c>
      <c r="F39" s="81">
        <v>13</v>
      </c>
      <c r="G39" s="34">
        <f>IF(F44=0, "-", F39/F44)</f>
        <v>2.5742574257425741E-2</v>
      </c>
      <c r="H39" s="65">
        <v>8</v>
      </c>
      <c r="I39" s="9">
        <f>IF(H44=0, "-", H39/H44)</f>
        <v>1.7021276595744681E-2</v>
      </c>
      <c r="J39" s="8" t="str">
        <f>IF(D39=0, "-", IF((B39-D39)/D39&lt;10, (B39-D39)/D39, "&gt;999%"))</f>
        <v>-</v>
      </c>
      <c r="K39" s="9">
        <f>IF(H39=0, "-", IF((F39-H39)/H39&lt;10, (F39-H39)/H39, "&gt;999%"))</f>
        <v>0.625</v>
      </c>
    </row>
    <row r="40" spans="1:11" x14ac:dyDescent="0.2">
      <c r="A40" s="7" t="s">
        <v>219</v>
      </c>
      <c r="B40" s="65">
        <v>30</v>
      </c>
      <c r="C40" s="34">
        <f>IF(B44=0, "-", B40/B44)</f>
        <v>0.76923076923076927</v>
      </c>
      <c r="D40" s="65">
        <v>40</v>
      </c>
      <c r="E40" s="9">
        <f>IF(D44=0, "-", D40/D44)</f>
        <v>0.85106382978723405</v>
      </c>
      <c r="F40" s="81">
        <v>405</v>
      </c>
      <c r="G40" s="34">
        <f>IF(F44=0, "-", F40/F44)</f>
        <v>0.80198019801980203</v>
      </c>
      <c r="H40" s="65">
        <v>377</v>
      </c>
      <c r="I40" s="9">
        <f>IF(H44=0, "-", H40/H44)</f>
        <v>0.80212765957446808</v>
      </c>
      <c r="J40" s="8">
        <f>IF(D40=0, "-", IF((B40-D40)/D40&lt;10, (B40-D40)/D40, "&gt;999%"))</f>
        <v>-0.25</v>
      </c>
      <c r="K40" s="9">
        <f>IF(H40=0, "-", IF((F40-H40)/H40&lt;10, (F40-H40)/H40, "&gt;999%"))</f>
        <v>7.4270557029177717E-2</v>
      </c>
    </row>
    <row r="41" spans="1:11" x14ac:dyDescent="0.2">
      <c r="A41" s="7" t="s">
        <v>220</v>
      </c>
      <c r="B41" s="65">
        <v>0</v>
      </c>
      <c r="C41" s="34">
        <f>IF(B44=0, "-", B41/B44)</f>
        <v>0</v>
      </c>
      <c r="D41" s="65">
        <v>0</v>
      </c>
      <c r="E41" s="9">
        <f>IF(D44=0, "-", D41/D44)</f>
        <v>0</v>
      </c>
      <c r="F41" s="81">
        <v>0</v>
      </c>
      <c r="G41" s="34">
        <f>IF(F44=0, "-", F41/F44)</f>
        <v>0</v>
      </c>
      <c r="H41" s="65">
        <v>10</v>
      </c>
      <c r="I41" s="9">
        <f>IF(H44=0, "-", H41/H44)</f>
        <v>2.1276595744680851E-2</v>
      </c>
      <c r="J41" s="8" t="str">
        <f>IF(D41=0, "-", IF((B41-D41)/D41&lt;10, (B41-D41)/D41, "&gt;999%"))</f>
        <v>-</v>
      </c>
      <c r="K41" s="9">
        <f>IF(H41=0, "-", IF((F41-H41)/H41&lt;10, (F41-H41)/H41, "&gt;999%"))</f>
        <v>-1</v>
      </c>
    </row>
    <row r="42" spans="1:11" x14ac:dyDescent="0.2">
      <c r="A42" s="7" t="s">
        <v>221</v>
      </c>
      <c r="B42" s="65">
        <v>0</v>
      </c>
      <c r="C42" s="34">
        <f>IF(B44=0, "-", B42/B44)</f>
        <v>0</v>
      </c>
      <c r="D42" s="65">
        <v>0</v>
      </c>
      <c r="E42" s="9">
        <f>IF(D44=0, "-", D42/D44)</f>
        <v>0</v>
      </c>
      <c r="F42" s="81">
        <v>9</v>
      </c>
      <c r="G42" s="34">
        <f>IF(F44=0, "-", F42/F44)</f>
        <v>1.782178217821782E-2</v>
      </c>
      <c r="H42" s="65">
        <v>2</v>
      </c>
      <c r="I42" s="9">
        <f>IF(H44=0, "-", H42/H44)</f>
        <v>4.2553191489361703E-3</v>
      </c>
      <c r="J42" s="8" t="str">
        <f>IF(D42=0, "-", IF((B42-D42)/D42&lt;10, (B42-D42)/D42, "&gt;999%"))</f>
        <v>-</v>
      </c>
      <c r="K42" s="9">
        <f>IF(H42=0, "-", IF((F42-H42)/H42&lt;10, (F42-H42)/H42, "&gt;999%"))</f>
        <v>3.5</v>
      </c>
    </row>
    <row r="43" spans="1:11" x14ac:dyDescent="0.2">
      <c r="A43" s="2"/>
      <c r="B43" s="68"/>
      <c r="C43" s="33"/>
      <c r="D43" s="68"/>
      <c r="E43" s="6"/>
      <c r="F43" s="82"/>
      <c r="G43" s="33"/>
      <c r="H43" s="68"/>
      <c r="I43" s="6"/>
      <c r="J43" s="5"/>
      <c r="K43" s="6"/>
    </row>
    <row r="44" spans="1:11" s="43" customFormat="1" x14ac:dyDescent="0.2">
      <c r="A44" s="162" t="s">
        <v>621</v>
      </c>
      <c r="B44" s="71">
        <f>SUM(B38:B43)</f>
        <v>39</v>
      </c>
      <c r="C44" s="40">
        <f>B44/20342</f>
        <v>1.9172156130174024E-3</v>
      </c>
      <c r="D44" s="71">
        <f>SUM(D38:D43)</f>
        <v>47</v>
      </c>
      <c r="E44" s="41">
        <f>D44/17066</f>
        <v>2.7540138286651821E-3</v>
      </c>
      <c r="F44" s="77">
        <f>SUM(F38:F43)</f>
        <v>505</v>
      </c>
      <c r="G44" s="42">
        <f>F44/195769</f>
        <v>2.579570820712166E-3</v>
      </c>
      <c r="H44" s="71">
        <f>SUM(H38:H43)</f>
        <v>470</v>
      </c>
      <c r="I44" s="41">
        <f>H44/214788</f>
        <v>2.1882041827290164E-3</v>
      </c>
      <c r="J44" s="37">
        <f>IF(D44=0, "-", IF((B44-D44)/D44&lt;10, (B44-D44)/D44, "&gt;999%"))</f>
        <v>-0.1702127659574468</v>
      </c>
      <c r="K44" s="38">
        <f>IF(H44=0, "-", IF((F44-H44)/H44&lt;10, (F44-H44)/H44, "&gt;999%"))</f>
        <v>7.4468085106382975E-2</v>
      </c>
    </row>
    <row r="45" spans="1:11" x14ac:dyDescent="0.2">
      <c r="B45" s="83"/>
      <c r="D45" s="83"/>
      <c r="F45" s="83"/>
      <c r="H45" s="83"/>
    </row>
    <row r="46" spans="1:11" s="43" customFormat="1" x14ac:dyDescent="0.2">
      <c r="A46" s="162" t="s">
        <v>620</v>
      </c>
      <c r="B46" s="71">
        <v>899</v>
      </c>
      <c r="C46" s="40">
        <f>B46/20342</f>
        <v>4.4194277848785761E-2</v>
      </c>
      <c r="D46" s="71">
        <v>802</v>
      </c>
      <c r="E46" s="41">
        <f>D46/17066</f>
        <v>4.6994023204031406E-2</v>
      </c>
      <c r="F46" s="77">
        <v>8545</v>
      </c>
      <c r="G46" s="42">
        <f>F46/195769</f>
        <v>4.364838151086229E-2</v>
      </c>
      <c r="H46" s="71">
        <v>12540</v>
      </c>
      <c r="I46" s="41">
        <f>H46/214788</f>
        <v>5.838314989664227E-2</v>
      </c>
      <c r="J46" s="37">
        <f>IF(D46=0, "-", IF((B46-D46)/D46&lt;10, (B46-D46)/D46, "&gt;999%"))</f>
        <v>0.12094763092269327</v>
      </c>
      <c r="K46" s="38">
        <f>IF(H46=0, "-", IF((F46-H46)/H46&lt;10, (F46-H46)/H46, "&gt;999%"))</f>
        <v>-0.3185805422647528</v>
      </c>
    </row>
    <row r="47" spans="1:11" x14ac:dyDescent="0.2">
      <c r="B47" s="83"/>
      <c r="D47" s="83"/>
      <c r="F47" s="83"/>
      <c r="H47" s="83"/>
    </row>
    <row r="48" spans="1:11" ht="15.75" x14ac:dyDescent="0.25">
      <c r="A48" s="164" t="s">
        <v>115</v>
      </c>
      <c r="B48" s="196" t="s">
        <v>1</v>
      </c>
      <c r="C48" s="200"/>
      <c r="D48" s="200"/>
      <c r="E48" s="197"/>
      <c r="F48" s="196" t="s">
        <v>14</v>
      </c>
      <c r="G48" s="200"/>
      <c r="H48" s="200"/>
      <c r="I48" s="197"/>
      <c r="J48" s="196" t="s">
        <v>15</v>
      </c>
      <c r="K48" s="197"/>
    </row>
    <row r="49" spans="1:11" x14ac:dyDescent="0.2">
      <c r="A49" s="22"/>
      <c r="B49" s="196">
        <f>VALUE(RIGHT($B$2, 4))</f>
        <v>2020</v>
      </c>
      <c r="C49" s="197"/>
      <c r="D49" s="196">
        <f>B49-1</f>
        <v>2019</v>
      </c>
      <c r="E49" s="204"/>
      <c r="F49" s="196">
        <f>B49</f>
        <v>2020</v>
      </c>
      <c r="G49" s="204"/>
      <c r="H49" s="196">
        <f>D49</f>
        <v>2019</v>
      </c>
      <c r="I49" s="204"/>
      <c r="J49" s="140" t="s">
        <v>4</v>
      </c>
      <c r="K49" s="141" t="s">
        <v>2</v>
      </c>
    </row>
    <row r="50" spans="1:11" x14ac:dyDescent="0.2">
      <c r="A50" s="163" t="s">
        <v>140</v>
      </c>
      <c r="B50" s="61" t="s">
        <v>12</v>
      </c>
      <c r="C50" s="62" t="s">
        <v>13</v>
      </c>
      <c r="D50" s="61" t="s">
        <v>12</v>
      </c>
      <c r="E50" s="63" t="s">
        <v>13</v>
      </c>
      <c r="F50" s="62" t="s">
        <v>12</v>
      </c>
      <c r="G50" s="62" t="s">
        <v>13</v>
      </c>
      <c r="H50" s="61" t="s">
        <v>12</v>
      </c>
      <c r="I50" s="63" t="s">
        <v>13</v>
      </c>
      <c r="J50" s="61"/>
      <c r="K50" s="63"/>
    </row>
    <row r="51" spans="1:11" x14ac:dyDescent="0.2">
      <c r="A51" s="7" t="s">
        <v>222</v>
      </c>
      <c r="B51" s="65">
        <v>2</v>
      </c>
      <c r="C51" s="34">
        <f>IF(B75=0, "-", B51/B75)</f>
        <v>1.2315270935960591E-3</v>
      </c>
      <c r="D51" s="65">
        <v>0</v>
      </c>
      <c r="E51" s="9">
        <f>IF(D75=0, "-", D51/D75)</f>
        <v>0</v>
      </c>
      <c r="F51" s="81">
        <v>11</v>
      </c>
      <c r="G51" s="34">
        <f>IF(F75=0, "-", F51/F75)</f>
        <v>5.2301255230125519E-4</v>
      </c>
      <c r="H51" s="65">
        <v>16</v>
      </c>
      <c r="I51" s="9">
        <f>IF(H75=0, "-", H51/H75)</f>
        <v>5.5491971005445151E-4</v>
      </c>
      <c r="J51" s="8" t="str">
        <f t="shared" ref="J51:J73" si="2">IF(D51=0, "-", IF((B51-D51)/D51&lt;10, (B51-D51)/D51, "&gt;999%"))</f>
        <v>-</v>
      </c>
      <c r="K51" s="9">
        <f t="shared" ref="K51:K73" si="3">IF(H51=0, "-", IF((F51-H51)/H51&lt;10, (F51-H51)/H51, "&gt;999%"))</f>
        <v>-0.3125</v>
      </c>
    </row>
    <row r="52" spans="1:11" x14ac:dyDescent="0.2">
      <c r="A52" s="7" t="s">
        <v>223</v>
      </c>
      <c r="B52" s="65">
        <v>15</v>
      </c>
      <c r="C52" s="34">
        <f>IF(B75=0, "-", B52/B75)</f>
        <v>9.2364532019704442E-3</v>
      </c>
      <c r="D52" s="65">
        <v>28</v>
      </c>
      <c r="E52" s="9">
        <f>IF(D75=0, "-", D52/D75)</f>
        <v>1.3875123885034688E-2</v>
      </c>
      <c r="F52" s="81">
        <v>285</v>
      </c>
      <c r="G52" s="34">
        <f>IF(F75=0, "-", F52/F75)</f>
        <v>1.3550779764168885E-2</v>
      </c>
      <c r="H52" s="65">
        <v>533</v>
      </c>
      <c r="I52" s="9">
        <f>IF(H75=0, "-", H52/H75)</f>
        <v>1.8485762841188916E-2</v>
      </c>
      <c r="J52" s="8">
        <f t="shared" si="2"/>
        <v>-0.4642857142857143</v>
      </c>
      <c r="K52" s="9">
        <f t="shared" si="3"/>
        <v>-0.46529080675422141</v>
      </c>
    </row>
    <row r="53" spans="1:11" x14ac:dyDescent="0.2">
      <c r="A53" s="7" t="s">
        <v>224</v>
      </c>
      <c r="B53" s="65">
        <v>0</v>
      </c>
      <c r="C53" s="34">
        <f>IF(B75=0, "-", B53/B75)</f>
        <v>0</v>
      </c>
      <c r="D53" s="65">
        <v>21</v>
      </c>
      <c r="E53" s="9">
        <f>IF(D75=0, "-", D53/D75)</f>
        <v>1.0406342913776016E-2</v>
      </c>
      <c r="F53" s="81">
        <v>230</v>
      </c>
      <c r="G53" s="34">
        <f>IF(F75=0, "-", F53/F75)</f>
        <v>1.0935717002662609E-2</v>
      </c>
      <c r="H53" s="65">
        <v>653</v>
      </c>
      <c r="I53" s="9">
        <f>IF(H75=0, "-", H53/H75)</f>
        <v>2.2647660666597302E-2</v>
      </c>
      <c r="J53" s="8">
        <f t="shared" si="2"/>
        <v>-1</v>
      </c>
      <c r="K53" s="9">
        <f t="shared" si="3"/>
        <v>-0.64777947932618685</v>
      </c>
    </row>
    <row r="54" spans="1:11" x14ac:dyDescent="0.2">
      <c r="A54" s="7" t="s">
        <v>225</v>
      </c>
      <c r="B54" s="65">
        <v>116</v>
      </c>
      <c r="C54" s="34">
        <f>IF(B75=0, "-", B54/B75)</f>
        <v>7.1428571428571425E-2</v>
      </c>
      <c r="D54" s="65">
        <v>165</v>
      </c>
      <c r="E54" s="9">
        <f>IF(D75=0, "-", D54/D75)</f>
        <v>8.1764122893954405E-2</v>
      </c>
      <c r="F54" s="81">
        <v>1398</v>
      </c>
      <c r="G54" s="34">
        <f>IF(F75=0, "-", F54/F75)</f>
        <v>6.6470140737923164E-2</v>
      </c>
      <c r="H54" s="65">
        <v>1882</v>
      </c>
      <c r="I54" s="9">
        <f>IF(H75=0, "-", H54/H75)</f>
        <v>6.5272430895154859E-2</v>
      </c>
      <c r="J54" s="8">
        <f t="shared" si="2"/>
        <v>-0.29696969696969699</v>
      </c>
      <c r="K54" s="9">
        <f t="shared" si="3"/>
        <v>-0.25717321997874604</v>
      </c>
    </row>
    <row r="55" spans="1:11" x14ac:dyDescent="0.2">
      <c r="A55" s="7" t="s">
        <v>226</v>
      </c>
      <c r="B55" s="65">
        <v>4</v>
      </c>
      <c r="C55" s="34">
        <f>IF(B75=0, "-", B55/B75)</f>
        <v>2.4630541871921183E-3</v>
      </c>
      <c r="D55" s="65">
        <v>40</v>
      </c>
      <c r="E55" s="9">
        <f>IF(D75=0, "-", D55/D75)</f>
        <v>1.9821605550049554E-2</v>
      </c>
      <c r="F55" s="81">
        <v>367</v>
      </c>
      <c r="G55" s="34">
        <f>IF(F75=0, "-", F55/F75)</f>
        <v>1.7449600608596426E-2</v>
      </c>
      <c r="H55" s="65">
        <v>671</v>
      </c>
      <c r="I55" s="9">
        <f>IF(H75=0, "-", H55/H75)</f>
        <v>2.3271945340408561E-2</v>
      </c>
      <c r="J55" s="8">
        <f t="shared" si="2"/>
        <v>-0.9</v>
      </c>
      <c r="K55" s="9">
        <f t="shared" si="3"/>
        <v>-0.45305514157973176</v>
      </c>
    </row>
    <row r="56" spans="1:11" x14ac:dyDescent="0.2">
      <c r="A56" s="7" t="s">
        <v>227</v>
      </c>
      <c r="B56" s="65">
        <v>361</v>
      </c>
      <c r="C56" s="34">
        <f>IF(B75=0, "-", B56/B75)</f>
        <v>0.22229064039408866</v>
      </c>
      <c r="D56" s="65">
        <v>372</v>
      </c>
      <c r="E56" s="9">
        <f>IF(D75=0, "-", D56/D75)</f>
        <v>0.18434093161546086</v>
      </c>
      <c r="F56" s="81">
        <v>4432</v>
      </c>
      <c r="G56" s="34">
        <f>IF(F75=0, "-", F56/F75)</f>
        <v>0.21072651198174211</v>
      </c>
      <c r="H56" s="65">
        <v>6017</v>
      </c>
      <c r="I56" s="9">
        <f>IF(H75=0, "-", H56/H75)</f>
        <v>0.20868449346235216</v>
      </c>
      <c r="J56" s="8">
        <f t="shared" si="2"/>
        <v>-2.9569892473118281E-2</v>
      </c>
      <c r="K56" s="9">
        <f t="shared" si="3"/>
        <v>-0.26342030912414827</v>
      </c>
    </row>
    <row r="57" spans="1:11" x14ac:dyDescent="0.2">
      <c r="A57" s="7" t="s">
        <v>228</v>
      </c>
      <c r="B57" s="65">
        <v>2</v>
      </c>
      <c r="C57" s="34">
        <f>IF(B75=0, "-", B57/B75)</f>
        <v>1.2315270935960591E-3</v>
      </c>
      <c r="D57" s="65">
        <v>3</v>
      </c>
      <c r="E57" s="9">
        <f>IF(D75=0, "-", D57/D75)</f>
        <v>1.4866204162537165E-3</v>
      </c>
      <c r="F57" s="81">
        <v>80</v>
      </c>
      <c r="G57" s="34">
        <f>IF(F75=0, "-", F57/F75)</f>
        <v>3.8037276531000378E-3</v>
      </c>
      <c r="H57" s="65">
        <v>70</v>
      </c>
      <c r="I57" s="9">
        <f>IF(H75=0, "-", H57/H75)</f>
        <v>2.4277737314882253E-3</v>
      </c>
      <c r="J57" s="8">
        <f t="shared" si="2"/>
        <v>-0.33333333333333331</v>
      </c>
      <c r="K57" s="9">
        <f t="shared" si="3"/>
        <v>0.14285714285714285</v>
      </c>
    </row>
    <row r="58" spans="1:11" x14ac:dyDescent="0.2">
      <c r="A58" s="7" t="s">
        <v>229</v>
      </c>
      <c r="B58" s="65">
        <v>217</v>
      </c>
      <c r="C58" s="34">
        <f>IF(B75=0, "-", B58/B75)</f>
        <v>0.1336206896551724</v>
      </c>
      <c r="D58" s="65">
        <v>293</v>
      </c>
      <c r="E58" s="9">
        <f>IF(D75=0, "-", D58/D75)</f>
        <v>0.14519326065411298</v>
      </c>
      <c r="F58" s="81">
        <v>3294</v>
      </c>
      <c r="G58" s="34">
        <f>IF(F75=0, "-", F58/F75)</f>
        <v>0.15661848611639406</v>
      </c>
      <c r="H58" s="65">
        <v>3879</v>
      </c>
      <c r="I58" s="9">
        <f>IF(H75=0, "-", H58/H75)</f>
        <v>0.13453334720632609</v>
      </c>
      <c r="J58" s="8">
        <f t="shared" si="2"/>
        <v>-0.25938566552901021</v>
      </c>
      <c r="K58" s="9">
        <f t="shared" si="3"/>
        <v>-0.15081206496519722</v>
      </c>
    </row>
    <row r="59" spans="1:11" x14ac:dyDescent="0.2">
      <c r="A59" s="7" t="s">
        <v>230</v>
      </c>
      <c r="B59" s="65">
        <v>0</v>
      </c>
      <c r="C59" s="34">
        <f>IF(B75=0, "-", B59/B75)</f>
        <v>0</v>
      </c>
      <c r="D59" s="65">
        <v>0</v>
      </c>
      <c r="E59" s="9">
        <f>IF(D75=0, "-", D59/D75)</f>
        <v>0</v>
      </c>
      <c r="F59" s="81">
        <v>0</v>
      </c>
      <c r="G59" s="34">
        <f>IF(F75=0, "-", F59/F75)</f>
        <v>0</v>
      </c>
      <c r="H59" s="65">
        <v>1</v>
      </c>
      <c r="I59" s="9">
        <f>IF(H75=0, "-", H59/H75)</f>
        <v>3.4682481878403219E-5</v>
      </c>
      <c r="J59" s="8" t="str">
        <f t="shared" si="2"/>
        <v>-</v>
      </c>
      <c r="K59" s="9">
        <f t="shared" si="3"/>
        <v>-1</v>
      </c>
    </row>
    <row r="60" spans="1:11" x14ac:dyDescent="0.2">
      <c r="A60" s="7" t="s">
        <v>231</v>
      </c>
      <c r="B60" s="65">
        <v>0</v>
      </c>
      <c r="C60" s="34">
        <f>IF(B75=0, "-", B60/B75)</f>
        <v>0</v>
      </c>
      <c r="D60" s="65">
        <v>0</v>
      </c>
      <c r="E60" s="9">
        <f>IF(D75=0, "-", D60/D75)</f>
        <v>0</v>
      </c>
      <c r="F60" s="81">
        <v>0</v>
      </c>
      <c r="G60" s="34">
        <f>IF(F75=0, "-", F60/F75)</f>
        <v>0</v>
      </c>
      <c r="H60" s="65">
        <v>17</v>
      </c>
      <c r="I60" s="9">
        <f>IF(H75=0, "-", H60/H75)</f>
        <v>5.8960219193285475E-4</v>
      </c>
      <c r="J60" s="8" t="str">
        <f t="shared" si="2"/>
        <v>-</v>
      </c>
      <c r="K60" s="9">
        <f t="shared" si="3"/>
        <v>-1</v>
      </c>
    </row>
    <row r="61" spans="1:11" x14ac:dyDescent="0.2">
      <c r="A61" s="7" t="s">
        <v>232</v>
      </c>
      <c r="B61" s="65">
        <v>299</v>
      </c>
      <c r="C61" s="34">
        <f>IF(B75=0, "-", B61/B75)</f>
        <v>0.18411330049261085</v>
      </c>
      <c r="D61" s="65">
        <v>258</v>
      </c>
      <c r="E61" s="9">
        <f>IF(D75=0, "-", D61/D75)</f>
        <v>0.12784935579781961</v>
      </c>
      <c r="F61" s="81">
        <v>3199</v>
      </c>
      <c r="G61" s="34">
        <f>IF(F75=0, "-", F61/F75)</f>
        <v>0.15210155952833776</v>
      </c>
      <c r="H61" s="65">
        <v>4893</v>
      </c>
      <c r="I61" s="9">
        <f>IF(H75=0, "-", H61/H75)</f>
        <v>0.16970138383102695</v>
      </c>
      <c r="J61" s="8">
        <f t="shared" si="2"/>
        <v>0.15891472868217055</v>
      </c>
      <c r="K61" s="9">
        <f t="shared" si="3"/>
        <v>-0.34620886981402005</v>
      </c>
    </row>
    <row r="62" spans="1:11" x14ac:dyDescent="0.2">
      <c r="A62" s="7" t="s">
        <v>233</v>
      </c>
      <c r="B62" s="65">
        <v>0</v>
      </c>
      <c r="C62" s="34">
        <f>IF(B75=0, "-", B62/B75)</f>
        <v>0</v>
      </c>
      <c r="D62" s="65">
        <v>0</v>
      </c>
      <c r="E62" s="9">
        <f>IF(D75=0, "-", D62/D75)</f>
        <v>0</v>
      </c>
      <c r="F62" s="81">
        <v>0</v>
      </c>
      <c r="G62" s="34">
        <f>IF(F75=0, "-", F62/F75)</f>
        <v>0</v>
      </c>
      <c r="H62" s="65">
        <v>47</v>
      </c>
      <c r="I62" s="9">
        <f>IF(H75=0, "-", H62/H75)</f>
        <v>1.6300766482849512E-3</v>
      </c>
      <c r="J62" s="8" t="str">
        <f t="shared" si="2"/>
        <v>-</v>
      </c>
      <c r="K62" s="9">
        <f t="shared" si="3"/>
        <v>-1</v>
      </c>
    </row>
    <row r="63" spans="1:11" x14ac:dyDescent="0.2">
      <c r="A63" s="7" t="s">
        <v>234</v>
      </c>
      <c r="B63" s="65">
        <v>0</v>
      </c>
      <c r="C63" s="34">
        <f>IF(B75=0, "-", B63/B75)</f>
        <v>0</v>
      </c>
      <c r="D63" s="65">
        <v>0</v>
      </c>
      <c r="E63" s="9">
        <f>IF(D75=0, "-", D63/D75)</f>
        <v>0</v>
      </c>
      <c r="F63" s="81">
        <v>0</v>
      </c>
      <c r="G63" s="34">
        <f>IF(F75=0, "-", F63/F75)</f>
        <v>0</v>
      </c>
      <c r="H63" s="65">
        <v>455</v>
      </c>
      <c r="I63" s="9">
        <f>IF(H75=0, "-", H63/H75)</f>
        <v>1.5780529254673464E-2</v>
      </c>
      <c r="J63" s="8" t="str">
        <f t="shared" si="2"/>
        <v>-</v>
      </c>
      <c r="K63" s="9">
        <f t="shared" si="3"/>
        <v>-1</v>
      </c>
    </row>
    <row r="64" spans="1:11" x14ac:dyDescent="0.2">
      <c r="A64" s="7" t="s">
        <v>235</v>
      </c>
      <c r="B64" s="65">
        <v>5</v>
      </c>
      <c r="C64" s="34">
        <f>IF(B75=0, "-", B64/B75)</f>
        <v>3.0788177339901479E-3</v>
      </c>
      <c r="D64" s="65">
        <v>4</v>
      </c>
      <c r="E64" s="9">
        <f>IF(D75=0, "-", D64/D75)</f>
        <v>1.9821605550049554E-3</v>
      </c>
      <c r="F64" s="81">
        <v>22</v>
      </c>
      <c r="G64" s="34">
        <f>IF(F75=0, "-", F64/F75)</f>
        <v>1.0460251046025104E-3</v>
      </c>
      <c r="H64" s="65">
        <v>35</v>
      </c>
      <c r="I64" s="9">
        <f>IF(H75=0, "-", H64/H75)</f>
        <v>1.2138868657441126E-3</v>
      </c>
      <c r="J64" s="8">
        <f t="shared" si="2"/>
        <v>0.25</v>
      </c>
      <c r="K64" s="9">
        <f t="shared" si="3"/>
        <v>-0.37142857142857144</v>
      </c>
    </row>
    <row r="65" spans="1:11" x14ac:dyDescent="0.2">
      <c r="A65" s="7" t="s">
        <v>236</v>
      </c>
      <c r="B65" s="65">
        <v>5</v>
      </c>
      <c r="C65" s="34">
        <f>IF(B75=0, "-", B65/B75)</f>
        <v>3.0788177339901479E-3</v>
      </c>
      <c r="D65" s="65">
        <v>10</v>
      </c>
      <c r="E65" s="9">
        <f>IF(D75=0, "-", D65/D75)</f>
        <v>4.9554013875123884E-3</v>
      </c>
      <c r="F65" s="81">
        <v>48</v>
      </c>
      <c r="G65" s="34">
        <f>IF(F75=0, "-", F65/F75)</f>
        <v>2.2822365918600228E-3</v>
      </c>
      <c r="H65" s="65">
        <v>74</v>
      </c>
      <c r="I65" s="9">
        <f>IF(H75=0, "-", H65/H75)</f>
        <v>2.5665036590018383E-3</v>
      </c>
      <c r="J65" s="8">
        <f t="shared" si="2"/>
        <v>-0.5</v>
      </c>
      <c r="K65" s="9">
        <f t="shared" si="3"/>
        <v>-0.35135135135135137</v>
      </c>
    </row>
    <row r="66" spans="1:11" x14ac:dyDescent="0.2">
      <c r="A66" s="7" t="s">
        <v>237</v>
      </c>
      <c r="B66" s="65">
        <v>0</v>
      </c>
      <c r="C66" s="34">
        <f>IF(B75=0, "-", B66/B75)</f>
        <v>0</v>
      </c>
      <c r="D66" s="65">
        <v>7</v>
      </c>
      <c r="E66" s="9">
        <f>IF(D75=0, "-", D66/D75)</f>
        <v>3.4687809712586719E-3</v>
      </c>
      <c r="F66" s="81">
        <v>15</v>
      </c>
      <c r="G66" s="34">
        <f>IF(F75=0, "-", F66/F75)</f>
        <v>7.1319893495625712E-4</v>
      </c>
      <c r="H66" s="65">
        <v>49</v>
      </c>
      <c r="I66" s="9">
        <f>IF(H75=0, "-", H66/H75)</f>
        <v>1.6994416120417577E-3</v>
      </c>
      <c r="J66" s="8">
        <f t="shared" si="2"/>
        <v>-1</v>
      </c>
      <c r="K66" s="9">
        <f t="shared" si="3"/>
        <v>-0.69387755102040816</v>
      </c>
    </row>
    <row r="67" spans="1:11" x14ac:dyDescent="0.2">
      <c r="A67" s="7" t="s">
        <v>238</v>
      </c>
      <c r="B67" s="65">
        <v>0</v>
      </c>
      <c r="C67" s="34">
        <f>IF(B75=0, "-", B67/B75)</f>
        <v>0</v>
      </c>
      <c r="D67" s="65">
        <v>0</v>
      </c>
      <c r="E67" s="9">
        <f>IF(D75=0, "-", D67/D75)</f>
        <v>0</v>
      </c>
      <c r="F67" s="81">
        <v>2</v>
      </c>
      <c r="G67" s="34">
        <f>IF(F75=0, "-", F67/F75)</f>
        <v>9.5093191327500954E-5</v>
      </c>
      <c r="H67" s="65">
        <v>0</v>
      </c>
      <c r="I67" s="9">
        <f>IF(H75=0, "-", H67/H75)</f>
        <v>0</v>
      </c>
      <c r="J67" s="8" t="str">
        <f t="shared" si="2"/>
        <v>-</v>
      </c>
      <c r="K67" s="9" t="str">
        <f t="shared" si="3"/>
        <v>-</v>
      </c>
    </row>
    <row r="68" spans="1:11" x14ac:dyDescent="0.2">
      <c r="A68" s="7" t="s">
        <v>239</v>
      </c>
      <c r="B68" s="65">
        <v>51</v>
      </c>
      <c r="C68" s="34">
        <f>IF(B75=0, "-", B68/B75)</f>
        <v>3.1403940886699511E-2</v>
      </c>
      <c r="D68" s="65">
        <v>39</v>
      </c>
      <c r="E68" s="9">
        <f>IF(D75=0, "-", D68/D75)</f>
        <v>1.9326065411298315E-2</v>
      </c>
      <c r="F68" s="81">
        <v>609</v>
      </c>
      <c r="G68" s="34">
        <f>IF(F75=0, "-", F68/F75)</f>
        <v>2.895587675922404E-2</v>
      </c>
      <c r="H68" s="65">
        <v>744</v>
      </c>
      <c r="I68" s="9">
        <f>IF(H75=0, "-", H68/H75)</f>
        <v>2.5803766517531995E-2</v>
      </c>
      <c r="J68" s="8">
        <f t="shared" si="2"/>
        <v>0.30769230769230771</v>
      </c>
      <c r="K68" s="9">
        <f t="shared" si="3"/>
        <v>-0.18145161290322581</v>
      </c>
    </row>
    <row r="69" spans="1:11" x14ac:dyDescent="0.2">
      <c r="A69" s="7" t="s">
        <v>240</v>
      </c>
      <c r="B69" s="65">
        <v>15</v>
      </c>
      <c r="C69" s="34">
        <f>IF(B75=0, "-", B69/B75)</f>
        <v>9.2364532019704442E-3</v>
      </c>
      <c r="D69" s="65">
        <v>24</v>
      </c>
      <c r="E69" s="9">
        <f>IF(D75=0, "-", D69/D75)</f>
        <v>1.1892963330029732E-2</v>
      </c>
      <c r="F69" s="81">
        <v>280</v>
      </c>
      <c r="G69" s="34">
        <f>IF(F75=0, "-", F69/F75)</f>
        <v>1.3313046785850133E-2</v>
      </c>
      <c r="H69" s="65">
        <v>241</v>
      </c>
      <c r="I69" s="9">
        <f>IF(H75=0, "-", H69/H75)</f>
        <v>8.3584781326951751E-3</v>
      </c>
      <c r="J69" s="8">
        <f t="shared" si="2"/>
        <v>-0.375</v>
      </c>
      <c r="K69" s="9">
        <f t="shared" si="3"/>
        <v>0.16182572614107885</v>
      </c>
    </row>
    <row r="70" spans="1:11" x14ac:dyDescent="0.2">
      <c r="A70" s="7" t="s">
        <v>241</v>
      </c>
      <c r="B70" s="65">
        <v>476</v>
      </c>
      <c r="C70" s="34">
        <f>IF(B75=0, "-", B70/B75)</f>
        <v>0.29310344827586204</v>
      </c>
      <c r="D70" s="65">
        <v>591</v>
      </c>
      <c r="E70" s="9">
        <f>IF(D75=0, "-", D70/D75)</f>
        <v>0.29286422200198214</v>
      </c>
      <c r="F70" s="81">
        <v>5194</v>
      </c>
      <c r="G70" s="34">
        <f>IF(F75=0, "-", F70/F75)</f>
        <v>0.24695701787751997</v>
      </c>
      <c r="H70" s="65">
        <v>6167</v>
      </c>
      <c r="I70" s="9">
        <f>IF(H75=0, "-", H70/H75)</f>
        <v>0.21388686574411264</v>
      </c>
      <c r="J70" s="8">
        <f t="shared" si="2"/>
        <v>-0.19458544839255498</v>
      </c>
      <c r="K70" s="9">
        <f t="shared" si="3"/>
        <v>-0.15777525539160045</v>
      </c>
    </row>
    <row r="71" spans="1:11" x14ac:dyDescent="0.2">
      <c r="A71" s="7" t="s">
        <v>242</v>
      </c>
      <c r="B71" s="65">
        <v>1</v>
      </c>
      <c r="C71" s="34">
        <f>IF(B75=0, "-", B71/B75)</f>
        <v>6.1576354679802956E-4</v>
      </c>
      <c r="D71" s="65">
        <v>1</v>
      </c>
      <c r="E71" s="9">
        <f>IF(D75=0, "-", D71/D75)</f>
        <v>4.9554013875123884E-4</v>
      </c>
      <c r="F71" s="81">
        <v>10</v>
      </c>
      <c r="G71" s="34">
        <f>IF(F75=0, "-", F71/F75)</f>
        <v>4.7546595663750473E-4</v>
      </c>
      <c r="H71" s="65">
        <v>26</v>
      </c>
      <c r="I71" s="9">
        <f>IF(H75=0, "-", H71/H75)</f>
        <v>9.0174452883848364E-4</v>
      </c>
      <c r="J71" s="8">
        <f t="shared" si="2"/>
        <v>0</v>
      </c>
      <c r="K71" s="9">
        <f t="shared" si="3"/>
        <v>-0.61538461538461542</v>
      </c>
    </row>
    <row r="72" spans="1:11" x14ac:dyDescent="0.2">
      <c r="A72" s="7" t="s">
        <v>243</v>
      </c>
      <c r="B72" s="65">
        <v>3</v>
      </c>
      <c r="C72" s="34">
        <f>IF(B75=0, "-", B72/B75)</f>
        <v>1.8472906403940886E-3</v>
      </c>
      <c r="D72" s="65">
        <v>6</v>
      </c>
      <c r="E72" s="9">
        <f>IF(D75=0, "-", D72/D75)</f>
        <v>2.973240832507433E-3</v>
      </c>
      <c r="F72" s="81">
        <v>90</v>
      </c>
      <c r="G72" s="34">
        <f>IF(F75=0, "-", F72/F75)</f>
        <v>4.2791936097375432E-3</v>
      </c>
      <c r="H72" s="65">
        <v>100</v>
      </c>
      <c r="I72" s="9">
        <f>IF(H75=0, "-", H72/H75)</f>
        <v>3.468248187840322E-3</v>
      </c>
      <c r="J72" s="8">
        <f t="shared" si="2"/>
        <v>-0.5</v>
      </c>
      <c r="K72" s="9">
        <f t="shared" si="3"/>
        <v>-0.1</v>
      </c>
    </row>
    <row r="73" spans="1:11" x14ac:dyDescent="0.2">
      <c r="A73" s="7" t="s">
        <v>244</v>
      </c>
      <c r="B73" s="65">
        <v>52</v>
      </c>
      <c r="C73" s="34">
        <f>IF(B75=0, "-", B73/B75)</f>
        <v>3.2019704433497539E-2</v>
      </c>
      <c r="D73" s="65">
        <v>156</v>
      </c>
      <c r="E73" s="9">
        <f>IF(D75=0, "-", D73/D75)</f>
        <v>7.7304261645193259E-2</v>
      </c>
      <c r="F73" s="81">
        <v>1466</v>
      </c>
      <c r="G73" s="34">
        <f>IF(F75=0, "-", F73/F75)</f>
        <v>6.9703309243058204E-2</v>
      </c>
      <c r="H73" s="65">
        <v>2263</v>
      </c>
      <c r="I73" s="9">
        <f>IF(H75=0, "-", H73/H75)</f>
        <v>7.8486456490826487E-2</v>
      </c>
      <c r="J73" s="8">
        <f t="shared" si="2"/>
        <v>-0.66666666666666663</v>
      </c>
      <c r="K73" s="9">
        <f t="shared" si="3"/>
        <v>-0.35218736190897038</v>
      </c>
    </row>
    <row r="74" spans="1:11" x14ac:dyDescent="0.2">
      <c r="A74" s="2"/>
      <c r="B74" s="68"/>
      <c r="C74" s="33"/>
      <c r="D74" s="68"/>
      <c r="E74" s="6"/>
      <c r="F74" s="82"/>
      <c r="G74" s="33"/>
      <c r="H74" s="68"/>
      <c r="I74" s="6"/>
      <c r="J74" s="5"/>
      <c r="K74" s="6"/>
    </row>
    <row r="75" spans="1:11" s="43" customFormat="1" x14ac:dyDescent="0.2">
      <c r="A75" s="162" t="s">
        <v>619</v>
      </c>
      <c r="B75" s="71">
        <f>SUM(B51:B74)</f>
        <v>1624</v>
      </c>
      <c r="C75" s="40">
        <f>B75/20342</f>
        <v>7.9834824501032353E-2</v>
      </c>
      <c r="D75" s="71">
        <f>SUM(D51:D74)</f>
        <v>2018</v>
      </c>
      <c r="E75" s="41">
        <f>D75/17066</f>
        <v>0.11824680651587953</v>
      </c>
      <c r="F75" s="77">
        <f>SUM(F51:F74)</f>
        <v>21032</v>
      </c>
      <c r="G75" s="42">
        <f>F75/195769</f>
        <v>0.10743273960637281</v>
      </c>
      <c r="H75" s="71">
        <f>SUM(H51:H74)</f>
        <v>28833</v>
      </c>
      <c r="I75" s="41">
        <f>H75/214788</f>
        <v>0.13423934298005474</v>
      </c>
      <c r="J75" s="37">
        <f>IF(D75=0, "-", IF((B75-D75)/D75&lt;10, (B75-D75)/D75, "&gt;999%"))</f>
        <v>-0.1952428146679881</v>
      </c>
      <c r="K75" s="38">
        <f>IF(H75=0, "-", IF((F75-H75)/H75&lt;10, (F75-H75)/H75, "&gt;999%"))</f>
        <v>-0.27055804113342352</v>
      </c>
    </row>
    <row r="76" spans="1:11" x14ac:dyDescent="0.2">
      <c r="B76" s="83"/>
      <c r="D76" s="83"/>
      <c r="F76" s="83"/>
      <c r="H76" s="83"/>
    </row>
    <row r="77" spans="1:11" x14ac:dyDescent="0.2">
      <c r="A77" s="163" t="s">
        <v>141</v>
      </c>
      <c r="B77" s="61" t="s">
        <v>12</v>
      </c>
      <c r="C77" s="62" t="s">
        <v>13</v>
      </c>
      <c r="D77" s="61" t="s">
        <v>12</v>
      </c>
      <c r="E77" s="63" t="s">
        <v>13</v>
      </c>
      <c r="F77" s="62" t="s">
        <v>12</v>
      </c>
      <c r="G77" s="62" t="s">
        <v>13</v>
      </c>
      <c r="H77" s="61" t="s">
        <v>12</v>
      </c>
      <c r="I77" s="63" t="s">
        <v>13</v>
      </c>
      <c r="J77" s="61"/>
      <c r="K77" s="63"/>
    </row>
    <row r="78" spans="1:11" x14ac:dyDescent="0.2">
      <c r="A78" s="7" t="s">
        <v>245</v>
      </c>
      <c r="B78" s="65">
        <v>30</v>
      </c>
      <c r="C78" s="34">
        <f>IF(B89=0, "-", B78/B89)</f>
        <v>0.16759776536312848</v>
      </c>
      <c r="D78" s="65">
        <v>52</v>
      </c>
      <c r="E78" s="9">
        <f>IF(D89=0, "-", D78/D89)</f>
        <v>0.22413793103448276</v>
      </c>
      <c r="F78" s="81">
        <v>441</v>
      </c>
      <c r="G78" s="34">
        <f>IF(F89=0, "-", F78/F89)</f>
        <v>0.18200577796120512</v>
      </c>
      <c r="H78" s="65">
        <v>536</v>
      </c>
      <c r="I78" s="9">
        <f>IF(H89=0, "-", H78/H89)</f>
        <v>0.24814814814814815</v>
      </c>
      <c r="J78" s="8">
        <f t="shared" ref="J78:J87" si="4">IF(D78=0, "-", IF((B78-D78)/D78&lt;10, (B78-D78)/D78, "&gt;999%"))</f>
        <v>-0.42307692307692307</v>
      </c>
      <c r="K78" s="9">
        <f t="shared" ref="K78:K87" si="5">IF(H78=0, "-", IF((F78-H78)/H78&lt;10, (F78-H78)/H78, "&gt;999%"))</f>
        <v>-0.17723880597014927</v>
      </c>
    </row>
    <row r="79" spans="1:11" x14ac:dyDescent="0.2">
      <c r="A79" s="7" t="s">
        <v>246</v>
      </c>
      <c r="B79" s="65">
        <v>28</v>
      </c>
      <c r="C79" s="34">
        <f>IF(B89=0, "-", B79/B89)</f>
        <v>0.15642458100558659</v>
      </c>
      <c r="D79" s="65">
        <v>55</v>
      </c>
      <c r="E79" s="9">
        <f>IF(D89=0, "-", D79/D89)</f>
        <v>0.23706896551724138</v>
      </c>
      <c r="F79" s="81">
        <v>419</v>
      </c>
      <c r="G79" s="34">
        <f>IF(F89=0, "-", F79/F89)</f>
        <v>0.17292612463887744</v>
      </c>
      <c r="H79" s="65">
        <v>469</v>
      </c>
      <c r="I79" s="9">
        <f>IF(H89=0, "-", H79/H89)</f>
        <v>0.21712962962962962</v>
      </c>
      <c r="J79" s="8">
        <f t="shared" si="4"/>
        <v>-0.49090909090909091</v>
      </c>
      <c r="K79" s="9">
        <f t="shared" si="5"/>
        <v>-0.10660980810234541</v>
      </c>
    </row>
    <row r="80" spans="1:11" x14ac:dyDescent="0.2">
      <c r="A80" s="7" t="s">
        <v>247</v>
      </c>
      <c r="B80" s="65">
        <v>0</v>
      </c>
      <c r="C80" s="34">
        <f>IF(B89=0, "-", B80/B89)</f>
        <v>0</v>
      </c>
      <c r="D80" s="65">
        <v>0</v>
      </c>
      <c r="E80" s="9">
        <f>IF(D89=0, "-", D80/D89)</f>
        <v>0</v>
      </c>
      <c r="F80" s="81">
        <v>1</v>
      </c>
      <c r="G80" s="34">
        <f>IF(F89=0, "-", F80/F89)</f>
        <v>4.127115146512588E-4</v>
      </c>
      <c r="H80" s="65">
        <v>2</v>
      </c>
      <c r="I80" s="9">
        <f>IF(H89=0, "-", H80/H89)</f>
        <v>9.2592592592592596E-4</v>
      </c>
      <c r="J80" s="8" t="str">
        <f t="shared" si="4"/>
        <v>-</v>
      </c>
      <c r="K80" s="9">
        <f t="shared" si="5"/>
        <v>-0.5</v>
      </c>
    </row>
    <row r="81" spans="1:11" x14ac:dyDescent="0.2">
      <c r="A81" s="7" t="s">
        <v>248</v>
      </c>
      <c r="B81" s="65">
        <v>30</v>
      </c>
      <c r="C81" s="34">
        <f>IF(B89=0, "-", B81/B89)</f>
        <v>0.16759776536312848</v>
      </c>
      <c r="D81" s="65">
        <v>0</v>
      </c>
      <c r="E81" s="9">
        <f>IF(D89=0, "-", D81/D89)</f>
        <v>0</v>
      </c>
      <c r="F81" s="81">
        <v>304</v>
      </c>
      <c r="G81" s="34">
        <f>IF(F89=0, "-", F81/F89)</f>
        <v>0.12546430045398266</v>
      </c>
      <c r="H81" s="65">
        <v>0</v>
      </c>
      <c r="I81" s="9">
        <f>IF(H89=0, "-", H81/H89)</f>
        <v>0</v>
      </c>
      <c r="J81" s="8" t="str">
        <f t="shared" si="4"/>
        <v>-</v>
      </c>
      <c r="K81" s="9" t="str">
        <f t="shared" si="5"/>
        <v>-</v>
      </c>
    </row>
    <row r="82" spans="1:11" x14ac:dyDescent="0.2">
      <c r="A82" s="7" t="s">
        <v>249</v>
      </c>
      <c r="B82" s="65">
        <v>1</v>
      </c>
      <c r="C82" s="34">
        <f>IF(B89=0, "-", B82/B89)</f>
        <v>5.5865921787709499E-3</v>
      </c>
      <c r="D82" s="65">
        <v>0</v>
      </c>
      <c r="E82" s="9">
        <f>IF(D89=0, "-", D82/D89)</f>
        <v>0</v>
      </c>
      <c r="F82" s="81">
        <v>5</v>
      </c>
      <c r="G82" s="34">
        <f>IF(F89=0, "-", F82/F89)</f>
        <v>2.0635575732562937E-3</v>
      </c>
      <c r="H82" s="65">
        <v>14</v>
      </c>
      <c r="I82" s="9">
        <f>IF(H89=0, "-", H82/H89)</f>
        <v>6.4814814814814813E-3</v>
      </c>
      <c r="J82" s="8" t="str">
        <f t="shared" si="4"/>
        <v>-</v>
      </c>
      <c r="K82" s="9">
        <f t="shared" si="5"/>
        <v>-0.6428571428571429</v>
      </c>
    </row>
    <row r="83" spans="1:11" x14ac:dyDescent="0.2">
      <c r="A83" s="7" t="s">
        <v>250</v>
      </c>
      <c r="B83" s="65">
        <v>4</v>
      </c>
      <c r="C83" s="34">
        <f>IF(B89=0, "-", B83/B89)</f>
        <v>2.23463687150838E-2</v>
      </c>
      <c r="D83" s="65">
        <v>2</v>
      </c>
      <c r="E83" s="9">
        <f>IF(D89=0, "-", D83/D89)</f>
        <v>8.6206896551724137E-3</v>
      </c>
      <c r="F83" s="81">
        <v>13</v>
      </c>
      <c r="G83" s="34">
        <f>IF(F89=0, "-", F83/F89)</f>
        <v>5.3652496904663637E-3</v>
      </c>
      <c r="H83" s="65">
        <v>30</v>
      </c>
      <c r="I83" s="9">
        <f>IF(H89=0, "-", H83/H89)</f>
        <v>1.3888888888888888E-2</v>
      </c>
      <c r="J83" s="8">
        <f t="shared" si="4"/>
        <v>1</v>
      </c>
      <c r="K83" s="9">
        <f t="shared" si="5"/>
        <v>-0.56666666666666665</v>
      </c>
    </row>
    <row r="84" spans="1:11" x14ac:dyDescent="0.2">
      <c r="A84" s="7" t="s">
        <v>251</v>
      </c>
      <c r="B84" s="65">
        <v>69</v>
      </c>
      <c r="C84" s="34">
        <f>IF(B89=0, "-", B84/B89)</f>
        <v>0.38547486033519551</v>
      </c>
      <c r="D84" s="65">
        <v>83</v>
      </c>
      <c r="E84" s="9">
        <f>IF(D89=0, "-", D84/D89)</f>
        <v>0.35775862068965519</v>
      </c>
      <c r="F84" s="81">
        <v>987</v>
      </c>
      <c r="G84" s="34">
        <f>IF(F89=0, "-", F84/F89)</f>
        <v>0.4073462649607924</v>
      </c>
      <c r="H84" s="65">
        <v>759</v>
      </c>
      <c r="I84" s="9">
        <f>IF(H89=0, "-", H84/H89)</f>
        <v>0.35138888888888886</v>
      </c>
      <c r="J84" s="8">
        <f t="shared" si="4"/>
        <v>-0.16867469879518071</v>
      </c>
      <c r="K84" s="9">
        <f t="shared" si="5"/>
        <v>0.30039525691699603</v>
      </c>
    </row>
    <row r="85" spans="1:11" x14ac:dyDescent="0.2">
      <c r="A85" s="7" t="s">
        <v>252</v>
      </c>
      <c r="B85" s="65">
        <v>7</v>
      </c>
      <c r="C85" s="34">
        <f>IF(B89=0, "-", B85/B89)</f>
        <v>3.9106145251396648E-2</v>
      </c>
      <c r="D85" s="65">
        <v>28</v>
      </c>
      <c r="E85" s="9">
        <f>IF(D89=0, "-", D85/D89)</f>
        <v>0.1206896551724138</v>
      </c>
      <c r="F85" s="81">
        <v>77</v>
      </c>
      <c r="G85" s="34">
        <f>IF(F89=0, "-", F85/F89)</f>
        <v>3.1778786628146927E-2</v>
      </c>
      <c r="H85" s="65">
        <v>206</v>
      </c>
      <c r="I85" s="9">
        <f>IF(H89=0, "-", H85/H89)</f>
        <v>9.5370370370370369E-2</v>
      </c>
      <c r="J85" s="8">
        <f t="shared" si="4"/>
        <v>-0.75</v>
      </c>
      <c r="K85" s="9">
        <f t="shared" si="5"/>
        <v>-0.62621359223300976</v>
      </c>
    </row>
    <row r="86" spans="1:11" x14ac:dyDescent="0.2">
      <c r="A86" s="7" t="s">
        <v>253</v>
      </c>
      <c r="B86" s="65">
        <v>5</v>
      </c>
      <c r="C86" s="34">
        <f>IF(B89=0, "-", B86/B89)</f>
        <v>2.7932960893854747E-2</v>
      </c>
      <c r="D86" s="65">
        <v>6</v>
      </c>
      <c r="E86" s="9">
        <f>IF(D89=0, "-", D86/D89)</f>
        <v>2.5862068965517241E-2</v>
      </c>
      <c r="F86" s="81">
        <v>93</v>
      </c>
      <c r="G86" s="34">
        <f>IF(F89=0, "-", F86/F89)</f>
        <v>3.8382170862567067E-2</v>
      </c>
      <c r="H86" s="65">
        <v>58</v>
      </c>
      <c r="I86" s="9">
        <f>IF(H89=0, "-", H86/H89)</f>
        <v>2.6851851851851852E-2</v>
      </c>
      <c r="J86" s="8">
        <f t="shared" si="4"/>
        <v>-0.16666666666666666</v>
      </c>
      <c r="K86" s="9">
        <f t="shared" si="5"/>
        <v>0.60344827586206895</v>
      </c>
    </row>
    <row r="87" spans="1:11" x14ac:dyDescent="0.2">
      <c r="A87" s="7" t="s">
        <v>254</v>
      </c>
      <c r="B87" s="65">
        <v>5</v>
      </c>
      <c r="C87" s="34">
        <f>IF(B89=0, "-", B87/B89)</f>
        <v>2.7932960893854747E-2</v>
      </c>
      <c r="D87" s="65">
        <v>6</v>
      </c>
      <c r="E87" s="9">
        <f>IF(D89=0, "-", D87/D89)</f>
        <v>2.5862068965517241E-2</v>
      </c>
      <c r="F87" s="81">
        <v>83</v>
      </c>
      <c r="G87" s="34">
        <f>IF(F89=0, "-", F87/F89)</f>
        <v>3.4255055716054479E-2</v>
      </c>
      <c r="H87" s="65">
        <v>86</v>
      </c>
      <c r="I87" s="9">
        <f>IF(H89=0, "-", H87/H89)</f>
        <v>3.9814814814814817E-2</v>
      </c>
      <c r="J87" s="8">
        <f t="shared" si="4"/>
        <v>-0.16666666666666666</v>
      </c>
      <c r="K87" s="9">
        <f t="shared" si="5"/>
        <v>-3.4883720930232558E-2</v>
      </c>
    </row>
    <row r="88" spans="1:11" x14ac:dyDescent="0.2">
      <c r="A88" s="2"/>
      <c r="B88" s="68"/>
      <c r="C88" s="33"/>
      <c r="D88" s="68"/>
      <c r="E88" s="6"/>
      <c r="F88" s="82"/>
      <c r="G88" s="33"/>
      <c r="H88" s="68"/>
      <c r="I88" s="6"/>
      <c r="J88" s="5"/>
      <c r="K88" s="6"/>
    </row>
    <row r="89" spans="1:11" s="43" customFormat="1" x14ac:dyDescent="0.2">
      <c r="A89" s="162" t="s">
        <v>618</v>
      </c>
      <c r="B89" s="71">
        <f>SUM(B78:B88)</f>
        <v>179</v>
      </c>
      <c r="C89" s="40">
        <f>B89/20342</f>
        <v>8.7995280700029488E-3</v>
      </c>
      <c r="D89" s="71">
        <f>SUM(D78:D88)</f>
        <v>232</v>
      </c>
      <c r="E89" s="41">
        <f>D89/17066</f>
        <v>1.3594281026602602E-2</v>
      </c>
      <c r="F89" s="77">
        <f>SUM(F78:F88)</f>
        <v>2423</v>
      </c>
      <c r="G89" s="42">
        <f>F89/195769</f>
        <v>1.2376831878387283E-2</v>
      </c>
      <c r="H89" s="71">
        <f>SUM(H78:H88)</f>
        <v>2160</v>
      </c>
      <c r="I89" s="41">
        <f>H89/214788</f>
        <v>1.0056427733392928E-2</v>
      </c>
      <c r="J89" s="37">
        <f>IF(D89=0, "-", IF((B89-D89)/D89&lt;10, (B89-D89)/D89, "&gt;999%"))</f>
        <v>-0.22844827586206898</v>
      </c>
      <c r="K89" s="38">
        <f>IF(H89=0, "-", IF((F89-H89)/H89&lt;10, (F89-H89)/H89, "&gt;999%"))</f>
        <v>0.12175925925925926</v>
      </c>
    </row>
    <row r="90" spans="1:11" x14ac:dyDescent="0.2">
      <c r="B90" s="83"/>
      <c r="D90" s="83"/>
      <c r="F90" s="83"/>
      <c r="H90" s="83"/>
    </row>
    <row r="91" spans="1:11" s="43" customFormat="1" x14ac:dyDescent="0.2">
      <c r="A91" s="162" t="s">
        <v>617</v>
      </c>
      <c r="B91" s="71">
        <v>1803</v>
      </c>
      <c r="C91" s="40">
        <f>B91/20342</f>
        <v>8.8634352571035302E-2</v>
      </c>
      <c r="D91" s="71">
        <v>2250</v>
      </c>
      <c r="E91" s="41">
        <f>D91/17066</f>
        <v>0.13184108754248214</v>
      </c>
      <c r="F91" s="77">
        <v>23455</v>
      </c>
      <c r="G91" s="42">
        <f>F91/195769</f>
        <v>0.1198095714847601</v>
      </c>
      <c r="H91" s="71">
        <v>30993</v>
      </c>
      <c r="I91" s="41">
        <f>H91/214788</f>
        <v>0.14429577071344768</v>
      </c>
      <c r="J91" s="37">
        <f>IF(D91=0, "-", IF((B91-D91)/D91&lt;10, (B91-D91)/D91, "&gt;999%"))</f>
        <v>-0.19866666666666666</v>
      </c>
      <c r="K91" s="38">
        <f>IF(H91=0, "-", IF((F91-H91)/H91&lt;10, (F91-H91)/H91, "&gt;999%"))</f>
        <v>-0.24321621011196076</v>
      </c>
    </row>
    <row r="92" spans="1:11" x14ac:dyDescent="0.2">
      <c r="B92" s="83"/>
      <c r="D92" s="83"/>
      <c r="F92" s="83"/>
      <c r="H92" s="83"/>
    </row>
    <row r="93" spans="1:11" ht="15.75" x14ac:dyDescent="0.25">
      <c r="A93" s="164" t="s">
        <v>116</v>
      </c>
      <c r="B93" s="196" t="s">
        <v>1</v>
      </c>
      <c r="C93" s="200"/>
      <c r="D93" s="200"/>
      <c r="E93" s="197"/>
      <c r="F93" s="196" t="s">
        <v>14</v>
      </c>
      <c r="G93" s="200"/>
      <c r="H93" s="200"/>
      <c r="I93" s="197"/>
      <c r="J93" s="196" t="s">
        <v>15</v>
      </c>
      <c r="K93" s="197"/>
    </row>
    <row r="94" spans="1:11" x14ac:dyDescent="0.2">
      <c r="A94" s="22"/>
      <c r="B94" s="196">
        <f>VALUE(RIGHT($B$2, 4))</f>
        <v>2020</v>
      </c>
      <c r="C94" s="197"/>
      <c r="D94" s="196">
        <f>B94-1</f>
        <v>2019</v>
      </c>
      <c r="E94" s="204"/>
      <c r="F94" s="196">
        <f>B94</f>
        <v>2020</v>
      </c>
      <c r="G94" s="204"/>
      <c r="H94" s="196">
        <f>D94</f>
        <v>2019</v>
      </c>
      <c r="I94" s="204"/>
      <c r="J94" s="140" t="s">
        <v>4</v>
      </c>
      <c r="K94" s="141" t="s">
        <v>2</v>
      </c>
    </row>
    <row r="95" spans="1:11" x14ac:dyDescent="0.2">
      <c r="A95" s="163" t="s">
        <v>142</v>
      </c>
      <c r="B95" s="61" t="s">
        <v>12</v>
      </c>
      <c r="C95" s="62" t="s">
        <v>13</v>
      </c>
      <c r="D95" s="61" t="s">
        <v>12</v>
      </c>
      <c r="E95" s="63" t="s">
        <v>13</v>
      </c>
      <c r="F95" s="62" t="s">
        <v>12</v>
      </c>
      <c r="G95" s="62" t="s">
        <v>13</v>
      </c>
      <c r="H95" s="61" t="s">
        <v>12</v>
      </c>
      <c r="I95" s="63" t="s">
        <v>13</v>
      </c>
      <c r="J95" s="61"/>
      <c r="K95" s="63"/>
    </row>
    <row r="96" spans="1:11" x14ac:dyDescent="0.2">
      <c r="A96" s="7" t="s">
        <v>255</v>
      </c>
      <c r="B96" s="65">
        <v>0</v>
      </c>
      <c r="C96" s="34">
        <f>IF(B109=0, "-", B96/B109)</f>
        <v>0</v>
      </c>
      <c r="D96" s="65">
        <v>1</v>
      </c>
      <c r="E96" s="9">
        <f>IF(D109=0, "-", D96/D109)</f>
        <v>3.4602076124567475E-3</v>
      </c>
      <c r="F96" s="81">
        <v>15</v>
      </c>
      <c r="G96" s="34">
        <f>IF(F109=0, "-", F96/F109)</f>
        <v>4.0894220283533263E-3</v>
      </c>
      <c r="H96" s="65">
        <v>54</v>
      </c>
      <c r="I96" s="9">
        <f>IF(H109=0, "-", H96/H109)</f>
        <v>1.1772400261608895E-2</v>
      </c>
      <c r="J96" s="8">
        <f t="shared" ref="J96:J107" si="6">IF(D96=0, "-", IF((B96-D96)/D96&lt;10, (B96-D96)/D96, "&gt;999%"))</f>
        <v>-1</v>
      </c>
      <c r="K96" s="9">
        <f t="shared" ref="K96:K107" si="7">IF(H96=0, "-", IF((F96-H96)/H96&lt;10, (F96-H96)/H96, "&gt;999%"))</f>
        <v>-0.72222222222222221</v>
      </c>
    </row>
    <row r="97" spans="1:11" x14ac:dyDescent="0.2">
      <c r="A97" s="7" t="s">
        <v>256</v>
      </c>
      <c r="B97" s="65">
        <v>4</v>
      </c>
      <c r="C97" s="34">
        <f>IF(B109=0, "-", B97/B109)</f>
        <v>1.0178117048346057E-2</v>
      </c>
      <c r="D97" s="65">
        <v>13</v>
      </c>
      <c r="E97" s="9">
        <f>IF(D109=0, "-", D97/D109)</f>
        <v>4.4982698961937718E-2</v>
      </c>
      <c r="F97" s="81">
        <v>33</v>
      </c>
      <c r="G97" s="34">
        <f>IF(F109=0, "-", F97/F109)</f>
        <v>8.9967284623773177E-3</v>
      </c>
      <c r="H97" s="65">
        <v>26</v>
      </c>
      <c r="I97" s="9">
        <f>IF(H109=0, "-", H97/H109)</f>
        <v>5.6681927185524309E-3</v>
      </c>
      <c r="J97" s="8">
        <f t="shared" si="6"/>
        <v>-0.69230769230769229</v>
      </c>
      <c r="K97" s="9">
        <f t="shared" si="7"/>
        <v>0.26923076923076922</v>
      </c>
    </row>
    <row r="98" spans="1:11" x14ac:dyDescent="0.2">
      <c r="A98" s="7" t="s">
        <v>257</v>
      </c>
      <c r="B98" s="65">
        <v>0</v>
      </c>
      <c r="C98" s="34">
        <f>IF(B109=0, "-", B98/B109)</f>
        <v>0</v>
      </c>
      <c r="D98" s="65">
        <v>0</v>
      </c>
      <c r="E98" s="9">
        <f>IF(D109=0, "-", D98/D109)</f>
        <v>0</v>
      </c>
      <c r="F98" s="81">
        <v>0</v>
      </c>
      <c r="G98" s="34">
        <f>IF(F109=0, "-", F98/F109)</f>
        <v>0</v>
      </c>
      <c r="H98" s="65">
        <v>4</v>
      </c>
      <c r="I98" s="9">
        <f>IF(H109=0, "-", H98/H109)</f>
        <v>8.7202964900806622E-4</v>
      </c>
      <c r="J98" s="8" t="str">
        <f t="shared" si="6"/>
        <v>-</v>
      </c>
      <c r="K98" s="9">
        <f t="shared" si="7"/>
        <v>-1</v>
      </c>
    </row>
    <row r="99" spans="1:11" x14ac:dyDescent="0.2">
      <c r="A99" s="7" t="s">
        <v>258</v>
      </c>
      <c r="B99" s="65">
        <v>0</v>
      </c>
      <c r="C99" s="34">
        <f>IF(B109=0, "-", B99/B109)</f>
        <v>0</v>
      </c>
      <c r="D99" s="65">
        <v>0</v>
      </c>
      <c r="E99" s="9">
        <f>IF(D109=0, "-", D99/D109)</f>
        <v>0</v>
      </c>
      <c r="F99" s="81">
        <v>0</v>
      </c>
      <c r="G99" s="34">
        <f>IF(F109=0, "-", F99/F109)</f>
        <v>0</v>
      </c>
      <c r="H99" s="65">
        <v>147</v>
      </c>
      <c r="I99" s="9">
        <f>IF(H109=0, "-", H99/H109)</f>
        <v>3.2047089601046436E-2</v>
      </c>
      <c r="J99" s="8" t="str">
        <f t="shared" si="6"/>
        <v>-</v>
      </c>
      <c r="K99" s="9">
        <f t="shared" si="7"/>
        <v>-1</v>
      </c>
    </row>
    <row r="100" spans="1:11" x14ac:dyDescent="0.2">
      <c r="A100" s="7" t="s">
        <v>259</v>
      </c>
      <c r="B100" s="65">
        <v>0</v>
      </c>
      <c r="C100" s="34">
        <f>IF(B109=0, "-", B100/B109)</f>
        <v>0</v>
      </c>
      <c r="D100" s="65">
        <v>1</v>
      </c>
      <c r="E100" s="9">
        <f>IF(D109=0, "-", D100/D109)</f>
        <v>3.4602076124567475E-3</v>
      </c>
      <c r="F100" s="81">
        <v>18</v>
      </c>
      <c r="G100" s="34">
        <f>IF(F109=0, "-", F100/F109)</f>
        <v>4.9073064340239914E-3</v>
      </c>
      <c r="H100" s="65">
        <v>60</v>
      </c>
      <c r="I100" s="9">
        <f>IF(H109=0, "-", H100/H109)</f>
        <v>1.3080444735120994E-2</v>
      </c>
      <c r="J100" s="8">
        <f t="shared" si="6"/>
        <v>-1</v>
      </c>
      <c r="K100" s="9">
        <f t="shared" si="7"/>
        <v>-0.7</v>
      </c>
    </row>
    <row r="101" spans="1:11" x14ac:dyDescent="0.2">
      <c r="A101" s="7" t="s">
        <v>260</v>
      </c>
      <c r="B101" s="65">
        <v>33</v>
      </c>
      <c r="C101" s="34">
        <f>IF(B109=0, "-", B101/B109)</f>
        <v>8.3969465648854963E-2</v>
      </c>
      <c r="D101" s="65">
        <v>39</v>
      </c>
      <c r="E101" s="9">
        <f>IF(D109=0, "-", D101/D109)</f>
        <v>0.13494809688581316</v>
      </c>
      <c r="F101" s="81">
        <v>398</v>
      </c>
      <c r="G101" s="34">
        <f>IF(F109=0, "-", F101/F109)</f>
        <v>0.10850599781897492</v>
      </c>
      <c r="H101" s="65">
        <v>513</v>
      </c>
      <c r="I101" s="9">
        <f>IF(H109=0, "-", H101/H109)</f>
        <v>0.11183780248528449</v>
      </c>
      <c r="J101" s="8">
        <f t="shared" si="6"/>
        <v>-0.15384615384615385</v>
      </c>
      <c r="K101" s="9">
        <f t="shared" si="7"/>
        <v>-0.22417153996101363</v>
      </c>
    </row>
    <row r="102" spans="1:11" x14ac:dyDescent="0.2">
      <c r="A102" s="7" t="s">
        <v>261</v>
      </c>
      <c r="B102" s="65">
        <v>0</v>
      </c>
      <c r="C102" s="34">
        <f>IF(B109=0, "-", B102/B109)</f>
        <v>0</v>
      </c>
      <c r="D102" s="65">
        <v>3</v>
      </c>
      <c r="E102" s="9">
        <f>IF(D109=0, "-", D102/D109)</f>
        <v>1.0380622837370242E-2</v>
      </c>
      <c r="F102" s="81">
        <v>21</v>
      </c>
      <c r="G102" s="34">
        <f>IF(F109=0, "-", F102/F109)</f>
        <v>5.7251908396946565E-3</v>
      </c>
      <c r="H102" s="65">
        <v>13</v>
      </c>
      <c r="I102" s="9">
        <f>IF(H109=0, "-", H102/H109)</f>
        <v>2.8340963592762155E-3</v>
      </c>
      <c r="J102" s="8">
        <f t="shared" si="6"/>
        <v>-1</v>
      </c>
      <c r="K102" s="9">
        <f t="shared" si="7"/>
        <v>0.61538461538461542</v>
      </c>
    </row>
    <row r="103" spans="1:11" x14ac:dyDescent="0.2">
      <c r="A103" s="7" t="s">
        <v>262</v>
      </c>
      <c r="B103" s="65">
        <v>21</v>
      </c>
      <c r="C103" s="34">
        <f>IF(B109=0, "-", B103/B109)</f>
        <v>5.3435114503816793E-2</v>
      </c>
      <c r="D103" s="65">
        <v>23</v>
      </c>
      <c r="E103" s="9">
        <f>IF(D109=0, "-", D103/D109)</f>
        <v>7.9584775086505188E-2</v>
      </c>
      <c r="F103" s="81">
        <v>277</v>
      </c>
      <c r="G103" s="34">
        <f>IF(F109=0, "-", F103/F109)</f>
        <v>7.5517993456924754E-2</v>
      </c>
      <c r="H103" s="65">
        <v>196</v>
      </c>
      <c r="I103" s="9">
        <f>IF(H109=0, "-", H103/H109)</f>
        <v>4.272945280139525E-2</v>
      </c>
      <c r="J103" s="8">
        <f t="shared" si="6"/>
        <v>-8.6956521739130432E-2</v>
      </c>
      <c r="K103" s="9">
        <f t="shared" si="7"/>
        <v>0.41326530612244899</v>
      </c>
    </row>
    <row r="104" spans="1:11" x14ac:dyDescent="0.2">
      <c r="A104" s="7" t="s">
        <v>263</v>
      </c>
      <c r="B104" s="65">
        <v>0</v>
      </c>
      <c r="C104" s="34">
        <f>IF(B109=0, "-", B104/B109)</f>
        <v>0</v>
      </c>
      <c r="D104" s="65">
        <v>4</v>
      </c>
      <c r="E104" s="9">
        <f>IF(D109=0, "-", D104/D109)</f>
        <v>1.384083044982699E-2</v>
      </c>
      <c r="F104" s="81">
        <v>45</v>
      </c>
      <c r="G104" s="34">
        <f>IF(F109=0, "-", F104/F109)</f>
        <v>1.2268266085059978E-2</v>
      </c>
      <c r="H104" s="65">
        <v>41</v>
      </c>
      <c r="I104" s="9">
        <f>IF(H109=0, "-", H104/H109)</f>
        <v>8.9383039023326789E-3</v>
      </c>
      <c r="J104" s="8">
        <f t="shared" si="6"/>
        <v>-1</v>
      </c>
      <c r="K104" s="9">
        <f t="shared" si="7"/>
        <v>9.7560975609756101E-2</v>
      </c>
    </row>
    <row r="105" spans="1:11" x14ac:dyDescent="0.2">
      <c r="A105" s="7" t="s">
        <v>264</v>
      </c>
      <c r="B105" s="65">
        <v>37</v>
      </c>
      <c r="C105" s="34">
        <f>IF(B109=0, "-", B105/B109)</f>
        <v>9.4147582697201013E-2</v>
      </c>
      <c r="D105" s="65">
        <v>6</v>
      </c>
      <c r="E105" s="9">
        <f>IF(D109=0, "-", D105/D109)</f>
        <v>2.0761245674740483E-2</v>
      </c>
      <c r="F105" s="81">
        <v>143</v>
      </c>
      <c r="G105" s="34">
        <f>IF(F109=0, "-", F105/F109)</f>
        <v>3.8985823336968373E-2</v>
      </c>
      <c r="H105" s="65">
        <v>208</v>
      </c>
      <c r="I105" s="9">
        <f>IF(H109=0, "-", H105/H109)</f>
        <v>4.5345541748419448E-2</v>
      </c>
      <c r="J105" s="8">
        <f t="shared" si="6"/>
        <v>5.166666666666667</v>
      </c>
      <c r="K105" s="9">
        <f t="shared" si="7"/>
        <v>-0.3125</v>
      </c>
    </row>
    <row r="106" spans="1:11" x14ac:dyDescent="0.2">
      <c r="A106" s="7" t="s">
        <v>265</v>
      </c>
      <c r="B106" s="65">
        <v>296</v>
      </c>
      <c r="C106" s="34">
        <f>IF(B109=0, "-", B106/B109)</f>
        <v>0.7531806615776081</v>
      </c>
      <c r="D106" s="65">
        <v>198</v>
      </c>
      <c r="E106" s="9">
        <f>IF(D109=0, "-", D106/D109)</f>
        <v>0.68512110726643594</v>
      </c>
      <c r="F106" s="81">
        <v>2660</v>
      </c>
      <c r="G106" s="34">
        <f>IF(F109=0, "-", F106/F109)</f>
        <v>0.72519083969465647</v>
      </c>
      <c r="H106" s="65">
        <v>3228</v>
      </c>
      <c r="I106" s="9">
        <f>IF(H109=0, "-", H106/H109)</f>
        <v>0.70372792674950946</v>
      </c>
      <c r="J106" s="8">
        <f t="shared" si="6"/>
        <v>0.49494949494949497</v>
      </c>
      <c r="K106" s="9">
        <f t="shared" si="7"/>
        <v>-0.17596034696406443</v>
      </c>
    </row>
    <row r="107" spans="1:11" x14ac:dyDescent="0.2">
      <c r="A107" s="7" t="s">
        <v>266</v>
      </c>
      <c r="B107" s="65">
        <v>2</v>
      </c>
      <c r="C107" s="34">
        <f>IF(B109=0, "-", B107/B109)</f>
        <v>5.0890585241730284E-3</v>
      </c>
      <c r="D107" s="65">
        <v>1</v>
      </c>
      <c r="E107" s="9">
        <f>IF(D109=0, "-", D107/D109)</f>
        <v>3.4602076124567475E-3</v>
      </c>
      <c r="F107" s="81">
        <v>58</v>
      </c>
      <c r="G107" s="34">
        <f>IF(F109=0, "-", F107/F109)</f>
        <v>1.5812431842966195E-2</v>
      </c>
      <c r="H107" s="65">
        <v>97</v>
      </c>
      <c r="I107" s="9">
        <f>IF(H109=0, "-", H107/H109)</f>
        <v>2.1146718988445608E-2</v>
      </c>
      <c r="J107" s="8">
        <f t="shared" si="6"/>
        <v>1</v>
      </c>
      <c r="K107" s="9">
        <f t="shared" si="7"/>
        <v>-0.40206185567010311</v>
      </c>
    </row>
    <row r="108" spans="1:11" x14ac:dyDescent="0.2">
      <c r="A108" s="2"/>
      <c r="B108" s="68"/>
      <c r="C108" s="33"/>
      <c r="D108" s="68"/>
      <c r="E108" s="6"/>
      <c r="F108" s="82"/>
      <c r="G108" s="33"/>
      <c r="H108" s="68"/>
      <c r="I108" s="6"/>
      <c r="J108" s="5"/>
      <c r="K108" s="6"/>
    </row>
    <row r="109" spans="1:11" s="43" customFormat="1" x14ac:dyDescent="0.2">
      <c r="A109" s="162" t="s">
        <v>616</v>
      </c>
      <c r="B109" s="71">
        <f>SUM(B96:B108)</f>
        <v>393</v>
      </c>
      <c r="C109" s="40">
        <f>B109/20342</f>
        <v>1.9319634254252285E-2</v>
      </c>
      <c r="D109" s="71">
        <f>SUM(D96:D108)</f>
        <v>289</v>
      </c>
      <c r="E109" s="41">
        <f>D109/17066</f>
        <v>1.6934255244345484E-2</v>
      </c>
      <c r="F109" s="77">
        <f>SUM(F96:F108)</f>
        <v>3668</v>
      </c>
      <c r="G109" s="42">
        <f>F109/195769</f>
        <v>1.8736367862123217E-2</v>
      </c>
      <c r="H109" s="71">
        <f>SUM(H96:H108)</f>
        <v>4587</v>
      </c>
      <c r="I109" s="41">
        <f>H109/214788</f>
        <v>2.1355941672719148E-2</v>
      </c>
      <c r="J109" s="37">
        <f>IF(D109=0, "-", IF((B109-D109)/D109&lt;10, (B109-D109)/D109, "&gt;999%"))</f>
        <v>0.35986159169550175</v>
      </c>
      <c r="K109" s="38">
        <f>IF(H109=0, "-", IF((F109-H109)/H109&lt;10, (F109-H109)/H109, "&gt;999%"))</f>
        <v>-0.20034881185960324</v>
      </c>
    </row>
    <row r="110" spans="1:11" x14ac:dyDescent="0.2">
      <c r="B110" s="83"/>
      <c r="D110" s="83"/>
      <c r="F110" s="83"/>
      <c r="H110" s="83"/>
    </row>
    <row r="111" spans="1:11" x14ac:dyDescent="0.2">
      <c r="A111" s="163" t="s">
        <v>143</v>
      </c>
      <c r="B111" s="61" t="s">
        <v>12</v>
      </c>
      <c r="C111" s="62" t="s">
        <v>13</v>
      </c>
      <c r="D111" s="61" t="s">
        <v>12</v>
      </c>
      <c r="E111" s="63" t="s">
        <v>13</v>
      </c>
      <c r="F111" s="62" t="s">
        <v>12</v>
      </c>
      <c r="G111" s="62" t="s">
        <v>13</v>
      </c>
      <c r="H111" s="61" t="s">
        <v>12</v>
      </c>
      <c r="I111" s="63" t="s">
        <v>13</v>
      </c>
      <c r="J111" s="61"/>
      <c r="K111" s="63"/>
    </row>
    <row r="112" spans="1:11" x14ac:dyDescent="0.2">
      <c r="A112" s="7" t="s">
        <v>267</v>
      </c>
      <c r="B112" s="65">
        <v>3</v>
      </c>
      <c r="C112" s="34">
        <f>IF(B129=0, "-", B112/B129)</f>
        <v>1.5789473684210527E-2</v>
      </c>
      <c r="D112" s="65">
        <v>1</v>
      </c>
      <c r="E112" s="9">
        <f>IF(D129=0, "-", D112/D129)</f>
        <v>4.5045045045045045E-3</v>
      </c>
      <c r="F112" s="81">
        <v>4</v>
      </c>
      <c r="G112" s="34">
        <f>IF(F129=0, "-", F112/F129)</f>
        <v>2.0586721564590841E-3</v>
      </c>
      <c r="H112" s="65">
        <v>8</v>
      </c>
      <c r="I112" s="9">
        <f>IF(H129=0, "-", H112/H129)</f>
        <v>3.4231921266581087E-3</v>
      </c>
      <c r="J112" s="8">
        <f t="shared" ref="J112:J127" si="8">IF(D112=0, "-", IF((B112-D112)/D112&lt;10, (B112-D112)/D112, "&gt;999%"))</f>
        <v>2</v>
      </c>
      <c r="K112" s="9">
        <f t="shared" ref="K112:K127" si="9">IF(H112=0, "-", IF((F112-H112)/H112&lt;10, (F112-H112)/H112, "&gt;999%"))</f>
        <v>-0.5</v>
      </c>
    </row>
    <row r="113" spans="1:11" x14ac:dyDescent="0.2">
      <c r="A113" s="7" t="s">
        <v>268</v>
      </c>
      <c r="B113" s="65">
        <v>2</v>
      </c>
      <c r="C113" s="34">
        <f>IF(B129=0, "-", B113/B129)</f>
        <v>1.0526315789473684E-2</v>
      </c>
      <c r="D113" s="65">
        <v>19</v>
      </c>
      <c r="E113" s="9">
        <f>IF(D129=0, "-", D113/D129)</f>
        <v>8.5585585585585586E-2</v>
      </c>
      <c r="F113" s="81">
        <v>111</v>
      </c>
      <c r="G113" s="34">
        <f>IF(F129=0, "-", F113/F129)</f>
        <v>5.7128152341739576E-2</v>
      </c>
      <c r="H113" s="65">
        <v>167</v>
      </c>
      <c r="I113" s="9">
        <f>IF(H129=0, "-", H113/H129)</f>
        <v>7.1459135643988023E-2</v>
      </c>
      <c r="J113" s="8">
        <f t="shared" si="8"/>
        <v>-0.89473684210526316</v>
      </c>
      <c r="K113" s="9">
        <f t="shared" si="9"/>
        <v>-0.33532934131736525</v>
      </c>
    </row>
    <row r="114" spans="1:11" x14ac:dyDescent="0.2">
      <c r="A114" s="7" t="s">
        <v>269</v>
      </c>
      <c r="B114" s="65">
        <v>7</v>
      </c>
      <c r="C114" s="34">
        <f>IF(B129=0, "-", B114/B129)</f>
        <v>3.6842105263157891E-2</v>
      </c>
      <c r="D114" s="65">
        <v>17</v>
      </c>
      <c r="E114" s="9">
        <f>IF(D129=0, "-", D114/D129)</f>
        <v>7.6576576576576572E-2</v>
      </c>
      <c r="F114" s="81">
        <v>83</v>
      </c>
      <c r="G114" s="34">
        <f>IF(F129=0, "-", F114/F129)</f>
        <v>4.2717447246525993E-2</v>
      </c>
      <c r="H114" s="65">
        <v>136</v>
      </c>
      <c r="I114" s="9">
        <f>IF(H129=0, "-", H114/H129)</f>
        <v>5.8194266153187846E-2</v>
      </c>
      <c r="J114" s="8">
        <f t="shared" si="8"/>
        <v>-0.58823529411764708</v>
      </c>
      <c r="K114" s="9">
        <f t="shared" si="9"/>
        <v>-0.38970588235294118</v>
      </c>
    </row>
    <row r="115" spans="1:11" x14ac:dyDescent="0.2">
      <c r="A115" s="7" t="s">
        <v>270</v>
      </c>
      <c r="B115" s="65">
        <v>39</v>
      </c>
      <c r="C115" s="34">
        <f>IF(B129=0, "-", B115/B129)</f>
        <v>0.20526315789473684</v>
      </c>
      <c r="D115" s="65">
        <v>71</v>
      </c>
      <c r="E115" s="9">
        <f>IF(D129=0, "-", D115/D129)</f>
        <v>0.31981981981981983</v>
      </c>
      <c r="F115" s="81">
        <v>533</v>
      </c>
      <c r="G115" s="34">
        <f>IF(F129=0, "-", F115/F129)</f>
        <v>0.27431806484817295</v>
      </c>
      <c r="H115" s="65">
        <v>470</v>
      </c>
      <c r="I115" s="9">
        <f>IF(H129=0, "-", H115/H129)</f>
        <v>0.20111253744116389</v>
      </c>
      <c r="J115" s="8">
        <f t="shared" si="8"/>
        <v>-0.45070422535211269</v>
      </c>
      <c r="K115" s="9">
        <f t="shared" si="9"/>
        <v>0.13404255319148936</v>
      </c>
    </row>
    <row r="116" spans="1:11" x14ac:dyDescent="0.2">
      <c r="A116" s="7" t="s">
        <v>271</v>
      </c>
      <c r="B116" s="65">
        <v>0</v>
      </c>
      <c r="C116" s="34">
        <f>IF(B129=0, "-", B116/B129)</f>
        <v>0</v>
      </c>
      <c r="D116" s="65">
        <v>0</v>
      </c>
      <c r="E116" s="9">
        <f>IF(D129=0, "-", D116/D129)</f>
        <v>0</v>
      </c>
      <c r="F116" s="81">
        <v>0</v>
      </c>
      <c r="G116" s="34">
        <f>IF(F129=0, "-", F116/F129)</f>
        <v>0</v>
      </c>
      <c r="H116" s="65">
        <v>1</v>
      </c>
      <c r="I116" s="9">
        <f>IF(H129=0, "-", H116/H129)</f>
        <v>4.2789901583226359E-4</v>
      </c>
      <c r="J116" s="8" t="str">
        <f t="shared" si="8"/>
        <v>-</v>
      </c>
      <c r="K116" s="9">
        <f t="shared" si="9"/>
        <v>-1</v>
      </c>
    </row>
    <row r="117" spans="1:11" x14ac:dyDescent="0.2">
      <c r="A117" s="7" t="s">
        <v>272</v>
      </c>
      <c r="B117" s="65">
        <v>0</v>
      </c>
      <c r="C117" s="34">
        <f>IF(B129=0, "-", B117/B129)</f>
        <v>0</v>
      </c>
      <c r="D117" s="65">
        <v>7</v>
      </c>
      <c r="E117" s="9">
        <f>IF(D129=0, "-", D117/D129)</f>
        <v>3.1531531531531529E-2</v>
      </c>
      <c r="F117" s="81">
        <v>1</v>
      </c>
      <c r="G117" s="34">
        <f>IF(F129=0, "-", F117/F129)</f>
        <v>5.1466803911477102E-4</v>
      </c>
      <c r="H117" s="65">
        <v>64</v>
      </c>
      <c r="I117" s="9">
        <f>IF(H129=0, "-", H117/H129)</f>
        <v>2.738553701326487E-2</v>
      </c>
      <c r="J117" s="8">
        <f t="shared" si="8"/>
        <v>-1</v>
      </c>
      <c r="K117" s="9">
        <f t="shared" si="9"/>
        <v>-0.984375</v>
      </c>
    </row>
    <row r="118" spans="1:11" x14ac:dyDescent="0.2">
      <c r="A118" s="7" t="s">
        <v>273</v>
      </c>
      <c r="B118" s="65">
        <v>1</v>
      </c>
      <c r="C118" s="34">
        <f>IF(B129=0, "-", B118/B129)</f>
        <v>5.263157894736842E-3</v>
      </c>
      <c r="D118" s="65">
        <v>1</v>
      </c>
      <c r="E118" s="9">
        <f>IF(D129=0, "-", D118/D129)</f>
        <v>4.5045045045045045E-3</v>
      </c>
      <c r="F118" s="81">
        <v>7</v>
      </c>
      <c r="G118" s="34">
        <f>IF(F129=0, "-", F118/F129)</f>
        <v>3.602676273803397E-3</v>
      </c>
      <c r="H118" s="65">
        <v>9</v>
      </c>
      <c r="I118" s="9">
        <f>IF(H129=0, "-", H118/H129)</f>
        <v>3.8510911424903724E-3</v>
      </c>
      <c r="J118" s="8">
        <f t="shared" si="8"/>
        <v>0</v>
      </c>
      <c r="K118" s="9">
        <f t="shared" si="9"/>
        <v>-0.22222222222222221</v>
      </c>
    </row>
    <row r="119" spans="1:11" x14ac:dyDescent="0.2">
      <c r="A119" s="7" t="s">
        <v>274</v>
      </c>
      <c r="B119" s="65">
        <v>0</v>
      </c>
      <c r="C119" s="34">
        <f>IF(B129=0, "-", B119/B129)</f>
        <v>0</v>
      </c>
      <c r="D119" s="65">
        <v>0</v>
      </c>
      <c r="E119" s="9">
        <f>IF(D129=0, "-", D119/D129)</f>
        <v>0</v>
      </c>
      <c r="F119" s="81">
        <v>2</v>
      </c>
      <c r="G119" s="34">
        <f>IF(F129=0, "-", F119/F129)</f>
        <v>1.029336078229542E-3</v>
      </c>
      <c r="H119" s="65">
        <v>3</v>
      </c>
      <c r="I119" s="9">
        <f>IF(H129=0, "-", H119/H129)</f>
        <v>1.2836970474967907E-3</v>
      </c>
      <c r="J119" s="8" t="str">
        <f t="shared" si="8"/>
        <v>-</v>
      </c>
      <c r="K119" s="9">
        <f t="shared" si="9"/>
        <v>-0.33333333333333331</v>
      </c>
    </row>
    <row r="120" spans="1:11" x14ac:dyDescent="0.2">
      <c r="A120" s="7" t="s">
        <v>275</v>
      </c>
      <c r="B120" s="65">
        <v>1</v>
      </c>
      <c r="C120" s="34">
        <f>IF(B129=0, "-", B120/B129)</f>
        <v>5.263157894736842E-3</v>
      </c>
      <c r="D120" s="65">
        <v>1</v>
      </c>
      <c r="E120" s="9">
        <f>IF(D129=0, "-", D120/D129)</f>
        <v>4.5045045045045045E-3</v>
      </c>
      <c r="F120" s="81">
        <v>39</v>
      </c>
      <c r="G120" s="34">
        <f>IF(F129=0, "-", F120/F129)</f>
        <v>2.0072053525476068E-2</v>
      </c>
      <c r="H120" s="65">
        <v>69</v>
      </c>
      <c r="I120" s="9">
        <f>IF(H129=0, "-", H120/H129)</f>
        <v>2.9525032092426188E-2</v>
      </c>
      <c r="J120" s="8">
        <f t="shared" si="8"/>
        <v>0</v>
      </c>
      <c r="K120" s="9">
        <f t="shared" si="9"/>
        <v>-0.43478260869565216</v>
      </c>
    </row>
    <row r="121" spans="1:11" x14ac:dyDescent="0.2">
      <c r="A121" s="7" t="s">
        <v>276</v>
      </c>
      <c r="B121" s="65">
        <v>11</v>
      </c>
      <c r="C121" s="34">
        <f>IF(B129=0, "-", B121/B129)</f>
        <v>5.7894736842105263E-2</v>
      </c>
      <c r="D121" s="65">
        <v>8</v>
      </c>
      <c r="E121" s="9">
        <f>IF(D129=0, "-", D121/D129)</f>
        <v>3.6036036036036036E-2</v>
      </c>
      <c r="F121" s="81">
        <v>116</v>
      </c>
      <c r="G121" s="34">
        <f>IF(F129=0, "-", F121/F129)</f>
        <v>5.9701492537313432E-2</v>
      </c>
      <c r="H121" s="65">
        <v>91</v>
      </c>
      <c r="I121" s="9">
        <f>IF(H129=0, "-", H121/H129)</f>
        <v>3.8938810440735987E-2</v>
      </c>
      <c r="J121" s="8">
        <f t="shared" si="8"/>
        <v>0.375</v>
      </c>
      <c r="K121" s="9">
        <f t="shared" si="9"/>
        <v>0.27472527472527475</v>
      </c>
    </row>
    <row r="122" spans="1:11" x14ac:dyDescent="0.2">
      <c r="A122" s="7" t="s">
        <v>277</v>
      </c>
      <c r="B122" s="65">
        <v>20</v>
      </c>
      <c r="C122" s="34">
        <f>IF(B129=0, "-", B122/B129)</f>
        <v>0.10526315789473684</v>
      </c>
      <c r="D122" s="65">
        <v>5</v>
      </c>
      <c r="E122" s="9">
        <f>IF(D129=0, "-", D122/D129)</f>
        <v>2.2522522522522521E-2</v>
      </c>
      <c r="F122" s="81">
        <v>107</v>
      </c>
      <c r="G122" s="34">
        <f>IF(F129=0, "-", F122/F129)</f>
        <v>5.5069480185280496E-2</v>
      </c>
      <c r="H122" s="65">
        <v>97</v>
      </c>
      <c r="I122" s="9">
        <f>IF(H129=0, "-", H122/H129)</f>
        <v>4.150620453572957E-2</v>
      </c>
      <c r="J122" s="8">
        <f t="shared" si="8"/>
        <v>3</v>
      </c>
      <c r="K122" s="9">
        <f t="shared" si="9"/>
        <v>0.10309278350515463</v>
      </c>
    </row>
    <row r="123" spans="1:11" x14ac:dyDescent="0.2">
      <c r="A123" s="7" t="s">
        <v>278</v>
      </c>
      <c r="B123" s="65">
        <v>86</v>
      </c>
      <c r="C123" s="34">
        <f>IF(B129=0, "-", B123/B129)</f>
        <v>0.45263157894736844</v>
      </c>
      <c r="D123" s="65">
        <v>74</v>
      </c>
      <c r="E123" s="9">
        <f>IF(D129=0, "-", D123/D129)</f>
        <v>0.33333333333333331</v>
      </c>
      <c r="F123" s="81">
        <v>522</v>
      </c>
      <c r="G123" s="34">
        <f>IF(F129=0, "-", F123/F129)</f>
        <v>0.26865671641791045</v>
      </c>
      <c r="H123" s="65">
        <v>942</v>
      </c>
      <c r="I123" s="9">
        <f>IF(H129=0, "-", H123/H129)</f>
        <v>0.40308087291399231</v>
      </c>
      <c r="J123" s="8">
        <f t="shared" si="8"/>
        <v>0.16216216216216217</v>
      </c>
      <c r="K123" s="9">
        <f t="shared" si="9"/>
        <v>-0.44585987261146498</v>
      </c>
    </row>
    <row r="124" spans="1:11" x14ac:dyDescent="0.2">
      <c r="A124" s="7" t="s">
        <v>279</v>
      </c>
      <c r="B124" s="65">
        <v>18</v>
      </c>
      <c r="C124" s="34">
        <f>IF(B129=0, "-", B124/B129)</f>
        <v>9.4736842105263161E-2</v>
      </c>
      <c r="D124" s="65">
        <v>12</v>
      </c>
      <c r="E124" s="9">
        <f>IF(D129=0, "-", D124/D129)</f>
        <v>5.4054054054054057E-2</v>
      </c>
      <c r="F124" s="81">
        <v>344</v>
      </c>
      <c r="G124" s="34">
        <f>IF(F129=0, "-", F124/F129)</f>
        <v>0.17704580545548121</v>
      </c>
      <c r="H124" s="65">
        <v>207</v>
      </c>
      <c r="I124" s="9">
        <f>IF(H129=0, "-", H124/H129)</f>
        <v>8.8575096277278567E-2</v>
      </c>
      <c r="J124" s="8">
        <f t="shared" si="8"/>
        <v>0.5</v>
      </c>
      <c r="K124" s="9">
        <f t="shared" si="9"/>
        <v>0.66183574879227058</v>
      </c>
    </row>
    <row r="125" spans="1:11" x14ac:dyDescent="0.2">
      <c r="A125" s="7" t="s">
        <v>280</v>
      </c>
      <c r="B125" s="65">
        <v>0</v>
      </c>
      <c r="C125" s="34">
        <f>IF(B129=0, "-", B125/B129)</f>
        <v>0</v>
      </c>
      <c r="D125" s="65">
        <v>1</v>
      </c>
      <c r="E125" s="9">
        <f>IF(D129=0, "-", D125/D129)</f>
        <v>4.5045045045045045E-3</v>
      </c>
      <c r="F125" s="81">
        <v>1</v>
      </c>
      <c r="G125" s="34">
        <f>IF(F129=0, "-", F125/F129)</f>
        <v>5.1466803911477102E-4</v>
      </c>
      <c r="H125" s="65">
        <v>46</v>
      </c>
      <c r="I125" s="9">
        <f>IF(H129=0, "-", H125/H129)</f>
        <v>1.9683354728284124E-2</v>
      </c>
      <c r="J125" s="8">
        <f t="shared" si="8"/>
        <v>-1</v>
      </c>
      <c r="K125" s="9">
        <f t="shared" si="9"/>
        <v>-0.97826086956521741</v>
      </c>
    </row>
    <row r="126" spans="1:11" x14ac:dyDescent="0.2">
      <c r="A126" s="7" t="s">
        <v>281</v>
      </c>
      <c r="B126" s="65">
        <v>2</v>
      </c>
      <c r="C126" s="34">
        <f>IF(B129=0, "-", B126/B129)</f>
        <v>1.0526315789473684E-2</v>
      </c>
      <c r="D126" s="65">
        <v>3</v>
      </c>
      <c r="E126" s="9">
        <f>IF(D129=0, "-", D126/D129)</f>
        <v>1.3513513513513514E-2</v>
      </c>
      <c r="F126" s="81">
        <v>37</v>
      </c>
      <c r="G126" s="34">
        <f>IF(F129=0, "-", F126/F129)</f>
        <v>1.9042717447246525E-2</v>
      </c>
      <c r="H126" s="65">
        <v>18</v>
      </c>
      <c r="I126" s="9">
        <f>IF(H129=0, "-", H126/H129)</f>
        <v>7.7021822849807449E-3</v>
      </c>
      <c r="J126" s="8">
        <f t="shared" si="8"/>
        <v>-0.33333333333333331</v>
      </c>
      <c r="K126" s="9">
        <f t="shared" si="9"/>
        <v>1.0555555555555556</v>
      </c>
    </row>
    <row r="127" spans="1:11" x14ac:dyDescent="0.2">
      <c r="A127" s="7" t="s">
        <v>282</v>
      </c>
      <c r="B127" s="65">
        <v>0</v>
      </c>
      <c r="C127" s="34">
        <f>IF(B129=0, "-", B127/B129)</f>
        <v>0</v>
      </c>
      <c r="D127" s="65">
        <v>2</v>
      </c>
      <c r="E127" s="9">
        <f>IF(D129=0, "-", D127/D129)</f>
        <v>9.0090090090090089E-3</v>
      </c>
      <c r="F127" s="81">
        <v>36</v>
      </c>
      <c r="G127" s="34">
        <f>IF(F129=0, "-", F127/F129)</f>
        <v>1.8528049408131755E-2</v>
      </c>
      <c r="H127" s="65">
        <v>9</v>
      </c>
      <c r="I127" s="9">
        <f>IF(H129=0, "-", H127/H129)</f>
        <v>3.8510911424903724E-3</v>
      </c>
      <c r="J127" s="8">
        <f t="shared" si="8"/>
        <v>-1</v>
      </c>
      <c r="K127" s="9">
        <f t="shared" si="9"/>
        <v>3</v>
      </c>
    </row>
    <row r="128" spans="1:11" x14ac:dyDescent="0.2">
      <c r="A128" s="2"/>
      <c r="B128" s="68"/>
      <c r="C128" s="33"/>
      <c r="D128" s="68"/>
      <c r="E128" s="6"/>
      <c r="F128" s="82"/>
      <c r="G128" s="33"/>
      <c r="H128" s="68"/>
      <c r="I128" s="6"/>
      <c r="J128" s="5"/>
      <c r="K128" s="6"/>
    </row>
    <row r="129" spans="1:11" s="43" customFormat="1" x14ac:dyDescent="0.2">
      <c r="A129" s="162" t="s">
        <v>615</v>
      </c>
      <c r="B129" s="71">
        <f>SUM(B112:B128)</f>
        <v>190</v>
      </c>
      <c r="C129" s="40">
        <f>B129/20342</f>
        <v>9.3402811916232422E-3</v>
      </c>
      <c r="D129" s="71">
        <f>SUM(D112:D128)</f>
        <v>222</v>
      </c>
      <c r="E129" s="41">
        <f>D129/17066</f>
        <v>1.3008320637524903E-2</v>
      </c>
      <c r="F129" s="77">
        <f>SUM(F112:F128)</f>
        <v>1943</v>
      </c>
      <c r="G129" s="42">
        <f>F129/195769</f>
        <v>9.9249625834529464E-3</v>
      </c>
      <c r="H129" s="71">
        <f>SUM(H112:H128)</f>
        <v>2337</v>
      </c>
      <c r="I129" s="41">
        <f>H129/214788</f>
        <v>1.0880496117101514E-2</v>
      </c>
      <c r="J129" s="37">
        <f>IF(D129=0, "-", IF((B129-D129)/D129&lt;10, (B129-D129)/D129, "&gt;999%"))</f>
        <v>-0.14414414414414414</v>
      </c>
      <c r="K129" s="38">
        <f>IF(H129=0, "-", IF((F129-H129)/H129&lt;10, (F129-H129)/H129, "&gt;999%"))</f>
        <v>-0.16859221223791185</v>
      </c>
    </row>
    <row r="130" spans="1:11" x14ac:dyDescent="0.2">
      <c r="B130" s="83"/>
      <c r="D130" s="83"/>
      <c r="F130" s="83"/>
      <c r="H130" s="83"/>
    </row>
    <row r="131" spans="1:11" s="43" customFormat="1" x14ac:dyDescent="0.2">
      <c r="A131" s="162" t="s">
        <v>614</v>
      </c>
      <c r="B131" s="71">
        <v>583</v>
      </c>
      <c r="C131" s="40">
        <f>B131/20342</f>
        <v>2.8659915445875529E-2</v>
      </c>
      <c r="D131" s="71">
        <v>511</v>
      </c>
      <c r="E131" s="41">
        <f>D131/17066</f>
        <v>2.9942575881870385E-2</v>
      </c>
      <c r="F131" s="77">
        <v>5611</v>
      </c>
      <c r="G131" s="42">
        <f>F131/195769</f>
        <v>2.8661330445576165E-2</v>
      </c>
      <c r="H131" s="71">
        <v>6924</v>
      </c>
      <c r="I131" s="41">
        <f>H131/214788</f>
        <v>3.223643778982066E-2</v>
      </c>
      <c r="J131" s="37">
        <f>IF(D131=0, "-", IF((B131-D131)/D131&lt;10, (B131-D131)/D131, "&gt;999%"))</f>
        <v>0.14090019569471623</v>
      </c>
      <c r="K131" s="38">
        <f>IF(H131=0, "-", IF((F131-H131)/H131&lt;10, (F131-H131)/H131, "&gt;999%"))</f>
        <v>-0.18963027151935297</v>
      </c>
    </row>
    <row r="132" spans="1:11" x14ac:dyDescent="0.2">
      <c r="B132" s="83"/>
      <c r="D132" s="83"/>
      <c r="F132" s="83"/>
      <c r="H132" s="83"/>
    </row>
    <row r="133" spans="1:11" ht="15.75" x14ac:dyDescent="0.25">
      <c r="A133" s="164" t="s">
        <v>117</v>
      </c>
      <c r="B133" s="196" t="s">
        <v>1</v>
      </c>
      <c r="C133" s="200"/>
      <c r="D133" s="200"/>
      <c r="E133" s="197"/>
      <c r="F133" s="196" t="s">
        <v>14</v>
      </c>
      <c r="G133" s="200"/>
      <c r="H133" s="200"/>
      <c r="I133" s="197"/>
      <c r="J133" s="196" t="s">
        <v>15</v>
      </c>
      <c r="K133" s="197"/>
    </row>
    <row r="134" spans="1:11" x14ac:dyDescent="0.2">
      <c r="A134" s="22"/>
      <c r="B134" s="196">
        <f>VALUE(RIGHT($B$2, 4))</f>
        <v>2020</v>
      </c>
      <c r="C134" s="197"/>
      <c r="D134" s="196">
        <f>B134-1</f>
        <v>2019</v>
      </c>
      <c r="E134" s="204"/>
      <c r="F134" s="196">
        <f>B134</f>
        <v>2020</v>
      </c>
      <c r="G134" s="204"/>
      <c r="H134" s="196">
        <f>D134</f>
        <v>2019</v>
      </c>
      <c r="I134" s="204"/>
      <c r="J134" s="140" t="s">
        <v>4</v>
      </c>
      <c r="K134" s="141" t="s">
        <v>2</v>
      </c>
    </row>
    <row r="135" spans="1:11" x14ac:dyDescent="0.2">
      <c r="A135" s="163" t="s">
        <v>144</v>
      </c>
      <c r="B135" s="61" t="s">
        <v>12</v>
      </c>
      <c r="C135" s="62" t="s">
        <v>13</v>
      </c>
      <c r="D135" s="61" t="s">
        <v>12</v>
      </c>
      <c r="E135" s="63" t="s">
        <v>13</v>
      </c>
      <c r="F135" s="62" t="s">
        <v>12</v>
      </c>
      <c r="G135" s="62" t="s">
        <v>13</v>
      </c>
      <c r="H135" s="61" t="s">
        <v>12</v>
      </c>
      <c r="I135" s="63" t="s">
        <v>13</v>
      </c>
      <c r="J135" s="61"/>
      <c r="K135" s="63"/>
    </row>
    <row r="136" spans="1:11" x14ac:dyDescent="0.2">
      <c r="A136" s="7" t="s">
        <v>283</v>
      </c>
      <c r="B136" s="65">
        <v>0</v>
      </c>
      <c r="C136" s="34">
        <f>IF(B140=0, "-", B136/B140)</f>
        <v>0</v>
      </c>
      <c r="D136" s="65">
        <v>111</v>
      </c>
      <c r="E136" s="9">
        <f>IF(D140=0, "-", D136/D140)</f>
        <v>0.80434782608695654</v>
      </c>
      <c r="F136" s="81">
        <v>39</v>
      </c>
      <c r="G136" s="34">
        <f>IF(F140=0, "-", F136/F140)</f>
        <v>8.4233261339092869E-2</v>
      </c>
      <c r="H136" s="65">
        <v>576</v>
      </c>
      <c r="I136" s="9">
        <f>IF(H140=0, "-", H136/H140)</f>
        <v>0.5328399629972248</v>
      </c>
      <c r="J136" s="8">
        <f>IF(D136=0, "-", IF((B136-D136)/D136&lt;10, (B136-D136)/D136, "&gt;999%"))</f>
        <v>-1</v>
      </c>
      <c r="K136" s="9">
        <f>IF(H136=0, "-", IF((F136-H136)/H136&lt;10, (F136-H136)/H136, "&gt;999%"))</f>
        <v>-0.93229166666666663</v>
      </c>
    </row>
    <row r="137" spans="1:11" x14ac:dyDescent="0.2">
      <c r="A137" s="7" t="s">
        <v>284</v>
      </c>
      <c r="B137" s="65">
        <v>29</v>
      </c>
      <c r="C137" s="34">
        <f>IF(B140=0, "-", B137/B140)</f>
        <v>0.96666666666666667</v>
      </c>
      <c r="D137" s="65">
        <v>27</v>
      </c>
      <c r="E137" s="9">
        <f>IF(D140=0, "-", D137/D140)</f>
        <v>0.19565217391304349</v>
      </c>
      <c r="F137" s="81">
        <v>401</v>
      </c>
      <c r="G137" s="34">
        <f>IF(F140=0, "-", F137/F140)</f>
        <v>0.86609071274298055</v>
      </c>
      <c r="H137" s="65">
        <v>388</v>
      </c>
      <c r="I137" s="9">
        <f>IF(H140=0, "-", H137/H140)</f>
        <v>0.35892691951896394</v>
      </c>
      <c r="J137" s="8">
        <f>IF(D137=0, "-", IF((B137-D137)/D137&lt;10, (B137-D137)/D137, "&gt;999%"))</f>
        <v>7.407407407407407E-2</v>
      </c>
      <c r="K137" s="9">
        <f>IF(H137=0, "-", IF((F137-H137)/H137&lt;10, (F137-H137)/H137, "&gt;999%"))</f>
        <v>3.3505154639175257E-2</v>
      </c>
    </row>
    <row r="138" spans="1:11" x14ac:dyDescent="0.2">
      <c r="A138" s="7" t="s">
        <v>285</v>
      </c>
      <c r="B138" s="65">
        <v>1</v>
      </c>
      <c r="C138" s="34">
        <f>IF(B140=0, "-", B138/B140)</f>
        <v>3.3333333333333333E-2</v>
      </c>
      <c r="D138" s="65">
        <v>0</v>
      </c>
      <c r="E138" s="9">
        <f>IF(D140=0, "-", D138/D140)</f>
        <v>0</v>
      </c>
      <c r="F138" s="81">
        <v>23</v>
      </c>
      <c r="G138" s="34">
        <f>IF(F140=0, "-", F138/F140)</f>
        <v>4.9676025917926567E-2</v>
      </c>
      <c r="H138" s="65">
        <v>117</v>
      </c>
      <c r="I138" s="9">
        <f>IF(H140=0, "-", H138/H140)</f>
        <v>0.10823311748381129</v>
      </c>
      <c r="J138" s="8" t="str">
        <f>IF(D138=0, "-", IF((B138-D138)/D138&lt;10, (B138-D138)/D138, "&gt;999%"))</f>
        <v>-</v>
      </c>
      <c r="K138" s="9">
        <f>IF(H138=0, "-", IF((F138-H138)/H138&lt;10, (F138-H138)/H138, "&gt;999%"))</f>
        <v>-0.80341880341880345</v>
      </c>
    </row>
    <row r="139" spans="1:11" x14ac:dyDescent="0.2">
      <c r="A139" s="2"/>
      <c r="B139" s="68"/>
      <c r="C139" s="33"/>
      <c r="D139" s="68"/>
      <c r="E139" s="6"/>
      <c r="F139" s="82"/>
      <c r="G139" s="33"/>
      <c r="H139" s="68"/>
      <c r="I139" s="6"/>
      <c r="J139" s="5"/>
      <c r="K139" s="6"/>
    </row>
    <row r="140" spans="1:11" s="43" customFormat="1" x14ac:dyDescent="0.2">
      <c r="A140" s="162" t="s">
        <v>613</v>
      </c>
      <c r="B140" s="71">
        <f>SUM(B136:B139)</f>
        <v>30</v>
      </c>
      <c r="C140" s="40">
        <f>B140/20342</f>
        <v>1.4747812407826172E-3</v>
      </c>
      <c r="D140" s="71">
        <f>SUM(D136:D139)</f>
        <v>138</v>
      </c>
      <c r="E140" s="41">
        <f>D140/17066</f>
        <v>8.0862533692722376E-3</v>
      </c>
      <c r="F140" s="77">
        <f>SUM(F136:F139)</f>
        <v>463</v>
      </c>
      <c r="G140" s="42">
        <f>F140/195769</f>
        <v>2.3650322574054116E-3</v>
      </c>
      <c r="H140" s="71">
        <f>SUM(H136:H139)</f>
        <v>1081</v>
      </c>
      <c r="I140" s="41">
        <f>H140/214788</f>
        <v>5.0328696202767377E-3</v>
      </c>
      <c r="J140" s="37">
        <f>IF(D140=0, "-", IF((B140-D140)/D140&lt;10, (B140-D140)/D140, "&gt;999%"))</f>
        <v>-0.78260869565217395</v>
      </c>
      <c r="K140" s="38">
        <f>IF(H140=0, "-", IF((F140-H140)/H140&lt;10, (F140-H140)/H140, "&gt;999%"))</f>
        <v>-0.57169287696577242</v>
      </c>
    </row>
    <row r="141" spans="1:11" x14ac:dyDescent="0.2">
      <c r="B141" s="83"/>
      <c r="D141" s="83"/>
      <c r="F141" s="83"/>
      <c r="H141" s="83"/>
    </row>
    <row r="142" spans="1:11" x14ac:dyDescent="0.2">
      <c r="A142" s="163" t="s">
        <v>145</v>
      </c>
      <c r="B142" s="61" t="s">
        <v>12</v>
      </c>
      <c r="C142" s="62" t="s">
        <v>13</v>
      </c>
      <c r="D142" s="61" t="s">
        <v>12</v>
      </c>
      <c r="E142" s="63" t="s">
        <v>13</v>
      </c>
      <c r="F142" s="62" t="s">
        <v>12</v>
      </c>
      <c r="G142" s="62" t="s">
        <v>13</v>
      </c>
      <c r="H142" s="61" t="s">
        <v>12</v>
      </c>
      <c r="I142" s="63" t="s">
        <v>13</v>
      </c>
      <c r="J142" s="61"/>
      <c r="K142" s="63"/>
    </row>
    <row r="143" spans="1:11" x14ac:dyDescent="0.2">
      <c r="A143" s="7" t="s">
        <v>286</v>
      </c>
      <c r="B143" s="65">
        <v>4</v>
      </c>
      <c r="C143" s="34">
        <f>IF(B154=0, "-", B143/B154)</f>
        <v>0.15384615384615385</v>
      </c>
      <c r="D143" s="65">
        <v>2</v>
      </c>
      <c r="E143" s="9">
        <f>IF(D154=0, "-", D143/D154)</f>
        <v>5.5555555555555552E-2</v>
      </c>
      <c r="F143" s="81">
        <v>21</v>
      </c>
      <c r="G143" s="34">
        <f>IF(F154=0, "-", F143/F154)</f>
        <v>7.5812274368231042E-2</v>
      </c>
      <c r="H143" s="65">
        <v>9</v>
      </c>
      <c r="I143" s="9">
        <f>IF(H154=0, "-", H143/H154)</f>
        <v>2.0134228187919462E-2</v>
      </c>
      <c r="J143" s="8">
        <f t="shared" ref="J143:J152" si="10">IF(D143=0, "-", IF((B143-D143)/D143&lt;10, (B143-D143)/D143, "&gt;999%"))</f>
        <v>1</v>
      </c>
      <c r="K143" s="9">
        <f t="shared" ref="K143:K152" si="11">IF(H143=0, "-", IF((F143-H143)/H143&lt;10, (F143-H143)/H143, "&gt;999%"))</f>
        <v>1.3333333333333333</v>
      </c>
    </row>
    <row r="144" spans="1:11" x14ac:dyDescent="0.2">
      <c r="A144" s="7" t="s">
        <v>287</v>
      </c>
      <c r="B144" s="65">
        <v>1</v>
      </c>
      <c r="C144" s="34">
        <f>IF(B154=0, "-", B144/B154)</f>
        <v>3.8461538461538464E-2</v>
      </c>
      <c r="D144" s="65">
        <v>1</v>
      </c>
      <c r="E144" s="9">
        <f>IF(D154=0, "-", D144/D154)</f>
        <v>2.7777777777777776E-2</v>
      </c>
      <c r="F144" s="81">
        <v>14</v>
      </c>
      <c r="G144" s="34">
        <f>IF(F154=0, "-", F144/F154)</f>
        <v>5.0541516245487361E-2</v>
      </c>
      <c r="H144" s="65">
        <v>15</v>
      </c>
      <c r="I144" s="9">
        <f>IF(H154=0, "-", H144/H154)</f>
        <v>3.3557046979865772E-2</v>
      </c>
      <c r="J144" s="8">
        <f t="shared" si="10"/>
        <v>0</v>
      </c>
      <c r="K144" s="9">
        <f t="shared" si="11"/>
        <v>-6.6666666666666666E-2</v>
      </c>
    </row>
    <row r="145" spans="1:11" x14ac:dyDescent="0.2">
      <c r="A145" s="7" t="s">
        <v>288</v>
      </c>
      <c r="B145" s="65">
        <v>5</v>
      </c>
      <c r="C145" s="34">
        <f>IF(B154=0, "-", B145/B154)</f>
        <v>0.19230769230769232</v>
      </c>
      <c r="D145" s="65">
        <v>0</v>
      </c>
      <c r="E145" s="9">
        <f>IF(D154=0, "-", D145/D154)</f>
        <v>0</v>
      </c>
      <c r="F145" s="81">
        <v>76</v>
      </c>
      <c r="G145" s="34">
        <f>IF(F154=0, "-", F145/F154)</f>
        <v>0.27436823104693142</v>
      </c>
      <c r="H145" s="65">
        <v>188</v>
      </c>
      <c r="I145" s="9">
        <f>IF(H154=0, "-", H145/H154)</f>
        <v>0.42058165548098436</v>
      </c>
      <c r="J145" s="8" t="str">
        <f t="shared" si="10"/>
        <v>-</v>
      </c>
      <c r="K145" s="9">
        <f t="shared" si="11"/>
        <v>-0.5957446808510638</v>
      </c>
    </row>
    <row r="146" spans="1:11" x14ac:dyDescent="0.2">
      <c r="A146" s="7" t="s">
        <v>289</v>
      </c>
      <c r="B146" s="65">
        <v>0</v>
      </c>
      <c r="C146" s="34">
        <f>IF(B154=0, "-", B146/B154)</f>
        <v>0</v>
      </c>
      <c r="D146" s="65">
        <v>0</v>
      </c>
      <c r="E146" s="9">
        <f>IF(D154=0, "-", D146/D154)</f>
        <v>0</v>
      </c>
      <c r="F146" s="81">
        <v>1</v>
      </c>
      <c r="G146" s="34">
        <f>IF(F154=0, "-", F146/F154)</f>
        <v>3.6101083032490976E-3</v>
      </c>
      <c r="H146" s="65">
        <v>2</v>
      </c>
      <c r="I146" s="9">
        <f>IF(H154=0, "-", H146/H154)</f>
        <v>4.4742729306487695E-3</v>
      </c>
      <c r="J146" s="8" t="str">
        <f t="shared" si="10"/>
        <v>-</v>
      </c>
      <c r="K146" s="9">
        <f t="shared" si="11"/>
        <v>-0.5</v>
      </c>
    </row>
    <row r="147" spans="1:11" x14ac:dyDescent="0.2">
      <c r="A147" s="7" t="s">
        <v>290</v>
      </c>
      <c r="B147" s="65">
        <v>1</v>
      </c>
      <c r="C147" s="34">
        <f>IF(B154=0, "-", B147/B154)</f>
        <v>3.8461538461538464E-2</v>
      </c>
      <c r="D147" s="65">
        <v>2</v>
      </c>
      <c r="E147" s="9">
        <f>IF(D154=0, "-", D147/D154)</f>
        <v>5.5555555555555552E-2</v>
      </c>
      <c r="F147" s="81">
        <v>4</v>
      </c>
      <c r="G147" s="34">
        <f>IF(F154=0, "-", F147/F154)</f>
        <v>1.444043321299639E-2</v>
      </c>
      <c r="H147" s="65">
        <v>7</v>
      </c>
      <c r="I147" s="9">
        <f>IF(H154=0, "-", H147/H154)</f>
        <v>1.5659955257270694E-2</v>
      </c>
      <c r="J147" s="8">
        <f t="shared" si="10"/>
        <v>-0.5</v>
      </c>
      <c r="K147" s="9">
        <f t="shared" si="11"/>
        <v>-0.42857142857142855</v>
      </c>
    </row>
    <row r="148" spans="1:11" x14ac:dyDescent="0.2">
      <c r="A148" s="7" t="s">
        <v>291</v>
      </c>
      <c r="B148" s="65">
        <v>0</v>
      </c>
      <c r="C148" s="34">
        <f>IF(B154=0, "-", B148/B154)</f>
        <v>0</v>
      </c>
      <c r="D148" s="65">
        <v>0</v>
      </c>
      <c r="E148" s="9">
        <f>IF(D154=0, "-", D148/D154)</f>
        <v>0</v>
      </c>
      <c r="F148" s="81">
        <v>2</v>
      </c>
      <c r="G148" s="34">
        <f>IF(F154=0, "-", F148/F154)</f>
        <v>7.2202166064981952E-3</v>
      </c>
      <c r="H148" s="65">
        <v>2</v>
      </c>
      <c r="I148" s="9">
        <f>IF(H154=0, "-", H148/H154)</f>
        <v>4.4742729306487695E-3</v>
      </c>
      <c r="J148" s="8" t="str">
        <f t="shared" si="10"/>
        <v>-</v>
      </c>
      <c r="K148" s="9">
        <f t="shared" si="11"/>
        <v>0</v>
      </c>
    </row>
    <row r="149" spans="1:11" x14ac:dyDescent="0.2">
      <c r="A149" s="7" t="s">
        <v>292</v>
      </c>
      <c r="B149" s="65">
        <v>0</v>
      </c>
      <c r="C149" s="34">
        <f>IF(B154=0, "-", B149/B154)</f>
        <v>0</v>
      </c>
      <c r="D149" s="65">
        <v>2</v>
      </c>
      <c r="E149" s="9">
        <f>IF(D154=0, "-", D149/D154)</f>
        <v>5.5555555555555552E-2</v>
      </c>
      <c r="F149" s="81">
        <v>16</v>
      </c>
      <c r="G149" s="34">
        <f>IF(F154=0, "-", F149/F154)</f>
        <v>5.7761732851985562E-2</v>
      </c>
      <c r="H149" s="65">
        <v>23</v>
      </c>
      <c r="I149" s="9">
        <f>IF(H154=0, "-", H149/H154)</f>
        <v>5.145413870246085E-2</v>
      </c>
      <c r="J149" s="8">
        <f t="shared" si="10"/>
        <v>-1</v>
      </c>
      <c r="K149" s="9">
        <f t="shared" si="11"/>
        <v>-0.30434782608695654</v>
      </c>
    </row>
    <row r="150" spans="1:11" x14ac:dyDescent="0.2">
      <c r="A150" s="7" t="s">
        <v>293</v>
      </c>
      <c r="B150" s="65">
        <v>3</v>
      </c>
      <c r="C150" s="34">
        <f>IF(B154=0, "-", B150/B154)</f>
        <v>0.11538461538461539</v>
      </c>
      <c r="D150" s="65">
        <v>2</v>
      </c>
      <c r="E150" s="9">
        <f>IF(D154=0, "-", D150/D154)</f>
        <v>5.5555555555555552E-2</v>
      </c>
      <c r="F150" s="81">
        <v>21</v>
      </c>
      <c r="G150" s="34">
        <f>IF(F154=0, "-", F150/F154)</f>
        <v>7.5812274368231042E-2</v>
      </c>
      <c r="H150" s="65">
        <v>40</v>
      </c>
      <c r="I150" s="9">
        <f>IF(H154=0, "-", H150/H154)</f>
        <v>8.9485458612975396E-2</v>
      </c>
      <c r="J150" s="8">
        <f t="shared" si="10"/>
        <v>0.5</v>
      </c>
      <c r="K150" s="9">
        <f t="shared" si="11"/>
        <v>-0.47499999999999998</v>
      </c>
    </row>
    <row r="151" spans="1:11" x14ac:dyDescent="0.2">
      <c r="A151" s="7" t="s">
        <v>294</v>
      </c>
      <c r="B151" s="65">
        <v>12</v>
      </c>
      <c r="C151" s="34">
        <f>IF(B154=0, "-", B151/B154)</f>
        <v>0.46153846153846156</v>
      </c>
      <c r="D151" s="65">
        <v>25</v>
      </c>
      <c r="E151" s="9">
        <f>IF(D154=0, "-", D151/D154)</f>
        <v>0.69444444444444442</v>
      </c>
      <c r="F151" s="81">
        <v>109</v>
      </c>
      <c r="G151" s="34">
        <f>IF(F154=0, "-", F151/F154)</f>
        <v>0.39350180505415161</v>
      </c>
      <c r="H151" s="65">
        <v>153</v>
      </c>
      <c r="I151" s="9">
        <f>IF(H154=0, "-", H151/H154)</f>
        <v>0.34228187919463088</v>
      </c>
      <c r="J151" s="8">
        <f t="shared" si="10"/>
        <v>-0.52</v>
      </c>
      <c r="K151" s="9">
        <f t="shared" si="11"/>
        <v>-0.28758169934640521</v>
      </c>
    </row>
    <row r="152" spans="1:11" x14ac:dyDescent="0.2">
      <c r="A152" s="7" t="s">
        <v>295</v>
      </c>
      <c r="B152" s="65">
        <v>0</v>
      </c>
      <c r="C152" s="34">
        <f>IF(B154=0, "-", B152/B154)</f>
        <v>0</v>
      </c>
      <c r="D152" s="65">
        <v>2</v>
      </c>
      <c r="E152" s="9">
        <f>IF(D154=0, "-", D152/D154)</f>
        <v>5.5555555555555552E-2</v>
      </c>
      <c r="F152" s="81">
        <v>13</v>
      </c>
      <c r="G152" s="34">
        <f>IF(F154=0, "-", F152/F154)</f>
        <v>4.6931407942238268E-2</v>
      </c>
      <c r="H152" s="65">
        <v>8</v>
      </c>
      <c r="I152" s="9">
        <f>IF(H154=0, "-", H152/H154)</f>
        <v>1.7897091722595078E-2</v>
      </c>
      <c r="J152" s="8">
        <f t="shared" si="10"/>
        <v>-1</v>
      </c>
      <c r="K152" s="9">
        <f t="shared" si="11"/>
        <v>0.625</v>
      </c>
    </row>
    <row r="153" spans="1:11" x14ac:dyDescent="0.2">
      <c r="A153" s="2"/>
      <c r="B153" s="68"/>
      <c r="C153" s="33"/>
      <c r="D153" s="68"/>
      <c r="E153" s="6"/>
      <c r="F153" s="82"/>
      <c r="G153" s="33"/>
      <c r="H153" s="68"/>
      <c r="I153" s="6"/>
      <c r="J153" s="5"/>
      <c r="K153" s="6"/>
    </row>
    <row r="154" spans="1:11" s="43" customFormat="1" x14ac:dyDescent="0.2">
      <c r="A154" s="162" t="s">
        <v>612</v>
      </c>
      <c r="B154" s="71">
        <f>SUM(B143:B153)</f>
        <v>26</v>
      </c>
      <c r="C154" s="40">
        <f>B154/20342</f>
        <v>1.2781437420116017E-3</v>
      </c>
      <c r="D154" s="71">
        <f>SUM(D143:D153)</f>
        <v>36</v>
      </c>
      <c r="E154" s="41">
        <f>D154/17066</f>
        <v>2.1094574006797141E-3</v>
      </c>
      <c r="F154" s="77">
        <f>SUM(F143:F153)</f>
        <v>277</v>
      </c>
      <c r="G154" s="42">
        <f>F154/195769</f>
        <v>1.4149329056183564E-3</v>
      </c>
      <c r="H154" s="71">
        <f>SUM(H143:H153)</f>
        <v>447</v>
      </c>
      <c r="I154" s="41">
        <f>H154/214788</f>
        <v>2.0811218503827031E-3</v>
      </c>
      <c r="J154" s="37">
        <f>IF(D154=0, "-", IF((B154-D154)/D154&lt;10, (B154-D154)/D154, "&gt;999%"))</f>
        <v>-0.27777777777777779</v>
      </c>
      <c r="K154" s="38">
        <f>IF(H154=0, "-", IF((F154-H154)/H154&lt;10, (F154-H154)/H154, "&gt;999%"))</f>
        <v>-0.38031319910514544</v>
      </c>
    </row>
    <row r="155" spans="1:11" x14ac:dyDescent="0.2">
      <c r="B155" s="83"/>
      <c r="D155" s="83"/>
      <c r="F155" s="83"/>
      <c r="H155" s="83"/>
    </row>
    <row r="156" spans="1:11" s="43" customFormat="1" x14ac:dyDescent="0.2">
      <c r="A156" s="162" t="s">
        <v>611</v>
      </c>
      <c r="B156" s="71">
        <v>56</v>
      </c>
      <c r="C156" s="40">
        <f>B156/20342</f>
        <v>2.7529249827942187E-3</v>
      </c>
      <c r="D156" s="71">
        <v>174</v>
      </c>
      <c r="E156" s="41">
        <f>D156/17066</f>
        <v>1.0195710769951951E-2</v>
      </c>
      <c r="F156" s="77">
        <v>740</v>
      </c>
      <c r="G156" s="42">
        <f>F156/195769</f>
        <v>3.7799651630237678E-3</v>
      </c>
      <c r="H156" s="71">
        <v>1528</v>
      </c>
      <c r="I156" s="41">
        <f>H156/214788</f>
        <v>7.1139914706594412E-3</v>
      </c>
      <c r="J156" s="37">
        <f>IF(D156=0, "-", IF((B156-D156)/D156&lt;10, (B156-D156)/D156, "&gt;999%"))</f>
        <v>-0.67816091954022983</v>
      </c>
      <c r="K156" s="38">
        <f>IF(H156=0, "-", IF((F156-H156)/H156&lt;10, (F156-H156)/H156, "&gt;999%"))</f>
        <v>-0.51570680628272247</v>
      </c>
    </row>
    <row r="157" spans="1:11" x14ac:dyDescent="0.2">
      <c r="B157" s="83"/>
      <c r="D157" s="83"/>
      <c r="F157" s="83"/>
      <c r="H157" s="83"/>
    </row>
    <row r="158" spans="1:11" ht="15.75" x14ac:dyDescent="0.25">
      <c r="A158" s="164" t="s">
        <v>118</v>
      </c>
      <c r="B158" s="196" t="s">
        <v>1</v>
      </c>
      <c r="C158" s="200"/>
      <c r="D158" s="200"/>
      <c r="E158" s="197"/>
      <c r="F158" s="196" t="s">
        <v>14</v>
      </c>
      <c r="G158" s="200"/>
      <c r="H158" s="200"/>
      <c r="I158" s="197"/>
      <c r="J158" s="196" t="s">
        <v>15</v>
      </c>
      <c r="K158" s="197"/>
    </row>
    <row r="159" spans="1:11" x14ac:dyDescent="0.2">
      <c r="A159" s="22"/>
      <c r="B159" s="196">
        <f>VALUE(RIGHT($B$2, 4))</f>
        <v>2020</v>
      </c>
      <c r="C159" s="197"/>
      <c r="D159" s="196">
        <f>B159-1</f>
        <v>2019</v>
      </c>
      <c r="E159" s="204"/>
      <c r="F159" s="196">
        <f>B159</f>
        <v>2020</v>
      </c>
      <c r="G159" s="204"/>
      <c r="H159" s="196">
        <f>D159</f>
        <v>2019</v>
      </c>
      <c r="I159" s="204"/>
      <c r="J159" s="140" t="s">
        <v>4</v>
      </c>
      <c r="K159" s="141" t="s">
        <v>2</v>
      </c>
    </row>
    <row r="160" spans="1:11" x14ac:dyDescent="0.2">
      <c r="A160" s="163" t="s">
        <v>146</v>
      </c>
      <c r="B160" s="61" t="s">
        <v>12</v>
      </c>
      <c r="C160" s="62" t="s">
        <v>13</v>
      </c>
      <c r="D160" s="61" t="s">
        <v>12</v>
      </c>
      <c r="E160" s="63" t="s">
        <v>13</v>
      </c>
      <c r="F160" s="62" t="s">
        <v>12</v>
      </c>
      <c r="G160" s="62" t="s">
        <v>13</v>
      </c>
      <c r="H160" s="61" t="s">
        <v>12</v>
      </c>
      <c r="I160" s="63" t="s">
        <v>13</v>
      </c>
      <c r="J160" s="61"/>
      <c r="K160" s="63"/>
    </row>
    <row r="161" spans="1:11" x14ac:dyDescent="0.2">
      <c r="A161" s="7" t="s">
        <v>296</v>
      </c>
      <c r="B161" s="65">
        <v>1</v>
      </c>
      <c r="C161" s="34">
        <f>IF(B163=0, "-", B161/B163)</f>
        <v>1</v>
      </c>
      <c r="D161" s="65">
        <v>1</v>
      </c>
      <c r="E161" s="9">
        <f>IF(D163=0, "-", D161/D163)</f>
        <v>1</v>
      </c>
      <c r="F161" s="81">
        <v>28</v>
      </c>
      <c r="G161" s="34">
        <f>IF(F163=0, "-", F161/F163)</f>
        <v>1</v>
      </c>
      <c r="H161" s="65">
        <v>28</v>
      </c>
      <c r="I161" s="9">
        <f>IF(H163=0, "-", H161/H163)</f>
        <v>1</v>
      </c>
      <c r="J161" s="8">
        <f>IF(D161=0, "-", IF((B161-D161)/D161&lt;10, (B161-D161)/D161, "&gt;999%"))</f>
        <v>0</v>
      </c>
      <c r="K161" s="9">
        <f>IF(H161=0, "-", IF((F161-H161)/H161&lt;10, (F161-H161)/H161, "&gt;999%"))</f>
        <v>0</v>
      </c>
    </row>
    <row r="162" spans="1:11" x14ac:dyDescent="0.2">
      <c r="A162" s="2"/>
      <c r="B162" s="68"/>
      <c r="C162" s="33"/>
      <c r="D162" s="68"/>
      <c r="E162" s="6"/>
      <c r="F162" s="82"/>
      <c r="G162" s="33"/>
      <c r="H162" s="68"/>
      <c r="I162" s="6"/>
      <c r="J162" s="5"/>
      <c r="K162" s="6"/>
    </row>
    <row r="163" spans="1:11" s="43" customFormat="1" x14ac:dyDescent="0.2">
      <c r="A163" s="162" t="s">
        <v>610</v>
      </c>
      <c r="B163" s="71">
        <f>SUM(B161:B162)</f>
        <v>1</v>
      </c>
      <c r="C163" s="40">
        <f>B163/20342</f>
        <v>4.915937469275391E-5</v>
      </c>
      <c r="D163" s="71">
        <f>SUM(D161:D162)</f>
        <v>1</v>
      </c>
      <c r="E163" s="41">
        <f>D163/17066</f>
        <v>5.8596038907769834E-5</v>
      </c>
      <c r="F163" s="77">
        <f>SUM(F161:F162)</f>
        <v>28</v>
      </c>
      <c r="G163" s="42">
        <f>F163/195769</f>
        <v>1.430257088711696E-4</v>
      </c>
      <c r="H163" s="71">
        <f>SUM(H161:H162)</f>
        <v>28</v>
      </c>
      <c r="I163" s="41">
        <f>H163/214788</f>
        <v>1.3036110024768608E-4</v>
      </c>
      <c r="J163" s="37">
        <f>IF(D163=0, "-", IF((B163-D163)/D163&lt;10, (B163-D163)/D163, "&gt;999%"))</f>
        <v>0</v>
      </c>
      <c r="K163" s="38">
        <f>IF(H163=0, "-", IF((F163-H163)/H163&lt;10, (F163-H163)/H163, "&gt;999%"))</f>
        <v>0</v>
      </c>
    </row>
    <row r="164" spans="1:11" x14ac:dyDescent="0.2">
      <c r="B164" s="83"/>
      <c r="D164" s="83"/>
      <c r="F164" s="83"/>
      <c r="H164" s="83"/>
    </row>
    <row r="165" spans="1:11" x14ac:dyDescent="0.2">
      <c r="A165" s="163" t="s">
        <v>147</v>
      </c>
      <c r="B165" s="61" t="s">
        <v>12</v>
      </c>
      <c r="C165" s="62" t="s">
        <v>13</v>
      </c>
      <c r="D165" s="61" t="s">
        <v>12</v>
      </c>
      <c r="E165" s="63" t="s">
        <v>13</v>
      </c>
      <c r="F165" s="62" t="s">
        <v>12</v>
      </c>
      <c r="G165" s="62" t="s">
        <v>13</v>
      </c>
      <c r="H165" s="61" t="s">
        <v>12</v>
      </c>
      <c r="I165" s="63" t="s">
        <v>13</v>
      </c>
      <c r="J165" s="61"/>
      <c r="K165" s="63"/>
    </row>
    <row r="166" spans="1:11" x14ac:dyDescent="0.2">
      <c r="A166" s="7" t="s">
        <v>297</v>
      </c>
      <c r="B166" s="65">
        <v>1</v>
      </c>
      <c r="C166" s="34">
        <f>IF(B180=0, "-", B166/B180)</f>
        <v>0.5</v>
      </c>
      <c r="D166" s="65">
        <v>0</v>
      </c>
      <c r="E166" s="9">
        <f>IF(D180=0, "-", D166/D180)</f>
        <v>0</v>
      </c>
      <c r="F166" s="81">
        <v>1</v>
      </c>
      <c r="G166" s="34">
        <f>IF(F180=0, "-", F166/F180)</f>
        <v>1.020408163265306E-2</v>
      </c>
      <c r="H166" s="65">
        <v>0</v>
      </c>
      <c r="I166" s="9">
        <f>IF(H180=0, "-", H166/H180)</f>
        <v>0</v>
      </c>
      <c r="J166" s="8" t="str">
        <f t="shared" ref="J166:J178" si="12">IF(D166=0, "-", IF((B166-D166)/D166&lt;10, (B166-D166)/D166, "&gt;999%"))</f>
        <v>-</v>
      </c>
      <c r="K166" s="9" t="str">
        <f t="shared" ref="K166:K178" si="13">IF(H166=0, "-", IF((F166-H166)/H166&lt;10, (F166-H166)/H166, "&gt;999%"))</f>
        <v>-</v>
      </c>
    </row>
    <row r="167" spans="1:11" x14ac:dyDescent="0.2">
      <c r="A167" s="7" t="s">
        <v>298</v>
      </c>
      <c r="B167" s="65">
        <v>0</v>
      </c>
      <c r="C167" s="34">
        <f>IF(B180=0, "-", B167/B180)</f>
        <v>0</v>
      </c>
      <c r="D167" s="65">
        <v>0</v>
      </c>
      <c r="E167" s="9">
        <f>IF(D180=0, "-", D167/D180)</f>
        <v>0</v>
      </c>
      <c r="F167" s="81">
        <v>2</v>
      </c>
      <c r="G167" s="34">
        <f>IF(F180=0, "-", F167/F180)</f>
        <v>2.0408163265306121E-2</v>
      </c>
      <c r="H167" s="65">
        <v>6</v>
      </c>
      <c r="I167" s="9">
        <f>IF(H180=0, "-", H167/H180)</f>
        <v>0.06</v>
      </c>
      <c r="J167" s="8" t="str">
        <f t="shared" si="12"/>
        <v>-</v>
      </c>
      <c r="K167" s="9">
        <f t="shared" si="13"/>
        <v>-0.66666666666666663</v>
      </c>
    </row>
    <row r="168" spans="1:11" x14ac:dyDescent="0.2">
      <c r="A168" s="7" t="s">
        <v>299</v>
      </c>
      <c r="B168" s="65">
        <v>0</v>
      </c>
      <c r="C168" s="34">
        <f>IF(B180=0, "-", B168/B180)</f>
        <v>0</v>
      </c>
      <c r="D168" s="65">
        <v>0</v>
      </c>
      <c r="E168" s="9">
        <f>IF(D180=0, "-", D168/D180)</f>
        <v>0</v>
      </c>
      <c r="F168" s="81">
        <v>6</v>
      </c>
      <c r="G168" s="34">
        <f>IF(F180=0, "-", F168/F180)</f>
        <v>6.1224489795918366E-2</v>
      </c>
      <c r="H168" s="65">
        <v>0</v>
      </c>
      <c r="I168" s="9">
        <f>IF(H180=0, "-", H168/H180)</f>
        <v>0</v>
      </c>
      <c r="J168" s="8" t="str">
        <f t="shared" si="12"/>
        <v>-</v>
      </c>
      <c r="K168" s="9" t="str">
        <f t="shared" si="13"/>
        <v>-</v>
      </c>
    </row>
    <row r="169" spans="1:11" x14ac:dyDescent="0.2">
      <c r="A169" s="7" t="s">
        <v>300</v>
      </c>
      <c r="B169" s="65">
        <v>0</v>
      </c>
      <c r="C169" s="34">
        <f>IF(B180=0, "-", B169/B180)</f>
        <v>0</v>
      </c>
      <c r="D169" s="65">
        <v>0</v>
      </c>
      <c r="E169" s="9">
        <f>IF(D180=0, "-", D169/D180)</f>
        <v>0</v>
      </c>
      <c r="F169" s="81">
        <v>5</v>
      </c>
      <c r="G169" s="34">
        <f>IF(F180=0, "-", F169/F180)</f>
        <v>5.1020408163265307E-2</v>
      </c>
      <c r="H169" s="65">
        <v>23</v>
      </c>
      <c r="I169" s="9">
        <f>IF(H180=0, "-", H169/H180)</f>
        <v>0.23</v>
      </c>
      <c r="J169" s="8" t="str">
        <f t="shared" si="12"/>
        <v>-</v>
      </c>
      <c r="K169" s="9">
        <f t="shared" si="13"/>
        <v>-0.78260869565217395</v>
      </c>
    </row>
    <row r="170" spans="1:11" x14ac:dyDescent="0.2">
      <c r="A170" s="7" t="s">
        <v>301</v>
      </c>
      <c r="B170" s="65">
        <v>0</v>
      </c>
      <c r="C170" s="34">
        <f>IF(B180=0, "-", B170/B180)</f>
        <v>0</v>
      </c>
      <c r="D170" s="65">
        <v>0</v>
      </c>
      <c r="E170" s="9">
        <f>IF(D180=0, "-", D170/D180)</f>
        <v>0</v>
      </c>
      <c r="F170" s="81">
        <v>14</v>
      </c>
      <c r="G170" s="34">
        <f>IF(F180=0, "-", F170/F180)</f>
        <v>0.14285714285714285</v>
      </c>
      <c r="H170" s="65">
        <v>16</v>
      </c>
      <c r="I170" s="9">
        <f>IF(H180=0, "-", H170/H180)</f>
        <v>0.16</v>
      </c>
      <c r="J170" s="8" t="str">
        <f t="shared" si="12"/>
        <v>-</v>
      </c>
      <c r="K170" s="9">
        <f t="shared" si="13"/>
        <v>-0.125</v>
      </c>
    </row>
    <row r="171" spans="1:11" x14ac:dyDescent="0.2">
      <c r="A171" s="7" t="s">
        <v>302</v>
      </c>
      <c r="B171" s="65">
        <v>0</v>
      </c>
      <c r="C171" s="34">
        <f>IF(B180=0, "-", B171/B180)</f>
        <v>0</v>
      </c>
      <c r="D171" s="65">
        <v>1</v>
      </c>
      <c r="E171" s="9">
        <f>IF(D180=0, "-", D171/D180)</f>
        <v>0.25</v>
      </c>
      <c r="F171" s="81">
        <v>22</v>
      </c>
      <c r="G171" s="34">
        <f>IF(F180=0, "-", F171/F180)</f>
        <v>0.22448979591836735</v>
      </c>
      <c r="H171" s="65">
        <v>2</v>
      </c>
      <c r="I171" s="9">
        <f>IF(H180=0, "-", H171/H180)</f>
        <v>0.02</v>
      </c>
      <c r="J171" s="8">
        <f t="shared" si="12"/>
        <v>-1</v>
      </c>
      <c r="K171" s="9" t="str">
        <f t="shared" si="13"/>
        <v>&gt;999%</v>
      </c>
    </row>
    <row r="172" spans="1:11" x14ac:dyDescent="0.2">
      <c r="A172" s="7" t="s">
        <v>303</v>
      </c>
      <c r="B172" s="65">
        <v>0</v>
      </c>
      <c r="C172" s="34">
        <f>IF(B180=0, "-", B172/B180)</f>
        <v>0</v>
      </c>
      <c r="D172" s="65">
        <v>1</v>
      </c>
      <c r="E172" s="9">
        <f>IF(D180=0, "-", D172/D180)</f>
        <v>0.25</v>
      </c>
      <c r="F172" s="81">
        <v>1</v>
      </c>
      <c r="G172" s="34">
        <f>IF(F180=0, "-", F172/F180)</f>
        <v>1.020408163265306E-2</v>
      </c>
      <c r="H172" s="65">
        <v>3</v>
      </c>
      <c r="I172" s="9">
        <f>IF(H180=0, "-", H172/H180)</f>
        <v>0.03</v>
      </c>
      <c r="J172" s="8">
        <f t="shared" si="12"/>
        <v>-1</v>
      </c>
      <c r="K172" s="9">
        <f t="shared" si="13"/>
        <v>-0.66666666666666663</v>
      </c>
    </row>
    <row r="173" spans="1:11" x14ac:dyDescent="0.2">
      <c r="A173" s="7" t="s">
        <v>304</v>
      </c>
      <c r="B173" s="65">
        <v>0</v>
      </c>
      <c r="C173" s="34">
        <f>IF(B180=0, "-", B173/B180)</f>
        <v>0</v>
      </c>
      <c r="D173" s="65">
        <v>0</v>
      </c>
      <c r="E173" s="9">
        <f>IF(D180=0, "-", D173/D180)</f>
        <v>0</v>
      </c>
      <c r="F173" s="81">
        <v>2</v>
      </c>
      <c r="G173" s="34">
        <f>IF(F180=0, "-", F173/F180)</f>
        <v>2.0408163265306121E-2</v>
      </c>
      <c r="H173" s="65">
        <v>5</v>
      </c>
      <c r="I173" s="9">
        <f>IF(H180=0, "-", H173/H180)</f>
        <v>0.05</v>
      </c>
      <c r="J173" s="8" t="str">
        <f t="shared" si="12"/>
        <v>-</v>
      </c>
      <c r="K173" s="9">
        <f t="shared" si="13"/>
        <v>-0.6</v>
      </c>
    </row>
    <row r="174" spans="1:11" x14ac:dyDescent="0.2">
      <c r="A174" s="7" t="s">
        <v>305</v>
      </c>
      <c r="B174" s="65">
        <v>0</v>
      </c>
      <c r="C174" s="34">
        <f>IF(B180=0, "-", B174/B180)</f>
        <v>0</v>
      </c>
      <c r="D174" s="65">
        <v>0</v>
      </c>
      <c r="E174" s="9">
        <f>IF(D180=0, "-", D174/D180)</f>
        <v>0</v>
      </c>
      <c r="F174" s="81">
        <v>2</v>
      </c>
      <c r="G174" s="34">
        <f>IF(F180=0, "-", F174/F180)</f>
        <v>2.0408163265306121E-2</v>
      </c>
      <c r="H174" s="65">
        <v>3</v>
      </c>
      <c r="I174" s="9">
        <f>IF(H180=0, "-", H174/H180)</f>
        <v>0.03</v>
      </c>
      <c r="J174" s="8" t="str">
        <f t="shared" si="12"/>
        <v>-</v>
      </c>
      <c r="K174" s="9">
        <f t="shared" si="13"/>
        <v>-0.33333333333333331</v>
      </c>
    </row>
    <row r="175" spans="1:11" x14ac:dyDescent="0.2">
      <c r="A175" s="7" t="s">
        <v>306</v>
      </c>
      <c r="B175" s="65">
        <v>0</v>
      </c>
      <c r="C175" s="34">
        <f>IF(B180=0, "-", B175/B180)</f>
        <v>0</v>
      </c>
      <c r="D175" s="65">
        <v>0</v>
      </c>
      <c r="E175" s="9">
        <f>IF(D180=0, "-", D175/D180)</f>
        <v>0</v>
      </c>
      <c r="F175" s="81">
        <v>15</v>
      </c>
      <c r="G175" s="34">
        <f>IF(F180=0, "-", F175/F180)</f>
        <v>0.15306122448979592</v>
      </c>
      <c r="H175" s="65">
        <v>8</v>
      </c>
      <c r="I175" s="9">
        <f>IF(H180=0, "-", H175/H180)</f>
        <v>0.08</v>
      </c>
      <c r="J175" s="8" t="str">
        <f t="shared" si="12"/>
        <v>-</v>
      </c>
      <c r="K175" s="9">
        <f t="shared" si="13"/>
        <v>0.875</v>
      </c>
    </row>
    <row r="176" spans="1:11" x14ac:dyDescent="0.2">
      <c r="A176" s="7" t="s">
        <v>307</v>
      </c>
      <c r="B176" s="65">
        <v>0</v>
      </c>
      <c r="C176" s="34">
        <f>IF(B180=0, "-", B176/B180)</f>
        <v>0</v>
      </c>
      <c r="D176" s="65">
        <v>1</v>
      </c>
      <c r="E176" s="9">
        <f>IF(D180=0, "-", D176/D180)</f>
        <v>0.25</v>
      </c>
      <c r="F176" s="81">
        <v>23</v>
      </c>
      <c r="G176" s="34">
        <f>IF(F180=0, "-", F176/F180)</f>
        <v>0.23469387755102042</v>
      </c>
      <c r="H176" s="65">
        <v>26</v>
      </c>
      <c r="I176" s="9">
        <f>IF(H180=0, "-", H176/H180)</f>
        <v>0.26</v>
      </c>
      <c r="J176" s="8">
        <f t="shared" si="12"/>
        <v>-1</v>
      </c>
      <c r="K176" s="9">
        <f t="shared" si="13"/>
        <v>-0.11538461538461539</v>
      </c>
    </row>
    <row r="177" spans="1:11" x14ac:dyDescent="0.2">
      <c r="A177" s="7" t="s">
        <v>308</v>
      </c>
      <c r="B177" s="65">
        <v>1</v>
      </c>
      <c r="C177" s="34">
        <f>IF(B180=0, "-", B177/B180)</f>
        <v>0.5</v>
      </c>
      <c r="D177" s="65">
        <v>1</v>
      </c>
      <c r="E177" s="9">
        <f>IF(D180=0, "-", D177/D180)</f>
        <v>0.25</v>
      </c>
      <c r="F177" s="81">
        <v>4</v>
      </c>
      <c r="G177" s="34">
        <f>IF(F180=0, "-", F177/F180)</f>
        <v>4.0816326530612242E-2</v>
      </c>
      <c r="H177" s="65">
        <v>7</v>
      </c>
      <c r="I177" s="9">
        <f>IF(H180=0, "-", H177/H180)</f>
        <v>7.0000000000000007E-2</v>
      </c>
      <c r="J177" s="8">
        <f t="shared" si="12"/>
        <v>0</v>
      </c>
      <c r="K177" s="9">
        <f t="shared" si="13"/>
        <v>-0.42857142857142855</v>
      </c>
    </row>
    <row r="178" spans="1:11" x14ac:dyDescent="0.2">
      <c r="A178" s="7" t="s">
        <v>309</v>
      </c>
      <c r="B178" s="65">
        <v>0</v>
      </c>
      <c r="C178" s="34">
        <f>IF(B180=0, "-", B178/B180)</f>
        <v>0</v>
      </c>
      <c r="D178" s="65">
        <v>0</v>
      </c>
      <c r="E178" s="9">
        <f>IF(D180=0, "-", D178/D180)</f>
        <v>0</v>
      </c>
      <c r="F178" s="81">
        <v>1</v>
      </c>
      <c r="G178" s="34">
        <f>IF(F180=0, "-", F178/F180)</f>
        <v>1.020408163265306E-2</v>
      </c>
      <c r="H178" s="65">
        <v>1</v>
      </c>
      <c r="I178" s="9">
        <f>IF(H180=0, "-", H178/H180)</f>
        <v>0.01</v>
      </c>
      <c r="J178" s="8" t="str">
        <f t="shared" si="12"/>
        <v>-</v>
      </c>
      <c r="K178" s="9">
        <f t="shared" si="13"/>
        <v>0</v>
      </c>
    </row>
    <row r="179" spans="1:11" x14ac:dyDescent="0.2">
      <c r="A179" s="2"/>
      <c r="B179" s="68"/>
      <c r="C179" s="33"/>
      <c r="D179" s="68"/>
      <c r="E179" s="6"/>
      <c r="F179" s="82"/>
      <c r="G179" s="33"/>
      <c r="H179" s="68"/>
      <c r="I179" s="6"/>
      <c r="J179" s="5"/>
      <c r="K179" s="6"/>
    </row>
    <row r="180" spans="1:11" s="43" customFormat="1" x14ac:dyDescent="0.2">
      <c r="A180" s="162" t="s">
        <v>609</v>
      </c>
      <c r="B180" s="71">
        <f>SUM(B166:B179)</f>
        <v>2</v>
      </c>
      <c r="C180" s="40">
        <f>B180/20342</f>
        <v>9.831874938550782E-5</v>
      </c>
      <c r="D180" s="71">
        <f>SUM(D166:D179)</f>
        <v>4</v>
      </c>
      <c r="E180" s="41">
        <f>D180/17066</f>
        <v>2.3438415563107934E-4</v>
      </c>
      <c r="F180" s="77">
        <f>SUM(F166:F179)</f>
        <v>98</v>
      </c>
      <c r="G180" s="42">
        <f>F180/195769</f>
        <v>5.0058998104909359E-4</v>
      </c>
      <c r="H180" s="71">
        <f>SUM(H166:H179)</f>
        <v>100</v>
      </c>
      <c r="I180" s="41">
        <f>H180/214788</f>
        <v>4.6557535802745032E-4</v>
      </c>
      <c r="J180" s="37">
        <f>IF(D180=0, "-", IF((B180-D180)/D180&lt;10, (B180-D180)/D180, "&gt;999%"))</f>
        <v>-0.5</v>
      </c>
      <c r="K180" s="38">
        <f>IF(H180=0, "-", IF((F180-H180)/H180&lt;10, (F180-H180)/H180, "&gt;999%"))</f>
        <v>-0.02</v>
      </c>
    </row>
    <row r="181" spans="1:11" x14ac:dyDescent="0.2">
      <c r="B181" s="83"/>
      <c r="D181" s="83"/>
      <c r="F181" s="83"/>
      <c r="H181" s="83"/>
    </row>
    <row r="182" spans="1:11" s="43" customFormat="1" x14ac:dyDescent="0.2">
      <c r="A182" s="162" t="s">
        <v>608</v>
      </c>
      <c r="B182" s="71">
        <v>3</v>
      </c>
      <c r="C182" s="40">
        <f>B182/20342</f>
        <v>1.4747812407826173E-4</v>
      </c>
      <c r="D182" s="71">
        <v>5</v>
      </c>
      <c r="E182" s="41">
        <f>D182/17066</f>
        <v>2.929801945388492E-4</v>
      </c>
      <c r="F182" s="77">
        <v>126</v>
      </c>
      <c r="G182" s="42">
        <f>F182/195769</f>
        <v>6.4361568992026311E-4</v>
      </c>
      <c r="H182" s="71">
        <v>128</v>
      </c>
      <c r="I182" s="41">
        <f>H182/214788</f>
        <v>5.9593645827513641E-4</v>
      </c>
      <c r="J182" s="37">
        <f>IF(D182=0, "-", IF((B182-D182)/D182&lt;10, (B182-D182)/D182, "&gt;999%"))</f>
        <v>-0.4</v>
      </c>
      <c r="K182" s="38">
        <f>IF(H182=0, "-", IF((F182-H182)/H182&lt;10, (F182-H182)/H182, "&gt;999%"))</f>
        <v>-1.5625E-2</v>
      </c>
    </row>
    <row r="183" spans="1:11" x14ac:dyDescent="0.2">
      <c r="B183" s="83"/>
      <c r="D183" s="83"/>
      <c r="F183" s="83"/>
      <c r="H183" s="83"/>
    </row>
    <row r="184" spans="1:11" ht="15.75" x14ac:dyDescent="0.25">
      <c r="A184" s="164" t="s">
        <v>119</v>
      </c>
      <c r="B184" s="196" t="s">
        <v>1</v>
      </c>
      <c r="C184" s="200"/>
      <c r="D184" s="200"/>
      <c r="E184" s="197"/>
      <c r="F184" s="196" t="s">
        <v>14</v>
      </c>
      <c r="G184" s="200"/>
      <c r="H184" s="200"/>
      <c r="I184" s="197"/>
      <c r="J184" s="196" t="s">
        <v>15</v>
      </c>
      <c r="K184" s="197"/>
    </row>
    <row r="185" spans="1:11" x14ac:dyDescent="0.2">
      <c r="A185" s="22"/>
      <c r="B185" s="196">
        <f>VALUE(RIGHT($B$2, 4))</f>
        <v>2020</v>
      </c>
      <c r="C185" s="197"/>
      <c r="D185" s="196">
        <f>B185-1</f>
        <v>2019</v>
      </c>
      <c r="E185" s="204"/>
      <c r="F185" s="196">
        <f>B185</f>
        <v>2020</v>
      </c>
      <c r="G185" s="204"/>
      <c r="H185" s="196">
        <f>D185</f>
        <v>2019</v>
      </c>
      <c r="I185" s="204"/>
      <c r="J185" s="140" t="s">
        <v>4</v>
      </c>
      <c r="K185" s="141" t="s">
        <v>2</v>
      </c>
    </row>
    <row r="186" spans="1:11" x14ac:dyDescent="0.2">
      <c r="A186" s="163" t="s">
        <v>148</v>
      </c>
      <c r="B186" s="61" t="s">
        <v>12</v>
      </c>
      <c r="C186" s="62" t="s">
        <v>13</v>
      </c>
      <c r="D186" s="61" t="s">
        <v>12</v>
      </c>
      <c r="E186" s="63" t="s">
        <v>13</v>
      </c>
      <c r="F186" s="62" t="s">
        <v>12</v>
      </c>
      <c r="G186" s="62" t="s">
        <v>13</v>
      </c>
      <c r="H186" s="61" t="s">
        <v>12</v>
      </c>
      <c r="I186" s="63" t="s">
        <v>13</v>
      </c>
      <c r="J186" s="61"/>
      <c r="K186" s="63"/>
    </row>
    <row r="187" spans="1:11" x14ac:dyDescent="0.2">
      <c r="A187" s="7" t="s">
        <v>310</v>
      </c>
      <c r="B187" s="65">
        <v>28</v>
      </c>
      <c r="C187" s="34">
        <f>IF(B196=0, "-", B187/B196)</f>
        <v>0.29166666666666669</v>
      </c>
      <c r="D187" s="65">
        <v>24</v>
      </c>
      <c r="E187" s="9">
        <f>IF(D196=0, "-", D187/D196)</f>
        <v>0.15189873417721519</v>
      </c>
      <c r="F187" s="81">
        <v>226</v>
      </c>
      <c r="G187" s="34">
        <f>IF(F196=0, "-", F187/F196)</f>
        <v>0.19266837169650469</v>
      </c>
      <c r="H187" s="65">
        <v>258</v>
      </c>
      <c r="I187" s="9">
        <f>IF(H196=0, "-", H187/H196)</f>
        <v>0.13708820403825717</v>
      </c>
      <c r="J187" s="8">
        <f t="shared" ref="J187:J194" si="14">IF(D187=0, "-", IF((B187-D187)/D187&lt;10, (B187-D187)/D187, "&gt;999%"))</f>
        <v>0.16666666666666666</v>
      </c>
      <c r="K187" s="9">
        <f t="shared" ref="K187:K194" si="15">IF(H187=0, "-", IF((F187-H187)/H187&lt;10, (F187-H187)/H187, "&gt;999%"))</f>
        <v>-0.12403100775193798</v>
      </c>
    </row>
    <row r="188" spans="1:11" x14ac:dyDescent="0.2">
      <c r="A188" s="7" t="s">
        <v>311</v>
      </c>
      <c r="B188" s="65">
        <v>14</v>
      </c>
      <c r="C188" s="34">
        <f>IF(B196=0, "-", B188/B196)</f>
        <v>0.14583333333333334</v>
      </c>
      <c r="D188" s="65">
        <v>3</v>
      </c>
      <c r="E188" s="9">
        <f>IF(D196=0, "-", D188/D196)</f>
        <v>1.8987341772151899E-2</v>
      </c>
      <c r="F188" s="81">
        <v>122</v>
      </c>
      <c r="G188" s="34">
        <f>IF(F196=0, "-", F188/F196)</f>
        <v>0.10400682011935208</v>
      </c>
      <c r="H188" s="65">
        <v>139</v>
      </c>
      <c r="I188" s="9">
        <f>IF(H196=0, "-", H188/H196)</f>
        <v>7.3857598299681193E-2</v>
      </c>
      <c r="J188" s="8">
        <f t="shared" si="14"/>
        <v>3.6666666666666665</v>
      </c>
      <c r="K188" s="9">
        <f t="shared" si="15"/>
        <v>-0.1223021582733813</v>
      </c>
    </row>
    <row r="189" spans="1:11" x14ac:dyDescent="0.2">
      <c r="A189" s="7" t="s">
        <v>312</v>
      </c>
      <c r="B189" s="65">
        <v>12</v>
      </c>
      <c r="C189" s="34">
        <f>IF(B196=0, "-", B189/B196)</f>
        <v>0.125</v>
      </c>
      <c r="D189" s="65">
        <v>80</v>
      </c>
      <c r="E189" s="9">
        <f>IF(D196=0, "-", D189/D196)</f>
        <v>0.50632911392405067</v>
      </c>
      <c r="F189" s="81">
        <v>559</v>
      </c>
      <c r="G189" s="34">
        <f>IF(F196=0, "-", F189/F196)</f>
        <v>0.47655583972719523</v>
      </c>
      <c r="H189" s="65">
        <v>909</v>
      </c>
      <c r="I189" s="9">
        <f>IF(H196=0, "-", H189/H196)</f>
        <v>0.48299681190223165</v>
      </c>
      <c r="J189" s="8">
        <f t="shared" si="14"/>
        <v>-0.85</v>
      </c>
      <c r="K189" s="9">
        <f t="shared" si="15"/>
        <v>-0.38503850385038502</v>
      </c>
    </row>
    <row r="190" spans="1:11" x14ac:dyDescent="0.2">
      <c r="A190" s="7" t="s">
        <v>313</v>
      </c>
      <c r="B190" s="65">
        <v>20</v>
      </c>
      <c r="C190" s="34">
        <f>IF(B196=0, "-", B190/B196)</f>
        <v>0.20833333333333334</v>
      </c>
      <c r="D190" s="65">
        <v>17</v>
      </c>
      <c r="E190" s="9">
        <f>IF(D196=0, "-", D190/D196)</f>
        <v>0.10759493670886076</v>
      </c>
      <c r="F190" s="81">
        <v>147</v>
      </c>
      <c r="G190" s="34">
        <f>IF(F196=0, "-", F190/F196)</f>
        <v>0.12531969309462915</v>
      </c>
      <c r="H190" s="65">
        <v>182</v>
      </c>
      <c r="I190" s="9">
        <f>IF(H196=0, "-", H190/H196)</f>
        <v>9.6705632306057387E-2</v>
      </c>
      <c r="J190" s="8">
        <f t="shared" si="14"/>
        <v>0.17647058823529413</v>
      </c>
      <c r="K190" s="9">
        <f t="shared" si="15"/>
        <v>-0.19230769230769232</v>
      </c>
    </row>
    <row r="191" spans="1:11" x14ac:dyDescent="0.2">
      <c r="A191" s="7" t="s">
        <v>314</v>
      </c>
      <c r="B191" s="65">
        <v>1</v>
      </c>
      <c r="C191" s="34">
        <f>IF(B196=0, "-", B191/B196)</f>
        <v>1.0416666666666666E-2</v>
      </c>
      <c r="D191" s="65">
        <v>20</v>
      </c>
      <c r="E191" s="9">
        <f>IF(D196=0, "-", D191/D196)</f>
        <v>0.12658227848101267</v>
      </c>
      <c r="F191" s="81">
        <v>23</v>
      </c>
      <c r="G191" s="34">
        <f>IF(F196=0, "-", F191/F196)</f>
        <v>1.9607843137254902E-2</v>
      </c>
      <c r="H191" s="65">
        <v>143</v>
      </c>
      <c r="I191" s="9">
        <f>IF(H196=0, "-", H191/H196)</f>
        <v>7.5982996811902237E-2</v>
      </c>
      <c r="J191" s="8">
        <f t="shared" si="14"/>
        <v>-0.95</v>
      </c>
      <c r="K191" s="9">
        <f t="shared" si="15"/>
        <v>-0.83916083916083917</v>
      </c>
    </row>
    <row r="192" spans="1:11" x14ac:dyDescent="0.2">
      <c r="A192" s="7" t="s">
        <v>315</v>
      </c>
      <c r="B192" s="65">
        <v>12</v>
      </c>
      <c r="C192" s="34">
        <f>IF(B196=0, "-", B192/B196)</f>
        <v>0.125</v>
      </c>
      <c r="D192" s="65">
        <v>2</v>
      </c>
      <c r="E192" s="9">
        <f>IF(D196=0, "-", D192/D196)</f>
        <v>1.2658227848101266E-2</v>
      </c>
      <c r="F192" s="81">
        <v>54</v>
      </c>
      <c r="G192" s="34">
        <f>IF(F196=0, "-", F192/F196)</f>
        <v>4.6035805626598467E-2</v>
      </c>
      <c r="H192" s="65">
        <v>67</v>
      </c>
      <c r="I192" s="9">
        <f>IF(H196=0, "-", H192/H196)</f>
        <v>3.5600425079702444E-2</v>
      </c>
      <c r="J192" s="8">
        <f t="shared" si="14"/>
        <v>5</v>
      </c>
      <c r="K192" s="9">
        <f t="shared" si="15"/>
        <v>-0.19402985074626866</v>
      </c>
    </row>
    <row r="193" spans="1:11" x14ac:dyDescent="0.2">
      <c r="A193" s="7" t="s">
        <v>316</v>
      </c>
      <c r="B193" s="65">
        <v>0</v>
      </c>
      <c r="C193" s="34">
        <f>IF(B196=0, "-", B193/B196)</f>
        <v>0</v>
      </c>
      <c r="D193" s="65">
        <v>0</v>
      </c>
      <c r="E193" s="9">
        <f>IF(D196=0, "-", D193/D196)</f>
        <v>0</v>
      </c>
      <c r="F193" s="81">
        <v>4</v>
      </c>
      <c r="G193" s="34">
        <f>IF(F196=0, "-", F193/F196)</f>
        <v>3.4100596760443308E-3</v>
      </c>
      <c r="H193" s="65">
        <v>14</v>
      </c>
      <c r="I193" s="9">
        <f>IF(H196=0, "-", H193/H196)</f>
        <v>7.4388947927736451E-3</v>
      </c>
      <c r="J193" s="8" t="str">
        <f t="shared" si="14"/>
        <v>-</v>
      </c>
      <c r="K193" s="9">
        <f t="shared" si="15"/>
        <v>-0.7142857142857143</v>
      </c>
    </row>
    <row r="194" spans="1:11" x14ac:dyDescent="0.2">
      <c r="A194" s="7" t="s">
        <v>317</v>
      </c>
      <c r="B194" s="65">
        <v>9</v>
      </c>
      <c r="C194" s="34">
        <f>IF(B196=0, "-", B194/B196)</f>
        <v>9.375E-2</v>
      </c>
      <c r="D194" s="65">
        <v>12</v>
      </c>
      <c r="E194" s="9">
        <f>IF(D196=0, "-", D194/D196)</f>
        <v>7.5949367088607597E-2</v>
      </c>
      <c r="F194" s="81">
        <v>38</v>
      </c>
      <c r="G194" s="34">
        <f>IF(F196=0, "-", F194/F196)</f>
        <v>3.239556692242114E-2</v>
      </c>
      <c r="H194" s="65">
        <v>170</v>
      </c>
      <c r="I194" s="9">
        <f>IF(H196=0, "-", H194/H196)</f>
        <v>9.0329436769394256E-2</v>
      </c>
      <c r="J194" s="8">
        <f t="shared" si="14"/>
        <v>-0.25</v>
      </c>
      <c r="K194" s="9">
        <f t="shared" si="15"/>
        <v>-0.77647058823529413</v>
      </c>
    </row>
    <row r="195" spans="1:11" x14ac:dyDescent="0.2">
      <c r="A195" s="2"/>
      <c r="B195" s="68"/>
      <c r="C195" s="33"/>
      <c r="D195" s="68"/>
      <c r="E195" s="6"/>
      <c r="F195" s="82"/>
      <c r="G195" s="33"/>
      <c r="H195" s="68"/>
      <c r="I195" s="6"/>
      <c r="J195" s="5"/>
      <c r="K195" s="6"/>
    </row>
    <row r="196" spans="1:11" s="43" customFormat="1" x14ac:dyDescent="0.2">
      <c r="A196" s="162" t="s">
        <v>607</v>
      </c>
      <c r="B196" s="71">
        <f>SUM(B187:B195)</f>
        <v>96</v>
      </c>
      <c r="C196" s="40">
        <f>B196/20342</f>
        <v>4.7192999705043754E-3</v>
      </c>
      <c r="D196" s="71">
        <f>SUM(D187:D195)</f>
        <v>158</v>
      </c>
      <c r="E196" s="41">
        <f>D196/17066</f>
        <v>9.2581741474276336E-3</v>
      </c>
      <c r="F196" s="77">
        <f>SUM(F187:F195)</f>
        <v>1173</v>
      </c>
      <c r="G196" s="42">
        <f>F196/195769</f>
        <v>5.9917555894957834E-3</v>
      </c>
      <c r="H196" s="71">
        <f>SUM(H187:H195)</f>
        <v>1882</v>
      </c>
      <c r="I196" s="41">
        <f>H196/214788</f>
        <v>8.762128238076615E-3</v>
      </c>
      <c r="J196" s="37">
        <f>IF(D196=0, "-", IF((B196-D196)/D196&lt;10, (B196-D196)/D196, "&gt;999%"))</f>
        <v>-0.39240506329113922</v>
      </c>
      <c r="K196" s="38">
        <f>IF(H196=0, "-", IF((F196-H196)/H196&lt;10, (F196-H196)/H196, "&gt;999%"))</f>
        <v>-0.37672688629117962</v>
      </c>
    </row>
    <row r="197" spans="1:11" x14ac:dyDescent="0.2">
      <c r="B197" s="83"/>
      <c r="D197" s="83"/>
      <c r="F197" s="83"/>
      <c r="H197" s="83"/>
    </row>
    <row r="198" spans="1:11" x14ac:dyDescent="0.2">
      <c r="A198" s="163" t="s">
        <v>149</v>
      </c>
      <c r="B198" s="61" t="s">
        <v>12</v>
      </c>
      <c r="C198" s="62" t="s">
        <v>13</v>
      </c>
      <c r="D198" s="61" t="s">
        <v>12</v>
      </c>
      <c r="E198" s="63" t="s">
        <v>13</v>
      </c>
      <c r="F198" s="62" t="s">
        <v>12</v>
      </c>
      <c r="G198" s="62" t="s">
        <v>13</v>
      </c>
      <c r="H198" s="61" t="s">
        <v>12</v>
      </c>
      <c r="I198" s="63" t="s">
        <v>13</v>
      </c>
      <c r="J198" s="61"/>
      <c r="K198" s="63"/>
    </row>
    <row r="199" spans="1:11" x14ac:dyDescent="0.2">
      <c r="A199" s="7" t="s">
        <v>318</v>
      </c>
      <c r="B199" s="65">
        <v>1</v>
      </c>
      <c r="C199" s="34">
        <f>IF(B204=0, "-", B199/B204)</f>
        <v>0.1</v>
      </c>
      <c r="D199" s="65">
        <v>0</v>
      </c>
      <c r="E199" s="9">
        <f>IF(D204=0, "-", D199/D204)</f>
        <v>0</v>
      </c>
      <c r="F199" s="81">
        <v>9</v>
      </c>
      <c r="G199" s="34">
        <f>IF(F204=0, "-", F199/F204)</f>
        <v>5.7692307692307696E-2</v>
      </c>
      <c r="H199" s="65">
        <v>2</v>
      </c>
      <c r="I199" s="9">
        <f>IF(H204=0, "-", H199/H204)</f>
        <v>1.680672268907563E-2</v>
      </c>
      <c r="J199" s="8" t="str">
        <f>IF(D199=0, "-", IF((B199-D199)/D199&lt;10, (B199-D199)/D199, "&gt;999%"))</f>
        <v>-</v>
      </c>
      <c r="K199" s="9">
        <f>IF(H199=0, "-", IF((F199-H199)/H199&lt;10, (F199-H199)/H199, "&gt;999%"))</f>
        <v>3.5</v>
      </c>
    </row>
    <row r="200" spans="1:11" x14ac:dyDescent="0.2">
      <c r="A200" s="7" t="s">
        <v>319</v>
      </c>
      <c r="B200" s="65">
        <v>1</v>
      </c>
      <c r="C200" s="34">
        <f>IF(B204=0, "-", B200/B204)</f>
        <v>0.1</v>
      </c>
      <c r="D200" s="65">
        <v>2</v>
      </c>
      <c r="E200" s="9">
        <f>IF(D204=0, "-", D200/D204)</f>
        <v>0.125</v>
      </c>
      <c r="F200" s="81">
        <v>33</v>
      </c>
      <c r="G200" s="34">
        <f>IF(F204=0, "-", F200/F204)</f>
        <v>0.21153846153846154</v>
      </c>
      <c r="H200" s="65">
        <v>28</v>
      </c>
      <c r="I200" s="9">
        <f>IF(H204=0, "-", H200/H204)</f>
        <v>0.23529411764705882</v>
      </c>
      <c r="J200" s="8">
        <f>IF(D200=0, "-", IF((B200-D200)/D200&lt;10, (B200-D200)/D200, "&gt;999%"))</f>
        <v>-0.5</v>
      </c>
      <c r="K200" s="9">
        <f>IF(H200=0, "-", IF((F200-H200)/H200&lt;10, (F200-H200)/H200, "&gt;999%"))</f>
        <v>0.17857142857142858</v>
      </c>
    </row>
    <row r="201" spans="1:11" x14ac:dyDescent="0.2">
      <c r="A201" s="7" t="s">
        <v>320</v>
      </c>
      <c r="B201" s="65">
        <v>5</v>
      </c>
      <c r="C201" s="34">
        <f>IF(B204=0, "-", B201/B204)</f>
        <v>0.5</v>
      </c>
      <c r="D201" s="65">
        <v>4</v>
      </c>
      <c r="E201" s="9">
        <f>IF(D204=0, "-", D201/D204)</f>
        <v>0.25</v>
      </c>
      <c r="F201" s="81">
        <v>65</v>
      </c>
      <c r="G201" s="34">
        <f>IF(F204=0, "-", F201/F204)</f>
        <v>0.41666666666666669</v>
      </c>
      <c r="H201" s="65">
        <v>62</v>
      </c>
      <c r="I201" s="9">
        <f>IF(H204=0, "-", H201/H204)</f>
        <v>0.52100840336134457</v>
      </c>
      <c r="J201" s="8">
        <f>IF(D201=0, "-", IF((B201-D201)/D201&lt;10, (B201-D201)/D201, "&gt;999%"))</f>
        <v>0.25</v>
      </c>
      <c r="K201" s="9">
        <f>IF(H201=0, "-", IF((F201-H201)/H201&lt;10, (F201-H201)/H201, "&gt;999%"))</f>
        <v>4.8387096774193547E-2</v>
      </c>
    </row>
    <row r="202" spans="1:11" x14ac:dyDescent="0.2">
      <c r="A202" s="7" t="s">
        <v>321</v>
      </c>
      <c r="B202" s="65">
        <v>3</v>
      </c>
      <c r="C202" s="34">
        <f>IF(B204=0, "-", B202/B204)</f>
        <v>0.3</v>
      </c>
      <c r="D202" s="65">
        <v>10</v>
      </c>
      <c r="E202" s="9">
        <f>IF(D204=0, "-", D202/D204)</f>
        <v>0.625</v>
      </c>
      <c r="F202" s="81">
        <v>49</v>
      </c>
      <c r="G202" s="34">
        <f>IF(F204=0, "-", F202/F204)</f>
        <v>0.3141025641025641</v>
      </c>
      <c r="H202" s="65">
        <v>27</v>
      </c>
      <c r="I202" s="9">
        <f>IF(H204=0, "-", H202/H204)</f>
        <v>0.22689075630252101</v>
      </c>
      <c r="J202" s="8">
        <f>IF(D202=0, "-", IF((B202-D202)/D202&lt;10, (B202-D202)/D202, "&gt;999%"))</f>
        <v>-0.7</v>
      </c>
      <c r="K202" s="9">
        <f>IF(H202=0, "-", IF((F202-H202)/H202&lt;10, (F202-H202)/H202, "&gt;999%"))</f>
        <v>0.81481481481481477</v>
      </c>
    </row>
    <row r="203" spans="1:11" x14ac:dyDescent="0.2">
      <c r="A203" s="2"/>
      <c r="B203" s="68"/>
      <c r="C203" s="33"/>
      <c r="D203" s="68"/>
      <c r="E203" s="6"/>
      <c r="F203" s="82"/>
      <c r="G203" s="33"/>
      <c r="H203" s="68"/>
      <c r="I203" s="6"/>
      <c r="J203" s="5"/>
      <c r="K203" s="6"/>
    </row>
    <row r="204" spans="1:11" s="43" customFormat="1" x14ac:dyDescent="0.2">
      <c r="A204" s="162" t="s">
        <v>606</v>
      </c>
      <c r="B204" s="71">
        <f>SUM(B199:B203)</f>
        <v>10</v>
      </c>
      <c r="C204" s="40">
        <f>B204/20342</f>
        <v>4.9159374692753905E-4</v>
      </c>
      <c r="D204" s="71">
        <f>SUM(D199:D203)</f>
        <v>16</v>
      </c>
      <c r="E204" s="41">
        <f>D204/17066</f>
        <v>9.3753662252431735E-4</v>
      </c>
      <c r="F204" s="77">
        <f>SUM(F199:F203)</f>
        <v>156</v>
      </c>
      <c r="G204" s="42">
        <f>F204/195769</f>
        <v>7.9685752085365913E-4</v>
      </c>
      <c r="H204" s="71">
        <f>SUM(H199:H203)</f>
        <v>119</v>
      </c>
      <c r="I204" s="41">
        <f>H204/214788</f>
        <v>5.540346760526659E-4</v>
      </c>
      <c r="J204" s="37">
        <f>IF(D204=0, "-", IF((B204-D204)/D204&lt;10, (B204-D204)/D204, "&gt;999%"))</f>
        <v>-0.375</v>
      </c>
      <c r="K204" s="38">
        <f>IF(H204=0, "-", IF((F204-H204)/H204&lt;10, (F204-H204)/H204, "&gt;999%"))</f>
        <v>0.31092436974789917</v>
      </c>
    </row>
    <row r="205" spans="1:11" x14ac:dyDescent="0.2">
      <c r="B205" s="83"/>
      <c r="D205" s="83"/>
      <c r="F205" s="83"/>
      <c r="H205" s="83"/>
    </row>
    <row r="206" spans="1:11" s="43" customFormat="1" x14ac:dyDescent="0.2">
      <c r="A206" s="162" t="s">
        <v>605</v>
      </c>
      <c r="B206" s="71">
        <v>106</v>
      </c>
      <c r="C206" s="40">
        <f>B206/20342</f>
        <v>5.2108937174319145E-3</v>
      </c>
      <c r="D206" s="71">
        <v>174</v>
      </c>
      <c r="E206" s="41">
        <f>D206/17066</f>
        <v>1.0195710769951951E-2</v>
      </c>
      <c r="F206" s="77">
        <v>1329</v>
      </c>
      <c r="G206" s="42">
        <f>F206/195769</f>
        <v>6.788613110349442E-3</v>
      </c>
      <c r="H206" s="71">
        <v>2001</v>
      </c>
      <c r="I206" s="41">
        <f>H206/214788</f>
        <v>9.3161629141292803E-3</v>
      </c>
      <c r="J206" s="37">
        <f>IF(D206=0, "-", IF((B206-D206)/D206&lt;10, (B206-D206)/D206, "&gt;999%"))</f>
        <v>-0.39080459770114945</v>
      </c>
      <c r="K206" s="38">
        <f>IF(H206=0, "-", IF((F206-H206)/H206&lt;10, (F206-H206)/H206, "&gt;999%"))</f>
        <v>-0.335832083958021</v>
      </c>
    </row>
    <row r="207" spans="1:11" x14ac:dyDescent="0.2">
      <c r="B207" s="83"/>
      <c r="D207" s="83"/>
      <c r="F207" s="83"/>
      <c r="H207" s="83"/>
    </row>
    <row r="208" spans="1:11" ht="15.75" x14ac:dyDescent="0.25">
      <c r="A208" s="164" t="s">
        <v>120</v>
      </c>
      <c r="B208" s="196" t="s">
        <v>1</v>
      </c>
      <c r="C208" s="200"/>
      <c r="D208" s="200"/>
      <c r="E208" s="197"/>
      <c r="F208" s="196" t="s">
        <v>14</v>
      </c>
      <c r="G208" s="200"/>
      <c r="H208" s="200"/>
      <c r="I208" s="197"/>
      <c r="J208" s="196" t="s">
        <v>15</v>
      </c>
      <c r="K208" s="197"/>
    </row>
    <row r="209" spans="1:11" x14ac:dyDescent="0.2">
      <c r="A209" s="22"/>
      <c r="B209" s="196">
        <f>VALUE(RIGHT($B$2, 4))</f>
        <v>2020</v>
      </c>
      <c r="C209" s="197"/>
      <c r="D209" s="196">
        <f>B209-1</f>
        <v>2019</v>
      </c>
      <c r="E209" s="204"/>
      <c r="F209" s="196">
        <f>B209</f>
        <v>2020</v>
      </c>
      <c r="G209" s="204"/>
      <c r="H209" s="196">
        <f>D209</f>
        <v>2019</v>
      </c>
      <c r="I209" s="204"/>
      <c r="J209" s="140" t="s">
        <v>4</v>
      </c>
      <c r="K209" s="141" t="s">
        <v>2</v>
      </c>
    </row>
    <row r="210" spans="1:11" x14ac:dyDescent="0.2">
      <c r="A210" s="163" t="s">
        <v>150</v>
      </c>
      <c r="B210" s="61" t="s">
        <v>12</v>
      </c>
      <c r="C210" s="62" t="s">
        <v>13</v>
      </c>
      <c r="D210" s="61" t="s">
        <v>12</v>
      </c>
      <c r="E210" s="63" t="s">
        <v>13</v>
      </c>
      <c r="F210" s="62" t="s">
        <v>12</v>
      </c>
      <c r="G210" s="62" t="s">
        <v>13</v>
      </c>
      <c r="H210" s="61" t="s">
        <v>12</v>
      </c>
      <c r="I210" s="63" t="s">
        <v>13</v>
      </c>
      <c r="J210" s="61"/>
      <c r="K210" s="63"/>
    </row>
    <row r="211" spans="1:11" x14ac:dyDescent="0.2">
      <c r="A211" s="7" t="s">
        <v>322</v>
      </c>
      <c r="B211" s="65">
        <v>0</v>
      </c>
      <c r="C211" s="34">
        <f>IF(B222=0, "-", B211/B222)</f>
        <v>0</v>
      </c>
      <c r="D211" s="65">
        <v>3</v>
      </c>
      <c r="E211" s="9">
        <f>IF(D222=0, "-", D211/D222)</f>
        <v>3.2967032967032968E-2</v>
      </c>
      <c r="F211" s="81">
        <v>7</v>
      </c>
      <c r="G211" s="34">
        <f>IF(F222=0, "-", F211/F222)</f>
        <v>5.8873002523128683E-3</v>
      </c>
      <c r="H211" s="65">
        <v>14</v>
      </c>
      <c r="I211" s="9">
        <f>IF(H222=0, "-", H211/H222)</f>
        <v>1.2248468941382326E-2</v>
      </c>
      <c r="J211" s="8">
        <f t="shared" ref="J211:J220" si="16">IF(D211=0, "-", IF((B211-D211)/D211&lt;10, (B211-D211)/D211, "&gt;999%"))</f>
        <v>-1</v>
      </c>
      <c r="K211" s="9">
        <f t="shared" ref="K211:K220" si="17">IF(H211=0, "-", IF((F211-H211)/H211&lt;10, (F211-H211)/H211, "&gt;999%"))</f>
        <v>-0.5</v>
      </c>
    </row>
    <row r="212" spans="1:11" x14ac:dyDescent="0.2">
      <c r="A212" s="7" t="s">
        <v>323</v>
      </c>
      <c r="B212" s="65">
        <v>2</v>
      </c>
      <c r="C212" s="34">
        <f>IF(B222=0, "-", B212/B222)</f>
        <v>2.5000000000000001E-2</v>
      </c>
      <c r="D212" s="65">
        <v>0</v>
      </c>
      <c r="E212" s="9">
        <f>IF(D222=0, "-", D212/D222)</f>
        <v>0</v>
      </c>
      <c r="F212" s="81">
        <v>24</v>
      </c>
      <c r="G212" s="34">
        <f>IF(F222=0, "-", F212/F222)</f>
        <v>2.0185029436501262E-2</v>
      </c>
      <c r="H212" s="65">
        <v>39</v>
      </c>
      <c r="I212" s="9">
        <f>IF(H222=0, "-", H212/H222)</f>
        <v>3.4120734908136482E-2</v>
      </c>
      <c r="J212" s="8" t="str">
        <f t="shared" si="16"/>
        <v>-</v>
      </c>
      <c r="K212" s="9">
        <f t="shared" si="17"/>
        <v>-0.38461538461538464</v>
      </c>
    </row>
    <row r="213" spans="1:11" x14ac:dyDescent="0.2">
      <c r="A213" s="7" t="s">
        <v>324</v>
      </c>
      <c r="B213" s="65">
        <v>8</v>
      </c>
      <c r="C213" s="34">
        <f>IF(B222=0, "-", B213/B222)</f>
        <v>0.1</v>
      </c>
      <c r="D213" s="65">
        <v>15</v>
      </c>
      <c r="E213" s="9">
        <f>IF(D222=0, "-", D213/D222)</f>
        <v>0.16483516483516483</v>
      </c>
      <c r="F213" s="81">
        <v>106</v>
      </c>
      <c r="G213" s="34">
        <f>IF(F222=0, "-", F213/F222)</f>
        <v>8.9150546677880568E-2</v>
      </c>
      <c r="H213" s="65">
        <v>117</v>
      </c>
      <c r="I213" s="9">
        <f>IF(H222=0, "-", H213/H222)</f>
        <v>0.10236220472440945</v>
      </c>
      <c r="J213" s="8">
        <f t="shared" si="16"/>
        <v>-0.46666666666666667</v>
      </c>
      <c r="K213" s="9">
        <f t="shared" si="17"/>
        <v>-9.4017094017094016E-2</v>
      </c>
    </row>
    <row r="214" spans="1:11" x14ac:dyDescent="0.2">
      <c r="A214" s="7" t="s">
        <v>325</v>
      </c>
      <c r="B214" s="65">
        <v>35</v>
      </c>
      <c r="C214" s="34">
        <f>IF(B222=0, "-", B214/B222)</f>
        <v>0.4375</v>
      </c>
      <c r="D214" s="65">
        <v>37</v>
      </c>
      <c r="E214" s="9">
        <f>IF(D222=0, "-", D214/D222)</f>
        <v>0.40659340659340659</v>
      </c>
      <c r="F214" s="81">
        <v>512</v>
      </c>
      <c r="G214" s="34">
        <f>IF(F222=0, "-", F214/F222)</f>
        <v>0.43061396131202689</v>
      </c>
      <c r="H214" s="65">
        <v>545</v>
      </c>
      <c r="I214" s="9">
        <f>IF(H222=0, "-", H214/H222)</f>
        <v>0.47681539807524059</v>
      </c>
      <c r="J214" s="8">
        <f t="shared" si="16"/>
        <v>-5.4054054054054057E-2</v>
      </c>
      <c r="K214" s="9">
        <f t="shared" si="17"/>
        <v>-6.0550458715596334E-2</v>
      </c>
    </row>
    <row r="215" spans="1:11" x14ac:dyDescent="0.2">
      <c r="A215" s="7" t="s">
        <v>326</v>
      </c>
      <c r="B215" s="65">
        <v>7</v>
      </c>
      <c r="C215" s="34">
        <f>IF(B222=0, "-", B215/B222)</f>
        <v>8.7499999999999994E-2</v>
      </c>
      <c r="D215" s="65">
        <v>9</v>
      </c>
      <c r="E215" s="9">
        <f>IF(D222=0, "-", D215/D222)</f>
        <v>9.8901098901098897E-2</v>
      </c>
      <c r="F215" s="81">
        <v>175</v>
      </c>
      <c r="G215" s="34">
        <f>IF(F222=0, "-", F215/F222)</f>
        <v>0.1471825063078217</v>
      </c>
      <c r="H215" s="65">
        <v>64</v>
      </c>
      <c r="I215" s="9">
        <f>IF(H222=0, "-", H215/H222)</f>
        <v>5.599300087489064E-2</v>
      </c>
      <c r="J215" s="8">
        <f t="shared" si="16"/>
        <v>-0.22222222222222221</v>
      </c>
      <c r="K215" s="9">
        <f t="shared" si="17"/>
        <v>1.734375</v>
      </c>
    </row>
    <row r="216" spans="1:11" x14ac:dyDescent="0.2">
      <c r="A216" s="7" t="s">
        <v>327</v>
      </c>
      <c r="B216" s="65">
        <v>1</v>
      </c>
      <c r="C216" s="34">
        <f>IF(B222=0, "-", B216/B222)</f>
        <v>1.2500000000000001E-2</v>
      </c>
      <c r="D216" s="65">
        <v>8</v>
      </c>
      <c r="E216" s="9">
        <f>IF(D222=0, "-", D216/D222)</f>
        <v>8.7912087912087919E-2</v>
      </c>
      <c r="F216" s="81">
        <v>92</v>
      </c>
      <c r="G216" s="34">
        <f>IF(F222=0, "-", F216/F222)</f>
        <v>7.7375946173254842E-2</v>
      </c>
      <c r="H216" s="65">
        <v>82</v>
      </c>
      <c r="I216" s="9">
        <f>IF(H222=0, "-", H216/H222)</f>
        <v>7.1741032370953625E-2</v>
      </c>
      <c r="J216" s="8">
        <f t="shared" si="16"/>
        <v>-0.875</v>
      </c>
      <c r="K216" s="9">
        <f t="shared" si="17"/>
        <v>0.12195121951219512</v>
      </c>
    </row>
    <row r="217" spans="1:11" x14ac:dyDescent="0.2">
      <c r="A217" s="7" t="s">
        <v>328</v>
      </c>
      <c r="B217" s="65">
        <v>4</v>
      </c>
      <c r="C217" s="34">
        <f>IF(B222=0, "-", B217/B222)</f>
        <v>0.05</v>
      </c>
      <c r="D217" s="65">
        <v>8</v>
      </c>
      <c r="E217" s="9">
        <f>IF(D222=0, "-", D217/D222)</f>
        <v>8.7912087912087919E-2</v>
      </c>
      <c r="F217" s="81">
        <v>54</v>
      </c>
      <c r="G217" s="34">
        <f>IF(F222=0, "-", F217/F222)</f>
        <v>4.5416316232127836E-2</v>
      </c>
      <c r="H217" s="65">
        <v>50</v>
      </c>
      <c r="I217" s="9">
        <f>IF(H222=0, "-", H217/H222)</f>
        <v>4.3744531933508309E-2</v>
      </c>
      <c r="J217" s="8">
        <f t="shared" si="16"/>
        <v>-0.5</v>
      </c>
      <c r="K217" s="9">
        <f t="shared" si="17"/>
        <v>0.08</v>
      </c>
    </row>
    <row r="218" spans="1:11" x14ac:dyDescent="0.2">
      <c r="A218" s="7" t="s">
        <v>329</v>
      </c>
      <c r="B218" s="65">
        <v>2</v>
      </c>
      <c r="C218" s="34">
        <f>IF(B222=0, "-", B218/B222)</f>
        <v>2.5000000000000001E-2</v>
      </c>
      <c r="D218" s="65">
        <v>1</v>
      </c>
      <c r="E218" s="9">
        <f>IF(D222=0, "-", D218/D222)</f>
        <v>1.098901098901099E-2</v>
      </c>
      <c r="F218" s="81">
        <v>31</v>
      </c>
      <c r="G218" s="34">
        <f>IF(F222=0, "-", F218/F222)</f>
        <v>2.6072329688814129E-2</v>
      </c>
      <c r="H218" s="65">
        <v>33</v>
      </c>
      <c r="I218" s="9">
        <f>IF(H222=0, "-", H218/H222)</f>
        <v>2.8871391076115485E-2</v>
      </c>
      <c r="J218" s="8">
        <f t="shared" si="16"/>
        <v>1</v>
      </c>
      <c r="K218" s="9">
        <f t="shared" si="17"/>
        <v>-6.0606060606060608E-2</v>
      </c>
    </row>
    <row r="219" spans="1:11" x14ac:dyDescent="0.2">
      <c r="A219" s="7" t="s">
        <v>330</v>
      </c>
      <c r="B219" s="65">
        <v>13</v>
      </c>
      <c r="C219" s="34">
        <f>IF(B222=0, "-", B219/B222)</f>
        <v>0.16250000000000001</v>
      </c>
      <c r="D219" s="65">
        <v>2</v>
      </c>
      <c r="E219" s="9">
        <f>IF(D222=0, "-", D219/D222)</f>
        <v>2.197802197802198E-2</v>
      </c>
      <c r="F219" s="81">
        <v>107</v>
      </c>
      <c r="G219" s="34">
        <f>IF(F222=0, "-", F219/F222)</f>
        <v>8.999158957106812E-2</v>
      </c>
      <c r="H219" s="65">
        <v>78</v>
      </c>
      <c r="I219" s="9">
        <f>IF(H222=0, "-", H219/H222)</f>
        <v>6.8241469816272965E-2</v>
      </c>
      <c r="J219" s="8">
        <f t="shared" si="16"/>
        <v>5.5</v>
      </c>
      <c r="K219" s="9">
        <f t="shared" si="17"/>
        <v>0.37179487179487181</v>
      </c>
    </row>
    <row r="220" spans="1:11" x14ac:dyDescent="0.2">
      <c r="A220" s="7" t="s">
        <v>331</v>
      </c>
      <c r="B220" s="65">
        <v>8</v>
      </c>
      <c r="C220" s="34">
        <f>IF(B222=0, "-", B220/B222)</f>
        <v>0.1</v>
      </c>
      <c r="D220" s="65">
        <v>8</v>
      </c>
      <c r="E220" s="9">
        <f>IF(D222=0, "-", D220/D222)</f>
        <v>8.7912087912087919E-2</v>
      </c>
      <c r="F220" s="81">
        <v>81</v>
      </c>
      <c r="G220" s="34">
        <f>IF(F222=0, "-", F220/F222)</f>
        <v>6.8124474348191758E-2</v>
      </c>
      <c r="H220" s="65">
        <v>121</v>
      </c>
      <c r="I220" s="9">
        <f>IF(H222=0, "-", H220/H222)</f>
        <v>0.10586176727909011</v>
      </c>
      <c r="J220" s="8">
        <f t="shared" si="16"/>
        <v>0</v>
      </c>
      <c r="K220" s="9">
        <f t="shared" si="17"/>
        <v>-0.33057851239669422</v>
      </c>
    </row>
    <row r="221" spans="1:11" x14ac:dyDescent="0.2">
      <c r="A221" s="2"/>
      <c r="B221" s="68"/>
      <c r="C221" s="33"/>
      <c r="D221" s="68"/>
      <c r="E221" s="6"/>
      <c r="F221" s="82"/>
      <c r="G221" s="33"/>
      <c r="H221" s="68"/>
      <c r="I221" s="6"/>
      <c r="J221" s="5"/>
      <c r="K221" s="6"/>
    </row>
    <row r="222" spans="1:11" s="43" customFormat="1" x14ac:dyDescent="0.2">
      <c r="A222" s="162" t="s">
        <v>604</v>
      </c>
      <c r="B222" s="71">
        <f>SUM(B211:B221)</f>
        <v>80</v>
      </c>
      <c r="C222" s="40">
        <f>B222/20342</f>
        <v>3.9327499754203124E-3</v>
      </c>
      <c r="D222" s="71">
        <f>SUM(D211:D221)</f>
        <v>91</v>
      </c>
      <c r="E222" s="41">
        <f>D222/17066</f>
        <v>5.3322395406070547E-3</v>
      </c>
      <c r="F222" s="77">
        <f>SUM(F211:F221)</f>
        <v>1189</v>
      </c>
      <c r="G222" s="42">
        <f>F222/195769</f>
        <v>6.0734845659935945E-3</v>
      </c>
      <c r="H222" s="71">
        <f>SUM(H211:H221)</f>
        <v>1143</v>
      </c>
      <c r="I222" s="41">
        <f>H222/214788</f>
        <v>5.3215263422537575E-3</v>
      </c>
      <c r="J222" s="37">
        <f>IF(D222=0, "-", IF((B222-D222)/D222&lt;10, (B222-D222)/D222, "&gt;999%"))</f>
        <v>-0.12087912087912088</v>
      </c>
      <c r="K222" s="38">
        <f>IF(H222=0, "-", IF((F222-H222)/H222&lt;10, (F222-H222)/H222, "&gt;999%"))</f>
        <v>4.0244969378827648E-2</v>
      </c>
    </row>
    <row r="223" spans="1:11" x14ac:dyDescent="0.2">
      <c r="B223" s="83"/>
      <c r="D223" s="83"/>
      <c r="F223" s="83"/>
      <c r="H223" s="83"/>
    </row>
    <row r="224" spans="1:11" x14ac:dyDescent="0.2">
      <c r="A224" s="163" t="s">
        <v>151</v>
      </c>
      <c r="B224" s="61" t="s">
        <v>12</v>
      </c>
      <c r="C224" s="62" t="s">
        <v>13</v>
      </c>
      <c r="D224" s="61" t="s">
        <v>12</v>
      </c>
      <c r="E224" s="63" t="s">
        <v>13</v>
      </c>
      <c r="F224" s="62" t="s">
        <v>12</v>
      </c>
      <c r="G224" s="62" t="s">
        <v>13</v>
      </c>
      <c r="H224" s="61" t="s">
        <v>12</v>
      </c>
      <c r="I224" s="63" t="s">
        <v>13</v>
      </c>
      <c r="J224" s="61"/>
      <c r="K224" s="63"/>
    </row>
    <row r="225" spans="1:11" x14ac:dyDescent="0.2">
      <c r="A225" s="7" t="s">
        <v>332</v>
      </c>
      <c r="B225" s="65">
        <v>0</v>
      </c>
      <c r="C225" s="34">
        <f>IF(B246=0, "-", B225/B246)</f>
        <v>0</v>
      </c>
      <c r="D225" s="65">
        <v>0</v>
      </c>
      <c r="E225" s="9">
        <f>IF(D246=0, "-", D225/D246)</f>
        <v>0</v>
      </c>
      <c r="F225" s="81">
        <v>0</v>
      </c>
      <c r="G225" s="34">
        <f>IF(F246=0, "-", F225/F246)</f>
        <v>0</v>
      </c>
      <c r="H225" s="65">
        <v>2</v>
      </c>
      <c r="I225" s="9">
        <f>IF(H246=0, "-", H225/H246)</f>
        <v>2.3752969121140144E-3</v>
      </c>
      <c r="J225" s="8" t="str">
        <f t="shared" ref="J225:J244" si="18">IF(D225=0, "-", IF((B225-D225)/D225&lt;10, (B225-D225)/D225, "&gt;999%"))</f>
        <v>-</v>
      </c>
      <c r="K225" s="9">
        <f t="shared" ref="K225:K244" si="19">IF(H225=0, "-", IF((F225-H225)/H225&lt;10, (F225-H225)/H225, "&gt;999%"))</f>
        <v>-1</v>
      </c>
    </row>
    <row r="226" spans="1:11" x14ac:dyDescent="0.2">
      <c r="A226" s="7" t="s">
        <v>333</v>
      </c>
      <c r="B226" s="65">
        <v>0</v>
      </c>
      <c r="C226" s="34">
        <f>IF(B246=0, "-", B226/B246)</f>
        <v>0</v>
      </c>
      <c r="D226" s="65">
        <v>0</v>
      </c>
      <c r="E226" s="9">
        <f>IF(D246=0, "-", D226/D246)</f>
        <v>0</v>
      </c>
      <c r="F226" s="81">
        <v>0</v>
      </c>
      <c r="G226" s="34">
        <f>IF(F246=0, "-", F226/F246)</f>
        <v>0</v>
      </c>
      <c r="H226" s="65">
        <v>4</v>
      </c>
      <c r="I226" s="9">
        <f>IF(H246=0, "-", H226/H246)</f>
        <v>4.7505938242280287E-3</v>
      </c>
      <c r="J226" s="8" t="str">
        <f t="shared" si="18"/>
        <v>-</v>
      </c>
      <c r="K226" s="9">
        <f t="shared" si="19"/>
        <v>-1</v>
      </c>
    </row>
    <row r="227" spans="1:11" x14ac:dyDescent="0.2">
      <c r="A227" s="7" t="s">
        <v>334</v>
      </c>
      <c r="B227" s="65">
        <v>4</v>
      </c>
      <c r="C227" s="34">
        <f>IF(B246=0, "-", B227/B246)</f>
        <v>4.7058823529411764E-2</v>
      </c>
      <c r="D227" s="65">
        <v>2</v>
      </c>
      <c r="E227" s="9">
        <f>IF(D246=0, "-", D227/D246)</f>
        <v>2.9850746268656716E-2</v>
      </c>
      <c r="F227" s="81">
        <v>34</v>
      </c>
      <c r="G227" s="34">
        <f>IF(F246=0, "-", F227/F246)</f>
        <v>5.5829228243021348E-2</v>
      </c>
      <c r="H227" s="65">
        <v>54</v>
      </c>
      <c r="I227" s="9">
        <f>IF(H246=0, "-", H227/H246)</f>
        <v>6.413301662707839E-2</v>
      </c>
      <c r="J227" s="8">
        <f t="shared" si="18"/>
        <v>1</v>
      </c>
      <c r="K227" s="9">
        <f t="shared" si="19"/>
        <v>-0.37037037037037035</v>
      </c>
    </row>
    <row r="228" spans="1:11" x14ac:dyDescent="0.2">
      <c r="A228" s="7" t="s">
        <v>335</v>
      </c>
      <c r="B228" s="65">
        <v>0</v>
      </c>
      <c r="C228" s="34">
        <f>IF(B246=0, "-", B228/B246)</f>
        <v>0</v>
      </c>
      <c r="D228" s="65">
        <v>3</v>
      </c>
      <c r="E228" s="9">
        <f>IF(D246=0, "-", D228/D246)</f>
        <v>4.4776119402985072E-2</v>
      </c>
      <c r="F228" s="81">
        <v>8</v>
      </c>
      <c r="G228" s="34">
        <f>IF(F246=0, "-", F228/F246)</f>
        <v>1.3136288998357963E-2</v>
      </c>
      <c r="H228" s="65">
        <v>13</v>
      </c>
      <c r="I228" s="9">
        <f>IF(H246=0, "-", H228/H246)</f>
        <v>1.5439429928741092E-2</v>
      </c>
      <c r="J228" s="8">
        <f t="shared" si="18"/>
        <v>-1</v>
      </c>
      <c r="K228" s="9">
        <f t="shared" si="19"/>
        <v>-0.38461538461538464</v>
      </c>
    </row>
    <row r="229" spans="1:11" x14ac:dyDescent="0.2">
      <c r="A229" s="7" t="s">
        <v>336</v>
      </c>
      <c r="B229" s="65">
        <v>18</v>
      </c>
      <c r="C229" s="34">
        <f>IF(B246=0, "-", B229/B246)</f>
        <v>0.21176470588235294</v>
      </c>
      <c r="D229" s="65">
        <v>0</v>
      </c>
      <c r="E229" s="9">
        <f>IF(D246=0, "-", D229/D246)</f>
        <v>0</v>
      </c>
      <c r="F229" s="81">
        <v>66</v>
      </c>
      <c r="G229" s="34">
        <f>IF(F246=0, "-", F229/F246)</f>
        <v>0.10837438423645321</v>
      </c>
      <c r="H229" s="65">
        <v>71</v>
      </c>
      <c r="I229" s="9">
        <f>IF(H246=0, "-", H229/H246)</f>
        <v>8.4323040380047509E-2</v>
      </c>
      <c r="J229" s="8" t="str">
        <f t="shared" si="18"/>
        <v>-</v>
      </c>
      <c r="K229" s="9">
        <f t="shared" si="19"/>
        <v>-7.0422535211267609E-2</v>
      </c>
    </row>
    <row r="230" spans="1:11" x14ac:dyDescent="0.2">
      <c r="A230" s="7" t="s">
        <v>337</v>
      </c>
      <c r="B230" s="65">
        <v>1</v>
      </c>
      <c r="C230" s="34">
        <f>IF(B246=0, "-", B230/B246)</f>
        <v>1.1764705882352941E-2</v>
      </c>
      <c r="D230" s="65">
        <v>3</v>
      </c>
      <c r="E230" s="9">
        <f>IF(D246=0, "-", D230/D246)</f>
        <v>4.4776119402985072E-2</v>
      </c>
      <c r="F230" s="81">
        <v>59</v>
      </c>
      <c r="G230" s="34">
        <f>IF(F246=0, "-", F230/F246)</f>
        <v>9.688013136288999E-2</v>
      </c>
      <c r="H230" s="65">
        <v>33</v>
      </c>
      <c r="I230" s="9">
        <f>IF(H246=0, "-", H230/H246)</f>
        <v>3.9192399049881234E-2</v>
      </c>
      <c r="J230" s="8">
        <f t="shared" si="18"/>
        <v>-0.66666666666666663</v>
      </c>
      <c r="K230" s="9">
        <f t="shared" si="19"/>
        <v>0.78787878787878785</v>
      </c>
    </row>
    <row r="231" spans="1:11" x14ac:dyDescent="0.2">
      <c r="A231" s="7" t="s">
        <v>338</v>
      </c>
      <c r="B231" s="65">
        <v>0</v>
      </c>
      <c r="C231" s="34">
        <f>IF(B246=0, "-", B231/B246)</f>
        <v>0</v>
      </c>
      <c r="D231" s="65">
        <v>0</v>
      </c>
      <c r="E231" s="9">
        <f>IF(D246=0, "-", D231/D246)</f>
        <v>0</v>
      </c>
      <c r="F231" s="81">
        <v>0</v>
      </c>
      <c r="G231" s="34">
        <f>IF(F246=0, "-", F231/F246)</f>
        <v>0</v>
      </c>
      <c r="H231" s="65">
        <v>1</v>
      </c>
      <c r="I231" s="9">
        <f>IF(H246=0, "-", H231/H246)</f>
        <v>1.1876484560570072E-3</v>
      </c>
      <c r="J231" s="8" t="str">
        <f t="shared" si="18"/>
        <v>-</v>
      </c>
      <c r="K231" s="9">
        <f t="shared" si="19"/>
        <v>-1</v>
      </c>
    </row>
    <row r="232" spans="1:11" x14ac:dyDescent="0.2">
      <c r="A232" s="7" t="s">
        <v>339</v>
      </c>
      <c r="B232" s="65">
        <v>4</v>
      </c>
      <c r="C232" s="34">
        <f>IF(B246=0, "-", B232/B246)</f>
        <v>4.7058823529411764E-2</v>
      </c>
      <c r="D232" s="65">
        <v>0</v>
      </c>
      <c r="E232" s="9">
        <f>IF(D246=0, "-", D232/D246)</f>
        <v>0</v>
      </c>
      <c r="F232" s="81">
        <v>7</v>
      </c>
      <c r="G232" s="34">
        <f>IF(F246=0, "-", F232/F246)</f>
        <v>1.1494252873563218E-2</v>
      </c>
      <c r="H232" s="65">
        <v>7</v>
      </c>
      <c r="I232" s="9">
        <f>IF(H246=0, "-", H232/H246)</f>
        <v>8.3135391923990498E-3</v>
      </c>
      <c r="J232" s="8" t="str">
        <f t="shared" si="18"/>
        <v>-</v>
      </c>
      <c r="K232" s="9">
        <f t="shared" si="19"/>
        <v>0</v>
      </c>
    </row>
    <row r="233" spans="1:11" x14ac:dyDescent="0.2">
      <c r="A233" s="7" t="s">
        <v>340</v>
      </c>
      <c r="B233" s="65">
        <v>1</v>
      </c>
      <c r="C233" s="34">
        <f>IF(B246=0, "-", B233/B246)</f>
        <v>1.1764705882352941E-2</v>
      </c>
      <c r="D233" s="65">
        <v>0</v>
      </c>
      <c r="E233" s="9">
        <f>IF(D246=0, "-", D233/D246)</f>
        <v>0</v>
      </c>
      <c r="F233" s="81">
        <v>9</v>
      </c>
      <c r="G233" s="34">
        <f>IF(F246=0, "-", F233/F246)</f>
        <v>1.4778325123152709E-2</v>
      </c>
      <c r="H233" s="65">
        <v>8</v>
      </c>
      <c r="I233" s="9">
        <f>IF(H246=0, "-", H233/H246)</f>
        <v>9.5011876484560574E-3</v>
      </c>
      <c r="J233" s="8" t="str">
        <f t="shared" si="18"/>
        <v>-</v>
      </c>
      <c r="K233" s="9">
        <f t="shared" si="19"/>
        <v>0.125</v>
      </c>
    </row>
    <row r="234" spans="1:11" x14ac:dyDescent="0.2">
      <c r="A234" s="7" t="s">
        <v>341</v>
      </c>
      <c r="B234" s="65">
        <v>7</v>
      </c>
      <c r="C234" s="34">
        <f>IF(B246=0, "-", B234/B246)</f>
        <v>8.2352941176470587E-2</v>
      </c>
      <c r="D234" s="65">
        <v>4</v>
      </c>
      <c r="E234" s="9">
        <f>IF(D246=0, "-", D234/D246)</f>
        <v>5.9701492537313432E-2</v>
      </c>
      <c r="F234" s="81">
        <v>42</v>
      </c>
      <c r="G234" s="34">
        <f>IF(F246=0, "-", F234/F246)</f>
        <v>6.8965517241379309E-2</v>
      </c>
      <c r="H234" s="65">
        <v>43</v>
      </c>
      <c r="I234" s="9">
        <f>IF(H246=0, "-", H234/H246)</f>
        <v>5.1068883610451303E-2</v>
      </c>
      <c r="J234" s="8">
        <f t="shared" si="18"/>
        <v>0.75</v>
      </c>
      <c r="K234" s="9">
        <f t="shared" si="19"/>
        <v>-2.3255813953488372E-2</v>
      </c>
    </row>
    <row r="235" spans="1:11" x14ac:dyDescent="0.2">
      <c r="A235" s="7" t="s">
        <v>342</v>
      </c>
      <c r="B235" s="65">
        <v>2</v>
      </c>
      <c r="C235" s="34">
        <f>IF(B246=0, "-", B235/B246)</f>
        <v>2.3529411764705882E-2</v>
      </c>
      <c r="D235" s="65">
        <v>0</v>
      </c>
      <c r="E235" s="9">
        <f>IF(D246=0, "-", D235/D246)</f>
        <v>0</v>
      </c>
      <c r="F235" s="81">
        <v>7</v>
      </c>
      <c r="G235" s="34">
        <f>IF(F246=0, "-", F235/F246)</f>
        <v>1.1494252873563218E-2</v>
      </c>
      <c r="H235" s="65">
        <v>5</v>
      </c>
      <c r="I235" s="9">
        <f>IF(H246=0, "-", H235/H246)</f>
        <v>5.9382422802850355E-3</v>
      </c>
      <c r="J235" s="8" t="str">
        <f t="shared" si="18"/>
        <v>-</v>
      </c>
      <c r="K235" s="9">
        <f t="shared" si="19"/>
        <v>0.4</v>
      </c>
    </row>
    <row r="236" spans="1:11" x14ac:dyDescent="0.2">
      <c r="A236" s="7" t="s">
        <v>343</v>
      </c>
      <c r="B236" s="65">
        <v>0</v>
      </c>
      <c r="C236" s="34">
        <f>IF(B246=0, "-", B236/B246)</f>
        <v>0</v>
      </c>
      <c r="D236" s="65">
        <v>0</v>
      </c>
      <c r="E236" s="9">
        <f>IF(D246=0, "-", D236/D246)</f>
        <v>0</v>
      </c>
      <c r="F236" s="81">
        <v>0</v>
      </c>
      <c r="G236" s="34">
        <f>IF(F246=0, "-", F236/F246)</f>
        <v>0</v>
      </c>
      <c r="H236" s="65">
        <v>1</v>
      </c>
      <c r="I236" s="9">
        <f>IF(H246=0, "-", H236/H246)</f>
        <v>1.1876484560570072E-3</v>
      </c>
      <c r="J236" s="8" t="str">
        <f t="shared" si="18"/>
        <v>-</v>
      </c>
      <c r="K236" s="9">
        <f t="shared" si="19"/>
        <v>-1</v>
      </c>
    </row>
    <row r="237" spans="1:11" x14ac:dyDescent="0.2">
      <c r="A237" s="7" t="s">
        <v>344</v>
      </c>
      <c r="B237" s="65">
        <v>1</v>
      </c>
      <c r="C237" s="34">
        <f>IF(B246=0, "-", B237/B246)</f>
        <v>1.1764705882352941E-2</v>
      </c>
      <c r="D237" s="65">
        <v>2</v>
      </c>
      <c r="E237" s="9">
        <f>IF(D246=0, "-", D237/D246)</f>
        <v>2.9850746268656716E-2</v>
      </c>
      <c r="F237" s="81">
        <v>8</v>
      </c>
      <c r="G237" s="34">
        <f>IF(F246=0, "-", F237/F246)</f>
        <v>1.3136288998357963E-2</v>
      </c>
      <c r="H237" s="65">
        <v>6</v>
      </c>
      <c r="I237" s="9">
        <f>IF(H246=0, "-", H237/H246)</f>
        <v>7.1258907363420431E-3</v>
      </c>
      <c r="J237" s="8">
        <f t="shared" si="18"/>
        <v>-0.5</v>
      </c>
      <c r="K237" s="9">
        <f t="shared" si="19"/>
        <v>0.33333333333333331</v>
      </c>
    </row>
    <row r="238" spans="1:11" x14ac:dyDescent="0.2">
      <c r="A238" s="7" t="s">
        <v>345</v>
      </c>
      <c r="B238" s="65">
        <v>29</v>
      </c>
      <c r="C238" s="34">
        <f>IF(B246=0, "-", B238/B246)</f>
        <v>0.3411764705882353</v>
      </c>
      <c r="D238" s="65">
        <v>36</v>
      </c>
      <c r="E238" s="9">
        <f>IF(D246=0, "-", D238/D246)</f>
        <v>0.53731343283582089</v>
      </c>
      <c r="F238" s="81">
        <v>209</v>
      </c>
      <c r="G238" s="34">
        <f>IF(F246=0, "-", F238/F246)</f>
        <v>0.34318555008210183</v>
      </c>
      <c r="H238" s="65">
        <v>370</v>
      </c>
      <c r="I238" s="9">
        <f>IF(H246=0, "-", H238/H246)</f>
        <v>0.43942992874109266</v>
      </c>
      <c r="J238" s="8">
        <f t="shared" si="18"/>
        <v>-0.19444444444444445</v>
      </c>
      <c r="K238" s="9">
        <f t="shared" si="19"/>
        <v>-0.43513513513513513</v>
      </c>
    </row>
    <row r="239" spans="1:11" x14ac:dyDescent="0.2">
      <c r="A239" s="7" t="s">
        <v>346</v>
      </c>
      <c r="B239" s="65">
        <v>12</v>
      </c>
      <c r="C239" s="34">
        <f>IF(B246=0, "-", B239/B246)</f>
        <v>0.14117647058823529</v>
      </c>
      <c r="D239" s="65">
        <v>7</v>
      </c>
      <c r="E239" s="9">
        <f>IF(D246=0, "-", D239/D246)</f>
        <v>0.1044776119402985</v>
      </c>
      <c r="F239" s="81">
        <v>74</v>
      </c>
      <c r="G239" s="34">
        <f>IF(F246=0, "-", F239/F246)</f>
        <v>0.12151067323481117</v>
      </c>
      <c r="H239" s="65">
        <v>96</v>
      </c>
      <c r="I239" s="9">
        <f>IF(H246=0, "-", H239/H246)</f>
        <v>0.11401425178147269</v>
      </c>
      <c r="J239" s="8">
        <f t="shared" si="18"/>
        <v>0.7142857142857143</v>
      </c>
      <c r="K239" s="9">
        <f t="shared" si="19"/>
        <v>-0.22916666666666666</v>
      </c>
    </row>
    <row r="240" spans="1:11" x14ac:dyDescent="0.2">
      <c r="A240" s="7" t="s">
        <v>347</v>
      </c>
      <c r="B240" s="65">
        <v>1</v>
      </c>
      <c r="C240" s="34">
        <f>IF(B246=0, "-", B240/B246)</f>
        <v>1.1764705882352941E-2</v>
      </c>
      <c r="D240" s="65">
        <v>4</v>
      </c>
      <c r="E240" s="9">
        <f>IF(D246=0, "-", D240/D246)</f>
        <v>5.9701492537313432E-2</v>
      </c>
      <c r="F240" s="81">
        <v>9</v>
      </c>
      <c r="G240" s="34">
        <f>IF(F246=0, "-", F240/F246)</f>
        <v>1.4778325123152709E-2</v>
      </c>
      <c r="H240" s="65">
        <v>20</v>
      </c>
      <c r="I240" s="9">
        <f>IF(H246=0, "-", H240/H246)</f>
        <v>2.3752969121140142E-2</v>
      </c>
      <c r="J240" s="8">
        <f t="shared" si="18"/>
        <v>-0.75</v>
      </c>
      <c r="K240" s="9">
        <f t="shared" si="19"/>
        <v>-0.55000000000000004</v>
      </c>
    </row>
    <row r="241" spans="1:11" x14ac:dyDescent="0.2">
      <c r="A241" s="7" t="s">
        <v>348</v>
      </c>
      <c r="B241" s="65">
        <v>0</v>
      </c>
      <c r="C241" s="34">
        <f>IF(B246=0, "-", B241/B246)</f>
        <v>0</v>
      </c>
      <c r="D241" s="65">
        <v>0</v>
      </c>
      <c r="E241" s="9">
        <f>IF(D246=0, "-", D241/D246)</f>
        <v>0</v>
      </c>
      <c r="F241" s="81">
        <v>1</v>
      </c>
      <c r="G241" s="34">
        <f>IF(F246=0, "-", F241/F246)</f>
        <v>1.6420361247947454E-3</v>
      </c>
      <c r="H241" s="65">
        <v>2</v>
      </c>
      <c r="I241" s="9">
        <f>IF(H246=0, "-", H241/H246)</f>
        <v>2.3752969121140144E-3</v>
      </c>
      <c r="J241" s="8" t="str">
        <f t="shared" si="18"/>
        <v>-</v>
      </c>
      <c r="K241" s="9">
        <f t="shared" si="19"/>
        <v>-0.5</v>
      </c>
    </row>
    <row r="242" spans="1:11" x14ac:dyDescent="0.2">
      <c r="A242" s="7" t="s">
        <v>349</v>
      </c>
      <c r="B242" s="65">
        <v>0</v>
      </c>
      <c r="C242" s="34">
        <f>IF(B246=0, "-", B242/B246)</f>
        <v>0</v>
      </c>
      <c r="D242" s="65">
        <v>1</v>
      </c>
      <c r="E242" s="9">
        <f>IF(D246=0, "-", D242/D246)</f>
        <v>1.4925373134328358E-2</v>
      </c>
      <c r="F242" s="81">
        <v>14</v>
      </c>
      <c r="G242" s="34">
        <f>IF(F246=0, "-", F242/F246)</f>
        <v>2.2988505747126436E-2</v>
      </c>
      <c r="H242" s="65">
        <v>13</v>
      </c>
      <c r="I242" s="9">
        <f>IF(H246=0, "-", H242/H246)</f>
        <v>1.5439429928741092E-2</v>
      </c>
      <c r="J242" s="8">
        <f t="shared" si="18"/>
        <v>-1</v>
      </c>
      <c r="K242" s="9">
        <f t="shared" si="19"/>
        <v>7.6923076923076927E-2</v>
      </c>
    </row>
    <row r="243" spans="1:11" x14ac:dyDescent="0.2">
      <c r="A243" s="7" t="s">
        <v>350</v>
      </c>
      <c r="B243" s="65">
        <v>3</v>
      </c>
      <c r="C243" s="34">
        <f>IF(B246=0, "-", B243/B246)</f>
        <v>3.5294117647058823E-2</v>
      </c>
      <c r="D243" s="65">
        <v>1</v>
      </c>
      <c r="E243" s="9">
        <f>IF(D246=0, "-", D243/D246)</f>
        <v>1.4925373134328358E-2</v>
      </c>
      <c r="F243" s="81">
        <v>23</v>
      </c>
      <c r="G243" s="34">
        <f>IF(F246=0, "-", F243/F246)</f>
        <v>3.7766830870279149E-2</v>
      </c>
      <c r="H243" s="65">
        <v>26</v>
      </c>
      <c r="I243" s="9">
        <f>IF(H246=0, "-", H243/H246)</f>
        <v>3.0878859857482184E-2</v>
      </c>
      <c r="J243" s="8">
        <f t="shared" si="18"/>
        <v>2</v>
      </c>
      <c r="K243" s="9">
        <f t="shared" si="19"/>
        <v>-0.11538461538461539</v>
      </c>
    </row>
    <row r="244" spans="1:11" x14ac:dyDescent="0.2">
      <c r="A244" s="7" t="s">
        <v>351</v>
      </c>
      <c r="B244" s="65">
        <v>2</v>
      </c>
      <c r="C244" s="34">
        <f>IF(B246=0, "-", B244/B246)</f>
        <v>2.3529411764705882E-2</v>
      </c>
      <c r="D244" s="65">
        <v>4</v>
      </c>
      <c r="E244" s="9">
        <f>IF(D246=0, "-", D244/D246)</f>
        <v>5.9701492537313432E-2</v>
      </c>
      <c r="F244" s="81">
        <v>39</v>
      </c>
      <c r="G244" s="34">
        <f>IF(F246=0, "-", F244/F246)</f>
        <v>6.4039408866995079E-2</v>
      </c>
      <c r="H244" s="65">
        <v>67</v>
      </c>
      <c r="I244" s="9">
        <f>IF(H246=0, "-", H244/H246)</f>
        <v>7.9572446555819479E-2</v>
      </c>
      <c r="J244" s="8">
        <f t="shared" si="18"/>
        <v>-0.5</v>
      </c>
      <c r="K244" s="9">
        <f t="shared" si="19"/>
        <v>-0.41791044776119401</v>
      </c>
    </row>
    <row r="245" spans="1:11" x14ac:dyDescent="0.2">
      <c r="A245" s="2"/>
      <c r="B245" s="68"/>
      <c r="C245" s="33"/>
      <c r="D245" s="68"/>
      <c r="E245" s="6"/>
      <c r="F245" s="82"/>
      <c r="G245" s="33"/>
      <c r="H245" s="68"/>
      <c r="I245" s="6"/>
      <c r="J245" s="5"/>
      <c r="K245" s="6"/>
    </row>
    <row r="246" spans="1:11" s="43" customFormat="1" x14ac:dyDescent="0.2">
      <c r="A246" s="162" t="s">
        <v>603</v>
      </c>
      <c r="B246" s="71">
        <f>SUM(B225:B245)</f>
        <v>85</v>
      </c>
      <c r="C246" s="40">
        <f>B246/20342</f>
        <v>4.1785468488840819E-3</v>
      </c>
      <c r="D246" s="71">
        <f>SUM(D225:D245)</f>
        <v>67</v>
      </c>
      <c r="E246" s="41">
        <f>D246/17066</f>
        <v>3.9259346068205789E-3</v>
      </c>
      <c r="F246" s="77">
        <f>SUM(F225:F245)</f>
        <v>609</v>
      </c>
      <c r="G246" s="42">
        <f>F246/195769</f>
        <v>3.1108091679479385E-3</v>
      </c>
      <c r="H246" s="71">
        <f>SUM(H225:H245)</f>
        <v>842</v>
      </c>
      <c r="I246" s="41">
        <f>H246/214788</f>
        <v>3.9201445145911314E-3</v>
      </c>
      <c r="J246" s="37">
        <f>IF(D246=0, "-", IF((B246-D246)/D246&lt;10, (B246-D246)/D246, "&gt;999%"))</f>
        <v>0.26865671641791045</v>
      </c>
      <c r="K246" s="38">
        <f>IF(H246=0, "-", IF((F246-H246)/H246&lt;10, (F246-H246)/H246, "&gt;999%"))</f>
        <v>-0.27672209026128264</v>
      </c>
    </row>
    <row r="247" spans="1:11" x14ac:dyDescent="0.2">
      <c r="B247" s="83"/>
      <c r="D247" s="83"/>
      <c r="F247" s="83"/>
      <c r="H247" s="83"/>
    </row>
    <row r="248" spans="1:11" x14ac:dyDescent="0.2">
      <c r="A248" s="163" t="s">
        <v>152</v>
      </c>
      <c r="B248" s="61" t="s">
        <v>12</v>
      </c>
      <c r="C248" s="62" t="s">
        <v>13</v>
      </c>
      <c r="D248" s="61" t="s">
        <v>12</v>
      </c>
      <c r="E248" s="63" t="s">
        <v>13</v>
      </c>
      <c r="F248" s="62" t="s">
        <v>12</v>
      </c>
      <c r="G248" s="62" t="s">
        <v>13</v>
      </c>
      <c r="H248" s="61" t="s">
        <v>12</v>
      </c>
      <c r="I248" s="63" t="s">
        <v>13</v>
      </c>
      <c r="J248" s="61"/>
      <c r="K248" s="63"/>
    </row>
    <row r="249" spans="1:11" x14ac:dyDescent="0.2">
      <c r="A249" s="7" t="s">
        <v>352</v>
      </c>
      <c r="B249" s="65">
        <v>2</v>
      </c>
      <c r="C249" s="34">
        <f>IF(B265=0, "-", B249/B265)</f>
        <v>0.125</v>
      </c>
      <c r="D249" s="65">
        <v>1</v>
      </c>
      <c r="E249" s="9">
        <f>IF(D265=0, "-", D249/D265)</f>
        <v>9.0909090909090912E-2</v>
      </c>
      <c r="F249" s="81">
        <v>13</v>
      </c>
      <c r="G249" s="34">
        <f>IF(F265=0, "-", F249/F265)</f>
        <v>7.0652173913043473E-2</v>
      </c>
      <c r="H249" s="65">
        <v>24</v>
      </c>
      <c r="I249" s="9">
        <f>IF(H265=0, "-", H249/H265)</f>
        <v>9.9173553719008267E-2</v>
      </c>
      <c r="J249" s="8">
        <f t="shared" ref="J249:J263" si="20">IF(D249=0, "-", IF((B249-D249)/D249&lt;10, (B249-D249)/D249, "&gt;999%"))</f>
        <v>1</v>
      </c>
      <c r="K249" s="9">
        <f t="shared" ref="K249:K263" si="21">IF(H249=0, "-", IF((F249-H249)/H249&lt;10, (F249-H249)/H249, "&gt;999%"))</f>
        <v>-0.45833333333333331</v>
      </c>
    </row>
    <row r="250" spans="1:11" x14ac:dyDescent="0.2">
      <c r="A250" s="7" t="s">
        <v>353</v>
      </c>
      <c r="B250" s="65">
        <v>0</v>
      </c>
      <c r="C250" s="34">
        <f>IF(B265=0, "-", B250/B265)</f>
        <v>0</v>
      </c>
      <c r="D250" s="65">
        <v>0</v>
      </c>
      <c r="E250" s="9">
        <f>IF(D265=0, "-", D250/D265)</f>
        <v>0</v>
      </c>
      <c r="F250" s="81">
        <v>2</v>
      </c>
      <c r="G250" s="34">
        <f>IF(F265=0, "-", F250/F265)</f>
        <v>1.0869565217391304E-2</v>
      </c>
      <c r="H250" s="65">
        <v>2</v>
      </c>
      <c r="I250" s="9">
        <f>IF(H265=0, "-", H250/H265)</f>
        <v>8.2644628099173556E-3</v>
      </c>
      <c r="J250" s="8" t="str">
        <f t="shared" si="20"/>
        <v>-</v>
      </c>
      <c r="K250" s="9">
        <f t="shared" si="21"/>
        <v>0</v>
      </c>
    </row>
    <row r="251" spans="1:11" x14ac:dyDescent="0.2">
      <c r="A251" s="7" t="s">
        <v>354</v>
      </c>
      <c r="B251" s="65">
        <v>2</v>
      </c>
      <c r="C251" s="34">
        <f>IF(B265=0, "-", B251/B265)</f>
        <v>0.125</v>
      </c>
      <c r="D251" s="65">
        <v>2</v>
      </c>
      <c r="E251" s="9">
        <f>IF(D265=0, "-", D251/D265)</f>
        <v>0.18181818181818182</v>
      </c>
      <c r="F251" s="81">
        <v>25</v>
      </c>
      <c r="G251" s="34">
        <f>IF(F265=0, "-", F251/F265)</f>
        <v>0.1358695652173913</v>
      </c>
      <c r="H251" s="65">
        <v>25</v>
      </c>
      <c r="I251" s="9">
        <f>IF(H265=0, "-", H251/H265)</f>
        <v>0.10330578512396695</v>
      </c>
      <c r="J251" s="8">
        <f t="shared" si="20"/>
        <v>0</v>
      </c>
      <c r="K251" s="9">
        <f t="shared" si="21"/>
        <v>0</v>
      </c>
    </row>
    <row r="252" spans="1:11" x14ac:dyDescent="0.2">
      <c r="A252" s="7" t="s">
        <v>355</v>
      </c>
      <c r="B252" s="65">
        <v>1</v>
      </c>
      <c r="C252" s="34">
        <f>IF(B265=0, "-", B252/B265)</f>
        <v>6.25E-2</v>
      </c>
      <c r="D252" s="65">
        <v>0</v>
      </c>
      <c r="E252" s="9">
        <f>IF(D265=0, "-", D252/D265)</f>
        <v>0</v>
      </c>
      <c r="F252" s="81">
        <v>8</v>
      </c>
      <c r="G252" s="34">
        <f>IF(F265=0, "-", F252/F265)</f>
        <v>4.3478260869565216E-2</v>
      </c>
      <c r="H252" s="65">
        <v>11</v>
      </c>
      <c r="I252" s="9">
        <f>IF(H265=0, "-", H252/H265)</f>
        <v>4.5454545454545456E-2</v>
      </c>
      <c r="J252" s="8" t="str">
        <f t="shared" si="20"/>
        <v>-</v>
      </c>
      <c r="K252" s="9">
        <f t="shared" si="21"/>
        <v>-0.27272727272727271</v>
      </c>
    </row>
    <row r="253" spans="1:11" x14ac:dyDescent="0.2">
      <c r="A253" s="7" t="s">
        <v>356</v>
      </c>
      <c r="B253" s="65">
        <v>0</v>
      </c>
      <c r="C253" s="34">
        <f>IF(B265=0, "-", B253/B265)</f>
        <v>0</v>
      </c>
      <c r="D253" s="65">
        <v>0</v>
      </c>
      <c r="E253" s="9">
        <f>IF(D265=0, "-", D253/D265)</f>
        <v>0</v>
      </c>
      <c r="F253" s="81">
        <v>1</v>
      </c>
      <c r="G253" s="34">
        <f>IF(F265=0, "-", F253/F265)</f>
        <v>5.434782608695652E-3</v>
      </c>
      <c r="H253" s="65">
        <v>4</v>
      </c>
      <c r="I253" s="9">
        <f>IF(H265=0, "-", H253/H265)</f>
        <v>1.6528925619834711E-2</v>
      </c>
      <c r="J253" s="8" t="str">
        <f t="shared" si="20"/>
        <v>-</v>
      </c>
      <c r="K253" s="9">
        <f t="shared" si="21"/>
        <v>-0.75</v>
      </c>
    </row>
    <row r="254" spans="1:11" x14ac:dyDescent="0.2">
      <c r="A254" s="7" t="s">
        <v>357</v>
      </c>
      <c r="B254" s="65">
        <v>4</v>
      </c>
      <c r="C254" s="34">
        <f>IF(B265=0, "-", B254/B265)</f>
        <v>0.25</v>
      </c>
      <c r="D254" s="65">
        <v>3</v>
      </c>
      <c r="E254" s="9">
        <f>IF(D265=0, "-", D254/D265)</f>
        <v>0.27272727272727271</v>
      </c>
      <c r="F254" s="81">
        <v>42</v>
      </c>
      <c r="G254" s="34">
        <f>IF(F265=0, "-", F254/F265)</f>
        <v>0.22826086956521738</v>
      </c>
      <c r="H254" s="65">
        <v>54</v>
      </c>
      <c r="I254" s="9">
        <f>IF(H265=0, "-", H254/H265)</f>
        <v>0.2231404958677686</v>
      </c>
      <c r="J254" s="8">
        <f t="shared" si="20"/>
        <v>0.33333333333333331</v>
      </c>
      <c r="K254" s="9">
        <f t="shared" si="21"/>
        <v>-0.22222222222222221</v>
      </c>
    </row>
    <row r="255" spans="1:11" x14ac:dyDescent="0.2">
      <c r="A255" s="7" t="s">
        <v>358</v>
      </c>
      <c r="B255" s="65">
        <v>0</v>
      </c>
      <c r="C255" s="34">
        <f>IF(B265=0, "-", B255/B265)</f>
        <v>0</v>
      </c>
      <c r="D255" s="65">
        <v>1</v>
      </c>
      <c r="E255" s="9">
        <f>IF(D265=0, "-", D255/D265)</f>
        <v>9.0909090909090912E-2</v>
      </c>
      <c r="F255" s="81">
        <v>13</v>
      </c>
      <c r="G255" s="34">
        <f>IF(F265=0, "-", F255/F265)</f>
        <v>7.0652173913043473E-2</v>
      </c>
      <c r="H255" s="65">
        <v>16</v>
      </c>
      <c r="I255" s="9">
        <f>IF(H265=0, "-", H255/H265)</f>
        <v>6.6115702479338845E-2</v>
      </c>
      <c r="J255" s="8">
        <f t="shared" si="20"/>
        <v>-1</v>
      </c>
      <c r="K255" s="9">
        <f t="shared" si="21"/>
        <v>-0.1875</v>
      </c>
    </row>
    <row r="256" spans="1:11" x14ac:dyDescent="0.2">
      <c r="A256" s="7" t="s">
        <v>359</v>
      </c>
      <c r="B256" s="65">
        <v>3</v>
      </c>
      <c r="C256" s="34">
        <f>IF(B265=0, "-", B256/B265)</f>
        <v>0.1875</v>
      </c>
      <c r="D256" s="65">
        <v>0</v>
      </c>
      <c r="E256" s="9">
        <f>IF(D265=0, "-", D256/D265)</f>
        <v>0</v>
      </c>
      <c r="F256" s="81">
        <v>7</v>
      </c>
      <c r="G256" s="34">
        <f>IF(F265=0, "-", F256/F265)</f>
        <v>3.8043478260869568E-2</v>
      </c>
      <c r="H256" s="65">
        <v>2</v>
      </c>
      <c r="I256" s="9">
        <f>IF(H265=0, "-", H256/H265)</f>
        <v>8.2644628099173556E-3</v>
      </c>
      <c r="J256" s="8" t="str">
        <f t="shared" si="20"/>
        <v>-</v>
      </c>
      <c r="K256" s="9">
        <f t="shared" si="21"/>
        <v>2.5</v>
      </c>
    </row>
    <row r="257" spans="1:11" x14ac:dyDescent="0.2">
      <c r="A257" s="7" t="s">
        <v>360</v>
      </c>
      <c r="B257" s="65">
        <v>0</v>
      </c>
      <c r="C257" s="34">
        <f>IF(B265=0, "-", B257/B265)</f>
        <v>0</v>
      </c>
      <c r="D257" s="65">
        <v>0</v>
      </c>
      <c r="E257" s="9">
        <f>IF(D265=0, "-", D257/D265)</f>
        <v>0</v>
      </c>
      <c r="F257" s="81">
        <v>3</v>
      </c>
      <c r="G257" s="34">
        <f>IF(F265=0, "-", F257/F265)</f>
        <v>1.6304347826086956E-2</v>
      </c>
      <c r="H257" s="65">
        <v>12</v>
      </c>
      <c r="I257" s="9">
        <f>IF(H265=0, "-", H257/H265)</f>
        <v>4.9586776859504134E-2</v>
      </c>
      <c r="J257" s="8" t="str">
        <f t="shared" si="20"/>
        <v>-</v>
      </c>
      <c r="K257" s="9">
        <f t="shared" si="21"/>
        <v>-0.75</v>
      </c>
    </row>
    <row r="258" spans="1:11" x14ac:dyDescent="0.2">
      <c r="A258" s="7" t="s">
        <v>361</v>
      </c>
      <c r="B258" s="65">
        <v>0</v>
      </c>
      <c r="C258" s="34">
        <f>IF(B265=0, "-", B258/B265)</f>
        <v>0</v>
      </c>
      <c r="D258" s="65">
        <v>0</v>
      </c>
      <c r="E258" s="9">
        <f>IF(D265=0, "-", D258/D265)</f>
        <v>0</v>
      </c>
      <c r="F258" s="81">
        <v>5</v>
      </c>
      <c r="G258" s="34">
        <f>IF(F265=0, "-", F258/F265)</f>
        <v>2.717391304347826E-2</v>
      </c>
      <c r="H258" s="65">
        <v>13</v>
      </c>
      <c r="I258" s="9">
        <f>IF(H265=0, "-", H258/H265)</f>
        <v>5.3719008264462811E-2</v>
      </c>
      <c r="J258" s="8" t="str">
        <f t="shared" si="20"/>
        <v>-</v>
      </c>
      <c r="K258" s="9">
        <f t="shared" si="21"/>
        <v>-0.61538461538461542</v>
      </c>
    </row>
    <row r="259" spans="1:11" x14ac:dyDescent="0.2">
      <c r="A259" s="7" t="s">
        <v>362</v>
      </c>
      <c r="B259" s="65">
        <v>0</v>
      </c>
      <c r="C259" s="34">
        <f>IF(B265=0, "-", B259/B265)</f>
        <v>0</v>
      </c>
      <c r="D259" s="65">
        <v>1</v>
      </c>
      <c r="E259" s="9">
        <f>IF(D265=0, "-", D259/D265)</f>
        <v>9.0909090909090912E-2</v>
      </c>
      <c r="F259" s="81">
        <v>2</v>
      </c>
      <c r="G259" s="34">
        <f>IF(F265=0, "-", F259/F265)</f>
        <v>1.0869565217391304E-2</v>
      </c>
      <c r="H259" s="65">
        <v>9</v>
      </c>
      <c r="I259" s="9">
        <f>IF(H265=0, "-", H259/H265)</f>
        <v>3.71900826446281E-2</v>
      </c>
      <c r="J259" s="8">
        <f t="shared" si="20"/>
        <v>-1</v>
      </c>
      <c r="K259" s="9">
        <f t="shared" si="21"/>
        <v>-0.77777777777777779</v>
      </c>
    </row>
    <row r="260" spans="1:11" x14ac:dyDescent="0.2">
      <c r="A260" s="7" t="s">
        <v>363</v>
      </c>
      <c r="B260" s="65">
        <v>0</v>
      </c>
      <c r="C260" s="34">
        <f>IF(B265=0, "-", B260/B265)</f>
        <v>0</v>
      </c>
      <c r="D260" s="65">
        <v>0</v>
      </c>
      <c r="E260" s="9">
        <f>IF(D265=0, "-", D260/D265)</f>
        <v>0</v>
      </c>
      <c r="F260" s="81">
        <v>0</v>
      </c>
      <c r="G260" s="34">
        <f>IF(F265=0, "-", F260/F265)</f>
        <v>0</v>
      </c>
      <c r="H260" s="65">
        <v>1</v>
      </c>
      <c r="I260" s="9">
        <f>IF(H265=0, "-", H260/H265)</f>
        <v>4.1322314049586778E-3</v>
      </c>
      <c r="J260" s="8" t="str">
        <f t="shared" si="20"/>
        <v>-</v>
      </c>
      <c r="K260" s="9">
        <f t="shared" si="21"/>
        <v>-1</v>
      </c>
    </row>
    <row r="261" spans="1:11" x14ac:dyDescent="0.2">
      <c r="A261" s="7" t="s">
        <v>364</v>
      </c>
      <c r="B261" s="65">
        <v>0</v>
      </c>
      <c r="C261" s="34">
        <f>IF(B265=0, "-", B261/B265)</f>
        <v>0</v>
      </c>
      <c r="D261" s="65">
        <v>0</v>
      </c>
      <c r="E261" s="9">
        <f>IF(D265=0, "-", D261/D265)</f>
        <v>0</v>
      </c>
      <c r="F261" s="81">
        <v>3</v>
      </c>
      <c r="G261" s="34">
        <f>IF(F265=0, "-", F261/F265)</f>
        <v>1.6304347826086956E-2</v>
      </c>
      <c r="H261" s="65">
        <v>6</v>
      </c>
      <c r="I261" s="9">
        <f>IF(H265=0, "-", H261/H265)</f>
        <v>2.4793388429752067E-2</v>
      </c>
      <c r="J261" s="8" t="str">
        <f t="shared" si="20"/>
        <v>-</v>
      </c>
      <c r="K261" s="9">
        <f t="shared" si="21"/>
        <v>-0.5</v>
      </c>
    </row>
    <row r="262" spans="1:11" x14ac:dyDescent="0.2">
      <c r="A262" s="7" t="s">
        <v>365</v>
      </c>
      <c r="B262" s="65">
        <v>4</v>
      </c>
      <c r="C262" s="34">
        <f>IF(B265=0, "-", B262/B265)</f>
        <v>0.25</v>
      </c>
      <c r="D262" s="65">
        <v>3</v>
      </c>
      <c r="E262" s="9">
        <f>IF(D265=0, "-", D262/D265)</f>
        <v>0.27272727272727271</v>
      </c>
      <c r="F262" s="81">
        <v>56</v>
      </c>
      <c r="G262" s="34">
        <f>IF(F265=0, "-", F262/F265)</f>
        <v>0.30434782608695654</v>
      </c>
      <c r="H262" s="65">
        <v>62</v>
      </c>
      <c r="I262" s="9">
        <f>IF(H265=0, "-", H262/H265)</f>
        <v>0.256198347107438</v>
      </c>
      <c r="J262" s="8">
        <f t="shared" si="20"/>
        <v>0.33333333333333331</v>
      </c>
      <c r="K262" s="9">
        <f t="shared" si="21"/>
        <v>-9.6774193548387094E-2</v>
      </c>
    </row>
    <row r="263" spans="1:11" x14ac:dyDescent="0.2">
      <c r="A263" s="7" t="s">
        <v>366</v>
      </c>
      <c r="B263" s="65">
        <v>0</v>
      </c>
      <c r="C263" s="34">
        <f>IF(B265=0, "-", B263/B265)</f>
        <v>0</v>
      </c>
      <c r="D263" s="65">
        <v>0</v>
      </c>
      <c r="E263" s="9">
        <f>IF(D265=0, "-", D263/D265)</f>
        <v>0</v>
      </c>
      <c r="F263" s="81">
        <v>4</v>
      </c>
      <c r="G263" s="34">
        <f>IF(F265=0, "-", F263/F265)</f>
        <v>2.1739130434782608E-2</v>
      </c>
      <c r="H263" s="65">
        <v>1</v>
      </c>
      <c r="I263" s="9">
        <f>IF(H265=0, "-", H263/H265)</f>
        <v>4.1322314049586778E-3</v>
      </c>
      <c r="J263" s="8" t="str">
        <f t="shared" si="20"/>
        <v>-</v>
      </c>
      <c r="K263" s="9">
        <f t="shared" si="21"/>
        <v>3</v>
      </c>
    </row>
    <row r="264" spans="1:11" x14ac:dyDescent="0.2">
      <c r="A264" s="2"/>
      <c r="B264" s="68"/>
      <c r="C264" s="33"/>
      <c r="D264" s="68"/>
      <c r="E264" s="6"/>
      <c r="F264" s="82"/>
      <c r="G264" s="33"/>
      <c r="H264" s="68"/>
      <c r="I264" s="6"/>
      <c r="J264" s="5"/>
      <c r="K264" s="6"/>
    </row>
    <row r="265" spans="1:11" s="43" customFormat="1" x14ac:dyDescent="0.2">
      <c r="A265" s="162" t="s">
        <v>602</v>
      </c>
      <c r="B265" s="71">
        <f>SUM(B249:B264)</f>
        <v>16</v>
      </c>
      <c r="C265" s="40">
        <f>B265/20342</f>
        <v>7.8654999508406256E-4</v>
      </c>
      <c r="D265" s="71">
        <f>SUM(D249:D264)</f>
        <v>11</v>
      </c>
      <c r="E265" s="41">
        <f>D265/17066</f>
        <v>6.4455642798546815E-4</v>
      </c>
      <c r="F265" s="77">
        <f>SUM(F249:F264)</f>
        <v>184</v>
      </c>
      <c r="G265" s="42">
        <f>F265/195769</f>
        <v>9.3988322972482876E-4</v>
      </c>
      <c r="H265" s="71">
        <f>SUM(H249:H264)</f>
        <v>242</v>
      </c>
      <c r="I265" s="41">
        <f>H265/214788</f>
        <v>1.1266923664264299E-3</v>
      </c>
      <c r="J265" s="37">
        <f>IF(D265=0, "-", IF((B265-D265)/D265&lt;10, (B265-D265)/D265, "&gt;999%"))</f>
        <v>0.45454545454545453</v>
      </c>
      <c r="K265" s="38">
        <f>IF(H265=0, "-", IF((F265-H265)/H265&lt;10, (F265-H265)/H265, "&gt;999%"))</f>
        <v>-0.23966942148760331</v>
      </c>
    </row>
    <row r="266" spans="1:11" x14ac:dyDescent="0.2">
      <c r="B266" s="83"/>
      <c r="D266" s="83"/>
      <c r="F266" s="83"/>
      <c r="H266" s="83"/>
    </row>
    <row r="267" spans="1:11" s="43" customFormat="1" x14ac:dyDescent="0.2">
      <c r="A267" s="162" t="s">
        <v>601</v>
      </c>
      <c r="B267" s="71">
        <v>181</v>
      </c>
      <c r="C267" s="40">
        <f>B267/20342</f>
        <v>8.8978468193884573E-3</v>
      </c>
      <c r="D267" s="71">
        <v>169</v>
      </c>
      <c r="E267" s="41">
        <f>D267/17066</f>
        <v>9.9027305754131028E-3</v>
      </c>
      <c r="F267" s="77">
        <v>1982</v>
      </c>
      <c r="G267" s="42">
        <f>F267/195769</f>
        <v>1.0124176963666362E-2</v>
      </c>
      <c r="H267" s="71">
        <v>2227</v>
      </c>
      <c r="I267" s="41">
        <f>H267/214788</f>
        <v>1.0368363223271318E-2</v>
      </c>
      <c r="J267" s="37">
        <f>IF(D267=0, "-", IF((B267-D267)/D267&lt;10, (B267-D267)/D267, "&gt;999%"))</f>
        <v>7.1005917159763315E-2</v>
      </c>
      <c r="K267" s="38">
        <f>IF(H267=0, "-", IF((F267-H267)/H267&lt;10, (F267-H267)/H267, "&gt;999%"))</f>
        <v>-0.11001347103726987</v>
      </c>
    </row>
    <row r="268" spans="1:11" x14ac:dyDescent="0.2">
      <c r="B268" s="83"/>
      <c r="D268" s="83"/>
      <c r="F268" s="83"/>
      <c r="H268" s="83"/>
    </row>
    <row r="269" spans="1:11" x14ac:dyDescent="0.2">
      <c r="A269" s="27" t="s">
        <v>599</v>
      </c>
      <c r="B269" s="71">
        <f>B273-B271</f>
        <v>3167</v>
      </c>
      <c r="C269" s="40">
        <f>B269/20342</f>
        <v>0.15568773965195162</v>
      </c>
      <c r="D269" s="71">
        <f>D273-D271</f>
        <v>3524</v>
      </c>
      <c r="E269" s="41">
        <f>D269/17066</f>
        <v>0.20649244111098089</v>
      </c>
      <c r="F269" s="77">
        <f>F273-F271</f>
        <v>36636</v>
      </c>
      <c r="G269" s="42">
        <f>F269/195769</f>
        <v>0.18713892393586318</v>
      </c>
      <c r="H269" s="71">
        <f>H273-H271</f>
        <v>50922</v>
      </c>
      <c r="I269" s="41">
        <f>H269/214788</f>
        <v>0.23708028381473825</v>
      </c>
      <c r="J269" s="37">
        <f>IF(D269=0, "-", IF((B269-D269)/D269&lt;10, (B269-D269)/D269, "&gt;999%"))</f>
        <v>-0.10130533484676504</v>
      </c>
      <c r="K269" s="38">
        <f>IF(H269=0, "-", IF((F269-H269)/H269&lt;10, (F269-H269)/H269, "&gt;999%"))</f>
        <v>-0.28054671851066337</v>
      </c>
    </row>
    <row r="270" spans="1:11" x14ac:dyDescent="0.2">
      <c r="A270" s="27"/>
      <c r="B270" s="71"/>
      <c r="C270" s="40"/>
      <c r="D270" s="71"/>
      <c r="E270" s="41"/>
      <c r="F270" s="77"/>
      <c r="G270" s="42"/>
      <c r="H270" s="71"/>
      <c r="I270" s="41"/>
      <c r="J270" s="37"/>
      <c r="K270" s="38"/>
    </row>
    <row r="271" spans="1:11" x14ac:dyDescent="0.2">
      <c r="A271" s="27" t="s">
        <v>600</v>
      </c>
      <c r="B271" s="71">
        <v>547</v>
      </c>
      <c r="C271" s="40">
        <f>B271/20342</f>
        <v>2.6890177956936389E-2</v>
      </c>
      <c r="D271" s="71">
        <v>635</v>
      </c>
      <c r="E271" s="41">
        <f>D271/17066</f>
        <v>3.7208484706433842E-2</v>
      </c>
      <c r="F271" s="77">
        <v>6195</v>
      </c>
      <c r="G271" s="42">
        <f>F271/195769</f>
        <v>3.1644438087746272E-2</v>
      </c>
      <c r="H271" s="71">
        <v>6717</v>
      </c>
      <c r="I271" s="41">
        <f>H271/214788</f>
        <v>3.1272696798703835E-2</v>
      </c>
      <c r="J271" s="37">
        <f>IF(D271=0, "-", IF((B271-D271)/D271&lt;10, (B271-D271)/D271, "&gt;999%"))</f>
        <v>-0.13858267716535433</v>
      </c>
      <c r="K271" s="38">
        <f>IF(H271=0, "-", IF((F271-H271)/H271&lt;10, (F271-H271)/H271, "&gt;999%"))</f>
        <v>-7.7713264850379632E-2</v>
      </c>
    </row>
    <row r="272" spans="1:11" x14ac:dyDescent="0.2">
      <c r="A272" s="27"/>
      <c r="B272" s="71"/>
      <c r="C272" s="40"/>
      <c r="D272" s="71"/>
      <c r="E272" s="41"/>
      <c r="F272" s="77"/>
      <c r="G272" s="42"/>
      <c r="H272" s="71"/>
      <c r="I272" s="41"/>
      <c r="J272" s="37"/>
      <c r="K272" s="38"/>
    </row>
    <row r="273" spans="1:11" x14ac:dyDescent="0.2">
      <c r="A273" s="27" t="s">
        <v>598</v>
      </c>
      <c r="B273" s="71">
        <v>3714</v>
      </c>
      <c r="C273" s="40">
        <f>B273/20342</f>
        <v>0.182577917608888</v>
      </c>
      <c r="D273" s="71">
        <v>4159</v>
      </c>
      <c r="E273" s="41">
        <f>D273/17066</f>
        <v>0.24370092581741473</v>
      </c>
      <c r="F273" s="77">
        <v>42831</v>
      </c>
      <c r="G273" s="42">
        <f>F273/195769</f>
        <v>0.21878336202360946</v>
      </c>
      <c r="H273" s="71">
        <v>57639</v>
      </c>
      <c r="I273" s="41">
        <f>H273/214788</f>
        <v>0.26835298061344209</v>
      </c>
      <c r="J273" s="37">
        <f>IF(D273=0, "-", IF((B273-D273)/D273&lt;10, (B273-D273)/D273, "&gt;999%"))</f>
        <v>-0.10699687424861745</v>
      </c>
      <c r="K273" s="38">
        <f>IF(H273=0, "-", IF((F273-H273)/H273&lt;10, (F273-H273)/H273, "&gt;999%"))</f>
        <v>-0.25690938427106647</v>
      </c>
    </row>
  </sheetData>
  <mergeCells count="58">
    <mergeCell ref="B1:K1"/>
    <mergeCell ref="B2:K2"/>
    <mergeCell ref="B208:E208"/>
    <mergeCell ref="F208:I208"/>
    <mergeCell ref="J208:K208"/>
    <mergeCell ref="B209:C209"/>
    <mergeCell ref="D209:E209"/>
    <mergeCell ref="F209:G209"/>
    <mergeCell ref="H209:I209"/>
    <mergeCell ref="B184:E184"/>
    <mergeCell ref="F184:I184"/>
    <mergeCell ref="J184:K184"/>
    <mergeCell ref="B185:C185"/>
    <mergeCell ref="D185:E185"/>
    <mergeCell ref="F185:G185"/>
    <mergeCell ref="H185:I185"/>
    <mergeCell ref="B158:E158"/>
    <mergeCell ref="F158:I158"/>
    <mergeCell ref="J158:K158"/>
    <mergeCell ref="B159:C159"/>
    <mergeCell ref="D159:E159"/>
    <mergeCell ref="F159:G159"/>
    <mergeCell ref="H159:I159"/>
    <mergeCell ref="B133:E133"/>
    <mergeCell ref="F133:I133"/>
    <mergeCell ref="J133:K133"/>
    <mergeCell ref="B134:C134"/>
    <mergeCell ref="D134:E134"/>
    <mergeCell ref="F134:G134"/>
    <mergeCell ref="H134:I134"/>
    <mergeCell ref="B93:E93"/>
    <mergeCell ref="F93:I93"/>
    <mergeCell ref="J93:K93"/>
    <mergeCell ref="B94:C94"/>
    <mergeCell ref="D94:E94"/>
    <mergeCell ref="F94:G94"/>
    <mergeCell ref="H94:I94"/>
    <mergeCell ref="B48:E48"/>
    <mergeCell ref="F48:I48"/>
    <mergeCell ref="J48:K48"/>
    <mergeCell ref="B49:C49"/>
    <mergeCell ref="D49:E49"/>
    <mergeCell ref="F49:G49"/>
    <mergeCell ref="H49:I49"/>
    <mergeCell ref="B16:E16"/>
    <mergeCell ref="F16:I16"/>
    <mergeCell ref="J16:K16"/>
    <mergeCell ref="B17:C17"/>
    <mergeCell ref="D17:E17"/>
    <mergeCell ref="F17:G17"/>
    <mergeCell ref="H17:I17"/>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5" manualBreakCount="5">
    <brk id="46" max="16383" man="1"/>
    <brk id="109" max="16383" man="1"/>
    <brk id="157" max="16383" man="1"/>
    <brk id="207" max="16383" man="1"/>
    <brk id="273"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50"/>
  <sheetViews>
    <sheetView tabSelected="1" zoomScaleNormal="100"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651</v>
      </c>
      <c r="C1" s="198"/>
      <c r="D1" s="198"/>
      <c r="E1" s="199"/>
      <c r="F1" s="199"/>
      <c r="G1" s="199"/>
      <c r="H1" s="199"/>
      <c r="I1" s="199"/>
      <c r="J1" s="199"/>
      <c r="K1" s="199"/>
    </row>
    <row r="2" spans="1:11" s="52" customFormat="1" ht="20.25" x14ac:dyDescent="0.3">
      <c r="A2" s="4" t="s">
        <v>111</v>
      </c>
      <c r="B2" s="202" t="s">
        <v>101</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2020</v>
      </c>
      <c r="C5" s="197"/>
      <c r="D5" s="196">
        <f>B5-1</f>
        <v>2019</v>
      </c>
      <c r="E5" s="204"/>
      <c r="F5" s="196">
        <f>B5</f>
        <v>2020</v>
      </c>
      <c r="G5" s="204"/>
      <c r="H5" s="196">
        <f>D5</f>
        <v>2019</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5</v>
      </c>
      <c r="C7" s="39">
        <f>IF(B50=0, "-", B7/B50)</f>
        <v>1.3462574044157242E-3</v>
      </c>
      <c r="D7" s="65">
        <v>1</v>
      </c>
      <c r="E7" s="21">
        <f>IF(D50=0, "-", D7/D50)</f>
        <v>2.4044241404183698E-4</v>
      </c>
      <c r="F7" s="81">
        <v>15</v>
      </c>
      <c r="G7" s="39">
        <f>IF(F50=0, "-", F7/F50)</f>
        <v>3.5021363031449183E-4</v>
      </c>
      <c r="H7" s="65">
        <v>26</v>
      </c>
      <c r="I7" s="21">
        <f>IF(H50=0, "-", H7/H50)</f>
        <v>4.5108346779090548E-4</v>
      </c>
      <c r="J7" s="20">
        <f t="shared" ref="J7:J48" si="0">IF(D7=0, "-", IF((B7-D7)/D7&lt;10, (B7-D7)/D7, "&gt;999%"))</f>
        <v>4</v>
      </c>
      <c r="K7" s="21">
        <f t="shared" ref="K7:K48" si="1">IF(H7=0, "-", IF((F7-H7)/H7&lt;10, (F7-H7)/H7, "&gt;999%"))</f>
        <v>-0.42307692307692307</v>
      </c>
    </row>
    <row r="8" spans="1:11" x14ac:dyDescent="0.2">
      <c r="A8" s="7" t="s">
        <v>32</v>
      </c>
      <c r="B8" s="65">
        <v>0</v>
      </c>
      <c r="C8" s="39">
        <f>IF(B50=0, "-", B8/B50)</f>
        <v>0</v>
      </c>
      <c r="D8" s="65">
        <v>0</v>
      </c>
      <c r="E8" s="21">
        <f>IF(D50=0, "-", D8/D50)</f>
        <v>0</v>
      </c>
      <c r="F8" s="81">
        <v>0</v>
      </c>
      <c r="G8" s="39">
        <f>IF(F50=0, "-", F8/F50)</f>
        <v>0</v>
      </c>
      <c r="H8" s="65">
        <v>4</v>
      </c>
      <c r="I8" s="21">
        <f>IF(H50=0, "-", H8/H50)</f>
        <v>6.9397456583216222E-5</v>
      </c>
      <c r="J8" s="20" t="str">
        <f t="shared" si="0"/>
        <v>-</v>
      </c>
      <c r="K8" s="21">
        <f t="shared" si="1"/>
        <v>-1</v>
      </c>
    </row>
    <row r="9" spans="1:11" x14ac:dyDescent="0.2">
      <c r="A9" s="7" t="s">
        <v>33</v>
      </c>
      <c r="B9" s="65">
        <v>3</v>
      </c>
      <c r="C9" s="39">
        <f>IF(B50=0, "-", B9/B50)</f>
        <v>8.0775444264943462E-4</v>
      </c>
      <c r="D9" s="65">
        <v>1</v>
      </c>
      <c r="E9" s="21">
        <f>IF(D50=0, "-", D9/D50)</f>
        <v>2.4044241404183698E-4</v>
      </c>
      <c r="F9" s="81">
        <v>14</v>
      </c>
      <c r="G9" s="39">
        <f>IF(F50=0, "-", F9/F50)</f>
        <v>3.2686605496019236E-4</v>
      </c>
      <c r="H9" s="65">
        <v>24</v>
      </c>
      <c r="I9" s="21">
        <f>IF(H50=0, "-", H9/H50)</f>
        <v>4.1638473949929736E-4</v>
      </c>
      <c r="J9" s="20">
        <f t="shared" si="0"/>
        <v>2</v>
      </c>
      <c r="K9" s="21">
        <f t="shared" si="1"/>
        <v>-0.41666666666666669</v>
      </c>
    </row>
    <row r="10" spans="1:11" x14ac:dyDescent="0.2">
      <c r="A10" s="7" t="s">
        <v>34</v>
      </c>
      <c r="B10" s="65">
        <v>57</v>
      </c>
      <c r="C10" s="39">
        <f>IF(B50=0, "-", B10/B50)</f>
        <v>1.5347334410339256E-2</v>
      </c>
      <c r="D10" s="65">
        <v>103</v>
      </c>
      <c r="E10" s="21">
        <f>IF(D50=0, "-", D10/D50)</f>
        <v>2.4765568646309209E-2</v>
      </c>
      <c r="F10" s="81">
        <v>818</v>
      </c>
      <c r="G10" s="39">
        <f>IF(F50=0, "-", F10/F50)</f>
        <v>1.9098316639816953E-2</v>
      </c>
      <c r="H10" s="65">
        <v>1050</v>
      </c>
      <c r="I10" s="21">
        <f>IF(H50=0, "-", H10/H50)</f>
        <v>1.8216832353094257E-2</v>
      </c>
      <c r="J10" s="20">
        <f t="shared" si="0"/>
        <v>-0.44660194174757284</v>
      </c>
      <c r="K10" s="21">
        <f t="shared" si="1"/>
        <v>-0.22095238095238096</v>
      </c>
    </row>
    <row r="11" spans="1:11" x14ac:dyDescent="0.2">
      <c r="A11" s="7" t="s">
        <v>35</v>
      </c>
      <c r="B11" s="65">
        <v>2</v>
      </c>
      <c r="C11" s="39">
        <f>IF(B50=0, "-", B11/B50)</f>
        <v>5.3850296176628971E-4</v>
      </c>
      <c r="D11" s="65">
        <v>2</v>
      </c>
      <c r="E11" s="21">
        <f>IF(D50=0, "-", D11/D50)</f>
        <v>4.8088482808367395E-4</v>
      </c>
      <c r="F11" s="81">
        <v>31</v>
      </c>
      <c r="G11" s="39">
        <f>IF(F50=0, "-", F11/F50)</f>
        <v>7.2377483598328309E-4</v>
      </c>
      <c r="H11" s="65">
        <v>25</v>
      </c>
      <c r="I11" s="21">
        <f>IF(H50=0, "-", H11/H50)</f>
        <v>4.3373410364510142E-4</v>
      </c>
      <c r="J11" s="20">
        <f t="shared" si="0"/>
        <v>0</v>
      </c>
      <c r="K11" s="21">
        <f t="shared" si="1"/>
        <v>0.24</v>
      </c>
    </row>
    <row r="12" spans="1:11" x14ac:dyDescent="0.2">
      <c r="A12" s="7" t="s">
        <v>36</v>
      </c>
      <c r="B12" s="65">
        <v>131</v>
      </c>
      <c r="C12" s="39">
        <f>IF(B50=0, "-", B12/B50)</f>
        <v>3.5271943995691973E-2</v>
      </c>
      <c r="D12" s="65">
        <v>152</v>
      </c>
      <c r="E12" s="21">
        <f>IF(D50=0, "-", D12/D50)</f>
        <v>3.654724693435922E-2</v>
      </c>
      <c r="F12" s="81">
        <v>1620</v>
      </c>
      <c r="G12" s="39">
        <f>IF(F50=0, "-", F12/F50)</f>
        <v>3.7823072073965118E-2</v>
      </c>
      <c r="H12" s="65">
        <v>1485</v>
      </c>
      <c r="I12" s="21">
        <f>IF(H50=0, "-", H12/H50)</f>
        <v>2.5763805756519025E-2</v>
      </c>
      <c r="J12" s="20">
        <f t="shared" si="0"/>
        <v>-0.13815789473684212</v>
      </c>
      <c r="K12" s="21">
        <f t="shared" si="1"/>
        <v>9.0909090909090912E-2</v>
      </c>
    </row>
    <row r="13" spans="1:11" x14ac:dyDescent="0.2">
      <c r="A13" s="7" t="s">
        <v>38</v>
      </c>
      <c r="B13" s="65">
        <v>1</v>
      </c>
      <c r="C13" s="39">
        <f>IF(B50=0, "-", B13/B50)</f>
        <v>2.6925148088314486E-4</v>
      </c>
      <c r="D13" s="65">
        <v>1</v>
      </c>
      <c r="E13" s="21">
        <f>IF(D50=0, "-", D13/D50)</f>
        <v>2.4044241404183698E-4</v>
      </c>
      <c r="F13" s="81">
        <v>28</v>
      </c>
      <c r="G13" s="39">
        <f>IF(F50=0, "-", F13/F50)</f>
        <v>6.5373210992038472E-4</v>
      </c>
      <c r="H13" s="65">
        <v>28</v>
      </c>
      <c r="I13" s="21">
        <f>IF(H50=0, "-", H13/H50)</f>
        <v>4.8578219608251359E-4</v>
      </c>
      <c r="J13" s="20">
        <f t="shared" si="0"/>
        <v>0</v>
      </c>
      <c r="K13" s="21">
        <f t="shared" si="1"/>
        <v>0</v>
      </c>
    </row>
    <row r="14" spans="1:11" x14ac:dyDescent="0.2">
      <c r="A14" s="7" t="s">
        <v>39</v>
      </c>
      <c r="B14" s="65">
        <v>2</v>
      </c>
      <c r="C14" s="39">
        <f>IF(B50=0, "-", B14/B50)</f>
        <v>5.3850296176628971E-4</v>
      </c>
      <c r="D14" s="65">
        <v>0</v>
      </c>
      <c r="E14" s="21">
        <f>IF(D50=0, "-", D14/D50)</f>
        <v>0</v>
      </c>
      <c r="F14" s="81">
        <v>13</v>
      </c>
      <c r="G14" s="39">
        <f>IF(F50=0, "-", F14/F50)</f>
        <v>3.0351847960589294E-4</v>
      </c>
      <c r="H14" s="65">
        <v>8</v>
      </c>
      <c r="I14" s="21">
        <f>IF(H50=0, "-", H14/H50)</f>
        <v>1.3879491316643244E-4</v>
      </c>
      <c r="J14" s="20" t="str">
        <f t="shared" si="0"/>
        <v>-</v>
      </c>
      <c r="K14" s="21">
        <f t="shared" si="1"/>
        <v>0.625</v>
      </c>
    </row>
    <row r="15" spans="1:11" x14ac:dyDescent="0.2">
      <c r="A15" s="7" t="s">
        <v>42</v>
      </c>
      <c r="B15" s="65">
        <v>4</v>
      </c>
      <c r="C15" s="39">
        <f>IF(B50=0, "-", B15/B50)</f>
        <v>1.0770059235325794E-3</v>
      </c>
      <c r="D15" s="65">
        <v>3</v>
      </c>
      <c r="E15" s="21">
        <f>IF(D50=0, "-", D15/D50)</f>
        <v>7.2132724212551095E-4</v>
      </c>
      <c r="F15" s="81">
        <v>42</v>
      </c>
      <c r="G15" s="39">
        <f>IF(F50=0, "-", F15/F50)</f>
        <v>9.8059816488057713E-4</v>
      </c>
      <c r="H15" s="65">
        <v>54</v>
      </c>
      <c r="I15" s="21">
        <f>IF(H50=0, "-", H15/H50)</f>
        <v>9.3686566387341907E-4</v>
      </c>
      <c r="J15" s="20">
        <f t="shared" si="0"/>
        <v>0.33333333333333331</v>
      </c>
      <c r="K15" s="21">
        <f t="shared" si="1"/>
        <v>-0.22222222222222221</v>
      </c>
    </row>
    <row r="16" spans="1:11" x14ac:dyDescent="0.2">
      <c r="A16" s="7" t="s">
        <v>43</v>
      </c>
      <c r="B16" s="65">
        <v>2</v>
      </c>
      <c r="C16" s="39">
        <f>IF(B50=0, "-", B16/B50)</f>
        <v>5.3850296176628971E-4</v>
      </c>
      <c r="D16" s="65">
        <v>5</v>
      </c>
      <c r="E16" s="21">
        <f>IF(D50=0, "-", D16/D50)</f>
        <v>1.2022120702091848E-3</v>
      </c>
      <c r="F16" s="81">
        <v>59</v>
      </c>
      <c r="G16" s="39">
        <f>IF(F50=0, "-", F16/F50)</f>
        <v>1.3775069459036678E-3</v>
      </c>
      <c r="H16" s="65">
        <v>78</v>
      </c>
      <c r="I16" s="21">
        <f>IF(H50=0, "-", H16/H50)</f>
        <v>1.3532504033727164E-3</v>
      </c>
      <c r="J16" s="20">
        <f t="shared" si="0"/>
        <v>-0.6</v>
      </c>
      <c r="K16" s="21">
        <f t="shared" si="1"/>
        <v>-0.24358974358974358</v>
      </c>
    </row>
    <row r="17" spans="1:11" x14ac:dyDescent="0.2">
      <c r="A17" s="7" t="s">
        <v>45</v>
      </c>
      <c r="B17" s="65">
        <v>62</v>
      </c>
      <c r="C17" s="39">
        <f>IF(B50=0, "-", B17/B50)</f>
        <v>1.6693591814754979E-2</v>
      </c>
      <c r="D17" s="65">
        <v>66</v>
      </c>
      <c r="E17" s="21">
        <f>IF(D50=0, "-", D17/D50)</f>
        <v>1.586919932676124E-2</v>
      </c>
      <c r="F17" s="81">
        <v>861</v>
      </c>
      <c r="G17" s="39">
        <f>IF(F50=0, "-", F17/F50)</f>
        <v>2.0102262380051833E-2</v>
      </c>
      <c r="H17" s="65">
        <v>1132</v>
      </c>
      <c r="I17" s="21">
        <f>IF(H50=0, "-", H17/H50)</f>
        <v>1.9639480213050193E-2</v>
      </c>
      <c r="J17" s="20">
        <f t="shared" si="0"/>
        <v>-6.0606060606060608E-2</v>
      </c>
      <c r="K17" s="21">
        <f t="shared" si="1"/>
        <v>-0.23939929328621909</v>
      </c>
    </row>
    <row r="18" spans="1:11" x14ac:dyDescent="0.2">
      <c r="A18" s="7" t="s">
        <v>48</v>
      </c>
      <c r="B18" s="65">
        <v>1</v>
      </c>
      <c r="C18" s="39">
        <f>IF(B50=0, "-", B18/B50)</f>
        <v>2.6925148088314486E-4</v>
      </c>
      <c r="D18" s="65">
        <v>1</v>
      </c>
      <c r="E18" s="21">
        <f>IF(D50=0, "-", D18/D50)</f>
        <v>2.4044241404183698E-4</v>
      </c>
      <c r="F18" s="81">
        <v>8</v>
      </c>
      <c r="G18" s="39">
        <f>IF(F50=0, "-", F18/F50)</f>
        <v>1.8678060283439565E-4</v>
      </c>
      <c r="H18" s="65">
        <v>11</v>
      </c>
      <c r="I18" s="21">
        <f>IF(H50=0, "-", H18/H50)</f>
        <v>1.9084300560384462E-4</v>
      </c>
      <c r="J18" s="20">
        <f t="shared" si="0"/>
        <v>0</v>
      </c>
      <c r="K18" s="21">
        <f t="shared" si="1"/>
        <v>-0.27272727272727271</v>
      </c>
    </row>
    <row r="19" spans="1:11" x14ac:dyDescent="0.2">
      <c r="A19" s="7" t="s">
        <v>52</v>
      </c>
      <c r="B19" s="65">
        <v>0</v>
      </c>
      <c r="C19" s="39">
        <f>IF(B50=0, "-", B19/B50)</f>
        <v>0</v>
      </c>
      <c r="D19" s="65">
        <v>132</v>
      </c>
      <c r="E19" s="21">
        <f>IF(D50=0, "-", D19/D50)</f>
        <v>3.173839865352248E-2</v>
      </c>
      <c r="F19" s="81">
        <v>269</v>
      </c>
      <c r="G19" s="39">
        <f>IF(F50=0, "-", F19/F50)</f>
        <v>6.2804977703065533E-3</v>
      </c>
      <c r="H19" s="65">
        <v>1237</v>
      </c>
      <c r="I19" s="21">
        <f>IF(H50=0, "-", H19/H50)</f>
        <v>2.1461163448359619E-2</v>
      </c>
      <c r="J19" s="20">
        <f t="shared" si="0"/>
        <v>-1</v>
      </c>
      <c r="K19" s="21">
        <f t="shared" si="1"/>
        <v>-0.78253839935327407</v>
      </c>
    </row>
    <row r="20" spans="1:11" x14ac:dyDescent="0.2">
      <c r="A20" s="7" t="s">
        <v>53</v>
      </c>
      <c r="B20" s="65">
        <v>209</v>
      </c>
      <c r="C20" s="39">
        <f>IF(B50=0, "-", B20/B50)</f>
        <v>5.6273559504577277E-2</v>
      </c>
      <c r="D20" s="65">
        <v>251</v>
      </c>
      <c r="E20" s="21">
        <f>IF(D50=0, "-", D20/D50)</f>
        <v>6.0351045924501079E-2</v>
      </c>
      <c r="F20" s="81">
        <v>2266</v>
      </c>
      <c r="G20" s="39">
        <f>IF(F50=0, "-", F20/F50)</f>
        <v>5.2905605752842567E-2</v>
      </c>
      <c r="H20" s="65">
        <v>3334</v>
      </c>
      <c r="I20" s="21">
        <f>IF(H50=0, "-", H20/H50)</f>
        <v>5.7842780062110723E-2</v>
      </c>
      <c r="J20" s="20">
        <f t="shared" si="0"/>
        <v>-0.16733067729083664</v>
      </c>
      <c r="K20" s="21">
        <f t="shared" si="1"/>
        <v>-0.32033593281343731</v>
      </c>
    </row>
    <row r="21" spans="1:11" x14ac:dyDescent="0.2">
      <c r="A21" s="7" t="s">
        <v>54</v>
      </c>
      <c r="B21" s="65">
        <v>388</v>
      </c>
      <c r="C21" s="39">
        <f>IF(B50=0, "-", B21/B50)</f>
        <v>0.10446957458266021</v>
      </c>
      <c r="D21" s="65">
        <v>455</v>
      </c>
      <c r="E21" s="21">
        <f>IF(D50=0, "-", D21/D50)</f>
        <v>0.10940129838903583</v>
      </c>
      <c r="F21" s="81">
        <v>5181</v>
      </c>
      <c r="G21" s="39">
        <f>IF(F50=0, "-", F21/F50)</f>
        <v>0.12096378791062548</v>
      </c>
      <c r="H21" s="65">
        <v>9433</v>
      </c>
      <c r="I21" s="21">
        <f>IF(H50=0, "-", H21/H50)</f>
        <v>0.16365655198736967</v>
      </c>
      <c r="J21" s="20">
        <f t="shared" si="0"/>
        <v>-0.14725274725274726</v>
      </c>
      <c r="K21" s="21">
        <f t="shared" si="1"/>
        <v>-0.450757977313686</v>
      </c>
    </row>
    <row r="22" spans="1:11" x14ac:dyDescent="0.2">
      <c r="A22" s="7" t="s">
        <v>56</v>
      </c>
      <c r="B22" s="65">
        <v>0</v>
      </c>
      <c r="C22" s="39">
        <f>IF(B50=0, "-", B22/B50)</f>
        <v>0</v>
      </c>
      <c r="D22" s="65">
        <v>0</v>
      </c>
      <c r="E22" s="21">
        <f>IF(D50=0, "-", D22/D50)</f>
        <v>0</v>
      </c>
      <c r="F22" s="81">
        <v>2</v>
      </c>
      <c r="G22" s="39">
        <f>IF(F50=0, "-", F22/F50)</f>
        <v>4.6695150708598913E-5</v>
      </c>
      <c r="H22" s="65">
        <v>4</v>
      </c>
      <c r="I22" s="21">
        <f>IF(H50=0, "-", H22/H50)</f>
        <v>6.9397456583216222E-5</v>
      </c>
      <c r="J22" s="20" t="str">
        <f t="shared" si="0"/>
        <v>-</v>
      </c>
      <c r="K22" s="21">
        <f t="shared" si="1"/>
        <v>-0.5</v>
      </c>
    </row>
    <row r="23" spans="1:11" x14ac:dyDescent="0.2">
      <c r="A23" s="7" t="s">
        <v>62</v>
      </c>
      <c r="B23" s="65">
        <v>6</v>
      </c>
      <c r="C23" s="39">
        <f>IF(B50=0, "-", B23/B50)</f>
        <v>1.6155088852988692E-3</v>
      </c>
      <c r="D23" s="65">
        <v>4</v>
      </c>
      <c r="E23" s="21">
        <f>IF(D50=0, "-", D23/D50)</f>
        <v>9.617696561673479E-4</v>
      </c>
      <c r="F23" s="81">
        <v>51</v>
      </c>
      <c r="G23" s="39">
        <f>IF(F50=0, "-", F23/F50)</f>
        <v>1.1907263430692722E-3</v>
      </c>
      <c r="H23" s="65">
        <v>86</v>
      </c>
      <c r="I23" s="21">
        <f>IF(H50=0, "-", H23/H50)</f>
        <v>1.4920453165391488E-3</v>
      </c>
      <c r="J23" s="20">
        <f t="shared" si="0"/>
        <v>0.5</v>
      </c>
      <c r="K23" s="21">
        <f t="shared" si="1"/>
        <v>-0.40697674418604651</v>
      </c>
    </row>
    <row r="24" spans="1:11" x14ac:dyDescent="0.2">
      <c r="A24" s="7" t="s">
        <v>65</v>
      </c>
      <c r="B24" s="65">
        <v>411</v>
      </c>
      <c r="C24" s="39">
        <f>IF(B50=0, "-", B24/B50)</f>
        <v>0.11066235864297254</v>
      </c>
      <c r="D24" s="65">
        <v>581</v>
      </c>
      <c r="E24" s="21">
        <f>IF(D50=0, "-", D24/D50)</f>
        <v>0.13969704255830728</v>
      </c>
      <c r="F24" s="81">
        <v>6109</v>
      </c>
      <c r="G24" s="39">
        <f>IF(F50=0, "-", F24/F50)</f>
        <v>0.14263033783941537</v>
      </c>
      <c r="H24" s="65">
        <v>7260</v>
      </c>
      <c r="I24" s="21">
        <f>IF(H50=0, "-", H24/H50)</f>
        <v>0.12595638369853746</v>
      </c>
      <c r="J24" s="20">
        <f t="shared" si="0"/>
        <v>-0.29259896729776247</v>
      </c>
      <c r="K24" s="21">
        <f t="shared" si="1"/>
        <v>-0.15853994490358125</v>
      </c>
    </row>
    <row r="25" spans="1:11" x14ac:dyDescent="0.2">
      <c r="A25" s="7" t="s">
        <v>66</v>
      </c>
      <c r="B25" s="65">
        <v>0</v>
      </c>
      <c r="C25" s="39">
        <f>IF(B50=0, "-", B25/B50)</f>
        <v>0</v>
      </c>
      <c r="D25" s="65">
        <v>1</v>
      </c>
      <c r="E25" s="21">
        <f>IF(D50=0, "-", D25/D50)</f>
        <v>2.4044241404183698E-4</v>
      </c>
      <c r="F25" s="81">
        <v>13</v>
      </c>
      <c r="G25" s="39">
        <f>IF(F50=0, "-", F25/F50)</f>
        <v>3.0351847960589294E-4</v>
      </c>
      <c r="H25" s="65">
        <v>16</v>
      </c>
      <c r="I25" s="21">
        <f>IF(H50=0, "-", H25/H50)</f>
        <v>2.7758982633286489E-4</v>
      </c>
      <c r="J25" s="20">
        <f t="shared" si="0"/>
        <v>-1</v>
      </c>
      <c r="K25" s="21">
        <f t="shared" si="1"/>
        <v>-0.1875</v>
      </c>
    </row>
    <row r="26" spans="1:11" x14ac:dyDescent="0.2">
      <c r="A26" s="7" t="s">
        <v>68</v>
      </c>
      <c r="B26" s="65">
        <v>20</v>
      </c>
      <c r="C26" s="39">
        <f>IF(B50=0, "-", B26/B50)</f>
        <v>5.3850296176628969E-3</v>
      </c>
      <c r="D26" s="65">
        <v>17</v>
      </c>
      <c r="E26" s="21">
        <f>IF(D50=0, "-", D26/D50)</f>
        <v>4.0875210387112289E-3</v>
      </c>
      <c r="F26" s="81">
        <v>147</v>
      </c>
      <c r="G26" s="39">
        <f>IF(F50=0, "-", F26/F50)</f>
        <v>3.43209357708202E-3</v>
      </c>
      <c r="H26" s="65">
        <v>182</v>
      </c>
      <c r="I26" s="21">
        <f>IF(H50=0, "-", H26/H50)</f>
        <v>3.1575842745363383E-3</v>
      </c>
      <c r="J26" s="20">
        <f t="shared" si="0"/>
        <v>0.17647058823529413</v>
      </c>
      <c r="K26" s="21">
        <f t="shared" si="1"/>
        <v>-0.19230769230769232</v>
      </c>
    </row>
    <row r="27" spans="1:11" x14ac:dyDescent="0.2">
      <c r="A27" s="7" t="s">
        <v>69</v>
      </c>
      <c r="B27" s="65">
        <v>43</v>
      </c>
      <c r="C27" s="39">
        <f>IF(B50=0, "-", B27/B50)</f>
        <v>1.1577813677975229E-2</v>
      </c>
      <c r="D27" s="65">
        <v>19</v>
      </c>
      <c r="E27" s="21">
        <f>IF(D50=0, "-", D27/D50)</f>
        <v>4.5684058667949026E-3</v>
      </c>
      <c r="F27" s="81">
        <v>291</v>
      </c>
      <c r="G27" s="39">
        <f>IF(F50=0, "-", F27/F50)</f>
        <v>6.7941444281011416E-3</v>
      </c>
      <c r="H27" s="65">
        <v>276</v>
      </c>
      <c r="I27" s="21">
        <f>IF(H50=0, "-", H27/H50)</f>
        <v>4.7884245042419194E-3</v>
      </c>
      <c r="J27" s="20">
        <f t="shared" si="0"/>
        <v>1.263157894736842</v>
      </c>
      <c r="K27" s="21">
        <f t="shared" si="1"/>
        <v>5.434782608695652E-2</v>
      </c>
    </row>
    <row r="28" spans="1:11" x14ac:dyDescent="0.2">
      <c r="A28" s="7" t="s">
        <v>70</v>
      </c>
      <c r="B28" s="65">
        <v>3</v>
      </c>
      <c r="C28" s="39">
        <f>IF(B50=0, "-", B28/B50)</f>
        <v>8.0775444264943462E-4</v>
      </c>
      <c r="D28" s="65">
        <v>2</v>
      </c>
      <c r="E28" s="21">
        <f>IF(D50=0, "-", D28/D50)</f>
        <v>4.8088482808367395E-4</v>
      </c>
      <c r="F28" s="81">
        <v>15</v>
      </c>
      <c r="G28" s="39">
        <f>IF(F50=0, "-", F28/F50)</f>
        <v>3.5021363031449183E-4</v>
      </c>
      <c r="H28" s="65">
        <v>12</v>
      </c>
      <c r="I28" s="21">
        <f>IF(H50=0, "-", H28/H50)</f>
        <v>2.0819236974964868E-4</v>
      </c>
      <c r="J28" s="20">
        <f t="shared" si="0"/>
        <v>0.5</v>
      </c>
      <c r="K28" s="21">
        <f t="shared" si="1"/>
        <v>0.25</v>
      </c>
    </row>
    <row r="29" spans="1:11" x14ac:dyDescent="0.2">
      <c r="A29" s="7" t="s">
        <v>73</v>
      </c>
      <c r="B29" s="65">
        <v>3</v>
      </c>
      <c r="C29" s="39">
        <f>IF(B50=0, "-", B29/B50)</f>
        <v>8.0775444264943462E-4</v>
      </c>
      <c r="D29" s="65">
        <v>2</v>
      </c>
      <c r="E29" s="21">
        <f>IF(D50=0, "-", D29/D50)</f>
        <v>4.8088482808367395E-4</v>
      </c>
      <c r="F29" s="81">
        <v>25</v>
      </c>
      <c r="G29" s="39">
        <f>IF(F50=0, "-", F29/F50)</f>
        <v>5.8368938385748635E-4</v>
      </c>
      <c r="H29" s="65">
        <v>28</v>
      </c>
      <c r="I29" s="21">
        <f>IF(H50=0, "-", H29/H50)</f>
        <v>4.8578219608251359E-4</v>
      </c>
      <c r="J29" s="20">
        <f t="shared" si="0"/>
        <v>0.5</v>
      </c>
      <c r="K29" s="21">
        <f t="shared" si="1"/>
        <v>-0.10714285714285714</v>
      </c>
    </row>
    <row r="30" spans="1:11" x14ac:dyDescent="0.2">
      <c r="A30" s="7" t="s">
        <v>74</v>
      </c>
      <c r="B30" s="65">
        <v>434</v>
      </c>
      <c r="C30" s="39">
        <f>IF(B50=0, "-", B30/B50)</f>
        <v>0.11685514270328487</v>
      </c>
      <c r="D30" s="65">
        <v>358</v>
      </c>
      <c r="E30" s="21">
        <f>IF(D50=0, "-", D30/D50)</f>
        <v>8.6078384226977639E-2</v>
      </c>
      <c r="F30" s="81">
        <v>4580</v>
      </c>
      <c r="G30" s="39">
        <f>IF(F50=0, "-", F30/F50)</f>
        <v>0.10693189512269151</v>
      </c>
      <c r="H30" s="65">
        <v>7412</v>
      </c>
      <c r="I30" s="21">
        <f>IF(H50=0, "-", H30/H50)</f>
        <v>0.12859348704869966</v>
      </c>
      <c r="J30" s="20">
        <f t="shared" si="0"/>
        <v>0.21229050279329609</v>
      </c>
      <c r="K30" s="21">
        <f t="shared" si="1"/>
        <v>-0.3820831084727469</v>
      </c>
    </row>
    <row r="31" spans="1:11" x14ac:dyDescent="0.2">
      <c r="A31" s="7" t="s">
        <v>75</v>
      </c>
      <c r="B31" s="65">
        <v>0</v>
      </c>
      <c r="C31" s="39">
        <f>IF(B50=0, "-", B31/B50)</f>
        <v>0</v>
      </c>
      <c r="D31" s="65">
        <v>0</v>
      </c>
      <c r="E31" s="21">
        <f>IF(D50=0, "-", D31/D50)</f>
        <v>0</v>
      </c>
      <c r="F31" s="81">
        <v>3</v>
      </c>
      <c r="G31" s="39">
        <f>IF(F50=0, "-", F31/F50)</f>
        <v>7.0042726062898367E-5</v>
      </c>
      <c r="H31" s="65">
        <v>12</v>
      </c>
      <c r="I31" s="21">
        <f>IF(H50=0, "-", H31/H50)</f>
        <v>2.0819236974964868E-4</v>
      </c>
      <c r="J31" s="20" t="str">
        <f t="shared" si="0"/>
        <v>-</v>
      </c>
      <c r="K31" s="21">
        <f t="shared" si="1"/>
        <v>-0.75</v>
      </c>
    </row>
    <row r="32" spans="1:11" x14ac:dyDescent="0.2">
      <c r="A32" s="7" t="s">
        <v>76</v>
      </c>
      <c r="B32" s="65">
        <v>237</v>
      </c>
      <c r="C32" s="39">
        <f>IF(B50=0, "-", B32/B50)</f>
        <v>6.3812600969305328E-2</v>
      </c>
      <c r="D32" s="65">
        <v>273</v>
      </c>
      <c r="E32" s="21">
        <f>IF(D50=0, "-", D32/D50)</f>
        <v>6.5640779033421498E-2</v>
      </c>
      <c r="F32" s="81">
        <v>2397</v>
      </c>
      <c r="G32" s="39">
        <f>IF(F50=0, "-", F32/F50)</f>
        <v>5.5964138124255797E-2</v>
      </c>
      <c r="H32" s="65">
        <v>2850</v>
      </c>
      <c r="I32" s="21">
        <f>IF(H50=0, "-", H32/H50)</f>
        <v>4.944568781554156E-2</v>
      </c>
      <c r="J32" s="20">
        <f t="shared" si="0"/>
        <v>-0.13186813186813187</v>
      </c>
      <c r="K32" s="21">
        <f t="shared" si="1"/>
        <v>-0.15894736842105264</v>
      </c>
    </row>
    <row r="33" spans="1:11" x14ac:dyDescent="0.2">
      <c r="A33" s="7" t="s">
        <v>78</v>
      </c>
      <c r="B33" s="65">
        <v>7</v>
      </c>
      <c r="C33" s="39">
        <f>IF(B50=0, "-", B33/B50)</f>
        <v>1.884760366182014E-3</v>
      </c>
      <c r="D33" s="65">
        <v>6</v>
      </c>
      <c r="E33" s="21">
        <f>IF(D50=0, "-", D33/D50)</f>
        <v>1.4426544842510219E-3</v>
      </c>
      <c r="F33" s="81">
        <v>107</v>
      </c>
      <c r="G33" s="39">
        <f>IF(F50=0, "-", F33/F50)</f>
        <v>2.4981905629100419E-3</v>
      </c>
      <c r="H33" s="65">
        <v>92</v>
      </c>
      <c r="I33" s="21">
        <f>IF(H50=0, "-", H33/H50)</f>
        <v>1.5961415014139732E-3</v>
      </c>
      <c r="J33" s="20">
        <f t="shared" si="0"/>
        <v>0.16666666666666666</v>
      </c>
      <c r="K33" s="21">
        <f t="shared" si="1"/>
        <v>0.16304347826086957</v>
      </c>
    </row>
    <row r="34" spans="1:11" x14ac:dyDescent="0.2">
      <c r="A34" s="7" t="s">
        <v>79</v>
      </c>
      <c r="B34" s="65">
        <v>179</v>
      </c>
      <c r="C34" s="39">
        <f>IF(B50=0, "-", B34/B50)</f>
        <v>4.8196015078082931E-2</v>
      </c>
      <c r="D34" s="65">
        <v>108</v>
      </c>
      <c r="E34" s="21">
        <f>IF(D50=0, "-", D34/D50)</f>
        <v>2.5967780716518393E-2</v>
      </c>
      <c r="F34" s="81">
        <v>2021</v>
      </c>
      <c r="G34" s="39">
        <f>IF(F50=0, "-", F34/F50)</f>
        <v>4.7185449791039204E-2</v>
      </c>
      <c r="H34" s="65">
        <v>1275</v>
      </c>
      <c r="I34" s="21">
        <f>IF(H50=0, "-", H34/H50)</f>
        <v>2.212043928590017E-2</v>
      </c>
      <c r="J34" s="20">
        <f t="shared" si="0"/>
        <v>0.65740740740740744</v>
      </c>
      <c r="K34" s="21">
        <f t="shared" si="1"/>
        <v>0.58509803921568626</v>
      </c>
    </row>
    <row r="35" spans="1:11" x14ac:dyDescent="0.2">
      <c r="A35" s="7" t="s">
        <v>80</v>
      </c>
      <c r="B35" s="65">
        <v>39</v>
      </c>
      <c r="C35" s="39">
        <f>IF(B50=0, "-", B35/B50)</f>
        <v>1.050080775444265E-2</v>
      </c>
      <c r="D35" s="65">
        <v>54</v>
      </c>
      <c r="E35" s="21">
        <f>IF(D50=0, "-", D35/D50)</f>
        <v>1.2983890358259196E-2</v>
      </c>
      <c r="F35" s="81">
        <v>552</v>
      </c>
      <c r="G35" s="39">
        <f>IF(F50=0, "-", F35/F50)</f>
        <v>1.2887861595573299E-2</v>
      </c>
      <c r="H35" s="65">
        <v>485</v>
      </c>
      <c r="I35" s="21">
        <f>IF(H50=0, "-", H35/H50)</f>
        <v>8.4144416107149681E-3</v>
      </c>
      <c r="J35" s="20">
        <f t="shared" si="0"/>
        <v>-0.27777777777777779</v>
      </c>
      <c r="K35" s="21">
        <f t="shared" si="1"/>
        <v>0.13814432989690723</v>
      </c>
    </row>
    <row r="36" spans="1:11" x14ac:dyDescent="0.2">
      <c r="A36" s="7" t="s">
        <v>81</v>
      </c>
      <c r="B36" s="65">
        <v>4</v>
      </c>
      <c r="C36" s="39">
        <f>IF(B50=0, "-", B36/B50)</f>
        <v>1.0770059235325794E-3</v>
      </c>
      <c r="D36" s="65">
        <v>10</v>
      </c>
      <c r="E36" s="21">
        <f>IF(D50=0, "-", D36/D50)</f>
        <v>2.4044241404183697E-3</v>
      </c>
      <c r="F36" s="81">
        <v>193</v>
      </c>
      <c r="G36" s="39">
        <f>IF(F50=0, "-", F36/F50)</f>
        <v>4.5060820433797952E-3</v>
      </c>
      <c r="H36" s="65">
        <v>614</v>
      </c>
      <c r="I36" s="21">
        <f>IF(H50=0, "-", H36/H50)</f>
        <v>1.0652509585523691E-2</v>
      </c>
      <c r="J36" s="20">
        <f t="shared" si="0"/>
        <v>-0.6</v>
      </c>
      <c r="K36" s="21">
        <f t="shared" si="1"/>
        <v>-0.68566775244299671</v>
      </c>
    </row>
    <row r="37" spans="1:11" x14ac:dyDescent="0.2">
      <c r="A37" s="7" t="s">
        <v>82</v>
      </c>
      <c r="B37" s="65">
        <v>0</v>
      </c>
      <c r="C37" s="39">
        <f>IF(B50=0, "-", B37/B50)</f>
        <v>0</v>
      </c>
      <c r="D37" s="65">
        <v>0</v>
      </c>
      <c r="E37" s="21">
        <f>IF(D50=0, "-", D37/D50)</f>
        <v>0</v>
      </c>
      <c r="F37" s="81">
        <v>1</v>
      </c>
      <c r="G37" s="39">
        <f>IF(F50=0, "-", F37/F50)</f>
        <v>2.3347575354299457E-5</v>
      </c>
      <c r="H37" s="65">
        <v>2</v>
      </c>
      <c r="I37" s="21">
        <f>IF(H50=0, "-", H37/H50)</f>
        <v>3.4698728291608111E-5</v>
      </c>
      <c r="J37" s="20" t="str">
        <f t="shared" si="0"/>
        <v>-</v>
      </c>
      <c r="K37" s="21">
        <f t="shared" si="1"/>
        <v>-0.5</v>
      </c>
    </row>
    <row r="38" spans="1:11" x14ac:dyDescent="0.2">
      <c r="A38" s="7" t="s">
        <v>83</v>
      </c>
      <c r="B38" s="65">
        <v>7</v>
      </c>
      <c r="C38" s="39">
        <f>IF(B50=0, "-", B38/B50)</f>
        <v>1.884760366182014E-3</v>
      </c>
      <c r="D38" s="65">
        <v>7</v>
      </c>
      <c r="E38" s="21">
        <f>IF(D50=0, "-", D38/D50)</f>
        <v>1.683096898292859E-3</v>
      </c>
      <c r="F38" s="81">
        <v>117</v>
      </c>
      <c r="G38" s="39">
        <f>IF(F50=0, "-", F38/F50)</f>
        <v>2.7316663164530363E-3</v>
      </c>
      <c r="H38" s="65">
        <v>125</v>
      </c>
      <c r="I38" s="21">
        <f>IF(H50=0, "-", H38/H50)</f>
        <v>2.1686705182255069E-3</v>
      </c>
      <c r="J38" s="20">
        <f t="shared" si="0"/>
        <v>0</v>
      </c>
      <c r="K38" s="21">
        <f t="shared" si="1"/>
        <v>-6.4000000000000001E-2</v>
      </c>
    </row>
    <row r="39" spans="1:11" x14ac:dyDescent="0.2">
      <c r="A39" s="7" t="s">
        <v>84</v>
      </c>
      <c r="B39" s="65">
        <v>5</v>
      </c>
      <c r="C39" s="39">
        <f>IF(B50=0, "-", B39/B50)</f>
        <v>1.3462574044157242E-3</v>
      </c>
      <c r="D39" s="65">
        <v>7</v>
      </c>
      <c r="E39" s="21">
        <f>IF(D50=0, "-", D39/D50)</f>
        <v>1.683096898292859E-3</v>
      </c>
      <c r="F39" s="81">
        <v>43</v>
      </c>
      <c r="G39" s="39">
        <f>IF(F50=0, "-", F39/F50)</f>
        <v>1.0039457402348767E-3</v>
      </c>
      <c r="H39" s="65">
        <v>58</v>
      </c>
      <c r="I39" s="21">
        <f>IF(H50=0, "-", H39/H50)</f>
        <v>1.0062631204566352E-3</v>
      </c>
      <c r="J39" s="20">
        <f t="shared" si="0"/>
        <v>-0.2857142857142857</v>
      </c>
      <c r="K39" s="21">
        <f t="shared" si="1"/>
        <v>-0.25862068965517243</v>
      </c>
    </row>
    <row r="40" spans="1:11" x14ac:dyDescent="0.2">
      <c r="A40" s="7" t="s">
        <v>85</v>
      </c>
      <c r="B40" s="65">
        <v>8</v>
      </c>
      <c r="C40" s="39">
        <f>IF(B50=0, "-", B40/B50)</f>
        <v>2.1540118470651588E-3</v>
      </c>
      <c r="D40" s="65">
        <v>6</v>
      </c>
      <c r="E40" s="21">
        <f>IF(D50=0, "-", D40/D50)</f>
        <v>1.4426544842510219E-3</v>
      </c>
      <c r="F40" s="81">
        <v>97</v>
      </c>
      <c r="G40" s="39">
        <f>IF(F50=0, "-", F40/F50)</f>
        <v>2.264714809367047E-3</v>
      </c>
      <c r="H40" s="65">
        <v>108</v>
      </c>
      <c r="I40" s="21">
        <f>IF(H50=0, "-", H40/H50)</f>
        <v>1.8737313277468381E-3</v>
      </c>
      <c r="J40" s="20">
        <f t="shared" si="0"/>
        <v>0.33333333333333331</v>
      </c>
      <c r="K40" s="21">
        <f t="shared" si="1"/>
        <v>-0.10185185185185185</v>
      </c>
    </row>
    <row r="41" spans="1:11" x14ac:dyDescent="0.2">
      <c r="A41" s="7" t="s">
        <v>87</v>
      </c>
      <c r="B41" s="65">
        <v>5</v>
      </c>
      <c r="C41" s="39">
        <f>IF(B50=0, "-", B41/B50)</f>
        <v>1.3462574044157242E-3</v>
      </c>
      <c r="D41" s="65">
        <v>11</v>
      </c>
      <c r="E41" s="21">
        <f>IF(D50=0, "-", D41/D50)</f>
        <v>2.644866554460207E-3</v>
      </c>
      <c r="F41" s="81">
        <v>66</v>
      </c>
      <c r="G41" s="39">
        <f>IF(F50=0, "-", F41/F50)</f>
        <v>1.5409399733837641E-3</v>
      </c>
      <c r="H41" s="65">
        <v>230</v>
      </c>
      <c r="I41" s="21">
        <f>IF(H50=0, "-", H41/H50)</f>
        <v>3.9903537535349327E-3</v>
      </c>
      <c r="J41" s="20">
        <f t="shared" si="0"/>
        <v>-0.54545454545454541</v>
      </c>
      <c r="K41" s="21">
        <f t="shared" si="1"/>
        <v>-0.71304347826086956</v>
      </c>
    </row>
    <row r="42" spans="1:11" x14ac:dyDescent="0.2">
      <c r="A42" s="7" t="s">
        <v>88</v>
      </c>
      <c r="B42" s="65">
        <v>0</v>
      </c>
      <c r="C42" s="39">
        <f>IF(B50=0, "-", B42/B50)</f>
        <v>0</v>
      </c>
      <c r="D42" s="65">
        <v>0</v>
      </c>
      <c r="E42" s="21">
        <f>IF(D50=0, "-", D42/D50)</f>
        <v>0</v>
      </c>
      <c r="F42" s="81">
        <v>5</v>
      </c>
      <c r="G42" s="39">
        <f>IF(F50=0, "-", F42/F50)</f>
        <v>1.1673787677149727E-4</v>
      </c>
      <c r="H42" s="65">
        <v>2</v>
      </c>
      <c r="I42" s="21">
        <f>IF(H50=0, "-", H42/H50)</f>
        <v>3.4698728291608111E-5</v>
      </c>
      <c r="J42" s="20" t="str">
        <f t="shared" si="0"/>
        <v>-</v>
      </c>
      <c r="K42" s="21">
        <f t="shared" si="1"/>
        <v>1.5</v>
      </c>
    </row>
    <row r="43" spans="1:11" x14ac:dyDescent="0.2">
      <c r="A43" s="7" t="s">
        <v>90</v>
      </c>
      <c r="B43" s="65">
        <v>36</v>
      </c>
      <c r="C43" s="39">
        <f>IF(B50=0, "-", B43/B50)</f>
        <v>9.6930533117932146E-3</v>
      </c>
      <c r="D43" s="65">
        <v>32</v>
      </c>
      <c r="E43" s="21">
        <f>IF(D50=0, "-", D43/D50)</f>
        <v>7.6941572493387832E-3</v>
      </c>
      <c r="F43" s="81">
        <v>464</v>
      </c>
      <c r="G43" s="39">
        <f>IF(F50=0, "-", F43/F50)</f>
        <v>1.0833274964394948E-2</v>
      </c>
      <c r="H43" s="65">
        <v>435</v>
      </c>
      <c r="I43" s="21">
        <f>IF(H50=0, "-", H43/H50)</f>
        <v>7.5469734034247643E-3</v>
      </c>
      <c r="J43" s="20">
        <f t="shared" si="0"/>
        <v>0.125</v>
      </c>
      <c r="K43" s="21">
        <f t="shared" si="1"/>
        <v>6.6666666666666666E-2</v>
      </c>
    </row>
    <row r="44" spans="1:11" x14ac:dyDescent="0.2">
      <c r="A44" s="7" t="s">
        <v>92</v>
      </c>
      <c r="B44" s="65">
        <v>116</v>
      </c>
      <c r="C44" s="39">
        <f>IF(B50=0, "-", B44/B50)</f>
        <v>3.1233171782444804E-2</v>
      </c>
      <c r="D44" s="65">
        <v>75</v>
      </c>
      <c r="E44" s="21">
        <f>IF(D50=0, "-", D44/D50)</f>
        <v>1.8033181053137774E-2</v>
      </c>
      <c r="F44" s="81">
        <v>1184</v>
      </c>
      <c r="G44" s="39">
        <f>IF(F50=0, "-", F44/F50)</f>
        <v>2.7643529219490554E-2</v>
      </c>
      <c r="H44" s="65">
        <v>1312</v>
      </c>
      <c r="I44" s="21">
        <f>IF(H50=0, "-", H44/H50)</f>
        <v>2.2762365759294922E-2</v>
      </c>
      <c r="J44" s="20">
        <f t="shared" si="0"/>
        <v>0.54666666666666663</v>
      </c>
      <c r="K44" s="21">
        <f t="shared" si="1"/>
        <v>-9.7560975609756101E-2</v>
      </c>
    </row>
    <row r="45" spans="1:11" x14ac:dyDescent="0.2">
      <c r="A45" s="7" t="s">
        <v>93</v>
      </c>
      <c r="B45" s="65">
        <v>192</v>
      </c>
      <c r="C45" s="39">
        <f>IF(B50=0, "-", B45/B50)</f>
        <v>5.1696284329563816E-2</v>
      </c>
      <c r="D45" s="65">
        <v>88</v>
      </c>
      <c r="E45" s="21">
        <f>IF(D50=0, "-", D45/D50)</f>
        <v>2.1158932435681656E-2</v>
      </c>
      <c r="F45" s="81">
        <v>1469</v>
      </c>
      <c r="G45" s="39">
        <f>IF(F50=0, "-", F45/F50)</f>
        <v>3.4297588195465904E-2</v>
      </c>
      <c r="H45" s="65">
        <v>1084</v>
      </c>
      <c r="I45" s="21">
        <f>IF(H50=0, "-", H45/H50)</f>
        <v>1.8806710734051598E-2</v>
      </c>
      <c r="J45" s="20">
        <f t="shared" si="0"/>
        <v>1.1818181818181819</v>
      </c>
      <c r="K45" s="21">
        <f t="shared" si="1"/>
        <v>0.35516605166051662</v>
      </c>
    </row>
    <row r="46" spans="1:11" x14ac:dyDescent="0.2">
      <c r="A46" s="7" t="s">
        <v>94</v>
      </c>
      <c r="B46" s="65">
        <v>906</v>
      </c>
      <c r="C46" s="39">
        <f>IF(B50=0, "-", B46/B50)</f>
        <v>0.24394184168012925</v>
      </c>
      <c r="D46" s="65">
        <v>1071</v>
      </c>
      <c r="E46" s="21">
        <f>IF(D50=0, "-", D46/D50)</f>
        <v>0.25751382543880741</v>
      </c>
      <c r="F46" s="81">
        <v>9116</v>
      </c>
      <c r="G46" s="39">
        <f>IF(F50=0, "-", F46/F50)</f>
        <v>0.21283649692979384</v>
      </c>
      <c r="H46" s="65">
        <v>11912</v>
      </c>
      <c r="I46" s="21">
        <f>IF(H50=0, "-", H46/H50)</f>
        <v>0.20666562570481792</v>
      </c>
      <c r="J46" s="20">
        <f t="shared" si="0"/>
        <v>-0.15406162464985995</v>
      </c>
      <c r="K46" s="21">
        <f t="shared" si="1"/>
        <v>-0.23472128945601076</v>
      </c>
    </row>
    <row r="47" spans="1:11" x14ac:dyDescent="0.2">
      <c r="A47" s="7" t="s">
        <v>96</v>
      </c>
      <c r="B47" s="65">
        <v>184</v>
      </c>
      <c r="C47" s="39">
        <f>IF(B50=0, "-", B47/B50)</f>
        <v>4.954227248249865E-2</v>
      </c>
      <c r="D47" s="65">
        <v>247</v>
      </c>
      <c r="E47" s="21">
        <f>IF(D50=0, "-", D47/D50)</f>
        <v>5.9389276268333735E-2</v>
      </c>
      <c r="F47" s="81">
        <v>2452</v>
      </c>
      <c r="G47" s="39">
        <f>IF(F50=0, "-", F47/F50)</f>
        <v>5.7248254768742263E-2</v>
      </c>
      <c r="H47" s="65">
        <v>3803</v>
      </c>
      <c r="I47" s="21">
        <f>IF(H50=0, "-", H47/H50)</f>
        <v>6.5979631846492831E-2</v>
      </c>
      <c r="J47" s="20">
        <f t="shared" si="0"/>
        <v>-0.25506072874493929</v>
      </c>
      <c r="K47" s="21">
        <f t="shared" si="1"/>
        <v>-0.35524585853273732</v>
      </c>
    </row>
    <row r="48" spans="1:11" x14ac:dyDescent="0.2">
      <c r="A48" s="7" t="s">
        <v>97</v>
      </c>
      <c r="B48" s="65">
        <v>2</v>
      </c>
      <c r="C48" s="39">
        <f>IF(B50=0, "-", B48/B50)</f>
        <v>5.3850296176628971E-4</v>
      </c>
      <c r="D48" s="65">
        <v>7</v>
      </c>
      <c r="E48" s="21">
        <f>IF(D50=0, "-", D48/D50)</f>
        <v>1.683096898292859E-3</v>
      </c>
      <c r="F48" s="81">
        <v>86</v>
      </c>
      <c r="G48" s="39">
        <f>IF(F50=0, "-", F48/F50)</f>
        <v>2.0078914804697533E-3</v>
      </c>
      <c r="H48" s="65">
        <v>35</v>
      </c>
      <c r="I48" s="21">
        <f>IF(H50=0, "-", H48/H50)</f>
        <v>6.0722774510314195E-4</v>
      </c>
      <c r="J48" s="20">
        <f t="shared" si="0"/>
        <v>-0.7142857142857143</v>
      </c>
      <c r="K48" s="21">
        <f t="shared" si="1"/>
        <v>1.4571428571428571</v>
      </c>
    </row>
    <row r="49" spans="1:11" x14ac:dyDescent="0.2">
      <c r="A49" s="2"/>
      <c r="B49" s="68"/>
      <c r="C49" s="33"/>
      <c r="D49" s="68"/>
      <c r="E49" s="6"/>
      <c r="F49" s="82"/>
      <c r="G49" s="33"/>
      <c r="H49" s="68"/>
      <c r="I49" s="6"/>
      <c r="J49" s="5"/>
      <c r="K49" s="6"/>
    </row>
    <row r="50" spans="1:11" s="43" customFormat="1" x14ac:dyDescent="0.2">
      <c r="A50" s="162" t="s">
        <v>598</v>
      </c>
      <c r="B50" s="71">
        <f>SUM(B7:B49)</f>
        <v>3714</v>
      </c>
      <c r="C50" s="40">
        <v>1</v>
      </c>
      <c r="D50" s="71">
        <f>SUM(D7:D49)</f>
        <v>4159</v>
      </c>
      <c r="E50" s="41">
        <v>1</v>
      </c>
      <c r="F50" s="77">
        <f>SUM(F7:F49)</f>
        <v>42831</v>
      </c>
      <c r="G50" s="42">
        <v>1</v>
      </c>
      <c r="H50" s="71">
        <f>SUM(H7:H49)</f>
        <v>57639</v>
      </c>
      <c r="I50" s="41">
        <v>1</v>
      </c>
      <c r="J50" s="37">
        <f>IF(D50=0, "-", (B50-D50)/D50)</f>
        <v>-0.10699687424861745</v>
      </c>
      <c r="K50" s="38">
        <f>IF(H50=0, "-", (F50-H50)/H50)</f>
        <v>-0.25690938427106647</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2021-01-05T19:23:10Z</dcterms:modified>
</cp:coreProperties>
</file>