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C:\VFACTS\Output\2022\Dec22\Standard Reports\"/>
    </mc:Choice>
  </mc:AlternateContent>
  <xr:revisionPtr revIDLastSave="0" documentId="13_ncr:1_{86F5EACC-523E-424F-80AF-E82144C89CB7}" xr6:coauthVersionLast="47" xr6:coauthVersionMax="47" xr10:uidLastSave="{00000000-0000-0000-0000-000000000000}"/>
  <bookViews>
    <workbookView xWindow="-23700" yWindow="465" windowWidth="23010" windowHeight="1501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49" l="1"/>
  <c r="H8" i="49"/>
  <c r="J8" i="49" s="1"/>
  <c r="G8" i="49"/>
  <c r="H9" i="49"/>
  <c r="J9" i="49" s="1"/>
  <c r="G9" i="49"/>
  <c r="I9" i="49" s="1"/>
  <c r="I10" i="49"/>
  <c r="H10" i="49"/>
  <c r="J10" i="49" s="1"/>
  <c r="G10" i="49"/>
  <c r="H11" i="49"/>
  <c r="J11" i="49" s="1"/>
  <c r="G11" i="49"/>
  <c r="I11" i="49" s="1"/>
  <c r="H12" i="49"/>
  <c r="J12" i="49" s="1"/>
  <c r="G12" i="49"/>
  <c r="I12" i="49" s="1"/>
  <c r="I15" i="49"/>
  <c r="H15" i="49"/>
  <c r="J15" i="49" s="1"/>
  <c r="G15" i="49"/>
  <c r="I16" i="49"/>
  <c r="H16" i="49"/>
  <c r="J16" i="49" s="1"/>
  <c r="G16" i="49"/>
  <c r="H19" i="49"/>
  <c r="J19" i="49" s="1"/>
  <c r="G19" i="49"/>
  <c r="I19" i="49" s="1"/>
  <c r="H20" i="49"/>
  <c r="J20" i="49" s="1"/>
  <c r="G20" i="49"/>
  <c r="I20" i="49" s="1"/>
  <c r="H21" i="49"/>
  <c r="J21" i="49" s="1"/>
  <c r="G21" i="49"/>
  <c r="I21" i="49" s="1"/>
  <c r="I24" i="49"/>
  <c r="H24" i="49"/>
  <c r="J24" i="49" s="1"/>
  <c r="G24" i="49"/>
  <c r="I25" i="49"/>
  <c r="H25" i="49"/>
  <c r="J25" i="49" s="1"/>
  <c r="G25" i="49"/>
  <c r="H26" i="49"/>
  <c r="J26" i="49" s="1"/>
  <c r="G26" i="49"/>
  <c r="I26" i="49" s="1"/>
  <c r="H27" i="49"/>
  <c r="J27" i="49" s="1"/>
  <c r="G27" i="49"/>
  <c r="I27" i="49" s="1"/>
  <c r="H28" i="49"/>
  <c r="J28" i="49" s="1"/>
  <c r="G28" i="49"/>
  <c r="I28" i="49" s="1"/>
  <c r="I29" i="49"/>
  <c r="H29" i="49"/>
  <c r="J29" i="49" s="1"/>
  <c r="G29" i="49"/>
  <c r="I30" i="49"/>
  <c r="H30" i="49"/>
  <c r="J30" i="49" s="1"/>
  <c r="G30" i="49"/>
  <c r="I31" i="49"/>
  <c r="H31" i="49"/>
  <c r="J31" i="49" s="1"/>
  <c r="G31" i="49"/>
  <c r="H32" i="49"/>
  <c r="J32" i="49" s="1"/>
  <c r="G32" i="49"/>
  <c r="I32" i="49" s="1"/>
  <c r="H33" i="49"/>
  <c r="J33" i="49" s="1"/>
  <c r="G33" i="49"/>
  <c r="I33" i="49" s="1"/>
  <c r="H34" i="49"/>
  <c r="J34" i="49" s="1"/>
  <c r="G34" i="49"/>
  <c r="I34" i="49" s="1"/>
  <c r="H35" i="49"/>
  <c r="J35" i="49" s="1"/>
  <c r="G35" i="49"/>
  <c r="I35" i="49" s="1"/>
  <c r="H36" i="49"/>
  <c r="J36" i="49" s="1"/>
  <c r="G36" i="49"/>
  <c r="I36" i="49" s="1"/>
  <c r="H37" i="49"/>
  <c r="J37" i="49" s="1"/>
  <c r="G37" i="49"/>
  <c r="I37" i="49" s="1"/>
  <c r="I38" i="49"/>
  <c r="H38" i="49"/>
  <c r="J38" i="49" s="1"/>
  <c r="G38" i="49"/>
  <c r="H39" i="49"/>
  <c r="J39" i="49" s="1"/>
  <c r="G39" i="49"/>
  <c r="I39" i="49" s="1"/>
  <c r="H40" i="49"/>
  <c r="J40" i="49" s="1"/>
  <c r="G40" i="49"/>
  <c r="I40" i="49" s="1"/>
  <c r="J43" i="49"/>
  <c r="I43" i="49"/>
  <c r="H43" i="49"/>
  <c r="G43" i="49"/>
  <c r="H44" i="49"/>
  <c r="J44" i="49" s="1"/>
  <c r="G44" i="49"/>
  <c r="I44" i="49" s="1"/>
  <c r="I45" i="49"/>
  <c r="H45" i="49"/>
  <c r="J45" i="49" s="1"/>
  <c r="G45" i="49"/>
  <c r="H46" i="49"/>
  <c r="J46" i="49" s="1"/>
  <c r="G46" i="49"/>
  <c r="I46" i="49" s="1"/>
  <c r="H49" i="49"/>
  <c r="J49" i="49" s="1"/>
  <c r="G49" i="49"/>
  <c r="I49" i="49" s="1"/>
  <c r="I50" i="49"/>
  <c r="H50" i="49"/>
  <c r="J50" i="49" s="1"/>
  <c r="G50" i="49"/>
  <c r="H51" i="49"/>
  <c r="J51" i="49" s="1"/>
  <c r="G51" i="49"/>
  <c r="I51" i="49" s="1"/>
  <c r="H52" i="49"/>
  <c r="J52" i="49" s="1"/>
  <c r="G52" i="49"/>
  <c r="I52" i="49" s="1"/>
  <c r="H53" i="49"/>
  <c r="J53" i="49" s="1"/>
  <c r="G53" i="49"/>
  <c r="I53" i="49" s="1"/>
  <c r="H54" i="49"/>
  <c r="J54" i="49" s="1"/>
  <c r="G54" i="49"/>
  <c r="I54" i="49" s="1"/>
  <c r="H55" i="49"/>
  <c r="J55" i="49" s="1"/>
  <c r="G55" i="49"/>
  <c r="I55" i="49" s="1"/>
  <c r="I56" i="49"/>
  <c r="H56" i="49"/>
  <c r="J56" i="49" s="1"/>
  <c r="G56" i="49"/>
  <c r="H57" i="49"/>
  <c r="J57" i="49" s="1"/>
  <c r="G57" i="49"/>
  <c r="I57" i="49" s="1"/>
  <c r="H58" i="49"/>
  <c r="J58" i="49" s="1"/>
  <c r="G58" i="49"/>
  <c r="I58" i="49" s="1"/>
  <c r="I59" i="49"/>
  <c r="H59" i="49"/>
  <c r="J59" i="49" s="1"/>
  <c r="G59" i="49"/>
  <c r="H60" i="49"/>
  <c r="J60" i="49" s="1"/>
  <c r="G60" i="49"/>
  <c r="I60" i="49" s="1"/>
  <c r="J61" i="49"/>
  <c r="I61" i="49"/>
  <c r="H61" i="49"/>
  <c r="G61" i="49"/>
  <c r="J62" i="49"/>
  <c r="I62" i="49"/>
  <c r="H62" i="49"/>
  <c r="G62" i="49"/>
  <c r="H63" i="49"/>
  <c r="J63" i="49" s="1"/>
  <c r="G63" i="49"/>
  <c r="I63" i="49" s="1"/>
  <c r="H64" i="49"/>
  <c r="J64" i="49" s="1"/>
  <c r="G64" i="49"/>
  <c r="I64" i="49" s="1"/>
  <c r="H65" i="49"/>
  <c r="J65" i="49" s="1"/>
  <c r="G65" i="49"/>
  <c r="I65" i="49" s="1"/>
  <c r="H66" i="49"/>
  <c r="J66" i="49" s="1"/>
  <c r="G66" i="49"/>
  <c r="I66" i="49" s="1"/>
  <c r="H67" i="49"/>
  <c r="J67" i="49" s="1"/>
  <c r="G67" i="49"/>
  <c r="I67" i="49" s="1"/>
  <c r="H68" i="49"/>
  <c r="J68" i="49" s="1"/>
  <c r="G68" i="49"/>
  <c r="I68" i="49" s="1"/>
  <c r="H69" i="49"/>
  <c r="J69" i="49" s="1"/>
  <c r="G69" i="49"/>
  <c r="I69" i="49" s="1"/>
  <c r="H70" i="49"/>
  <c r="J70" i="49" s="1"/>
  <c r="G70" i="49"/>
  <c r="I70" i="49" s="1"/>
  <c r="I71" i="49"/>
  <c r="H71" i="49"/>
  <c r="J71" i="49" s="1"/>
  <c r="G71" i="49"/>
  <c r="H72" i="49"/>
  <c r="J72" i="49" s="1"/>
  <c r="G72" i="49"/>
  <c r="I72" i="49" s="1"/>
  <c r="J75" i="49"/>
  <c r="I75" i="49"/>
  <c r="H75" i="49"/>
  <c r="G75" i="49"/>
  <c r="J76" i="49"/>
  <c r="I76" i="49"/>
  <c r="H76" i="49"/>
  <c r="G76" i="49"/>
  <c r="J79" i="49"/>
  <c r="I79" i="49"/>
  <c r="H79" i="49"/>
  <c r="G79" i="49"/>
  <c r="J80" i="49"/>
  <c r="I80" i="49"/>
  <c r="H80" i="49"/>
  <c r="G80" i="49"/>
  <c r="J83" i="49"/>
  <c r="I83" i="49"/>
  <c r="H83" i="49"/>
  <c r="G83" i="49"/>
  <c r="H84" i="49"/>
  <c r="J84" i="49" s="1"/>
  <c r="G84" i="49"/>
  <c r="I84" i="49" s="1"/>
  <c r="J85" i="49"/>
  <c r="I85" i="49"/>
  <c r="H85" i="49"/>
  <c r="G85" i="49"/>
  <c r="H86" i="49"/>
  <c r="J86" i="49" s="1"/>
  <c r="G86" i="49"/>
  <c r="I86" i="49" s="1"/>
  <c r="I89" i="49"/>
  <c r="H89" i="49"/>
  <c r="J89" i="49" s="1"/>
  <c r="G89" i="49"/>
  <c r="I90" i="49"/>
  <c r="H90" i="49"/>
  <c r="J90" i="49" s="1"/>
  <c r="G90" i="49"/>
  <c r="H93" i="49"/>
  <c r="J93" i="49" s="1"/>
  <c r="G93" i="49"/>
  <c r="I93" i="49" s="1"/>
  <c r="I94" i="49"/>
  <c r="H94" i="49"/>
  <c r="J94" i="49" s="1"/>
  <c r="G94" i="49"/>
  <c r="I95" i="49"/>
  <c r="H95" i="49"/>
  <c r="J95" i="49" s="1"/>
  <c r="G95" i="49"/>
  <c r="J96" i="49"/>
  <c r="I96" i="49"/>
  <c r="H96" i="49"/>
  <c r="G96" i="49"/>
  <c r="H97" i="49"/>
  <c r="J97" i="49" s="1"/>
  <c r="G97" i="49"/>
  <c r="I97" i="49" s="1"/>
  <c r="J100" i="49"/>
  <c r="I100" i="49"/>
  <c r="H100" i="49"/>
  <c r="G100" i="49"/>
  <c r="J101" i="49"/>
  <c r="I101" i="49"/>
  <c r="H101" i="49"/>
  <c r="G101" i="49"/>
  <c r="J102" i="49"/>
  <c r="I102" i="49"/>
  <c r="H102" i="49"/>
  <c r="G102" i="49"/>
  <c r="J103" i="49"/>
  <c r="I103" i="49"/>
  <c r="H103" i="49"/>
  <c r="G103" i="49"/>
  <c r="H106" i="49"/>
  <c r="J106" i="49" s="1"/>
  <c r="G106" i="49"/>
  <c r="I106" i="49" s="1"/>
  <c r="I107" i="49"/>
  <c r="H107" i="49"/>
  <c r="J107" i="49" s="1"/>
  <c r="G107" i="49"/>
  <c r="H108" i="49"/>
  <c r="J108" i="49" s="1"/>
  <c r="G108" i="49"/>
  <c r="I108" i="49" s="1"/>
  <c r="I111" i="49"/>
  <c r="H111" i="49"/>
  <c r="J111" i="49" s="1"/>
  <c r="G111" i="49"/>
  <c r="I112" i="49"/>
  <c r="H112" i="49"/>
  <c r="J112" i="49" s="1"/>
  <c r="G112" i="49"/>
  <c r="I113" i="49"/>
  <c r="H113" i="49"/>
  <c r="J113" i="49" s="1"/>
  <c r="G113" i="49"/>
  <c r="H116" i="49"/>
  <c r="J116" i="49" s="1"/>
  <c r="G116" i="49"/>
  <c r="I116" i="49" s="1"/>
  <c r="H117" i="49"/>
  <c r="J117" i="49" s="1"/>
  <c r="G117" i="49"/>
  <c r="I117" i="49" s="1"/>
  <c r="H120" i="49"/>
  <c r="J120" i="49" s="1"/>
  <c r="G120" i="49"/>
  <c r="I120" i="49" s="1"/>
  <c r="H121" i="49"/>
  <c r="J121" i="49" s="1"/>
  <c r="G121" i="49"/>
  <c r="I121" i="49" s="1"/>
  <c r="H124" i="49"/>
  <c r="J124" i="49" s="1"/>
  <c r="G124" i="49"/>
  <c r="I124" i="49" s="1"/>
  <c r="H125" i="49"/>
  <c r="J125" i="49" s="1"/>
  <c r="G125" i="49"/>
  <c r="I125" i="49" s="1"/>
  <c r="I128" i="49"/>
  <c r="H128" i="49"/>
  <c r="J128" i="49" s="1"/>
  <c r="G128" i="49"/>
  <c r="H129" i="49"/>
  <c r="J129" i="49" s="1"/>
  <c r="G129" i="49"/>
  <c r="I129" i="49" s="1"/>
  <c r="H130" i="49"/>
  <c r="J130" i="49" s="1"/>
  <c r="G130" i="49"/>
  <c r="I130" i="49" s="1"/>
  <c r="H131" i="49"/>
  <c r="J131" i="49" s="1"/>
  <c r="G131" i="49"/>
  <c r="I131" i="49" s="1"/>
  <c r="H132" i="49"/>
  <c r="J132" i="49" s="1"/>
  <c r="G132" i="49"/>
  <c r="I132" i="49" s="1"/>
  <c r="H133" i="49"/>
  <c r="J133" i="49" s="1"/>
  <c r="G133" i="49"/>
  <c r="I133" i="49" s="1"/>
  <c r="H134" i="49"/>
  <c r="J134" i="49" s="1"/>
  <c r="G134" i="49"/>
  <c r="I134" i="49" s="1"/>
  <c r="H135" i="49"/>
  <c r="J135" i="49" s="1"/>
  <c r="G135" i="49"/>
  <c r="I135" i="49" s="1"/>
  <c r="H136" i="49"/>
  <c r="J136" i="49" s="1"/>
  <c r="G136" i="49"/>
  <c r="I136" i="49" s="1"/>
  <c r="H137" i="49"/>
  <c r="J137" i="49" s="1"/>
  <c r="G137" i="49"/>
  <c r="I137" i="49" s="1"/>
  <c r="I138" i="49"/>
  <c r="H138" i="49"/>
  <c r="J138" i="49" s="1"/>
  <c r="G138" i="49"/>
  <c r="H139" i="49"/>
  <c r="J139" i="49" s="1"/>
  <c r="G139" i="49"/>
  <c r="I139" i="49" s="1"/>
  <c r="H140" i="49"/>
  <c r="J140" i="49" s="1"/>
  <c r="G140" i="49"/>
  <c r="I140" i="49" s="1"/>
  <c r="H143" i="49"/>
  <c r="J143" i="49" s="1"/>
  <c r="G143" i="49"/>
  <c r="I143" i="49" s="1"/>
  <c r="H144" i="49"/>
  <c r="J144" i="49" s="1"/>
  <c r="G144" i="49"/>
  <c r="I144" i="49" s="1"/>
  <c r="H147" i="49"/>
  <c r="J147" i="49" s="1"/>
  <c r="G147" i="49"/>
  <c r="I147" i="49" s="1"/>
  <c r="H148" i="49"/>
  <c r="J148" i="49" s="1"/>
  <c r="G148" i="49"/>
  <c r="I148" i="49" s="1"/>
  <c r="H149" i="49"/>
  <c r="J149" i="49" s="1"/>
  <c r="G149" i="49"/>
  <c r="I149" i="49" s="1"/>
  <c r="H150" i="49"/>
  <c r="J150" i="49" s="1"/>
  <c r="G150" i="49"/>
  <c r="I150" i="49" s="1"/>
  <c r="I153" i="49"/>
  <c r="H153" i="49"/>
  <c r="J153" i="49" s="1"/>
  <c r="G153" i="49"/>
  <c r="I154" i="49"/>
  <c r="H154" i="49"/>
  <c r="J154" i="49" s="1"/>
  <c r="G154" i="49"/>
  <c r="J155" i="49"/>
  <c r="I155" i="49"/>
  <c r="H155" i="49"/>
  <c r="G155" i="49"/>
  <c r="H156" i="49"/>
  <c r="J156" i="49" s="1"/>
  <c r="G156" i="49"/>
  <c r="I156" i="49" s="1"/>
  <c r="H157" i="49"/>
  <c r="J157" i="49" s="1"/>
  <c r="G157" i="49"/>
  <c r="I157" i="49" s="1"/>
  <c r="H158" i="49"/>
  <c r="J158" i="49" s="1"/>
  <c r="G158" i="49"/>
  <c r="I158" i="49" s="1"/>
  <c r="I161" i="49"/>
  <c r="H161" i="49"/>
  <c r="J161" i="49" s="1"/>
  <c r="G161" i="49"/>
  <c r="H162" i="49"/>
  <c r="J162" i="49" s="1"/>
  <c r="G162" i="49"/>
  <c r="I162" i="49" s="1"/>
  <c r="J163" i="49"/>
  <c r="I163" i="49"/>
  <c r="H163" i="49"/>
  <c r="G163" i="49"/>
  <c r="H164" i="49"/>
  <c r="J164" i="49" s="1"/>
  <c r="G164" i="49"/>
  <c r="I164" i="49" s="1"/>
  <c r="H165" i="49"/>
  <c r="J165" i="49" s="1"/>
  <c r="G165" i="49"/>
  <c r="I165" i="49" s="1"/>
  <c r="I166" i="49"/>
  <c r="H166" i="49"/>
  <c r="J166" i="49" s="1"/>
  <c r="G166" i="49"/>
  <c r="I167" i="49"/>
  <c r="H167" i="49"/>
  <c r="J167" i="49" s="1"/>
  <c r="G167" i="49"/>
  <c r="J168" i="49"/>
  <c r="I168" i="49"/>
  <c r="H168" i="49"/>
  <c r="G168" i="49"/>
  <c r="H169" i="49"/>
  <c r="J169" i="49" s="1"/>
  <c r="G169" i="49"/>
  <c r="I169" i="49" s="1"/>
  <c r="H170" i="49"/>
  <c r="J170" i="49" s="1"/>
  <c r="G170" i="49"/>
  <c r="I170" i="49" s="1"/>
  <c r="H171" i="49"/>
  <c r="J171" i="49" s="1"/>
  <c r="G171" i="49"/>
  <c r="I171" i="49" s="1"/>
  <c r="H174" i="49"/>
  <c r="J174" i="49" s="1"/>
  <c r="G174" i="49"/>
  <c r="I174" i="49" s="1"/>
  <c r="H175" i="49"/>
  <c r="J175" i="49" s="1"/>
  <c r="G175" i="49"/>
  <c r="I175" i="49" s="1"/>
  <c r="H176" i="49"/>
  <c r="J176" i="49" s="1"/>
  <c r="G176" i="49"/>
  <c r="I176" i="49" s="1"/>
  <c r="H177" i="49"/>
  <c r="J177" i="49" s="1"/>
  <c r="G177" i="49"/>
  <c r="I177" i="49" s="1"/>
  <c r="H180" i="49"/>
  <c r="J180" i="49" s="1"/>
  <c r="G180" i="49"/>
  <c r="I180" i="49" s="1"/>
  <c r="H181" i="49"/>
  <c r="J181" i="49" s="1"/>
  <c r="G181" i="49"/>
  <c r="I181" i="49" s="1"/>
  <c r="H182" i="49"/>
  <c r="J182" i="49" s="1"/>
  <c r="G182" i="49"/>
  <c r="I182" i="49" s="1"/>
  <c r="H183" i="49"/>
  <c r="J183" i="49" s="1"/>
  <c r="G183" i="49"/>
  <c r="I183" i="49" s="1"/>
  <c r="I184" i="49"/>
  <c r="H184" i="49"/>
  <c r="J184" i="49" s="1"/>
  <c r="G184" i="49"/>
  <c r="H185" i="49"/>
  <c r="J185" i="49" s="1"/>
  <c r="G185" i="49"/>
  <c r="I185" i="49" s="1"/>
  <c r="H186" i="49"/>
  <c r="J186" i="49" s="1"/>
  <c r="G186" i="49"/>
  <c r="I186" i="49" s="1"/>
  <c r="H189" i="49"/>
  <c r="J189" i="49" s="1"/>
  <c r="G189" i="49"/>
  <c r="I189" i="49" s="1"/>
  <c r="H190" i="49"/>
  <c r="J190" i="49" s="1"/>
  <c r="G190" i="49"/>
  <c r="I190" i="49" s="1"/>
  <c r="I191" i="49"/>
  <c r="H191" i="49"/>
  <c r="J191" i="49" s="1"/>
  <c r="G191" i="49"/>
  <c r="I192" i="49"/>
  <c r="H192" i="49"/>
  <c r="J192" i="49" s="1"/>
  <c r="G192" i="49"/>
  <c r="H193" i="49"/>
  <c r="J193" i="49" s="1"/>
  <c r="G193" i="49"/>
  <c r="I193" i="49" s="1"/>
  <c r="H194" i="49"/>
  <c r="J194" i="49" s="1"/>
  <c r="G194" i="49"/>
  <c r="I194" i="49" s="1"/>
  <c r="H195" i="49"/>
  <c r="J195" i="49" s="1"/>
  <c r="G195" i="49"/>
  <c r="I195" i="49" s="1"/>
  <c r="H196" i="49"/>
  <c r="J196" i="49" s="1"/>
  <c r="G196" i="49"/>
  <c r="I196" i="49" s="1"/>
  <c r="H197" i="49"/>
  <c r="J197" i="49" s="1"/>
  <c r="G197" i="49"/>
  <c r="I197" i="49" s="1"/>
  <c r="H198" i="49"/>
  <c r="J198" i="49" s="1"/>
  <c r="G198" i="49"/>
  <c r="I198" i="49" s="1"/>
  <c r="H199" i="49"/>
  <c r="J199" i="49" s="1"/>
  <c r="G199" i="49"/>
  <c r="I199" i="49" s="1"/>
  <c r="H200" i="49"/>
  <c r="J200" i="49" s="1"/>
  <c r="G200" i="49"/>
  <c r="I200" i="49" s="1"/>
  <c r="H201" i="49"/>
  <c r="J201" i="49" s="1"/>
  <c r="G201" i="49"/>
  <c r="I201" i="49" s="1"/>
  <c r="I202" i="49"/>
  <c r="H202" i="49"/>
  <c r="J202" i="49" s="1"/>
  <c r="G202" i="49"/>
  <c r="H203" i="49"/>
  <c r="J203" i="49" s="1"/>
  <c r="G203" i="49"/>
  <c r="I203" i="49" s="1"/>
  <c r="H204" i="49"/>
  <c r="J204" i="49" s="1"/>
  <c r="G204" i="49"/>
  <c r="I204" i="49" s="1"/>
  <c r="I207" i="49"/>
  <c r="H207" i="49"/>
  <c r="J207" i="49" s="1"/>
  <c r="G207" i="49"/>
  <c r="H208" i="49"/>
  <c r="J208" i="49" s="1"/>
  <c r="G208" i="49"/>
  <c r="I208" i="49" s="1"/>
  <c r="H209" i="49"/>
  <c r="J209" i="49" s="1"/>
  <c r="G209" i="49"/>
  <c r="I209" i="49" s="1"/>
  <c r="H210" i="49"/>
  <c r="J210" i="49" s="1"/>
  <c r="G210" i="49"/>
  <c r="I210" i="49" s="1"/>
  <c r="I211" i="49"/>
  <c r="H211" i="49"/>
  <c r="J211" i="49" s="1"/>
  <c r="G211" i="49"/>
  <c r="H212" i="49"/>
  <c r="J212" i="49" s="1"/>
  <c r="G212" i="49"/>
  <c r="I212" i="49" s="1"/>
  <c r="I213" i="49"/>
  <c r="H213" i="49"/>
  <c r="J213" i="49" s="1"/>
  <c r="G213" i="49"/>
  <c r="H214" i="49"/>
  <c r="J214" i="49" s="1"/>
  <c r="G214" i="49"/>
  <c r="I214" i="49" s="1"/>
  <c r="I217" i="49"/>
  <c r="H217" i="49"/>
  <c r="J217" i="49" s="1"/>
  <c r="G217" i="49"/>
  <c r="I218" i="49"/>
  <c r="H218" i="49"/>
  <c r="J218" i="49" s="1"/>
  <c r="G218" i="49"/>
  <c r="H221" i="49"/>
  <c r="J221" i="49" s="1"/>
  <c r="G221" i="49"/>
  <c r="I221" i="49" s="1"/>
  <c r="H222" i="49"/>
  <c r="J222" i="49" s="1"/>
  <c r="G222" i="49"/>
  <c r="I222" i="49" s="1"/>
  <c r="H223" i="49"/>
  <c r="J223" i="49" s="1"/>
  <c r="G223" i="49"/>
  <c r="I223" i="49" s="1"/>
  <c r="H224" i="49"/>
  <c r="J224" i="49" s="1"/>
  <c r="G224" i="49"/>
  <c r="I224" i="49" s="1"/>
  <c r="H227" i="49"/>
  <c r="J227" i="49" s="1"/>
  <c r="G227" i="49"/>
  <c r="I227" i="49" s="1"/>
  <c r="H228" i="49"/>
  <c r="J228" i="49" s="1"/>
  <c r="G228" i="49"/>
  <c r="I228" i="49" s="1"/>
  <c r="H229" i="49"/>
  <c r="J229" i="49" s="1"/>
  <c r="G229" i="49"/>
  <c r="I229" i="49" s="1"/>
  <c r="H230" i="49"/>
  <c r="J230" i="49" s="1"/>
  <c r="G230" i="49"/>
  <c r="I230" i="49" s="1"/>
  <c r="J233" i="49"/>
  <c r="I233" i="49"/>
  <c r="H233" i="49"/>
  <c r="G233" i="49"/>
  <c r="J234" i="49"/>
  <c r="I234" i="49"/>
  <c r="H234" i="49"/>
  <c r="G234" i="49"/>
  <c r="H237" i="49"/>
  <c r="J237" i="49" s="1"/>
  <c r="G237" i="49"/>
  <c r="I237" i="49" s="1"/>
  <c r="H238" i="49"/>
  <c r="J238" i="49" s="1"/>
  <c r="G238" i="49"/>
  <c r="I238" i="49" s="1"/>
  <c r="H239" i="49"/>
  <c r="J239" i="49" s="1"/>
  <c r="G239" i="49"/>
  <c r="I239" i="49" s="1"/>
  <c r="H240" i="49"/>
  <c r="J240" i="49" s="1"/>
  <c r="G240" i="49"/>
  <c r="I240" i="49" s="1"/>
  <c r="H241" i="49"/>
  <c r="J241" i="49" s="1"/>
  <c r="G241" i="49"/>
  <c r="I241" i="49" s="1"/>
  <c r="H244" i="49"/>
  <c r="J244" i="49" s="1"/>
  <c r="G244" i="49"/>
  <c r="I244" i="49" s="1"/>
  <c r="I245" i="49"/>
  <c r="H245" i="49"/>
  <c r="J245" i="49" s="1"/>
  <c r="G245" i="49"/>
  <c r="I246" i="49"/>
  <c r="H246" i="49"/>
  <c r="J246" i="49" s="1"/>
  <c r="G246" i="49"/>
  <c r="I247" i="49"/>
  <c r="H247" i="49"/>
  <c r="J247" i="49" s="1"/>
  <c r="G247" i="49"/>
  <c r="H248" i="49"/>
  <c r="J248" i="49" s="1"/>
  <c r="G248" i="49"/>
  <c r="I248" i="49" s="1"/>
  <c r="I249" i="49"/>
  <c r="H249" i="49"/>
  <c r="J249" i="49" s="1"/>
  <c r="G249" i="49"/>
  <c r="H250" i="49"/>
  <c r="J250" i="49" s="1"/>
  <c r="G250" i="49"/>
  <c r="I250" i="49" s="1"/>
  <c r="H253" i="49"/>
  <c r="J253" i="49" s="1"/>
  <c r="G253" i="49"/>
  <c r="I253" i="49" s="1"/>
  <c r="H254" i="49"/>
  <c r="J254" i="49" s="1"/>
  <c r="G254" i="49"/>
  <c r="I254" i="49" s="1"/>
  <c r="H255" i="49"/>
  <c r="J255" i="49" s="1"/>
  <c r="G255" i="49"/>
  <c r="I255" i="49" s="1"/>
  <c r="H256" i="49"/>
  <c r="J256" i="49" s="1"/>
  <c r="G256" i="49"/>
  <c r="I256" i="49" s="1"/>
  <c r="J257" i="49"/>
  <c r="H257" i="49"/>
  <c r="G257" i="49"/>
  <c r="I257" i="49" s="1"/>
  <c r="H258" i="49"/>
  <c r="J258" i="49" s="1"/>
  <c r="G258" i="49"/>
  <c r="I258" i="49" s="1"/>
  <c r="H261" i="49"/>
  <c r="J261" i="49" s="1"/>
  <c r="G261" i="49"/>
  <c r="I261" i="49" s="1"/>
  <c r="H262" i="49"/>
  <c r="J262" i="49" s="1"/>
  <c r="G262" i="49"/>
  <c r="I262" i="49" s="1"/>
  <c r="H265" i="49"/>
  <c r="J265" i="49" s="1"/>
  <c r="G265" i="49"/>
  <c r="I265" i="49" s="1"/>
  <c r="H266" i="49"/>
  <c r="J266" i="49" s="1"/>
  <c r="G266" i="49"/>
  <c r="I266" i="49" s="1"/>
  <c r="J267" i="49"/>
  <c r="I267" i="49"/>
  <c r="H267" i="49"/>
  <c r="G267" i="49"/>
  <c r="H268" i="49"/>
  <c r="J268" i="49" s="1"/>
  <c r="G268" i="49"/>
  <c r="I268" i="49" s="1"/>
  <c r="H269" i="49"/>
  <c r="J269" i="49" s="1"/>
  <c r="G269" i="49"/>
  <c r="I269" i="49" s="1"/>
  <c r="H270" i="49"/>
  <c r="J270" i="49" s="1"/>
  <c r="G270" i="49"/>
  <c r="I270" i="49" s="1"/>
  <c r="H271" i="49"/>
  <c r="J271" i="49" s="1"/>
  <c r="G271" i="49"/>
  <c r="I271" i="49" s="1"/>
  <c r="H272" i="49"/>
  <c r="J272" i="49" s="1"/>
  <c r="G272" i="49"/>
  <c r="I272" i="49" s="1"/>
  <c r="H273" i="49"/>
  <c r="J273" i="49" s="1"/>
  <c r="G273" i="49"/>
  <c r="I273" i="49" s="1"/>
  <c r="H274" i="49"/>
  <c r="J274" i="49" s="1"/>
  <c r="G274" i="49"/>
  <c r="I274" i="49" s="1"/>
  <c r="H275" i="49"/>
  <c r="J275" i="49" s="1"/>
  <c r="G275" i="49"/>
  <c r="I275" i="49" s="1"/>
  <c r="H276" i="49"/>
  <c r="J276" i="49" s="1"/>
  <c r="G276" i="49"/>
  <c r="I276" i="49" s="1"/>
  <c r="H279" i="49"/>
  <c r="J279" i="49" s="1"/>
  <c r="G279" i="49"/>
  <c r="I279" i="49" s="1"/>
  <c r="I280" i="49"/>
  <c r="H280" i="49"/>
  <c r="J280" i="49" s="1"/>
  <c r="G280" i="49"/>
  <c r="H281" i="49"/>
  <c r="J281" i="49" s="1"/>
  <c r="G281" i="49"/>
  <c r="I281" i="49" s="1"/>
  <c r="H284" i="49"/>
  <c r="J284" i="49" s="1"/>
  <c r="G284" i="49"/>
  <c r="I284" i="49" s="1"/>
  <c r="H285" i="49"/>
  <c r="J285" i="49" s="1"/>
  <c r="G285" i="49"/>
  <c r="I285" i="49" s="1"/>
  <c r="H286" i="49"/>
  <c r="J286" i="49" s="1"/>
  <c r="G286" i="49"/>
  <c r="I286" i="49" s="1"/>
  <c r="H287" i="49"/>
  <c r="J287" i="49" s="1"/>
  <c r="G287" i="49"/>
  <c r="I287" i="49" s="1"/>
  <c r="H288" i="49"/>
  <c r="J288" i="49" s="1"/>
  <c r="G288" i="49"/>
  <c r="I288" i="49" s="1"/>
  <c r="H289" i="49"/>
  <c r="J289" i="49" s="1"/>
  <c r="G289" i="49"/>
  <c r="I289" i="49" s="1"/>
  <c r="I290" i="49"/>
  <c r="H290" i="49"/>
  <c r="J290" i="49" s="1"/>
  <c r="G290" i="49"/>
  <c r="H291" i="49"/>
  <c r="J291" i="49" s="1"/>
  <c r="G291" i="49"/>
  <c r="I291" i="49" s="1"/>
  <c r="H294" i="49"/>
  <c r="J294" i="49" s="1"/>
  <c r="G294" i="49"/>
  <c r="I294" i="49" s="1"/>
  <c r="H295" i="49"/>
  <c r="J295" i="49" s="1"/>
  <c r="G295" i="49"/>
  <c r="I295" i="49" s="1"/>
  <c r="H296" i="49"/>
  <c r="J296" i="49" s="1"/>
  <c r="G296" i="49"/>
  <c r="I296" i="49" s="1"/>
  <c r="H297" i="49"/>
  <c r="J297" i="49" s="1"/>
  <c r="G297" i="49"/>
  <c r="I297" i="49" s="1"/>
  <c r="H298" i="49"/>
  <c r="J298" i="49" s="1"/>
  <c r="G298" i="49"/>
  <c r="I298" i="49" s="1"/>
  <c r="H299" i="49"/>
  <c r="J299" i="49" s="1"/>
  <c r="G299" i="49"/>
  <c r="I299" i="49" s="1"/>
  <c r="H300" i="49"/>
  <c r="J300" i="49" s="1"/>
  <c r="G300" i="49"/>
  <c r="I300" i="49" s="1"/>
  <c r="H301" i="49"/>
  <c r="J301" i="49" s="1"/>
  <c r="G301" i="49"/>
  <c r="I301" i="49" s="1"/>
  <c r="I304" i="49"/>
  <c r="H304" i="49"/>
  <c r="J304" i="49" s="1"/>
  <c r="G304" i="49"/>
  <c r="H305" i="49"/>
  <c r="J305" i="49" s="1"/>
  <c r="G305" i="49"/>
  <c r="I305" i="49" s="1"/>
  <c r="I306" i="49"/>
  <c r="H306" i="49"/>
  <c r="J306" i="49" s="1"/>
  <c r="G306" i="49"/>
  <c r="I307" i="49"/>
  <c r="H307" i="49"/>
  <c r="J307" i="49" s="1"/>
  <c r="G307" i="49"/>
  <c r="I308" i="49"/>
  <c r="H308" i="49"/>
  <c r="J308" i="49" s="1"/>
  <c r="G308" i="49"/>
  <c r="I309" i="49"/>
  <c r="H309" i="49"/>
  <c r="J309" i="49" s="1"/>
  <c r="G309" i="49"/>
  <c r="H310" i="49"/>
  <c r="J310" i="49" s="1"/>
  <c r="G310" i="49"/>
  <c r="I310" i="49" s="1"/>
  <c r="I311" i="49"/>
  <c r="H311" i="49"/>
  <c r="J311" i="49" s="1"/>
  <c r="G311" i="49"/>
  <c r="H312" i="49"/>
  <c r="J312" i="49" s="1"/>
  <c r="G312" i="49"/>
  <c r="I312" i="49" s="1"/>
  <c r="H313" i="49"/>
  <c r="J313" i="49" s="1"/>
  <c r="G313" i="49"/>
  <c r="I313" i="49" s="1"/>
  <c r="H314" i="49"/>
  <c r="J314" i="49" s="1"/>
  <c r="G314" i="49"/>
  <c r="I314" i="49" s="1"/>
  <c r="H317" i="49"/>
  <c r="J317" i="49" s="1"/>
  <c r="G317" i="49"/>
  <c r="I317" i="49" s="1"/>
  <c r="I318" i="49"/>
  <c r="H318" i="49"/>
  <c r="J318" i="49" s="1"/>
  <c r="G318" i="49"/>
  <c r="H319" i="49"/>
  <c r="J319" i="49" s="1"/>
  <c r="G319" i="49"/>
  <c r="I319" i="49" s="1"/>
  <c r="H322" i="49"/>
  <c r="J322" i="49" s="1"/>
  <c r="G322" i="49"/>
  <c r="I322" i="49" s="1"/>
  <c r="H323" i="49"/>
  <c r="J323" i="49" s="1"/>
  <c r="G323" i="49"/>
  <c r="I323" i="49" s="1"/>
  <c r="H326" i="49"/>
  <c r="J326" i="49" s="1"/>
  <c r="G326" i="49"/>
  <c r="I326" i="49" s="1"/>
  <c r="H327" i="49"/>
  <c r="J327" i="49" s="1"/>
  <c r="G327" i="49"/>
  <c r="I327" i="49" s="1"/>
  <c r="H328" i="49"/>
  <c r="J328" i="49" s="1"/>
  <c r="G328" i="49"/>
  <c r="I328" i="49" s="1"/>
  <c r="J331" i="49"/>
  <c r="I331" i="49"/>
  <c r="H331" i="49"/>
  <c r="G331" i="49"/>
  <c r="H332" i="49"/>
  <c r="J332" i="49" s="1"/>
  <c r="G332" i="49"/>
  <c r="I332" i="49" s="1"/>
  <c r="H333" i="49"/>
  <c r="J333" i="49" s="1"/>
  <c r="G333" i="49"/>
  <c r="I333" i="49" s="1"/>
  <c r="I334" i="49"/>
  <c r="H334" i="49"/>
  <c r="J334" i="49" s="1"/>
  <c r="G334" i="49"/>
  <c r="H335" i="49"/>
  <c r="J335" i="49" s="1"/>
  <c r="G335" i="49"/>
  <c r="I335" i="49" s="1"/>
  <c r="H338" i="49"/>
  <c r="J338" i="49" s="1"/>
  <c r="G338" i="49"/>
  <c r="I338" i="49" s="1"/>
  <c r="H339" i="49"/>
  <c r="J339" i="49" s="1"/>
  <c r="G339" i="49"/>
  <c r="I339" i="49" s="1"/>
  <c r="H340" i="49"/>
  <c r="J340" i="49" s="1"/>
  <c r="G340" i="49"/>
  <c r="I340" i="49" s="1"/>
  <c r="H341" i="49"/>
  <c r="J341" i="49" s="1"/>
  <c r="G341" i="49"/>
  <c r="I341" i="49" s="1"/>
  <c r="H342" i="49"/>
  <c r="J342" i="49" s="1"/>
  <c r="G342" i="49"/>
  <c r="I342" i="49" s="1"/>
  <c r="H343" i="49"/>
  <c r="J343" i="49" s="1"/>
  <c r="G343" i="49"/>
  <c r="I343" i="49" s="1"/>
  <c r="H344" i="49"/>
  <c r="J344" i="49" s="1"/>
  <c r="G344" i="49"/>
  <c r="I344" i="49" s="1"/>
  <c r="H345" i="49"/>
  <c r="J345" i="49" s="1"/>
  <c r="G345" i="49"/>
  <c r="I345" i="49" s="1"/>
  <c r="H346" i="49"/>
  <c r="J346" i="49" s="1"/>
  <c r="G346" i="49"/>
  <c r="I346" i="49" s="1"/>
  <c r="H347" i="49"/>
  <c r="J347" i="49" s="1"/>
  <c r="G347" i="49"/>
  <c r="I347" i="49" s="1"/>
  <c r="H348" i="49"/>
  <c r="J348" i="49" s="1"/>
  <c r="G348" i="49"/>
  <c r="I348" i="49" s="1"/>
  <c r="H349" i="49"/>
  <c r="J349" i="49" s="1"/>
  <c r="G349" i="49"/>
  <c r="I349" i="49" s="1"/>
  <c r="H350" i="49"/>
  <c r="J350" i="49" s="1"/>
  <c r="G350" i="49"/>
  <c r="I350" i="49" s="1"/>
  <c r="H353" i="49"/>
  <c r="J353" i="49" s="1"/>
  <c r="G353" i="49"/>
  <c r="I353" i="49" s="1"/>
  <c r="H354" i="49"/>
  <c r="J354" i="49" s="1"/>
  <c r="G354" i="49"/>
  <c r="I354" i="49" s="1"/>
  <c r="I357" i="49"/>
  <c r="H357" i="49"/>
  <c r="J357" i="49" s="1"/>
  <c r="G357" i="49"/>
  <c r="H358" i="49"/>
  <c r="J358" i="49" s="1"/>
  <c r="G358" i="49"/>
  <c r="I358" i="49" s="1"/>
  <c r="H359" i="49"/>
  <c r="J359" i="49" s="1"/>
  <c r="G359" i="49"/>
  <c r="I359" i="49" s="1"/>
  <c r="H360" i="49"/>
  <c r="J360" i="49" s="1"/>
  <c r="G360" i="49"/>
  <c r="I360" i="49" s="1"/>
  <c r="H361" i="49"/>
  <c r="J361" i="49" s="1"/>
  <c r="G361" i="49"/>
  <c r="I361" i="49" s="1"/>
  <c r="H362" i="49"/>
  <c r="J362" i="49" s="1"/>
  <c r="G362" i="49"/>
  <c r="I362" i="49" s="1"/>
  <c r="H363" i="49"/>
  <c r="J363" i="49" s="1"/>
  <c r="G363" i="49"/>
  <c r="I363" i="49" s="1"/>
  <c r="I364" i="49"/>
  <c r="H364" i="49"/>
  <c r="J364" i="49" s="1"/>
  <c r="G364" i="49"/>
  <c r="H365" i="49"/>
  <c r="J365" i="49" s="1"/>
  <c r="G365" i="49"/>
  <c r="I365" i="49" s="1"/>
  <c r="H366" i="49"/>
  <c r="J366" i="49" s="1"/>
  <c r="G366" i="49"/>
  <c r="I366" i="49" s="1"/>
  <c r="H367" i="49"/>
  <c r="J367" i="49" s="1"/>
  <c r="G367" i="49"/>
  <c r="I367" i="49" s="1"/>
  <c r="J368" i="49"/>
  <c r="I368" i="49"/>
  <c r="H368" i="49"/>
  <c r="G368" i="49"/>
  <c r="H369" i="49"/>
  <c r="J369" i="49" s="1"/>
  <c r="G369" i="49"/>
  <c r="I369" i="49" s="1"/>
  <c r="J370" i="49"/>
  <c r="I370" i="49"/>
  <c r="H370" i="49"/>
  <c r="G370" i="49"/>
  <c r="H371" i="49"/>
  <c r="J371" i="49" s="1"/>
  <c r="G371" i="49"/>
  <c r="I371" i="49" s="1"/>
  <c r="H372" i="49"/>
  <c r="J372" i="49" s="1"/>
  <c r="G372" i="49"/>
  <c r="I372" i="49" s="1"/>
  <c r="H373" i="49"/>
  <c r="J373" i="49" s="1"/>
  <c r="G373" i="49"/>
  <c r="I373" i="49" s="1"/>
  <c r="H374" i="49"/>
  <c r="J374" i="49" s="1"/>
  <c r="G374" i="49"/>
  <c r="I374" i="49" s="1"/>
  <c r="H375" i="49"/>
  <c r="J375" i="49" s="1"/>
  <c r="G375" i="49"/>
  <c r="I375" i="49" s="1"/>
  <c r="H376" i="49"/>
  <c r="J376" i="49" s="1"/>
  <c r="G376" i="49"/>
  <c r="I376" i="49" s="1"/>
  <c r="H377" i="49"/>
  <c r="J377" i="49" s="1"/>
  <c r="G377" i="49"/>
  <c r="I377" i="49" s="1"/>
  <c r="H378" i="49"/>
  <c r="J378" i="49" s="1"/>
  <c r="G378" i="49"/>
  <c r="I378" i="49" s="1"/>
  <c r="H379" i="49"/>
  <c r="J379" i="49" s="1"/>
  <c r="G379" i="49"/>
  <c r="I379" i="49" s="1"/>
  <c r="H380" i="49"/>
  <c r="J380" i="49" s="1"/>
  <c r="G380" i="49"/>
  <c r="I380" i="49" s="1"/>
  <c r="H383" i="49"/>
  <c r="J383" i="49" s="1"/>
  <c r="G383" i="49"/>
  <c r="I383" i="49" s="1"/>
  <c r="I384" i="49"/>
  <c r="H384" i="49"/>
  <c r="J384" i="49" s="1"/>
  <c r="G384" i="49"/>
  <c r="H385" i="49"/>
  <c r="J385" i="49" s="1"/>
  <c r="G385" i="49"/>
  <c r="I385" i="49" s="1"/>
  <c r="J388" i="49"/>
  <c r="I388" i="49"/>
  <c r="H388" i="49"/>
  <c r="G388" i="49"/>
  <c r="I389" i="49"/>
  <c r="H389" i="49"/>
  <c r="J389" i="49" s="1"/>
  <c r="G389" i="49"/>
  <c r="H390" i="49"/>
  <c r="J390" i="49" s="1"/>
  <c r="G390" i="49"/>
  <c r="I390" i="49" s="1"/>
  <c r="H391" i="49"/>
  <c r="J391" i="49" s="1"/>
  <c r="G391" i="49"/>
  <c r="I391" i="49" s="1"/>
  <c r="H392" i="49"/>
  <c r="J392" i="49" s="1"/>
  <c r="G392" i="49"/>
  <c r="I392" i="49" s="1"/>
  <c r="H393" i="49"/>
  <c r="J393" i="49" s="1"/>
  <c r="G393" i="49"/>
  <c r="I393" i="49" s="1"/>
  <c r="J394" i="49"/>
  <c r="I394" i="49"/>
  <c r="H394" i="49"/>
  <c r="G394" i="49"/>
  <c r="H395" i="49"/>
  <c r="J395" i="49" s="1"/>
  <c r="G395" i="49"/>
  <c r="I395" i="49" s="1"/>
  <c r="I396" i="49"/>
  <c r="H396" i="49"/>
  <c r="J396" i="49" s="1"/>
  <c r="G396" i="49"/>
  <c r="H397" i="49"/>
  <c r="J397" i="49" s="1"/>
  <c r="G397" i="49"/>
  <c r="I397" i="49" s="1"/>
  <c r="H400" i="49"/>
  <c r="J400" i="49" s="1"/>
  <c r="G400" i="49"/>
  <c r="I400" i="49" s="1"/>
  <c r="H401" i="49"/>
  <c r="J401" i="49" s="1"/>
  <c r="G401" i="49"/>
  <c r="I401" i="49" s="1"/>
  <c r="H402" i="49"/>
  <c r="J402" i="49" s="1"/>
  <c r="G402" i="49"/>
  <c r="I402" i="49" s="1"/>
  <c r="H403" i="49"/>
  <c r="J403" i="49" s="1"/>
  <c r="G403" i="49"/>
  <c r="I403" i="49" s="1"/>
  <c r="H406" i="49"/>
  <c r="J406" i="49" s="1"/>
  <c r="G406" i="49"/>
  <c r="I406" i="49" s="1"/>
  <c r="H407" i="49"/>
  <c r="J407" i="49" s="1"/>
  <c r="G407" i="49"/>
  <c r="I407" i="49" s="1"/>
  <c r="H408" i="49"/>
  <c r="J408" i="49" s="1"/>
  <c r="G408" i="49"/>
  <c r="I408" i="49" s="1"/>
  <c r="H409" i="49"/>
  <c r="J409" i="49" s="1"/>
  <c r="G409" i="49"/>
  <c r="I409" i="49" s="1"/>
  <c r="H410" i="49"/>
  <c r="J410" i="49" s="1"/>
  <c r="G410" i="49"/>
  <c r="I410" i="49" s="1"/>
  <c r="H413" i="49"/>
  <c r="J413" i="49" s="1"/>
  <c r="G413" i="49"/>
  <c r="I413" i="49" s="1"/>
  <c r="H414" i="49"/>
  <c r="J414" i="49" s="1"/>
  <c r="G414" i="49"/>
  <c r="I414" i="49" s="1"/>
  <c r="H415" i="49"/>
  <c r="J415" i="49" s="1"/>
  <c r="G415" i="49"/>
  <c r="I415" i="49" s="1"/>
  <c r="H416" i="49"/>
  <c r="J416" i="49" s="1"/>
  <c r="G416" i="49"/>
  <c r="I416" i="49" s="1"/>
  <c r="H417" i="49"/>
  <c r="J417" i="49" s="1"/>
  <c r="G417" i="49"/>
  <c r="I417" i="49" s="1"/>
  <c r="I418" i="49"/>
  <c r="H418" i="49"/>
  <c r="J418" i="49" s="1"/>
  <c r="G418" i="49"/>
  <c r="H419" i="49"/>
  <c r="J419" i="49" s="1"/>
  <c r="G419" i="49"/>
  <c r="I419" i="49" s="1"/>
  <c r="H420" i="49"/>
  <c r="J420" i="49" s="1"/>
  <c r="G420" i="49"/>
  <c r="I420" i="49" s="1"/>
  <c r="H421" i="49"/>
  <c r="J421" i="49" s="1"/>
  <c r="G421" i="49"/>
  <c r="I421" i="49" s="1"/>
  <c r="H422" i="49"/>
  <c r="J422" i="49" s="1"/>
  <c r="G422" i="49"/>
  <c r="I422" i="49" s="1"/>
  <c r="I425" i="49"/>
  <c r="H425" i="49"/>
  <c r="J425" i="49" s="1"/>
  <c r="G425" i="49"/>
  <c r="I426" i="49"/>
  <c r="H426" i="49"/>
  <c r="J426" i="49" s="1"/>
  <c r="G426" i="49"/>
  <c r="H429" i="49"/>
  <c r="J429" i="49" s="1"/>
  <c r="G429" i="49"/>
  <c r="I429" i="49" s="1"/>
  <c r="H430" i="49"/>
  <c r="J430" i="49" s="1"/>
  <c r="G430" i="49"/>
  <c r="I430" i="49" s="1"/>
  <c r="H431" i="49"/>
  <c r="J431" i="49" s="1"/>
  <c r="G431" i="49"/>
  <c r="I431" i="49" s="1"/>
  <c r="H432" i="49"/>
  <c r="J432" i="49" s="1"/>
  <c r="G432" i="49"/>
  <c r="I432" i="49" s="1"/>
  <c r="H433" i="49"/>
  <c r="J433" i="49" s="1"/>
  <c r="G433" i="49"/>
  <c r="I433" i="49" s="1"/>
  <c r="H434" i="49"/>
  <c r="J434" i="49" s="1"/>
  <c r="G434" i="49"/>
  <c r="I434" i="49" s="1"/>
  <c r="I435" i="49"/>
  <c r="H435" i="49"/>
  <c r="J435" i="49" s="1"/>
  <c r="G435" i="49"/>
  <c r="H436" i="49"/>
  <c r="J436" i="49" s="1"/>
  <c r="G436" i="49"/>
  <c r="I436" i="49" s="1"/>
  <c r="H437" i="49"/>
  <c r="J437" i="49" s="1"/>
  <c r="G437" i="49"/>
  <c r="I437" i="49" s="1"/>
  <c r="H438" i="49"/>
  <c r="J438" i="49" s="1"/>
  <c r="G438" i="49"/>
  <c r="I438" i="49" s="1"/>
  <c r="J439" i="49"/>
  <c r="I439" i="49"/>
  <c r="H439" i="49"/>
  <c r="G439" i="49"/>
  <c r="H440" i="49"/>
  <c r="J440" i="49" s="1"/>
  <c r="G440" i="49"/>
  <c r="I440" i="49" s="1"/>
  <c r="H443" i="49"/>
  <c r="J443" i="49" s="1"/>
  <c r="G443" i="49"/>
  <c r="I443" i="49" s="1"/>
  <c r="H444" i="49"/>
  <c r="J444" i="49" s="1"/>
  <c r="G444" i="49"/>
  <c r="I444" i="49" s="1"/>
  <c r="I445" i="49"/>
  <c r="H445" i="49"/>
  <c r="J445" i="49" s="1"/>
  <c r="G445" i="49"/>
  <c r="H446" i="49"/>
  <c r="J446" i="49" s="1"/>
  <c r="G446" i="49"/>
  <c r="I446" i="49" s="1"/>
  <c r="I447" i="49"/>
  <c r="H447" i="49"/>
  <c r="J447" i="49" s="1"/>
  <c r="G447" i="49"/>
  <c r="I448" i="49"/>
  <c r="H448" i="49"/>
  <c r="J448" i="49" s="1"/>
  <c r="G448" i="49"/>
  <c r="I449" i="49"/>
  <c r="H449" i="49"/>
  <c r="J449" i="49" s="1"/>
  <c r="G449" i="49"/>
  <c r="H450" i="49"/>
  <c r="J450" i="49" s="1"/>
  <c r="G450" i="49"/>
  <c r="I450" i="49" s="1"/>
  <c r="H451" i="49"/>
  <c r="J451" i="49" s="1"/>
  <c r="G451" i="49"/>
  <c r="I451" i="49" s="1"/>
  <c r="J454" i="49"/>
  <c r="I454" i="49"/>
  <c r="H454" i="49"/>
  <c r="G454" i="49"/>
  <c r="J455" i="49"/>
  <c r="I455" i="49"/>
  <c r="H455" i="49"/>
  <c r="G455" i="49"/>
  <c r="H458" i="49"/>
  <c r="J458" i="49" s="1"/>
  <c r="G458" i="49"/>
  <c r="I458" i="49" s="1"/>
  <c r="H459" i="49"/>
  <c r="J459" i="49" s="1"/>
  <c r="G459" i="49"/>
  <c r="I459" i="49" s="1"/>
  <c r="H460" i="49"/>
  <c r="J460" i="49" s="1"/>
  <c r="G460" i="49"/>
  <c r="I460" i="49" s="1"/>
  <c r="H461" i="49"/>
  <c r="J461" i="49" s="1"/>
  <c r="G461" i="49"/>
  <c r="I461" i="49" s="1"/>
  <c r="H462" i="49"/>
  <c r="J462" i="49" s="1"/>
  <c r="G462" i="49"/>
  <c r="I462" i="49" s="1"/>
  <c r="H463" i="49"/>
  <c r="J463" i="49" s="1"/>
  <c r="G463" i="49"/>
  <c r="I463" i="49" s="1"/>
  <c r="H464" i="49"/>
  <c r="J464" i="49" s="1"/>
  <c r="G464" i="49"/>
  <c r="I464" i="49" s="1"/>
  <c r="H465" i="49"/>
  <c r="J465" i="49" s="1"/>
  <c r="G465" i="49"/>
  <c r="I465" i="49" s="1"/>
  <c r="H466" i="49"/>
  <c r="J466" i="49" s="1"/>
  <c r="G466" i="49"/>
  <c r="I466" i="49" s="1"/>
  <c r="H469" i="49"/>
  <c r="J469" i="49" s="1"/>
  <c r="G469" i="49"/>
  <c r="I469" i="49" s="1"/>
  <c r="H470" i="49"/>
  <c r="J470" i="49" s="1"/>
  <c r="G470" i="49"/>
  <c r="I470" i="49" s="1"/>
  <c r="H471" i="49"/>
  <c r="J471" i="49" s="1"/>
  <c r="G471" i="49"/>
  <c r="I471" i="49" s="1"/>
  <c r="H472" i="49"/>
  <c r="J472" i="49" s="1"/>
  <c r="G472" i="49"/>
  <c r="I472" i="49" s="1"/>
  <c r="H475" i="49"/>
  <c r="J475" i="49" s="1"/>
  <c r="G475" i="49"/>
  <c r="I475" i="49" s="1"/>
  <c r="H476" i="49"/>
  <c r="J476" i="49" s="1"/>
  <c r="G476" i="49"/>
  <c r="I476" i="49" s="1"/>
  <c r="H477" i="49"/>
  <c r="J477" i="49" s="1"/>
  <c r="G477" i="49"/>
  <c r="I477" i="49" s="1"/>
  <c r="H478" i="49"/>
  <c r="J478" i="49" s="1"/>
  <c r="G478" i="49"/>
  <c r="I478" i="49" s="1"/>
  <c r="H479" i="49"/>
  <c r="J479" i="49" s="1"/>
  <c r="G479" i="49"/>
  <c r="I479" i="49" s="1"/>
  <c r="I480" i="49"/>
  <c r="H480" i="49"/>
  <c r="J480" i="49" s="1"/>
  <c r="G480" i="49"/>
  <c r="I481" i="49"/>
  <c r="H481" i="49"/>
  <c r="J481" i="49" s="1"/>
  <c r="G481" i="49"/>
  <c r="H482" i="49"/>
  <c r="J482" i="49" s="1"/>
  <c r="G482" i="49"/>
  <c r="I482" i="49" s="1"/>
  <c r="H483" i="49"/>
  <c r="J483" i="49" s="1"/>
  <c r="G483" i="49"/>
  <c r="I483" i="49" s="1"/>
  <c r="I486" i="49"/>
  <c r="H486" i="49"/>
  <c r="J486" i="49" s="1"/>
  <c r="G486" i="49"/>
  <c r="I487" i="49"/>
  <c r="H487" i="49"/>
  <c r="J487" i="49" s="1"/>
  <c r="G487" i="49"/>
  <c r="I488" i="49"/>
  <c r="H488" i="49"/>
  <c r="J488" i="49" s="1"/>
  <c r="G488" i="49"/>
  <c r="I489" i="49"/>
  <c r="H489" i="49"/>
  <c r="J489" i="49" s="1"/>
  <c r="G489" i="49"/>
  <c r="H492" i="49"/>
  <c r="J492" i="49" s="1"/>
  <c r="G492" i="49"/>
  <c r="I492" i="49" s="1"/>
  <c r="H493" i="49"/>
  <c r="J493" i="49" s="1"/>
  <c r="G493" i="49"/>
  <c r="I493" i="49" s="1"/>
  <c r="J496" i="49"/>
  <c r="I496" i="49"/>
  <c r="H496" i="49"/>
  <c r="G496" i="49"/>
  <c r="J497" i="49"/>
  <c r="I497" i="49"/>
  <c r="H497" i="49"/>
  <c r="G497" i="49"/>
  <c r="I500" i="49"/>
  <c r="H500" i="49"/>
  <c r="J500" i="49" s="1"/>
  <c r="G500" i="49"/>
  <c r="H501" i="49"/>
  <c r="J501" i="49" s="1"/>
  <c r="G501" i="49"/>
  <c r="I501" i="49" s="1"/>
  <c r="H502" i="49"/>
  <c r="J502" i="49" s="1"/>
  <c r="G502" i="49"/>
  <c r="I502" i="49" s="1"/>
  <c r="H503" i="49"/>
  <c r="J503" i="49" s="1"/>
  <c r="G503" i="49"/>
  <c r="I503" i="49" s="1"/>
  <c r="H504" i="49"/>
  <c r="J504" i="49" s="1"/>
  <c r="G504" i="49"/>
  <c r="I504" i="49" s="1"/>
  <c r="H505" i="49"/>
  <c r="J505" i="49" s="1"/>
  <c r="G505" i="49"/>
  <c r="I505" i="49" s="1"/>
  <c r="H506" i="49"/>
  <c r="J506" i="49" s="1"/>
  <c r="G506" i="49"/>
  <c r="I506" i="49" s="1"/>
  <c r="H507" i="49"/>
  <c r="J507" i="49" s="1"/>
  <c r="G507" i="49"/>
  <c r="I507" i="49" s="1"/>
  <c r="H510" i="49"/>
  <c r="J510" i="49" s="1"/>
  <c r="G510" i="49"/>
  <c r="I510" i="49" s="1"/>
  <c r="H511" i="49"/>
  <c r="J511" i="49" s="1"/>
  <c r="G511" i="49"/>
  <c r="I511" i="49" s="1"/>
  <c r="H512" i="49"/>
  <c r="J512" i="49" s="1"/>
  <c r="G512" i="49"/>
  <c r="I512" i="49" s="1"/>
  <c r="H513" i="49"/>
  <c r="J513" i="49" s="1"/>
  <c r="G513" i="49"/>
  <c r="I513" i="49" s="1"/>
  <c r="I516" i="49"/>
  <c r="H516" i="49"/>
  <c r="J516" i="49" s="1"/>
  <c r="G516" i="49"/>
  <c r="H517" i="49"/>
  <c r="J517" i="49" s="1"/>
  <c r="G517" i="49"/>
  <c r="I517" i="49" s="1"/>
  <c r="H518" i="49"/>
  <c r="J518" i="49" s="1"/>
  <c r="G518" i="49"/>
  <c r="I518" i="49" s="1"/>
  <c r="I519" i="49"/>
  <c r="H519" i="49"/>
  <c r="J519" i="49" s="1"/>
  <c r="G519" i="49"/>
  <c r="I520" i="49"/>
  <c r="H520" i="49"/>
  <c r="J520" i="49" s="1"/>
  <c r="G520" i="49"/>
  <c r="H521" i="49"/>
  <c r="J521" i="49" s="1"/>
  <c r="G521" i="49"/>
  <c r="I521" i="49" s="1"/>
  <c r="H522" i="49"/>
  <c r="J522" i="49" s="1"/>
  <c r="G522" i="49"/>
  <c r="I522" i="49" s="1"/>
  <c r="H523" i="49"/>
  <c r="J523" i="49" s="1"/>
  <c r="G523" i="49"/>
  <c r="I523" i="49" s="1"/>
  <c r="H524" i="49"/>
  <c r="J524" i="49" s="1"/>
  <c r="G524" i="49"/>
  <c r="I524" i="49" s="1"/>
  <c r="H527" i="49"/>
  <c r="J527" i="49" s="1"/>
  <c r="G527" i="49"/>
  <c r="I527" i="49" s="1"/>
  <c r="H528" i="49"/>
  <c r="J528" i="49" s="1"/>
  <c r="G528" i="49"/>
  <c r="I528" i="49" s="1"/>
  <c r="H529" i="49"/>
  <c r="J529" i="49" s="1"/>
  <c r="G529" i="49"/>
  <c r="I529" i="49" s="1"/>
  <c r="H530" i="49"/>
  <c r="J530" i="49" s="1"/>
  <c r="G530" i="49"/>
  <c r="I530" i="49" s="1"/>
  <c r="H531" i="49"/>
  <c r="J531" i="49" s="1"/>
  <c r="G531" i="49"/>
  <c r="I531" i="49" s="1"/>
  <c r="H532" i="49"/>
  <c r="J532" i="49" s="1"/>
  <c r="G532" i="49"/>
  <c r="I532" i="49" s="1"/>
  <c r="H533" i="49"/>
  <c r="J533" i="49" s="1"/>
  <c r="G533" i="49"/>
  <c r="I533" i="49" s="1"/>
  <c r="J536" i="49"/>
  <c r="I536" i="49"/>
  <c r="H536" i="49"/>
  <c r="G536" i="49"/>
  <c r="J537" i="49"/>
  <c r="I537" i="49"/>
  <c r="H537" i="49"/>
  <c r="G537" i="49"/>
  <c r="J538" i="49"/>
  <c r="I538" i="49"/>
  <c r="H538" i="49"/>
  <c r="G538" i="49"/>
  <c r="H541" i="49"/>
  <c r="J541" i="49" s="1"/>
  <c r="G541" i="49"/>
  <c r="I541" i="49" s="1"/>
  <c r="H542" i="49"/>
  <c r="J542" i="49" s="1"/>
  <c r="G542" i="49"/>
  <c r="I542" i="49" s="1"/>
  <c r="H543" i="49"/>
  <c r="J543" i="49" s="1"/>
  <c r="G543" i="49"/>
  <c r="I543" i="49" s="1"/>
  <c r="H544" i="49"/>
  <c r="J544" i="49" s="1"/>
  <c r="G544" i="49"/>
  <c r="I544" i="49" s="1"/>
  <c r="J545" i="49"/>
  <c r="I545" i="49"/>
  <c r="H545" i="49"/>
  <c r="G545" i="49"/>
  <c r="H546" i="49"/>
  <c r="J546" i="49" s="1"/>
  <c r="G546" i="49"/>
  <c r="I546" i="49" s="1"/>
  <c r="I547" i="49"/>
  <c r="H547" i="49"/>
  <c r="J547" i="49" s="1"/>
  <c r="G547" i="49"/>
  <c r="H548" i="49"/>
  <c r="J548" i="49" s="1"/>
  <c r="G548" i="49"/>
  <c r="I548" i="49" s="1"/>
  <c r="H549" i="49"/>
  <c r="J549" i="49" s="1"/>
  <c r="G549" i="49"/>
  <c r="I549" i="49" s="1"/>
  <c r="H550" i="49"/>
  <c r="J550" i="49" s="1"/>
  <c r="G550" i="49"/>
  <c r="I550" i="49" s="1"/>
  <c r="H551" i="49"/>
  <c r="J551" i="49" s="1"/>
  <c r="G551" i="49"/>
  <c r="I551" i="49" s="1"/>
  <c r="H552" i="49"/>
  <c r="J552" i="49" s="1"/>
  <c r="G552" i="49"/>
  <c r="I552" i="49" s="1"/>
  <c r="H553" i="49"/>
  <c r="J553" i="49" s="1"/>
  <c r="G553" i="49"/>
  <c r="I553" i="49" s="1"/>
  <c r="H554" i="49"/>
  <c r="J554" i="49" s="1"/>
  <c r="G554" i="49"/>
  <c r="I554" i="49" s="1"/>
  <c r="H555" i="49"/>
  <c r="J555" i="49" s="1"/>
  <c r="G555" i="49"/>
  <c r="I555" i="49" s="1"/>
  <c r="H556" i="49"/>
  <c r="J556" i="49" s="1"/>
  <c r="G556" i="49"/>
  <c r="I556" i="49" s="1"/>
  <c r="I557" i="49"/>
  <c r="H557" i="49"/>
  <c r="J557" i="49" s="1"/>
  <c r="G557" i="49"/>
  <c r="I558" i="49"/>
  <c r="H558" i="49"/>
  <c r="J558" i="49" s="1"/>
  <c r="G558" i="49"/>
  <c r="H559" i="49"/>
  <c r="J559" i="49" s="1"/>
  <c r="G559" i="49"/>
  <c r="I559" i="49" s="1"/>
  <c r="I560" i="49"/>
  <c r="H560" i="49"/>
  <c r="J560" i="49" s="1"/>
  <c r="G560" i="49"/>
  <c r="I561" i="49"/>
  <c r="H561" i="49"/>
  <c r="J561" i="49" s="1"/>
  <c r="G561" i="49"/>
  <c r="H562" i="49"/>
  <c r="J562" i="49" s="1"/>
  <c r="G562" i="49"/>
  <c r="I562" i="49" s="1"/>
  <c r="H563" i="49"/>
  <c r="J563" i="49" s="1"/>
  <c r="G563" i="49"/>
  <c r="I563" i="49" s="1"/>
  <c r="H564" i="49"/>
  <c r="J564" i="49" s="1"/>
  <c r="G564" i="49"/>
  <c r="I564" i="49" s="1"/>
  <c r="H567" i="49"/>
  <c r="J567" i="49" s="1"/>
  <c r="G567" i="49"/>
  <c r="I567" i="49" s="1"/>
  <c r="H568" i="49"/>
  <c r="J568" i="49" s="1"/>
  <c r="G568" i="49"/>
  <c r="I568" i="49" s="1"/>
  <c r="H569" i="49"/>
  <c r="J569" i="49" s="1"/>
  <c r="G569" i="49"/>
  <c r="I569" i="49" s="1"/>
  <c r="H572" i="49"/>
  <c r="J572" i="49" s="1"/>
  <c r="G572" i="49"/>
  <c r="I572" i="49" s="1"/>
  <c r="H573" i="49"/>
  <c r="J573" i="49" s="1"/>
  <c r="G573" i="49"/>
  <c r="I573" i="49" s="1"/>
  <c r="H574" i="49"/>
  <c r="J574" i="49" s="1"/>
  <c r="G574" i="49"/>
  <c r="I574" i="49" s="1"/>
  <c r="H575" i="49"/>
  <c r="J575" i="49" s="1"/>
  <c r="G575" i="49"/>
  <c r="I575" i="49" s="1"/>
  <c r="I576" i="49"/>
  <c r="H576" i="49"/>
  <c r="J576" i="49" s="1"/>
  <c r="G576" i="49"/>
  <c r="H577" i="49"/>
  <c r="J577" i="49" s="1"/>
  <c r="G577" i="49"/>
  <c r="I577" i="49" s="1"/>
  <c r="H578" i="49"/>
  <c r="J578" i="49" s="1"/>
  <c r="G578" i="49"/>
  <c r="I578" i="49" s="1"/>
  <c r="H579" i="49"/>
  <c r="J579" i="49" s="1"/>
  <c r="G579" i="49"/>
  <c r="I579" i="49" s="1"/>
  <c r="H580" i="49"/>
  <c r="J580" i="49" s="1"/>
  <c r="G580" i="49"/>
  <c r="I580" i="49" s="1"/>
  <c r="H581" i="49"/>
  <c r="J581" i="49" s="1"/>
  <c r="G581" i="49"/>
  <c r="I581" i="49" s="1"/>
  <c r="H582" i="49"/>
  <c r="J582" i="49" s="1"/>
  <c r="G582" i="49"/>
  <c r="I582" i="49" s="1"/>
  <c r="H583" i="49"/>
  <c r="J583" i="49" s="1"/>
  <c r="G583" i="49"/>
  <c r="I583" i="49" s="1"/>
  <c r="H584" i="49"/>
  <c r="J584" i="49" s="1"/>
  <c r="G584" i="49"/>
  <c r="I584" i="49" s="1"/>
  <c r="H585" i="49"/>
  <c r="J585" i="49" s="1"/>
  <c r="G585" i="49"/>
  <c r="I585" i="49" s="1"/>
  <c r="H586" i="49"/>
  <c r="J586" i="49" s="1"/>
  <c r="G586" i="49"/>
  <c r="I586" i="49" s="1"/>
  <c r="H587" i="49"/>
  <c r="J587" i="49" s="1"/>
  <c r="G587" i="49"/>
  <c r="I587" i="49" s="1"/>
  <c r="H588" i="49"/>
  <c r="J588" i="49" s="1"/>
  <c r="G588" i="49"/>
  <c r="I588" i="49" s="1"/>
  <c r="H589" i="49"/>
  <c r="J589" i="49" s="1"/>
  <c r="G589" i="49"/>
  <c r="I589" i="49" s="1"/>
  <c r="H590" i="49"/>
  <c r="J590" i="49" s="1"/>
  <c r="G590" i="49"/>
  <c r="I590" i="49" s="1"/>
  <c r="H591" i="49"/>
  <c r="J591" i="49" s="1"/>
  <c r="G591" i="49"/>
  <c r="I591" i="49" s="1"/>
  <c r="J594" i="49"/>
  <c r="I594" i="49"/>
  <c r="H594" i="49"/>
  <c r="G594" i="49"/>
  <c r="H595" i="49"/>
  <c r="J595" i="49" s="1"/>
  <c r="G595" i="49"/>
  <c r="I595" i="49" s="1"/>
  <c r="H596" i="49"/>
  <c r="J596" i="49" s="1"/>
  <c r="G596" i="49"/>
  <c r="I596" i="49" s="1"/>
  <c r="H597" i="49"/>
  <c r="J597" i="49" s="1"/>
  <c r="G597" i="49"/>
  <c r="I597" i="49" s="1"/>
  <c r="H598" i="49"/>
  <c r="J598" i="49" s="1"/>
  <c r="G598" i="49"/>
  <c r="I598" i="49" s="1"/>
  <c r="H599" i="49"/>
  <c r="J599" i="49" s="1"/>
  <c r="G599" i="49"/>
  <c r="I599" i="49" s="1"/>
  <c r="H600" i="49"/>
  <c r="J600" i="49" s="1"/>
  <c r="G600" i="49"/>
  <c r="I600" i="49" s="1"/>
  <c r="H603" i="49"/>
  <c r="J603" i="49" s="1"/>
  <c r="G603" i="49"/>
  <c r="I603" i="49" s="1"/>
  <c r="H604" i="49"/>
  <c r="J604" i="49" s="1"/>
  <c r="G604" i="49"/>
  <c r="I604" i="49" s="1"/>
  <c r="H605" i="49"/>
  <c r="J605" i="49" s="1"/>
  <c r="G605" i="49"/>
  <c r="I605" i="49" s="1"/>
  <c r="H608" i="49"/>
  <c r="J608" i="49" s="1"/>
  <c r="G608" i="49"/>
  <c r="I608" i="49" s="1"/>
  <c r="H609" i="49"/>
  <c r="J609" i="49" s="1"/>
  <c r="G609" i="49"/>
  <c r="I609"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K30" i="56"/>
  <c r="J30" i="56"/>
  <c r="K31" i="56"/>
  <c r="J31" i="56"/>
  <c r="H33" i="56"/>
  <c r="I30" i="56" s="1"/>
  <c r="F33" i="56"/>
  <c r="G31" i="56" s="1"/>
  <c r="D33" i="56"/>
  <c r="E30" i="56" s="1"/>
  <c r="B33" i="56"/>
  <c r="C31"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H26" i="57"/>
  <c r="I23" i="57" s="1"/>
  <c r="F26" i="57"/>
  <c r="G24" i="57" s="1"/>
  <c r="D26" i="57"/>
  <c r="E23" i="57" s="1"/>
  <c r="B26" i="57"/>
  <c r="C24"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K45" i="58"/>
  <c r="J45" i="58"/>
  <c r="K46" i="58"/>
  <c r="J46" i="58"/>
  <c r="H48" i="58"/>
  <c r="I45" i="58" s="1"/>
  <c r="F48" i="58"/>
  <c r="G46" i="58" s="1"/>
  <c r="D48" i="58"/>
  <c r="E45" i="58" s="1"/>
  <c r="B48" i="58"/>
  <c r="C46"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K48" i="50"/>
  <c r="J48" i="50"/>
  <c r="K49" i="50"/>
  <c r="J49" i="50"/>
  <c r="K50" i="50"/>
  <c r="J50" i="50"/>
  <c r="K51" i="50"/>
  <c r="J51" i="50"/>
  <c r="H53" i="50"/>
  <c r="I50" i="50" s="1"/>
  <c r="F53" i="50"/>
  <c r="G51" i="50" s="1"/>
  <c r="D53" i="50"/>
  <c r="E50" i="50" s="1"/>
  <c r="B53" i="50"/>
  <c r="C51" i="50" s="1"/>
  <c r="K7" i="50"/>
  <c r="J7" i="50"/>
  <c r="B5" i="50"/>
  <c r="D5" i="50" s="1"/>
  <c r="H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K19" i="53"/>
  <c r="J19" i="53"/>
  <c r="K20" i="53"/>
  <c r="J20" i="53"/>
  <c r="K21" i="53"/>
  <c r="J21" i="53"/>
  <c r="H23" i="53"/>
  <c r="I21" i="53" s="1"/>
  <c r="F23" i="53"/>
  <c r="G21" i="53" s="1"/>
  <c r="D23" i="53"/>
  <c r="E21" i="53" s="1"/>
  <c r="B23" i="53"/>
  <c r="C21" i="53" s="1"/>
  <c r="K7" i="53"/>
  <c r="J7" i="53"/>
  <c r="K27" i="53"/>
  <c r="J27" i="53"/>
  <c r="K28" i="53"/>
  <c r="J28" i="53"/>
  <c r="K29" i="53"/>
  <c r="J29" i="53"/>
  <c r="K30" i="53"/>
  <c r="J30" i="53"/>
  <c r="K31" i="53"/>
  <c r="J31" i="53"/>
  <c r="K32" i="53"/>
  <c r="J32" i="53"/>
  <c r="K33" i="53"/>
  <c r="J33" i="53"/>
  <c r="K34" i="53"/>
  <c r="J34" i="53"/>
  <c r="K35" i="53"/>
  <c r="J35" i="53"/>
  <c r="K36" i="53"/>
  <c r="J36" i="53"/>
  <c r="K37" i="53"/>
  <c r="J37" i="53"/>
  <c r="K38" i="53"/>
  <c r="J38" i="53"/>
  <c r="K39" i="53"/>
  <c r="J39" i="53"/>
  <c r="H41" i="53"/>
  <c r="I38" i="53" s="1"/>
  <c r="F41" i="53"/>
  <c r="G39" i="53" s="1"/>
  <c r="D41" i="53"/>
  <c r="E36" i="53" s="1"/>
  <c r="B41" i="53"/>
  <c r="C39" i="53" s="1"/>
  <c r="K26" i="53"/>
  <c r="J26" i="53"/>
  <c r="K45" i="53"/>
  <c r="J45" i="53"/>
  <c r="K46" i="53"/>
  <c r="J46" i="53"/>
  <c r="K47" i="53"/>
  <c r="J47" i="53"/>
  <c r="K48" i="53"/>
  <c r="J48" i="53"/>
  <c r="K49" i="53"/>
  <c r="J49" i="53"/>
  <c r="K50" i="53"/>
  <c r="J50" i="53"/>
  <c r="K51" i="53"/>
  <c r="J51" i="53"/>
  <c r="K52" i="53"/>
  <c r="J52" i="53"/>
  <c r="K53" i="53"/>
  <c r="J53" i="53"/>
  <c r="K54" i="53"/>
  <c r="J54" i="53"/>
  <c r="K55" i="53"/>
  <c r="J55" i="53"/>
  <c r="K56" i="53"/>
  <c r="J56" i="53"/>
  <c r="K57" i="53"/>
  <c r="J57" i="53"/>
  <c r="K58" i="53"/>
  <c r="J58" i="53"/>
  <c r="K59" i="53"/>
  <c r="J59" i="53"/>
  <c r="K60" i="53"/>
  <c r="J60" i="53"/>
  <c r="H62" i="53"/>
  <c r="I59" i="53" s="1"/>
  <c r="F62" i="53"/>
  <c r="G60" i="53" s="1"/>
  <c r="D62" i="53"/>
  <c r="E59" i="53" s="1"/>
  <c r="B62" i="53"/>
  <c r="C60" i="53" s="1"/>
  <c r="K44" i="53"/>
  <c r="J44" i="53"/>
  <c r="I64" i="53"/>
  <c r="G64" i="53"/>
  <c r="E64" i="53"/>
  <c r="C64" i="53"/>
  <c r="B5" i="54"/>
  <c r="D5" i="54" s="1"/>
  <c r="H5" i="54" s="1"/>
  <c r="K8" i="54"/>
  <c r="J8" i="54"/>
  <c r="K9" i="54"/>
  <c r="J9" i="54"/>
  <c r="K10" i="54"/>
  <c r="J10" i="54"/>
  <c r="K11" i="54"/>
  <c r="J11" i="54"/>
  <c r="K12" i="54"/>
  <c r="J12" i="54"/>
  <c r="K13" i="54"/>
  <c r="J13" i="54"/>
  <c r="H15" i="54"/>
  <c r="I12" i="54" s="1"/>
  <c r="F15" i="54"/>
  <c r="G13" i="54" s="1"/>
  <c r="D15" i="54"/>
  <c r="E12" i="54" s="1"/>
  <c r="B15" i="54"/>
  <c r="C13" i="54" s="1"/>
  <c r="K7" i="54"/>
  <c r="J7" i="54"/>
  <c r="H20" i="54"/>
  <c r="F20" i="54"/>
  <c r="G20" i="54" s="1"/>
  <c r="D20" i="54"/>
  <c r="B20" i="54"/>
  <c r="C20" i="54" s="1"/>
  <c r="K18" i="54"/>
  <c r="J18" i="54"/>
  <c r="K24" i="54"/>
  <c r="J24" i="54"/>
  <c r="K25" i="54"/>
  <c r="J25" i="54"/>
  <c r="H27" i="54"/>
  <c r="I24" i="54" s="1"/>
  <c r="F27" i="54"/>
  <c r="G25" i="54" s="1"/>
  <c r="D27" i="54"/>
  <c r="E24" i="54" s="1"/>
  <c r="B27" i="54"/>
  <c r="C25" i="54" s="1"/>
  <c r="K23" i="54"/>
  <c r="J23" i="54"/>
  <c r="K31" i="54"/>
  <c r="J31" i="54"/>
  <c r="K32" i="54"/>
  <c r="J32" i="54"/>
  <c r="K33" i="54"/>
  <c r="J33" i="54"/>
  <c r="K34" i="54"/>
  <c r="J34" i="54"/>
  <c r="K35" i="54"/>
  <c r="J35" i="54"/>
  <c r="K36" i="54"/>
  <c r="J36" i="54"/>
  <c r="K37" i="54"/>
  <c r="J37" i="54"/>
  <c r="K38" i="54"/>
  <c r="J38" i="54"/>
  <c r="K39" i="54"/>
  <c r="J39" i="54"/>
  <c r="K40" i="54"/>
  <c r="J40" i="54"/>
  <c r="H42" i="54"/>
  <c r="I39" i="54" s="1"/>
  <c r="F42" i="54"/>
  <c r="G40" i="54" s="1"/>
  <c r="D42" i="54"/>
  <c r="E39" i="54" s="1"/>
  <c r="B42" i="54"/>
  <c r="C40" i="54" s="1"/>
  <c r="K30" i="54"/>
  <c r="J30" i="54"/>
  <c r="K46" i="54"/>
  <c r="J46" i="54"/>
  <c r="K47" i="54"/>
  <c r="J47" i="54"/>
  <c r="K48" i="54"/>
  <c r="J48" i="54"/>
  <c r="K49" i="54"/>
  <c r="J49" i="54"/>
  <c r="K50" i="54"/>
  <c r="J50" i="54"/>
  <c r="K51" i="54"/>
  <c r="J51" i="54"/>
  <c r="K52" i="54"/>
  <c r="J52" i="54"/>
  <c r="H54" i="54"/>
  <c r="I51" i="54" s="1"/>
  <c r="F54" i="54"/>
  <c r="G52" i="54" s="1"/>
  <c r="D54" i="54"/>
  <c r="E51" i="54" s="1"/>
  <c r="B54" i="54"/>
  <c r="C52" i="54" s="1"/>
  <c r="K45" i="54"/>
  <c r="J45" i="54"/>
  <c r="K58" i="54"/>
  <c r="J58" i="54"/>
  <c r="K59" i="54"/>
  <c r="J59" i="54"/>
  <c r="K60" i="54"/>
  <c r="J60" i="54"/>
  <c r="K61" i="54"/>
  <c r="J61" i="54"/>
  <c r="K62" i="54"/>
  <c r="J62" i="54"/>
  <c r="K63" i="54"/>
  <c r="J63" i="54"/>
  <c r="K64" i="54"/>
  <c r="J64" i="54"/>
  <c r="K65" i="54"/>
  <c r="J65" i="54"/>
  <c r="K66" i="54"/>
  <c r="J66" i="54"/>
  <c r="K67" i="54"/>
  <c r="J67" i="54"/>
  <c r="K68" i="54"/>
  <c r="J68" i="54"/>
  <c r="K69" i="54"/>
  <c r="J69" i="54"/>
  <c r="K70" i="54"/>
  <c r="J70" i="54"/>
  <c r="K71" i="54"/>
  <c r="J71" i="54"/>
  <c r="K72" i="54"/>
  <c r="J72" i="54"/>
  <c r="K73" i="54"/>
  <c r="J73" i="54"/>
  <c r="K74" i="54"/>
  <c r="J74" i="54"/>
  <c r="K75" i="54"/>
  <c r="J75" i="54"/>
  <c r="H77" i="54"/>
  <c r="I74" i="54" s="1"/>
  <c r="F77" i="54"/>
  <c r="G75" i="54" s="1"/>
  <c r="D77" i="54"/>
  <c r="E74" i="54" s="1"/>
  <c r="B77" i="54"/>
  <c r="C75" i="54" s="1"/>
  <c r="K57" i="54"/>
  <c r="J57" i="54"/>
  <c r="I79" i="54"/>
  <c r="G79" i="54"/>
  <c r="E79" i="54"/>
  <c r="C79" i="54"/>
  <c r="B5" i="55"/>
  <c r="D5" i="55" s="1"/>
  <c r="H5" i="55" s="1"/>
  <c r="K8" i="55"/>
  <c r="J8" i="55"/>
  <c r="K9" i="55"/>
  <c r="J9" i="55"/>
  <c r="K10" i="55"/>
  <c r="J10" i="55"/>
  <c r="K11" i="55"/>
  <c r="J11" i="55"/>
  <c r="K12" i="55"/>
  <c r="J12" i="55"/>
  <c r="K13" i="55"/>
  <c r="J13" i="55"/>
  <c r="K14" i="55"/>
  <c r="J14" i="55"/>
  <c r="K15" i="55"/>
  <c r="J15" i="55"/>
  <c r="K16" i="55"/>
  <c r="J16" i="55"/>
  <c r="H18" i="55"/>
  <c r="I14" i="55" s="1"/>
  <c r="F18" i="55"/>
  <c r="G16" i="55" s="1"/>
  <c r="D18" i="55"/>
  <c r="E16" i="55" s="1"/>
  <c r="B18" i="55"/>
  <c r="C16" i="55" s="1"/>
  <c r="K7" i="55"/>
  <c r="J7" i="55"/>
  <c r="I20" i="55"/>
  <c r="G20" i="55"/>
  <c r="E20" i="55"/>
  <c r="C20" i="55"/>
  <c r="J20" i="55"/>
  <c r="K20" i="55"/>
  <c r="B23" i="55"/>
  <c r="D23" i="55" s="1"/>
  <c r="H23" i="55" s="1"/>
  <c r="K26" i="55"/>
  <c r="J26" i="55"/>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H49" i="55"/>
  <c r="I46" i="55" s="1"/>
  <c r="F49" i="55"/>
  <c r="G47" i="55" s="1"/>
  <c r="D49" i="55"/>
  <c r="E46" i="55" s="1"/>
  <c r="B49" i="55"/>
  <c r="C47" i="55" s="1"/>
  <c r="K25" i="55"/>
  <c r="J25" i="55"/>
  <c r="K53" i="55"/>
  <c r="J53" i="55"/>
  <c r="K54" i="55"/>
  <c r="J54" i="55"/>
  <c r="K55" i="55"/>
  <c r="J55" i="55"/>
  <c r="K56" i="55"/>
  <c r="J56" i="55"/>
  <c r="K57" i="55"/>
  <c r="J57" i="55"/>
  <c r="K58" i="55"/>
  <c r="J58" i="55"/>
  <c r="K59" i="55"/>
  <c r="J59" i="55"/>
  <c r="K60" i="55"/>
  <c r="J60" i="55"/>
  <c r="K61" i="55"/>
  <c r="J61" i="55"/>
  <c r="K62" i="55"/>
  <c r="J62" i="55"/>
  <c r="H64" i="55"/>
  <c r="I61" i="55" s="1"/>
  <c r="F64" i="55"/>
  <c r="G62" i="55" s="1"/>
  <c r="D64" i="55"/>
  <c r="E61" i="55" s="1"/>
  <c r="B64" i="55"/>
  <c r="C62" i="55" s="1"/>
  <c r="K52" i="55"/>
  <c r="J52" i="55"/>
  <c r="I66" i="55"/>
  <c r="G66" i="55"/>
  <c r="E66" i="55"/>
  <c r="C66" i="55"/>
  <c r="J66" i="55"/>
  <c r="K66" i="55"/>
  <c r="B69" i="55"/>
  <c r="D69" i="55" s="1"/>
  <c r="H69" i="55" s="1"/>
  <c r="K72" i="55"/>
  <c r="J72" i="55"/>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K92" i="55"/>
  <c r="J92" i="55"/>
  <c r="H94" i="55"/>
  <c r="I91" i="55" s="1"/>
  <c r="F94" i="55"/>
  <c r="G92" i="55" s="1"/>
  <c r="D94" i="55"/>
  <c r="E91" i="55" s="1"/>
  <c r="B94" i="55"/>
  <c r="C92" i="55" s="1"/>
  <c r="K71" i="55"/>
  <c r="J71" i="55"/>
  <c r="K98" i="55"/>
  <c r="J98" i="55"/>
  <c r="K99" i="55"/>
  <c r="J99" i="55"/>
  <c r="K100" i="55"/>
  <c r="J100" i="55"/>
  <c r="K101" i="55"/>
  <c r="J101" i="55"/>
  <c r="K102" i="55"/>
  <c r="J102" i="55"/>
  <c r="K103" i="55"/>
  <c r="J103" i="55"/>
  <c r="K104" i="55"/>
  <c r="J104" i="55"/>
  <c r="K105" i="55"/>
  <c r="J105" i="55"/>
  <c r="K106" i="55"/>
  <c r="J106" i="55"/>
  <c r="K107" i="55"/>
  <c r="J107" i="55"/>
  <c r="K108" i="55"/>
  <c r="J108" i="55"/>
  <c r="K109" i="55"/>
  <c r="J109" i="55"/>
  <c r="K110" i="55"/>
  <c r="J110" i="55"/>
  <c r="K111" i="55"/>
  <c r="J111" i="55"/>
  <c r="K112" i="55"/>
  <c r="J112" i="55"/>
  <c r="K113" i="55"/>
  <c r="J113" i="55"/>
  <c r="K114" i="55"/>
  <c r="J114" i="55"/>
  <c r="K115" i="55"/>
  <c r="J115" i="55"/>
  <c r="H117" i="55"/>
  <c r="I114" i="55" s="1"/>
  <c r="F117" i="55"/>
  <c r="G115" i="55" s="1"/>
  <c r="D117" i="55"/>
  <c r="E114" i="55" s="1"/>
  <c r="B117" i="55"/>
  <c r="C115" i="55" s="1"/>
  <c r="K97" i="55"/>
  <c r="J97" i="55"/>
  <c r="I119" i="55"/>
  <c r="G119" i="55"/>
  <c r="E119" i="55"/>
  <c r="C119" i="55"/>
  <c r="J119" i="55"/>
  <c r="K119" i="55"/>
  <c r="B122" i="55"/>
  <c r="D122" i="55" s="1"/>
  <c r="H122" i="55" s="1"/>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K144" i="55"/>
  <c r="J144" i="55"/>
  <c r="K145" i="55"/>
  <c r="J145" i="55"/>
  <c r="K146" i="55"/>
  <c r="J146" i="55"/>
  <c r="K147" i="55"/>
  <c r="J147" i="55"/>
  <c r="H149" i="55"/>
  <c r="I146" i="55" s="1"/>
  <c r="F149" i="55"/>
  <c r="G147" i="55" s="1"/>
  <c r="D149" i="55"/>
  <c r="E146" i="55" s="1"/>
  <c r="B149" i="55"/>
  <c r="C147" i="55" s="1"/>
  <c r="K124" i="55"/>
  <c r="J124" i="55"/>
  <c r="K153" i="55"/>
  <c r="J153" i="55"/>
  <c r="K154" i="55"/>
  <c r="J154" i="55"/>
  <c r="K155" i="55"/>
  <c r="J155" i="55"/>
  <c r="K156" i="55"/>
  <c r="J156" i="55"/>
  <c r="K157" i="55"/>
  <c r="J157" i="55"/>
  <c r="K158" i="55"/>
  <c r="J158" i="55"/>
  <c r="K159" i="55"/>
  <c r="J159" i="55"/>
  <c r="K160" i="55"/>
  <c r="J160" i="55"/>
  <c r="K161" i="55"/>
  <c r="J161" i="55"/>
  <c r="K162" i="55"/>
  <c r="J162" i="55"/>
  <c r="K163" i="55"/>
  <c r="J163" i="55"/>
  <c r="K164" i="55"/>
  <c r="J164" i="55"/>
  <c r="K165" i="55"/>
  <c r="J165" i="55"/>
  <c r="K166" i="55"/>
  <c r="J166" i="55"/>
  <c r="K167" i="55"/>
  <c r="J167" i="55"/>
  <c r="K168" i="55"/>
  <c r="J168" i="55"/>
  <c r="K169" i="55"/>
  <c r="J169" i="55"/>
  <c r="K170" i="55"/>
  <c r="J170" i="55"/>
  <c r="K171" i="55"/>
  <c r="J171" i="55"/>
  <c r="H173" i="55"/>
  <c r="I170" i="55" s="1"/>
  <c r="F173" i="55"/>
  <c r="G171" i="55" s="1"/>
  <c r="D173" i="55"/>
  <c r="E170" i="55" s="1"/>
  <c r="B173" i="55"/>
  <c r="C171" i="55" s="1"/>
  <c r="K152" i="55"/>
  <c r="J152" i="55"/>
  <c r="I175" i="55"/>
  <c r="G175" i="55"/>
  <c r="E175" i="55"/>
  <c r="C175" i="55"/>
  <c r="J175" i="55"/>
  <c r="K175" i="55"/>
  <c r="B178" i="55"/>
  <c r="D178" i="55" s="1"/>
  <c r="H178" i="55" s="1"/>
  <c r="K181" i="55"/>
  <c r="J181" i="55"/>
  <c r="H183" i="55"/>
  <c r="I183" i="55" s="1"/>
  <c r="F183" i="55"/>
  <c r="G181" i="55" s="1"/>
  <c r="D183" i="55"/>
  <c r="E183" i="55" s="1"/>
  <c r="B183" i="55"/>
  <c r="C181" i="55" s="1"/>
  <c r="K180" i="55"/>
  <c r="J180" i="55"/>
  <c r="K187" i="55"/>
  <c r="J187" i="55"/>
  <c r="K188" i="55"/>
  <c r="J188" i="55"/>
  <c r="K189" i="55"/>
  <c r="J189" i="55"/>
  <c r="K190" i="55"/>
  <c r="J190" i="55"/>
  <c r="K191" i="55"/>
  <c r="J191" i="55"/>
  <c r="K192" i="55"/>
  <c r="J192" i="55"/>
  <c r="K193" i="55"/>
  <c r="J193" i="55"/>
  <c r="K194" i="55"/>
  <c r="J194" i="55"/>
  <c r="K195" i="55"/>
  <c r="J195" i="55"/>
  <c r="K196" i="55"/>
  <c r="J196" i="55"/>
  <c r="H198" i="55"/>
  <c r="I195" i="55" s="1"/>
  <c r="F198" i="55"/>
  <c r="G196" i="55" s="1"/>
  <c r="D198" i="55"/>
  <c r="E193" i="55" s="1"/>
  <c r="B198" i="55"/>
  <c r="C196" i="55" s="1"/>
  <c r="K186" i="55"/>
  <c r="J186" i="55"/>
  <c r="I200" i="55"/>
  <c r="G200" i="55"/>
  <c r="E200" i="55"/>
  <c r="C200" i="55"/>
  <c r="K200" i="55"/>
  <c r="J200" i="55"/>
  <c r="I204" i="55"/>
  <c r="G204" i="55"/>
  <c r="E204" i="55"/>
  <c r="C204" i="55"/>
  <c r="H202" i="55"/>
  <c r="I202" i="55" s="1"/>
  <c r="F202" i="55"/>
  <c r="G202" i="55" s="1"/>
  <c r="D202" i="55"/>
  <c r="E202" i="55" s="1"/>
  <c r="B202" i="55"/>
  <c r="C202" i="55" s="1"/>
  <c r="K204" i="55"/>
  <c r="J204" i="55"/>
  <c r="K206" i="55"/>
  <c r="J206" i="55"/>
  <c r="I206" i="55"/>
  <c r="G206" i="55"/>
  <c r="E206" i="55"/>
  <c r="C206" i="55"/>
  <c r="B5" i="48"/>
  <c r="F5" i="48" s="1"/>
  <c r="K8" i="48"/>
  <c r="J8" i="48"/>
  <c r="K9" i="48"/>
  <c r="J9" i="48"/>
  <c r="H11" i="48"/>
  <c r="I8" i="48" s="1"/>
  <c r="F11" i="48"/>
  <c r="G9" i="48" s="1"/>
  <c r="D11" i="48"/>
  <c r="E8" i="48" s="1"/>
  <c r="B11" i="48"/>
  <c r="C9" i="48" s="1"/>
  <c r="K7" i="48"/>
  <c r="J7" i="48"/>
  <c r="I13" i="48"/>
  <c r="G13" i="48"/>
  <c r="E13" i="48"/>
  <c r="C13" i="48"/>
  <c r="K13" i="48"/>
  <c r="J13" i="48"/>
  <c r="B16" i="48"/>
  <c r="D16" i="48" s="1"/>
  <c r="H16" i="48" s="1"/>
  <c r="K19" i="48"/>
  <c r="J19" i="48"/>
  <c r="K20" i="48"/>
  <c r="J20" i="48"/>
  <c r="K21" i="48"/>
  <c r="J21" i="48"/>
  <c r="K22" i="48"/>
  <c r="J22" i="48"/>
  <c r="K23" i="48"/>
  <c r="J23" i="48"/>
  <c r="K24" i="48"/>
  <c r="J24" i="48"/>
  <c r="K25" i="48"/>
  <c r="J25" i="48"/>
  <c r="K26" i="48"/>
  <c r="J26" i="48"/>
  <c r="K27" i="48"/>
  <c r="J27" i="48"/>
  <c r="K28" i="48"/>
  <c r="J28" i="48"/>
  <c r="H30" i="48"/>
  <c r="I27" i="48" s="1"/>
  <c r="F30" i="48"/>
  <c r="G28" i="48" s="1"/>
  <c r="D30" i="48"/>
  <c r="E27" i="48" s="1"/>
  <c r="B30" i="48"/>
  <c r="C28" i="48" s="1"/>
  <c r="K18" i="48"/>
  <c r="J18" i="48"/>
  <c r="K34" i="48"/>
  <c r="J34" i="48"/>
  <c r="K35" i="48"/>
  <c r="J35" i="48"/>
  <c r="H37" i="48"/>
  <c r="I34" i="48" s="1"/>
  <c r="F37" i="48"/>
  <c r="G35" i="48" s="1"/>
  <c r="D37" i="48"/>
  <c r="E34" i="48" s="1"/>
  <c r="B37" i="48"/>
  <c r="C35" i="48" s="1"/>
  <c r="K33" i="48"/>
  <c r="J33" i="48"/>
  <c r="I39" i="48"/>
  <c r="G39" i="48"/>
  <c r="E39" i="48"/>
  <c r="C39" i="48"/>
  <c r="J39" i="48"/>
  <c r="K39" i="48"/>
  <c r="B42" i="48"/>
  <c r="D42" i="48" s="1"/>
  <c r="H42" i="48" s="1"/>
  <c r="K45" i="48"/>
  <c r="J45" i="48"/>
  <c r="K46" i="48"/>
  <c r="J46" i="48"/>
  <c r="K47" i="48"/>
  <c r="J47" i="48"/>
  <c r="K48" i="48"/>
  <c r="J48" i="48"/>
  <c r="K49" i="48"/>
  <c r="J49" i="48"/>
  <c r="K50" i="48"/>
  <c r="J50" i="48"/>
  <c r="K51" i="48"/>
  <c r="J51" i="48"/>
  <c r="K52" i="48"/>
  <c r="J52" i="48"/>
  <c r="K53" i="48"/>
  <c r="J53" i="48"/>
  <c r="K54" i="48"/>
  <c r="J54" i="48"/>
  <c r="K55" i="48"/>
  <c r="J55" i="48"/>
  <c r="K56" i="48"/>
  <c r="J56" i="48"/>
  <c r="K57" i="48"/>
  <c r="J57" i="48"/>
  <c r="K58" i="48"/>
  <c r="J58" i="48"/>
  <c r="K59" i="48"/>
  <c r="J59" i="48"/>
  <c r="H61" i="48"/>
  <c r="I57" i="48" s="1"/>
  <c r="F61" i="48"/>
  <c r="G59" i="48" s="1"/>
  <c r="D61" i="48"/>
  <c r="E57" i="48" s="1"/>
  <c r="B61" i="48"/>
  <c r="C59" i="48" s="1"/>
  <c r="K44" i="48"/>
  <c r="J44" i="48"/>
  <c r="K65" i="48"/>
  <c r="J65" i="48"/>
  <c r="K66" i="48"/>
  <c r="J66" i="48"/>
  <c r="K67" i="48"/>
  <c r="J67" i="48"/>
  <c r="K68" i="48"/>
  <c r="J68" i="48"/>
  <c r="K69" i="48"/>
  <c r="J69" i="48"/>
  <c r="K70" i="48"/>
  <c r="J70" i="48"/>
  <c r="K71" i="48"/>
  <c r="J71" i="48"/>
  <c r="K72" i="48"/>
  <c r="J72" i="48"/>
  <c r="K73" i="48"/>
  <c r="J73" i="48"/>
  <c r="H75" i="48"/>
  <c r="I72" i="48" s="1"/>
  <c r="F75" i="48"/>
  <c r="D75" i="48"/>
  <c r="E71" i="48" s="1"/>
  <c r="B75" i="48"/>
  <c r="C73" i="48" s="1"/>
  <c r="K64" i="48"/>
  <c r="J64" i="48"/>
  <c r="I77" i="48"/>
  <c r="G77" i="48"/>
  <c r="E77" i="48"/>
  <c r="C77" i="48"/>
  <c r="J77" i="48"/>
  <c r="K77" i="48"/>
  <c r="B80" i="48"/>
  <c r="D80" i="48" s="1"/>
  <c r="H80" i="48" s="1"/>
  <c r="K83" i="48"/>
  <c r="J83" i="48"/>
  <c r="K84" i="48"/>
  <c r="J84" i="48"/>
  <c r="K85" i="48"/>
  <c r="J85" i="48"/>
  <c r="K86" i="48"/>
  <c r="J86" i="48"/>
  <c r="K87" i="48"/>
  <c r="J87" i="48"/>
  <c r="K88" i="48"/>
  <c r="J88" i="48"/>
  <c r="K89" i="48"/>
  <c r="J89" i="48"/>
  <c r="K90" i="48"/>
  <c r="J90" i="48"/>
  <c r="H92" i="48"/>
  <c r="I89" i="48" s="1"/>
  <c r="F92" i="48"/>
  <c r="G90" i="48" s="1"/>
  <c r="D92" i="48"/>
  <c r="E89" i="48" s="1"/>
  <c r="B92" i="48"/>
  <c r="C90" i="48" s="1"/>
  <c r="K82" i="48"/>
  <c r="J82" i="48"/>
  <c r="K96" i="48"/>
  <c r="J96" i="48"/>
  <c r="K97" i="48"/>
  <c r="J97" i="48"/>
  <c r="K98" i="48"/>
  <c r="J98" i="48"/>
  <c r="K99" i="48"/>
  <c r="J99" i="48"/>
  <c r="K100" i="48"/>
  <c r="J100" i="48"/>
  <c r="K101" i="48"/>
  <c r="J101" i="48"/>
  <c r="K102" i="48"/>
  <c r="J102" i="48"/>
  <c r="K103" i="48"/>
  <c r="J103" i="48"/>
  <c r="K104" i="48"/>
  <c r="J104" i="48"/>
  <c r="K105" i="48"/>
  <c r="J105" i="48"/>
  <c r="K106" i="48"/>
  <c r="J106" i="48"/>
  <c r="K107" i="48"/>
  <c r="J107" i="48"/>
  <c r="K108" i="48"/>
  <c r="J108" i="48"/>
  <c r="K109" i="48"/>
  <c r="J109" i="48"/>
  <c r="K110" i="48"/>
  <c r="J110" i="48"/>
  <c r="K111" i="48"/>
  <c r="J111" i="48"/>
  <c r="H113" i="48"/>
  <c r="I110" i="48" s="1"/>
  <c r="F113" i="48"/>
  <c r="G111" i="48" s="1"/>
  <c r="D113" i="48"/>
  <c r="E110" i="48" s="1"/>
  <c r="B113" i="48"/>
  <c r="C111" i="48" s="1"/>
  <c r="K95" i="48"/>
  <c r="J95" i="48"/>
  <c r="I115" i="48"/>
  <c r="G115" i="48"/>
  <c r="E115" i="48"/>
  <c r="C115" i="48"/>
  <c r="J115" i="48"/>
  <c r="K115" i="48"/>
  <c r="B118" i="48"/>
  <c r="F118" i="48" s="1"/>
  <c r="K121" i="48"/>
  <c r="J121" i="48"/>
  <c r="K122" i="48"/>
  <c r="J122" i="48"/>
  <c r="H124" i="48"/>
  <c r="I121" i="48" s="1"/>
  <c r="F124" i="48"/>
  <c r="G122" i="48" s="1"/>
  <c r="D124" i="48"/>
  <c r="E121" i="48" s="1"/>
  <c r="B124" i="48"/>
  <c r="C122" i="48" s="1"/>
  <c r="K120" i="48"/>
  <c r="J120" i="48"/>
  <c r="K128" i="48"/>
  <c r="J128" i="48"/>
  <c r="K129" i="48"/>
  <c r="J129" i="48"/>
  <c r="K130" i="48"/>
  <c r="J130" i="48"/>
  <c r="K131" i="48"/>
  <c r="J131" i="48"/>
  <c r="K132" i="48"/>
  <c r="J132" i="48"/>
  <c r="K133" i="48"/>
  <c r="J133" i="48"/>
  <c r="K134" i="48"/>
  <c r="J134" i="48"/>
  <c r="K135" i="48"/>
  <c r="J135" i="48"/>
  <c r="H137" i="48"/>
  <c r="I134" i="48" s="1"/>
  <c r="F137" i="48"/>
  <c r="G135" i="48" s="1"/>
  <c r="D137" i="48"/>
  <c r="E134" i="48" s="1"/>
  <c r="B137" i="48"/>
  <c r="C135" i="48" s="1"/>
  <c r="K127" i="48"/>
  <c r="J127" i="48"/>
  <c r="I139" i="48"/>
  <c r="G139" i="48"/>
  <c r="E139" i="48"/>
  <c r="C139" i="48"/>
  <c r="J139" i="48"/>
  <c r="K139" i="48"/>
  <c r="B142" i="48"/>
  <c r="D142" i="48" s="1"/>
  <c r="H142" i="48" s="1"/>
  <c r="H146" i="48"/>
  <c r="F146" i="48"/>
  <c r="G146" i="48" s="1"/>
  <c r="D146" i="48"/>
  <c r="J146" i="48" s="1"/>
  <c r="B146" i="48"/>
  <c r="C146" i="48" s="1"/>
  <c r="K144" i="48"/>
  <c r="J144" i="48"/>
  <c r="K150" i="48"/>
  <c r="J150" i="48"/>
  <c r="K151" i="48"/>
  <c r="J151" i="48"/>
  <c r="K152" i="48"/>
  <c r="J152" i="48"/>
  <c r="K153" i="48"/>
  <c r="J153" i="48"/>
  <c r="K154" i="48"/>
  <c r="J154" i="48"/>
  <c r="K155" i="48"/>
  <c r="J155" i="48"/>
  <c r="K156" i="48"/>
  <c r="J156" i="48"/>
  <c r="K157" i="48"/>
  <c r="J157" i="48"/>
  <c r="K158" i="48"/>
  <c r="J158" i="48"/>
  <c r="K159" i="48"/>
  <c r="J159" i="48"/>
  <c r="K160" i="48"/>
  <c r="J160" i="48"/>
  <c r="K161" i="48"/>
  <c r="J161" i="48"/>
  <c r="H163" i="48"/>
  <c r="I159" i="48" s="1"/>
  <c r="F163" i="48"/>
  <c r="G161" i="48" s="1"/>
  <c r="D163" i="48"/>
  <c r="E159" i="48" s="1"/>
  <c r="B163" i="48"/>
  <c r="C161" i="48" s="1"/>
  <c r="K149" i="48"/>
  <c r="J149" i="48"/>
  <c r="I165" i="48"/>
  <c r="G165" i="48"/>
  <c r="E165" i="48"/>
  <c r="C165" i="48"/>
  <c r="J165" i="48"/>
  <c r="K165" i="48"/>
  <c r="B168" i="48"/>
  <c r="K171" i="48"/>
  <c r="J171" i="48"/>
  <c r="K172" i="48"/>
  <c r="J172" i="48"/>
  <c r="K173" i="48"/>
  <c r="J173" i="48"/>
  <c r="K174" i="48"/>
  <c r="J174" i="48"/>
  <c r="K175" i="48"/>
  <c r="J175" i="48"/>
  <c r="K176" i="48"/>
  <c r="J176" i="48"/>
  <c r="K177" i="48"/>
  <c r="J177" i="48"/>
  <c r="K178" i="48"/>
  <c r="J178" i="48"/>
  <c r="H180" i="48"/>
  <c r="I177" i="48" s="1"/>
  <c r="F180" i="48"/>
  <c r="G178" i="48" s="1"/>
  <c r="D180" i="48"/>
  <c r="E177" i="48" s="1"/>
  <c r="B180" i="48"/>
  <c r="C178" i="48" s="1"/>
  <c r="K170" i="48"/>
  <c r="J170" i="48"/>
  <c r="K184" i="48"/>
  <c r="J184" i="48"/>
  <c r="K185" i="48"/>
  <c r="J185" i="48"/>
  <c r="K186" i="48"/>
  <c r="J186" i="48"/>
  <c r="K187" i="48"/>
  <c r="J187" i="48"/>
  <c r="K188" i="48"/>
  <c r="J188" i="48"/>
  <c r="K189" i="48"/>
  <c r="J189" i="48"/>
  <c r="H191" i="48"/>
  <c r="I188" i="48" s="1"/>
  <c r="F191" i="48"/>
  <c r="G189" i="48" s="1"/>
  <c r="D191" i="48"/>
  <c r="E187" i="48" s="1"/>
  <c r="B191" i="48"/>
  <c r="C189" i="48" s="1"/>
  <c r="K183" i="48"/>
  <c r="J183" i="48"/>
  <c r="I193" i="48"/>
  <c r="G193" i="48"/>
  <c r="E193" i="48"/>
  <c r="C193" i="48"/>
  <c r="K193" i="48"/>
  <c r="J193" i="48"/>
  <c r="B196" i="48"/>
  <c r="D196" i="48" s="1"/>
  <c r="H196" i="48" s="1"/>
  <c r="K199" i="48"/>
  <c r="J199" i="48"/>
  <c r="K200" i="48"/>
  <c r="J200" i="48"/>
  <c r="K201" i="48"/>
  <c r="J201" i="48"/>
  <c r="K202" i="48"/>
  <c r="J202" i="48"/>
  <c r="K203" i="48"/>
  <c r="J203" i="48"/>
  <c r="K204" i="48"/>
  <c r="J204" i="48"/>
  <c r="K205" i="48"/>
  <c r="J205" i="48"/>
  <c r="K206" i="48"/>
  <c r="J206" i="48"/>
  <c r="H208" i="48"/>
  <c r="I205" i="48" s="1"/>
  <c r="F208" i="48"/>
  <c r="G206" i="48" s="1"/>
  <c r="D208" i="48"/>
  <c r="E202" i="48" s="1"/>
  <c r="B208" i="48"/>
  <c r="C206" i="48" s="1"/>
  <c r="K198" i="48"/>
  <c r="J198" i="48"/>
  <c r="K212" i="48"/>
  <c r="J212" i="48"/>
  <c r="K213" i="48"/>
  <c r="J213" i="48"/>
  <c r="K214" i="48"/>
  <c r="J214" i="48"/>
  <c r="K215" i="48"/>
  <c r="J215" i="48"/>
  <c r="K216" i="48"/>
  <c r="J216" i="48"/>
  <c r="K217" i="48"/>
  <c r="J217" i="48"/>
  <c r="K218" i="48"/>
  <c r="J218" i="48"/>
  <c r="K219" i="48"/>
  <c r="J219" i="48"/>
  <c r="K220" i="48"/>
  <c r="J220" i="48"/>
  <c r="K221" i="48"/>
  <c r="J221" i="48"/>
  <c r="K222" i="48"/>
  <c r="J222" i="48"/>
  <c r="K223" i="48"/>
  <c r="J223" i="48"/>
  <c r="K224" i="48"/>
  <c r="J224" i="48"/>
  <c r="K225" i="48"/>
  <c r="J225" i="48"/>
  <c r="K226" i="48"/>
  <c r="J226" i="48"/>
  <c r="K227" i="48"/>
  <c r="J227" i="48"/>
  <c r="K228" i="48"/>
  <c r="J228" i="48"/>
  <c r="K229" i="48"/>
  <c r="J229" i="48"/>
  <c r="H231" i="48"/>
  <c r="I228" i="48" s="1"/>
  <c r="F231" i="48"/>
  <c r="G229" i="48" s="1"/>
  <c r="D231" i="48"/>
  <c r="E227" i="48" s="1"/>
  <c r="B231" i="48"/>
  <c r="C229" i="48" s="1"/>
  <c r="K211" i="48"/>
  <c r="J211" i="48"/>
  <c r="E247" i="48"/>
  <c r="K235" i="48"/>
  <c r="J235" i="48"/>
  <c r="K236" i="48"/>
  <c r="J236" i="48"/>
  <c r="K237" i="48"/>
  <c r="J237" i="48"/>
  <c r="K238" i="48"/>
  <c r="J238" i="48"/>
  <c r="K239" i="48"/>
  <c r="J239" i="48"/>
  <c r="K240" i="48"/>
  <c r="J240" i="48"/>
  <c r="K241" i="48"/>
  <c r="J241" i="48"/>
  <c r="K242" i="48"/>
  <c r="J242" i="48"/>
  <c r="K243" i="48"/>
  <c r="J243" i="48"/>
  <c r="K244" i="48"/>
  <c r="J244" i="48"/>
  <c r="K245" i="48"/>
  <c r="J245" i="48"/>
  <c r="H247" i="48"/>
  <c r="I244" i="48" s="1"/>
  <c r="F247" i="48"/>
  <c r="G245" i="48" s="1"/>
  <c r="D247" i="48"/>
  <c r="E243" i="48" s="1"/>
  <c r="B247" i="48"/>
  <c r="C245" i="48" s="1"/>
  <c r="K234" i="48"/>
  <c r="J234" i="48"/>
  <c r="I249" i="48"/>
  <c r="G249" i="48"/>
  <c r="E249" i="48"/>
  <c r="C249" i="48"/>
  <c r="J249" i="48"/>
  <c r="K249" i="48"/>
  <c r="I253" i="48"/>
  <c r="G253" i="48"/>
  <c r="E253" i="48"/>
  <c r="C253" i="48"/>
  <c r="G251" i="48"/>
  <c r="H251" i="48"/>
  <c r="I251" i="48" s="1"/>
  <c r="F251" i="48"/>
  <c r="D251" i="48"/>
  <c r="E251" i="48" s="1"/>
  <c r="B251" i="48"/>
  <c r="C251" i="48" s="1"/>
  <c r="K253" i="48"/>
  <c r="J253" i="48"/>
  <c r="K255" i="48"/>
  <c r="J255" i="48"/>
  <c r="I255" i="48"/>
  <c r="G255" i="48"/>
  <c r="E255" i="48"/>
  <c r="C255" i="48"/>
  <c r="K79" i="54"/>
  <c r="J79" i="54"/>
  <c r="K64" i="53"/>
  <c r="J64" i="53"/>
  <c r="H16" i="44"/>
  <c r="J16" i="44" s="1"/>
  <c r="G16" i="44"/>
  <c r="I16" i="44" s="1"/>
  <c r="H17" i="44"/>
  <c r="J17" i="44" s="1"/>
  <c r="G17" i="44"/>
  <c r="I17" i="44" s="1"/>
  <c r="I18" i="44"/>
  <c r="H18" i="44"/>
  <c r="J18" i="44" s="1"/>
  <c r="G18" i="44"/>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J27" i="44"/>
  <c r="I27" i="44"/>
  <c r="H27" i="44"/>
  <c r="G27" i="44"/>
  <c r="H28" i="44"/>
  <c r="J28" i="44" s="1"/>
  <c r="G28" i="44"/>
  <c r="I28" i="44" s="1"/>
  <c r="H29" i="44"/>
  <c r="J29" i="44" s="1"/>
  <c r="G29" i="44"/>
  <c r="I29" i="44" s="1"/>
  <c r="H30" i="44"/>
  <c r="J30" i="44" s="1"/>
  <c r="G30" i="44"/>
  <c r="I30" i="44" s="1"/>
  <c r="H31" i="44"/>
  <c r="J31" i="44" s="1"/>
  <c r="G31" i="44"/>
  <c r="I31" i="44" s="1"/>
  <c r="H43" i="44"/>
  <c r="J43" i="44" s="1"/>
  <c r="G43" i="44"/>
  <c r="I43"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41" i="44"/>
  <c r="J41" i="44" s="1"/>
  <c r="G41" i="44"/>
  <c r="I41" i="44" s="1"/>
  <c r="J42" i="44"/>
  <c r="I42" i="44"/>
  <c r="H42" i="44"/>
  <c r="G42" i="44"/>
  <c r="H8" i="47"/>
  <c r="J8" i="47" s="1"/>
  <c r="G8" i="47"/>
  <c r="I8" i="47" s="1"/>
  <c r="H9" i="47"/>
  <c r="J9" i="47" s="1"/>
  <c r="G9" i="47"/>
  <c r="I9" i="47" s="1"/>
  <c r="H10" i="47"/>
  <c r="J10" i="47" s="1"/>
  <c r="G10" i="47"/>
  <c r="I10" i="47" s="1"/>
  <c r="H11" i="47"/>
  <c r="J11" i="47" s="1"/>
  <c r="G11" i="47"/>
  <c r="I11" i="47" s="1"/>
  <c r="H12" i="47"/>
  <c r="J12" i="47" s="1"/>
  <c r="G12" i="47"/>
  <c r="I12" i="47" s="1"/>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I23" i="47"/>
  <c r="H23" i="47"/>
  <c r="J23" i="47" s="1"/>
  <c r="G23" i="47"/>
  <c r="H24" i="47"/>
  <c r="J24" i="47" s="1"/>
  <c r="G24" i="47"/>
  <c r="I24" i="47" s="1"/>
  <c r="J32" i="47"/>
  <c r="H32" i="47"/>
  <c r="G32" i="47"/>
  <c r="I32" i="47" s="1"/>
  <c r="H33" i="47"/>
  <c r="J33" i="47" s="1"/>
  <c r="G33" i="47"/>
  <c r="I33" i="47" s="1"/>
  <c r="H34" i="47"/>
  <c r="J34" i="47" s="1"/>
  <c r="G34" i="47"/>
  <c r="I34" i="47" s="1"/>
  <c r="H35" i="47"/>
  <c r="J35" i="47" s="1"/>
  <c r="G35" i="47"/>
  <c r="I35" i="47" s="1"/>
  <c r="E25" i="46"/>
  <c r="D25" i="46"/>
  <c r="H25" i="46" s="1"/>
  <c r="C25" i="46"/>
  <c r="B25" i="46"/>
  <c r="G25" i="46" s="1"/>
  <c r="I25" i="46" s="1"/>
  <c r="E19" i="46"/>
  <c r="J19" i="46" s="1"/>
  <c r="D19" i="46"/>
  <c r="H19" i="46" s="1"/>
  <c r="C19" i="46"/>
  <c r="B19" i="46"/>
  <c r="G19" i="46" s="1"/>
  <c r="I19" i="46" s="1"/>
  <c r="E13" i="46"/>
  <c r="J13" i="46" s="1"/>
  <c r="D13" i="46"/>
  <c r="H13" i="46" s="1"/>
  <c r="C13" i="46"/>
  <c r="B13" i="46"/>
  <c r="G13" i="46" s="1"/>
  <c r="I13" i="46" s="1"/>
  <c r="E7" i="46"/>
  <c r="J7" i="46" s="1"/>
  <c r="D7" i="46"/>
  <c r="H7" i="46" s="1"/>
  <c r="C7" i="46"/>
  <c r="B7" i="46"/>
  <c r="G7" i="46" s="1"/>
  <c r="I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H72" i="33"/>
  <c r="G72" i="33"/>
  <c r="H73" i="33"/>
  <c r="G73" i="33"/>
  <c r="H74" i="33"/>
  <c r="G74" i="33"/>
  <c r="H75" i="33"/>
  <c r="G75" i="33"/>
  <c r="H76" i="33"/>
  <c r="G76" i="33"/>
  <c r="H77" i="33"/>
  <c r="G77" i="33"/>
  <c r="I7" i="26"/>
  <c r="H7" i="26"/>
  <c r="J7" i="26" s="1"/>
  <c r="G7" i="26"/>
  <c r="H8" i="26"/>
  <c r="J8" i="26" s="1"/>
  <c r="G8" i="26"/>
  <c r="I8" i="26" s="1"/>
  <c r="H9" i="26"/>
  <c r="J9" i="26" s="1"/>
  <c r="G9" i="26"/>
  <c r="I9" i="26" s="1"/>
  <c r="H10" i="26"/>
  <c r="J10" i="26" s="1"/>
  <c r="G10" i="26"/>
  <c r="I10" i="26" s="1"/>
  <c r="H11" i="26"/>
  <c r="J11" i="26" s="1"/>
  <c r="G11" i="26"/>
  <c r="I11" i="26" s="1"/>
  <c r="J12" i="26"/>
  <c r="I12" i="26"/>
  <c r="H12" i="26"/>
  <c r="G12" i="26"/>
  <c r="J13" i="26"/>
  <c r="I13" i="26"/>
  <c r="H13" i="26"/>
  <c r="G13" i="26"/>
  <c r="H14" i="26"/>
  <c r="J14" i="26" s="1"/>
  <c r="G14" i="26"/>
  <c r="I14" i="26" s="1"/>
  <c r="I15" i="26"/>
  <c r="H15" i="26"/>
  <c r="J15" i="26" s="1"/>
  <c r="G15" i="26"/>
  <c r="H16" i="26"/>
  <c r="J16" i="26" s="1"/>
  <c r="G16" i="26"/>
  <c r="I16" i="26" s="1"/>
  <c r="J17" i="26"/>
  <c r="I17" i="26"/>
  <c r="H17" i="26"/>
  <c r="G17" i="26"/>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H25" i="26"/>
  <c r="J25" i="26" s="1"/>
  <c r="G25" i="26"/>
  <c r="I25" i="26" s="1"/>
  <c r="H26" i="26"/>
  <c r="J26" i="26" s="1"/>
  <c r="G26" i="26"/>
  <c r="I26" i="26" s="1"/>
  <c r="J27" i="26"/>
  <c r="I27" i="26"/>
  <c r="H27" i="26"/>
  <c r="G27" i="26"/>
  <c r="H28" i="26"/>
  <c r="J28" i="26" s="1"/>
  <c r="G28" i="26"/>
  <c r="I28" i="26" s="1"/>
  <c r="H29" i="26"/>
  <c r="J29" i="26" s="1"/>
  <c r="G29" i="26"/>
  <c r="I29" i="26" s="1"/>
  <c r="H30" i="26"/>
  <c r="J30" i="26" s="1"/>
  <c r="G30" i="26"/>
  <c r="I30" i="26" s="1"/>
  <c r="H31" i="26"/>
  <c r="J31" i="26" s="1"/>
  <c r="G31" i="26"/>
  <c r="I31" i="26" s="1"/>
  <c r="H32" i="26"/>
  <c r="J32" i="26" s="1"/>
  <c r="G32" i="26"/>
  <c r="I32" i="26" s="1"/>
  <c r="H33" i="26"/>
  <c r="J33" i="26" s="1"/>
  <c r="G33" i="26"/>
  <c r="I33" i="26" s="1"/>
  <c r="H34" i="26"/>
  <c r="J34" i="26" s="1"/>
  <c r="G34" i="26"/>
  <c r="I34" i="26" s="1"/>
  <c r="H35" i="26"/>
  <c r="J35" i="26" s="1"/>
  <c r="G35" i="26"/>
  <c r="I35" i="26" s="1"/>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H43" i="26"/>
  <c r="J43" i="26" s="1"/>
  <c r="G43" i="26"/>
  <c r="I43" i="26" s="1"/>
  <c r="I44" i="26"/>
  <c r="H44" i="26"/>
  <c r="J44" i="26" s="1"/>
  <c r="G44" i="26"/>
  <c r="H45" i="26"/>
  <c r="J45" i="26" s="1"/>
  <c r="G45" i="26"/>
  <c r="I45" i="26" s="1"/>
  <c r="H46" i="26"/>
  <c r="J46" i="26" s="1"/>
  <c r="G46" i="26"/>
  <c r="I46" i="26" s="1"/>
  <c r="J47" i="26"/>
  <c r="I47" i="26"/>
  <c r="H47" i="26"/>
  <c r="G47" i="26"/>
  <c r="H48" i="26"/>
  <c r="J48" i="26" s="1"/>
  <c r="G48" i="26"/>
  <c r="I48" i="26" s="1"/>
  <c r="J49" i="26"/>
  <c r="H49" i="26"/>
  <c r="G49" i="26"/>
  <c r="I49" i="26" s="1"/>
  <c r="H50" i="26"/>
  <c r="J50" i="26" s="1"/>
  <c r="G50" i="26"/>
  <c r="I50" i="26" s="1"/>
  <c r="I51" i="26"/>
  <c r="H51" i="26"/>
  <c r="J51" i="26" s="1"/>
  <c r="G51" i="26"/>
  <c r="H52" i="26"/>
  <c r="J52" i="26" s="1"/>
  <c r="G52" i="26"/>
  <c r="I52" i="26" s="1"/>
  <c r="H53" i="26"/>
  <c r="J53" i="26" s="1"/>
  <c r="G53" i="26"/>
  <c r="I53" i="26" s="1"/>
  <c r="H54" i="26"/>
  <c r="J54" i="26" s="1"/>
  <c r="G54" i="26"/>
  <c r="I54" i="26" s="1"/>
  <c r="H55" i="26"/>
  <c r="J55" i="26" s="1"/>
  <c r="G55" i="26"/>
  <c r="I55" i="26" s="1"/>
  <c r="J56" i="26"/>
  <c r="I56" i="26"/>
  <c r="H56" i="26"/>
  <c r="G56" i="26"/>
  <c r="H57" i="26"/>
  <c r="J57" i="26" s="1"/>
  <c r="G57" i="26"/>
  <c r="I57" i="26" s="1"/>
  <c r="H58" i="26"/>
  <c r="J58" i="26" s="1"/>
  <c r="G58" i="26"/>
  <c r="I58" i="26" s="1"/>
  <c r="H59" i="26"/>
  <c r="J59" i="26" s="1"/>
  <c r="G59" i="26"/>
  <c r="I59" i="26" s="1"/>
  <c r="H60" i="26"/>
  <c r="J60" i="26" s="1"/>
  <c r="G60" i="26"/>
  <c r="I60" i="26" s="1"/>
  <c r="I61" i="26"/>
  <c r="H61" i="26"/>
  <c r="J61" i="26" s="1"/>
  <c r="G61" i="26"/>
  <c r="H62" i="26"/>
  <c r="J62" i="26" s="1"/>
  <c r="G62" i="26"/>
  <c r="I62" i="26" s="1"/>
  <c r="H63" i="26"/>
  <c r="J63" i="26" s="1"/>
  <c r="G63" i="26"/>
  <c r="I63" i="26" s="1"/>
  <c r="H64" i="26"/>
  <c r="J64" i="26" s="1"/>
  <c r="G64" i="26"/>
  <c r="I64" i="26" s="1"/>
  <c r="H65" i="26"/>
  <c r="J65" i="26" s="1"/>
  <c r="G65" i="26"/>
  <c r="I65" i="26" s="1"/>
  <c r="I66" i="26"/>
  <c r="H66" i="26"/>
  <c r="J66" i="26" s="1"/>
  <c r="G66" i="26"/>
  <c r="H67" i="26"/>
  <c r="J67" i="26" s="1"/>
  <c r="G67" i="26"/>
  <c r="I67" i="26" s="1"/>
  <c r="H68" i="26"/>
  <c r="J68" i="26" s="1"/>
  <c r="G68" i="26"/>
  <c r="I68" i="26" s="1"/>
  <c r="H69" i="26"/>
  <c r="J69" i="26" s="1"/>
  <c r="G69" i="26"/>
  <c r="I69" i="26" s="1"/>
  <c r="H70" i="26"/>
  <c r="J70" i="26" s="1"/>
  <c r="G70" i="26"/>
  <c r="I70" i="26" s="1"/>
  <c r="H71" i="26"/>
  <c r="J71" i="26" s="1"/>
  <c r="G71" i="26"/>
  <c r="I71" i="26" s="1"/>
  <c r="H72" i="26"/>
  <c r="J72" i="26" s="1"/>
  <c r="G72" i="26"/>
  <c r="I72" i="26" s="1"/>
  <c r="H73" i="26"/>
  <c r="J73" i="26" s="1"/>
  <c r="G73" i="26"/>
  <c r="I73" i="26" s="1"/>
  <c r="J74" i="26"/>
  <c r="I74" i="26"/>
  <c r="H74" i="26"/>
  <c r="G74" i="26"/>
  <c r="H75" i="26"/>
  <c r="J75" i="26" s="1"/>
  <c r="G75" i="26"/>
  <c r="I75" i="26" s="1"/>
  <c r="H76" i="26"/>
  <c r="J76" i="26" s="1"/>
  <c r="G76" i="26"/>
  <c r="I76" i="26" s="1"/>
  <c r="H77" i="26"/>
  <c r="J77" i="26" s="1"/>
  <c r="G77" i="26"/>
  <c r="I77"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K17" i="51"/>
  <c r="I17" i="5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J25" i="46" l="1"/>
  <c r="E208" i="48"/>
  <c r="E231" i="48"/>
  <c r="G183" i="48"/>
  <c r="G170" i="48"/>
  <c r="K202" i="55"/>
  <c r="E234" i="48"/>
  <c r="E211" i="48"/>
  <c r="E198" i="48"/>
  <c r="G191" i="48"/>
  <c r="G180" i="48"/>
  <c r="D118" i="48"/>
  <c r="H118" i="48" s="1"/>
  <c r="C7" i="56"/>
  <c r="G7" i="56"/>
  <c r="E7" i="56"/>
  <c r="I7" i="56"/>
  <c r="E8" i="56"/>
  <c r="I8" i="56"/>
  <c r="C8" i="56"/>
  <c r="G8" i="56"/>
  <c r="C9" i="56"/>
  <c r="G9" i="56"/>
  <c r="E9" i="56"/>
  <c r="I9" i="56"/>
  <c r="C10" i="56"/>
  <c r="G10" i="56"/>
  <c r="E10" i="56"/>
  <c r="I10" i="56"/>
  <c r="E11" i="56"/>
  <c r="I11" i="56"/>
  <c r="C11" i="56"/>
  <c r="G11" i="56"/>
  <c r="C12" i="56"/>
  <c r="G12" i="56"/>
  <c r="E12" i="56"/>
  <c r="I12" i="56"/>
  <c r="C13" i="56"/>
  <c r="G13" i="56"/>
  <c r="E13" i="56"/>
  <c r="I13" i="56"/>
  <c r="E14" i="56"/>
  <c r="I14" i="56"/>
  <c r="C14" i="56"/>
  <c r="G14" i="56"/>
  <c r="C15" i="56"/>
  <c r="G15" i="56"/>
  <c r="E15" i="56"/>
  <c r="I15" i="56"/>
  <c r="C16" i="56"/>
  <c r="G16" i="56"/>
  <c r="E16" i="56"/>
  <c r="I16" i="56"/>
  <c r="C17" i="56"/>
  <c r="G17" i="56"/>
  <c r="E17" i="56"/>
  <c r="I17" i="56"/>
  <c r="C18" i="56"/>
  <c r="G18" i="56"/>
  <c r="E18" i="56"/>
  <c r="I18" i="56"/>
  <c r="C19" i="56"/>
  <c r="G19" i="56"/>
  <c r="E19" i="56"/>
  <c r="I19" i="56"/>
  <c r="C20" i="56"/>
  <c r="G20" i="56"/>
  <c r="E20" i="56"/>
  <c r="I20" i="56"/>
  <c r="E21" i="56"/>
  <c r="I21" i="56"/>
  <c r="C21" i="56"/>
  <c r="G21" i="56"/>
  <c r="E22" i="56"/>
  <c r="I22" i="56"/>
  <c r="C22" i="56"/>
  <c r="G22" i="56"/>
  <c r="C23" i="56"/>
  <c r="G23" i="56"/>
  <c r="E23" i="56"/>
  <c r="I23" i="56"/>
  <c r="C24" i="56"/>
  <c r="G24" i="56"/>
  <c r="E24" i="56"/>
  <c r="I24" i="56"/>
  <c r="C25" i="56"/>
  <c r="G25" i="56"/>
  <c r="E25" i="56"/>
  <c r="I25" i="56"/>
  <c r="C26" i="56"/>
  <c r="G26" i="56"/>
  <c r="E26" i="56"/>
  <c r="I26" i="56"/>
  <c r="C27" i="56"/>
  <c r="G27" i="56"/>
  <c r="E27" i="56"/>
  <c r="I27" i="56"/>
  <c r="C28" i="56"/>
  <c r="G28" i="56"/>
  <c r="E28" i="56"/>
  <c r="I28" i="56"/>
  <c r="C29" i="56"/>
  <c r="G29" i="56"/>
  <c r="E29" i="56"/>
  <c r="I29" i="56"/>
  <c r="C30" i="56"/>
  <c r="G30" i="56"/>
  <c r="J33" i="56"/>
  <c r="K33" i="56"/>
  <c r="E31" i="56"/>
  <c r="I31" i="56"/>
  <c r="F5" i="56"/>
  <c r="C7" i="57"/>
  <c r="G7" i="57"/>
  <c r="E7" i="57"/>
  <c r="I7" i="57"/>
  <c r="E8" i="57"/>
  <c r="I8" i="57"/>
  <c r="C8" i="57"/>
  <c r="G8" i="57"/>
  <c r="C9" i="57"/>
  <c r="G9" i="57"/>
  <c r="E9" i="57"/>
  <c r="I9" i="57"/>
  <c r="C10" i="57"/>
  <c r="G10" i="57"/>
  <c r="E10" i="57"/>
  <c r="I10" i="57"/>
  <c r="E11" i="57"/>
  <c r="I11" i="57"/>
  <c r="C11" i="57"/>
  <c r="G11" i="57"/>
  <c r="C12" i="57"/>
  <c r="G12" i="57"/>
  <c r="E12" i="57"/>
  <c r="I12" i="57"/>
  <c r="C13" i="57"/>
  <c r="G13" i="57"/>
  <c r="E13" i="57"/>
  <c r="I13" i="57"/>
  <c r="C14" i="57"/>
  <c r="G14" i="57"/>
  <c r="E14" i="57"/>
  <c r="I14" i="57"/>
  <c r="E15" i="57"/>
  <c r="I15" i="57"/>
  <c r="C15" i="57"/>
  <c r="G15" i="57"/>
  <c r="C16" i="57"/>
  <c r="G16" i="57"/>
  <c r="E16" i="57"/>
  <c r="I16" i="57"/>
  <c r="C17" i="57"/>
  <c r="G17" i="57"/>
  <c r="E17" i="57"/>
  <c r="I17" i="57"/>
  <c r="E18" i="57"/>
  <c r="I18" i="57"/>
  <c r="C18" i="57"/>
  <c r="G18" i="57"/>
  <c r="E19" i="57"/>
  <c r="I19" i="57"/>
  <c r="C19" i="57"/>
  <c r="G19" i="57"/>
  <c r="C20" i="57"/>
  <c r="G20" i="57"/>
  <c r="E20" i="57"/>
  <c r="I20" i="57"/>
  <c r="C21" i="57"/>
  <c r="G21" i="57"/>
  <c r="E21" i="57"/>
  <c r="I21" i="57"/>
  <c r="C22" i="57"/>
  <c r="G22" i="57"/>
  <c r="E22" i="57"/>
  <c r="I22" i="57"/>
  <c r="C23" i="57"/>
  <c r="G23" i="57"/>
  <c r="J26" i="57"/>
  <c r="K26" i="57"/>
  <c r="E24" i="57"/>
  <c r="I24" i="57"/>
  <c r="F5" i="57"/>
  <c r="C7" i="58"/>
  <c r="G7" i="58"/>
  <c r="E7" i="58"/>
  <c r="I7" i="58"/>
  <c r="C8" i="58"/>
  <c r="G8" i="58"/>
  <c r="E8" i="58"/>
  <c r="I8" i="58"/>
  <c r="C9" i="58"/>
  <c r="G9" i="58"/>
  <c r="E9" i="58"/>
  <c r="I9" i="58"/>
  <c r="C10" i="58"/>
  <c r="G10" i="58"/>
  <c r="E10" i="58"/>
  <c r="I10" i="58"/>
  <c r="C11" i="58"/>
  <c r="G11" i="58"/>
  <c r="E11" i="58"/>
  <c r="I11" i="58"/>
  <c r="C12" i="58"/>
  <c r="G12" i="58"/>
  <c r="E12" i="58"/>
  <c r="I12" i="58"/>
  <c r="C13" i="58"/>
  <c r="G13" i="58"/>
  <c r="E13" i="58"/>
  <c r="I13" i="58"/>
  <c r="E14" i="58"/>
  <c r="I14" i="58"/>
  <c r="C14" i="58"/>
  <c r="G14" i="58"/>
  <c r="C15" i="58"/>
  <c r="G15" i="58"/>
  <c r="E15" i="58"/>
  <c r="I15" i="58"/>
  <c r="C16" i="58"/>
  <c r="G16" i="58"/>
  <c r="E16" i="58"/>
  <c r="I16" i="58"/>
  <c r="C17" i="58"/>
  <c r="G17" i="58"/>
  <c r="E17" i="58"/>
  <c r="I17" i="58"/>
  <c r="C18" i="58"/>
  <c r="G18" i="58"/>
  <c r="E18" i="58"/>
  <c r="I18" i="58"/>
  <c r="C19" i="58"/>
  <c r="G19" i="58"/>
  <c r="E19" i="58"/>
  <c r="I19" i="58"/>
  <c r="E20" i="58"/>
  <c r="I20" i="58"/>
  <c r="C20" i="58"/>
  <c r="G20" i="58"/>
  <c r="C21" i="58"/>
  <c r="G21" i="58"/>
  <c r="E21" i="58"/>
  <c r="I21" i="58"/>
  <c r="E22" i="58"/>
  <c r="I22" i="58"/>
  <c r="C22" i="58"/>
  <c r="G22" i="58"/>
  <c r="C23" i="58"/>
  <c r="G23" i="58"/>
  <c r="E23" i="58"/>
  <c r="I23" i="58"/>
  <c r="C24" i="58"/>
  <c r="G24" i="58"/>
  <c r="E24" i="58"/>
  <c r="I24" i="58"/>
  <c r="C25" i="58"/>
  <c r="G25" i="58"/>
  <c r="E25" i="58"/>
  <c r="I25" i="58"/>
  <c r="E26" i="58"/>
  <c r="I26" i="58"/>
  <c r="C26" i="58"/>
  <c r="G26" i="58"/>
  <c r="C27" i="58"/>
  <c r="G27" i="58"/>
  <c r="E27" i="58"/>
  <c r="I27" i="58"/>
  <c r="C28" i="58"/>
  <c r="G28" i="58"/>
  <c r="E28" i="58"/>
  <c r="I28" i="58"/>
  <c r="C29" i="58"/>
  <c r="G29" i="58"/>
  <c r="E29" i="58"/>
  <c r="I29" i="58"/>
  <c r="E30" i="58"/>
  <c r="I30" i="58"/>
  <c r="C30" i="58"/>
  <c r="G30" i="58"/>
  <c r="E31" i="58"/>
  <c r="I31" i="58"/>
  <c r="C31" i="58"/>
  <c r="G31" i="58"/>
  <c r="C32" i="58"/>
  <c r="G32" i="58"/>
  <c r="E32" i="58"/>
  <c r="I32" i="58"/>
  <c r="C33" i="58"/>
  <c r="G33" i="58"/>
  <c r="E33" i="58"/>
  <c r="I33" i="58"/>
  <c r="C34" i="58"/>
  <c r="G34" i="58"/>
  <c r="E34" i="58"/>
  <c r="I34" i="58"/>
  <c r="C35" i="58"/>
  <c r="G35" i="58"/>
  <c r="E35" i="58"/>
  <c r="I35" i="58"/>
  <c r="C36" i="58"/>
  <c r="G36" i="58"/>
  <c r="E36" i="58"/>
  <c r="I36" i="58"/>
  <c r="C37" i="58"/>
  <c r="G37" i="58"/>
  <c r="E37" i="58"/>
  <c r="I37" i="58"/>
  <c r="C38" i="58"/>
  <c r="G38" i="58"/>
  <c r="E38" i="58"/>
  <c r="I38" i="58"/>
  <c r="C39" i="58"/>
  <c r="G39" i="58"/>
  <c r="E39" i="58"/>
  <c r="I39" i="58"/>
  <c r="C40" i="58"/>
  <c r="G40" i="58"/>
  <c r="E40" i="58"/>
  <c r="I40" i="58"/>
  <c r="E41" i="58"/>
  <c r="I41" i="58"/>
  <c r="C41" i="58"/>
  <c r="G41" i="58"/>
  <c r="C42" i="58"/>
  <c r="G42" i="58"/>
  <c r="E42" i="58"/>
  <c r="I42" i="58"/>
  <c r="C43" i="58"/>
  <c r="G43" i="58"/>
  <c r="E43" i="58"/>
  <c r="I43" i="58"/>
  <c r="E44" i="58"/>
  <c r="I44" i="58"/>
  <c r="C44" i="58"/>
  <c r="G44" i="58"/>
  <c r="C45" i="58"/>
  <c r="G45" i="58"/>
  <c r="J48" i="58"/>
  <c r="K48" i="58"/>
  <c r="E46" i="58"/>
  <c r="I46" i="58"/>
  <c r="F5" i="58"/>
  <c r="C7" i="50"/>
  <c r="G7" i="50"/>
  <c r="E7" i="50"/>
  <c r="I7" i="50"/>
  <c r="C8" i="50"/>
  <c r="G8" i="50"/>
  <c r="E8" i="50"/>
  <c r="I8" i="50"/>
  <c r="C9" i="50"/>
  <c r="G9" i="50"/>
  <c r="E9" i="50"/>
  <c r="I9" i="50"/>
  <c r="C10" i="50"/>
  <c r="G10" i="50"/>
  <c r="E10" i="50"/>
  <c r="I10" i="50"/>
  <c r="C11" i="50"/>
  <c r="G11" i="50"/>
  <c r="E11" i="50"/>
  <c r="I11" i="50"/>
  <c r="C12" i="50"/>
  <c r="G12" i="50"/>
  <c r="E12" i="50"/>
  <c r="I12" i="50"/>
  <c r="C13" i="50"/>
  <c r="G13" i="50"/>
  <c r="E13" i="50"/>
  <c r="I13" i="50"/>
  <c r="C14" i="50"/>
  <c r="G14" i="50"/>
  <c r="E14" i="50"/>
  <c r="I14" i="50"/>
  <c r="E15" i="50"/>
  <c r="I15" i="50"/>
  <c r="C15" i="50"/>
  <c r="G15" i="50"/>
  <c r="C16" i="50"/>
  <c r="G16" i="50"/>
  <c r="E16" i="50"/>
  <c r="I16" i="50"/>
  <c r="C17" i="50"/>
  <c r="G17" i="50"/>
  <c r="E17" i="50"/>
  <c r="I17" i="50"/>
  <c r="E18" i="50"/>
  <c r="I18" i="50"/>
  <c r="C18" i="50"/>
  <c r="G18" i="50"/>
  <c r="C19" i="50"/>
  <c r="G19" i="50"/>
  <c r="E19" i="50"/>
  <c r="I19" i="50"/>
  <c r="C20" i="50"/>
  <c r="G20" i="50"/>
  <c r="E20" i="50"/>
  <c r="I20" i="50"/>
  <c r="C21" i="50"/>
  <c r="G21" i="50"/>
  <c r="E21" i="50"/>
  <c r="I21" i="50"/>
  <c r="C22" i="50"/>
  <c r="G22" i="50"/>
  <c r="E22" i="50"/>
  <c r="I22" i="50"/>
  <c r="C23" i="50"/>
  <c r="G23" i="50"/>
  <c r="E23" i="50"/>
  <c r="I23" i="50"/>
  <c r="C24" i="50"/>
  <c r="G24" i="50"/>
  <c r="E24" i="50"/>
  <c r="I24" i="50"/>
  <c r="C25" i="50"/>
  <c r="G25" i="50"/>
  <c r="E25" i="50"/>
  <c r="I25" i="50"/>
  <c r="C26" i="50"/>
  <c r="G26" i="50"/>
  <c r="E26" i="50"/>
  <c r="I26" i="50"/>
  <c r="C27" i="50"/>
  <c r="G27" i="50"/>
  <c r="E27" i="50"/>
  <c r="I27" i="50"/>
  <c r="C28" i="50"/>
  <c r="G28" i="50"/>
  <c r="E28" i="50"/>
  <c r="I28" i="50"/>
  <c r="C29" i="50"/>
  <c r="G29" i="50"/>
  <c r="E29" i="50"/>
  <c r="I29" i="50"/>
  <c r="E30" i="50"/>
  <c r="I30" i="50"/>
  <c r="C30" i="50"/>
  <c r="G30" i="50"/>
  <c r="C31" i="50"/>
  <c r="G31" i="50"/>
  <c r="E31" i="50"/>
  <c r="I31" i="50"/>
  <c r="C32" i="50"/>
  <c r="G32" i="50"/>
  <c r="E32" i="50"/>
  <c r="I32" i="50"/>
  <c r="C33" i="50"/>
  <c r="G33" i="50"/>
  <c r="E33" i="50"/>
  <c r="I33" i="50"/>
  <c r="C34" i="50"/>
  <c r="G34" i="50"/>
  <c r="E34" i="50"/>
  <c r="I34" i="50"/>
  <c r="C35" i="50"/>
  <c r="G35" i="50"/>
  <c r="E35" i="50"/>
  <c r="I35" i="50"/>
  <c r="C36" i="50"/>
  <c r="G36" i="50"/>
  <c r="E36" i="50"/>
  <c r="I36" i="50"/>
  <c r="E37" i="50"/>
  <c r="I37" i="50"/>
  <c r="C37" i="50"/>
  <c r="G37" i="50"/>
  <c r="C38" i="50"/>
  <c r="G38" i="50"/>
  <c r="E38" i="50"/>
  <c r="I38" i="50"/>
  <c r="C39" i="50"/>
  <c r="G39" i="50"/>
  <c r="E39" i="50"/>
  <c r="I39" i="50"/>
  <c r="C40" i="50"/>
  <c r="G40" i="50"/>
  <c r="E40" i="50"/>
  <c r="I40" i="50"/>
  <c r="E41" i="50"/>
  <c r="I41" i="50"/>
  <c r="C41" i="50"/>
  <c r="G41" i="50"/>
  <c r="E42" i="50"/>
  <c r="I42" i="50"/>
  <c r="C42" i="50"/>
  <c r="G42" i="50"/>
  <c r="E43" i="50"/>
  <c r="I43" i="50"/>
  <c r="C43" i="50"/>
  <c r="G43" i="50"/>
  <c r="C44" i="50"/>
  <c r="G44" i="50"/>
  <c r="E44" i="50"/>
  <c r="I44" i="50"/>
  <c r="C45" i="50"/>
  <c r="G45" i="50"/>
  <c r="E45" i="50"/>
  <c r="I45" i="50"/>
  <c r="C46" i="50"/>
  <c r="G46" i="50"/>
  <c r="E46" i="50"/>
  <c r="I46" i="50"/>
  <c r="C47" i="50"/>
  <c r="G47" i="50"/>
  <c r="E47" i="50"/>
  <c r="I47" i="50"/>
  <c r="C48" i="50"/>
  <c r="G48" i="50"/>
  <c r="E48" i="50"/>
  <c r="I48" i="50"/>
  <c r="C49" i="50"/>
  <c r="G49" i="50"/>
  <c r="E49" i="50"/>
  <c r="I49" i="50"/>
  <c r="C50" i="50"/>
  <c r="G50" i="50"/>
  <c r="J53" i="50"/>
  <c r="K53" i="50"/>
  <c r="E51" i="50"/>
  <c r="I51" i="50"/>
  <c r="F5" i="50"/>
  <c r="E44" i="53"/>
  <c r="I44" i="53"/>
  <c r="E62" i="53"/>
  <c r="I62" i="53"/>
  <c r="E26" i="53"/>
  <c r="I26" i="53"/>
  <c r="E41" i="53"/>
  <c r="I41" i="53"/>
  <c r="E7" i="53"/>
  <c r="I7" i="53"/>
  <c r="E23" i="53"/>
  <c r="I23" i="53"/>
  <c r="C44" i="53"/>
  <c r="G44" i="53"/>
  <c r="C62" i="53"/>
  <c r="G62" i="53"/>
  <c r="C26" i="53"/>
  <c r="G26" i="53"/>
  <c r="C41" i="53"/>
  <c r="G41" i="53"/>
  <c r="C7" i="53"/>
  <c r="G7" i="53"/>
  <c r="C23" i="53"/>
  <c r="G23" i="53"/>
  <c r="F5" i="53"/>
  <c r="E8" i="53"/>
  <c r="I8" i="53"/>
  <c r="C8" i="53"/>
  <c r="G8" i="53"/>
  <c r="C9" i="53"/>
  <c r="G9" i="53"/>
  <c r="E9" i="53"/>
  <c r="I9" i="53"/>
  <c r="C10" i="53"/>
  <c r="G10" i="53"/>
  <c r="E10" i="53"/>
  <c r="I10" i="53"/>
  <c r="C11" i="53"/>
  <c r="G11" i="53"/>
  <c r="E11" i="53"/>
  <c r="I11" i="53"/>
  <c r="C12" i="53"/>
  <c r="G12" i="53"/>
  <c r="E12" i="53"/>
  <c r="I12" i="53"/>
  <c r="C13" i="53"/>
  <c r="G13" i="53"/>
  <c r="E13" i="53"/>
  <c r="I13" i="53"/>
  <c r="C14" i="53"/>
  <c r="G14" i="53"/>
  <c r="E14" i="53"/>
  <c r="I14" i="53"/>
  <c r="C15" i="53"/>
  <c r="G15" i="53"/>
  <c r="E15" i="53"/>
  <c r="I15" i="53"/>
  <c r="C16" i="53"/>
  <c r="G16" i="53"/>
  <c r="E16" i="53"/>
  <c r="I16" i="53"/>
  <c r="C17" i="53"/>
  <c r="G17" i="53"/>
  <c r="E17" i="53"/>
  <c r="I17" i="53"/>
  <c r="C18" i="53"/>
  <c r="G18" i="53"/>
  <c r="E18" i="53"/>
  <c r="I18" i="53"/>
  <c r="C19" i="53"/>
  <c r="G19" i="53"/>
  <c r="E19" i="53"/>
  <c r="I19" i="53"/>
  <c r="E20" i="53"/>
  <c r="I20" i="53"/>
  <c r="C20" i="53"/>
  <c r="G20" i="53"/>
  <c r="J23" i="53"/>
  <c r="K23" i="53"/>
  <c r="E27" i="53"/>
  <c r="I27" i="53"/>
  <c r="C27" i="53"/>
  <c r="G27" i="53"/>
  <c r="C28" i="53"/>
  <c r="G28" i="53"/>
  <c r="E28" i="53"/>
  <c r="I28" i="53"/>
  <c r="C29" i="53"/>
  <c r="G29" i="53"/>
  <c r="E29" i="53"/>
  <c r="I29" i="53"/>
  <c r="C30" i="53"/>
  <c r="G30" i="53"/>
  <c r="E30" i="53"/>
  <c r="I30" i="53"/>
  <c r="C31" i="53"/>
  <c r="G31" i="53"/>
  <c r="E31" i="53"/>
  <c r="I31" i="53"/>
  <c r="C32" i="53"/>
  <c r="G32" i="53"/>
  <c r="E32" i="53"/>
  <c r="I32" i="53"/>
  <c r="C33" i="53"/>
  <c r="G33" i="53"/>
  <c r="E33" i="53"/>
  <c r="I33" i="53"/>
  <c r="C34" i="53"/>
  <c r="G34" i="53"/>
  <c r="E34" i="53"/>
  <c r="I34" i="53"/>
  <c r="C35" i="53"/>
  <c r="G35" i="53"/>
  <c r="E35" i="53"/>
  <c r="I35" i="53"/>
  <c r="C36" i="53"/>
  <c r="G36" i="53"/>
  <c r="I36" i="53"/>
  <c r="C37" i="53"/>
  <c r="G37" i="53"/>
  <c r="J41" i="53"/>
  <c r="E37" i="53"/>
  <c r="I37" i="53"/>
  <c r="C38" i="53"/>
  <c r="G38" i="53"/>
  <c r="E38" i="53"/>
  <c r="K41" i="53"/>
  <c r="E39" i="53"/>
  <c r="I39" i="53"/>
  <c r="C45" i="53"/>
  <c r="G45" i="53"/>
  <c r="E45" i="53"/>
  <c r="I45" i="53"/>
  <c r="C46" i="53"/>
  <c r="G46" i="53"/>
  <c r="E46" i="53"/>
  <c r="I46" i="53"/>
  <c r="C47" i="53"/>
  <c r="G47" i="53"/>
  <c r="E47" i="53"/>
  <c r="I47" i="53"/>
  <c r="C48" i="53"/>
  <c r="G48" i="53"/>
  <c r="E48" i="53"/>
  <c r="I48" i="53"/>
  <c r="C49" i="53"/>
  <c r="G49" i="53"/>
  <c r="E49" i="53"/>
  <c r="I49" i="53"/>
  <c r="C50" i="53"/>
  <c r="G50" i="53"/>
  <c r="E50" i="53"/>
  <c r="I50" i="53"/>
  <c r="C51" i="53"/>
  <c r="G51" i="53"/>
  <c r="E51" i="53"/>
  <c r="I51" i="53"/>
  <c r="C52" i="53"/>
  <c r="G52" i="53"/>
  <c r="E52" i="53"/>
  <c r="I52" i="53"/>
  <c r="C53" i="53"/>
  <c r="G53" i="53"/>
  <c r="E53" i="53"/>
  <c r="I53" i="53"/>
  <c r="C54" i="53"/>
  <c r="G54" i="53"/>
  <c r="E54" i="53"/>
  <c r="I54" i="53"/>
  <c r="C55" i="53"/>
  <c r="G55" i="53"/>
  <c r="E55" i="53"/>
  <c r="I55" i="53"/>
  <c r="C56" i="53"/>
  <c r="G56" i="53"/>
  <c r="E56" i="53"/>
  <c r="I56" i="53"/>
  <c r="C57" i="53"/>
  <c r="G57" i="53"/>
  <c r="E57" i="53"/>
  <c r="I57" i="53"/>
  <c r="C58" i="53"/>
  <c r="G58" i="53"/>
  <c r="E58" i="53"/>
  <c r="I58" i="53"/>
  <c r="C59" i="53"/>
  <c r="G59" i="53"/>
  <c r="J62" i="53"/>
  <c r="K62" i="53"/>
  <c r="E60" i="53"/>
  <c r="I60" i="53"/>
  <c r="E57" i="54"/>
  <c r="I57" i="54"/>
  <c r="E77" i="54"/>
  <c r="I77" i="54"/>
  <c r="E45" i="54"/>
  <c r="I45" i="54"/>
  <c r="E54" i="54"/>
  <c r="I54" i="54"/>
  <c r="E30" i="54"/>
  <c r="I30" i="54"/>
  <c r="E42" i="54"/>
  <c r="I42" i="54"/>
  <c r="E23" i="54"/>
  <c r="I23" i="54"/>
  <c r="E27" i="54"/>
  <c r="I27" i="54"/>
  <c r="J20" i="54"/>
  <c r="K20" i="54"/>
  <c r="E18" i="54"/>
  <c r="I18" i="54"/>
  <c r="E20" i="54"/>
  <c r="I20" i="54"/>
  <c r="E7" i="54"/>
  <c r="I7" i="54"/>
  <c r="E15" i="54"/>
  <c r="I15" i="54"/>
  <c r="C57" i="54"/>
  <c r="G57" i="54"/>
  <c r="C77" i="54"/>
  <c r="G77" i="54"/>
  <c r="C45" i="54"/>
  <c r="G45" i="54"/>
  <c r="C54" i="54"/>
  <c r="G54" i="54"/>
  <c r="C30" i="54"/>
  <c r="G30" i="54"/>
  <c r="C42" i="54"/>
  <c r="G42" i="54"/>
  <c r="C23" i="54"/>
  <c r="G23" i="54"/>
  <c r="C27" i="54"/>
  <c r="G27" i="54"/>
  <c r="C18" i="54"/>
  <c r="G18" i="54"/>
  <c r="C7" i="54"/>
  <c r="G7" i="54"/>
  <c r="C15" i="54"/>
  <c r="G15" i="54"/>
  <c r="F5" i="54"/>
  <c r="C8" i="54"/>
  <c r="G8" i="54"/>
  <c r="E8" i="54"/>
  <c r="I8" i="54"/>
  <c r="C9" i="54"/>
  <c r="G9" i="54"/>
  <c r="E9" i="54"/>
  <c r="I9" i="54"/>
  <c r="E10" i="54"/>
  <c r="I10" i="54"/>
  <c r="C10" i="54"/>
  <c r="G10" i="54"/>
  <c r="C11" i="54"/>
  <c r="G11" i="54"/>
  <c r="E11" i="54"/>
  <c r="I11" i="54"/>
  <c r="C12" i="54"/>
  <c r="G12" i="54"/>
  <c r="K15" i="54"/>
  <c r="J15" i="54"/>
  <c r="E13" i="54"/>
  <c r="I13" i="54"/>
  <c r="C24" i="54"/>
  <c r="G24" i="54"/>
  <c r="J27" i="54"/>
  <c r="K27" i="54"/>
  <c r="E25" i="54"/>
  <c r="I25" i="54"/>
  <c r="C31" i="54"/>
  <c r="G31" i="54"/>
  <c r="E31" i="54"/>
  <c r="I31" i="54"/>
  <c r="C32" i="54"/>
  <c r="G32" i="54"/>
  <c r="E32" i="54"/>
  <c r="I32" i="54"/>
  <c r="C33" i="54"/>
  <c r="G33" i="54"/>
  <c r="E33" i="54"/>
  <c r="I33" i="54"/>
  <c r="C34" i="54"/>
  <c r="G34" i="54"/>
  <c r="E34" i="54"/>
  <c r="I34" i="54"/>
  <c r="C35" i="54"/>
  <c r="G35" i="54"/>
  <c r="E35" i="54"/>
  <c r="I35" i="54"/>
  <c r="C36" i="54"/>
  <c r="G36" i="54"/>
  <c r="E36" i="54"/>
  <c r="I36" i="54"/>
  <c r="C37" i="54"/>
  <c r="G37" i="54"/>
  <c r="E37" i="54"/>
  <c r="I37" i="54"/>
  <c r="C38" i="54"/>
  <c r="G38" i="54"/>
  <c r="E38" i="54"/>
  <c r="I38" i="54"/>
  <c r="C39" i="54"/>
  <c r="G39" i="54"/>
  <c r="J42" i="54"/>
  <c r="K42" i="54"/>
  <c r="E40" i="54"/>
  <c r="I40" i="54"/>
  <c r="C46" i="54"/>
  <c r="G46" i="54"/>
  <c r="E46" i="54"/>
  <c r="I46" i="54"/>
  <c r="C47" i="54"/>
  <c r="G47" i="54"/>
  <c r="E47" i="54"/>
  <c r="I47" i="54"/>
  <c r="C48" i="54"/>
  <c r="G48" i="54"/>
  <c r="E48" i="54"/>
  <c r="I48" i="54"/>
  <c r="C49" i="54"/>
  <c r="G49" i="54"/>
  <c r="E49" i="54"/>
  <c r="I49" i="54"/>
  <c r="C50" i="54"/>
  <c r="G50" i="54"/>
  <c r="E50" i="54"/>
  <c r="I50" i="54"/>
  <c r="C51" i="54"/>
  <c r="G51" i="54"/>
  <c r="K54" i="54"/>
  <c r="J54" i="54"/>
  <c r="E52" i="54"/>
  <c r="I52" i="54"/>
  <c r="C58" i="54"/>
  <c r="G58" i="54"/>
  <c r="E58" i="54"/>
  <c r="I58" i="54"/>
  <c r="C59" i="54"/>
  <c r="G59" i="54"/>
  <c r="E59" i="54"/>
  <c r="I59" i="54"/>
  <c r="C60" i="54"/>
  <c r="G60" i="54"/>
  <c r="E60" i="54"/>
  <c r="I60" i="54"/>
  <c r="C61" i="54"/>
  <c r="G61" i="54"/>
  <c r="E61" i="54"/>
  <c r="I61" i="54"/>
  <c r="E62" i="54"/>
  <c r="I62" i="54"/>
  <c r="C62" i="54"/>
  <c r="G62" i="54"/>
  <c r="C63" i="54"/>
  <c r="G63" i="54"/>
  <c r="E63" i="54"/>
  <c r="I63" i="54"/>
  <c r="C64" i="54"/>
  <c r="G64" i="54"/>
  <c r="E64" i="54"/>
  <c r="I64" i="54"/>
  <c r="C65" i="54"/>
  <c r="G65" i="54"/>
  <c r="E65" i="54"/>
  <c r="I65" i="54"/>
  <c r="C66" i="54"/>
  <c r="G66" i="54"/>
  <c r="E66" i="54"/>
  <c r="I66" i="54"/>
  <c r="C67" i="54"/>
  <c r="G67" i="54"/>
  <c r="E67" i="54"/>
  <c r="I67" i="54"/>
  <c r="C68" i="54"/>
  <c r="G68" i="54"/>
  <c r="E68" i="54"/>
  <c r="I68" i="54"/>
  <c r="C69" i="54"/>
  <c r="G69" i="54"/>
  <c r="E69" i="54"/>
  <c r="I69" i="54"/>
  <c r="C70" i="54"/>
  <c r="G70" i="54"/>
  <c r="E70" i="54"/>
  <c r="I70" i="54"/>
  <c r="C71" i="54"/>
  <c r="G71" i="54"/>
  <c r="E71" i="54"/>
  <c r="I71" i="54"/>
  <c r="C72" i="54"/>
  <c r="G72" i="54"/>
  <c r="E72" i="54"/>
  <c r="I72" i="54"/>
  <c r="C73" i="54"/>
  <c r="G73" i="54"/>
  <c r="E73" i="54"/>
  <c r="I73" i="54"/>
  <c r="C74" i="54"/>
  <c r="G74" i="54"/>
  <c r="J77" i="54"/>
  <c r="K77" i="54"/>
  <c r="E75" i="54"/>
  <c r="I75" i="54"/>
  <c r="E186" i="55"/>
  <c r="I198" i="55"/>
  <c r="I180" i="55"/>
  <c r="C152" i="55"/>
  <c r="G152" i="55"/>
  <c r="C173" i="55"/>
  <c r="G173" i="55"/>
  <c r="C124" i="55"/>
  <c r="G124" i="55"/>
  <c r="C149" i="55"/>
  <c r="G149" i="55"/>
  <c r="E97" i="55"/>
  <c r="I97" i="55"/>
  <c r="E117" i="55"/>
  <c r="I117" i="55"/>
  <c r="E71" i="55"/>
  <c r="I71" i="55"/>
  <c r="E94" i="55"/>
  <c r="I94" i="55"/>
  <c r="C52" i="55"/>
  <c r="G52" i="55"/>
  <c r="C64" i="55"/>
  <c r="G64" i="55"/>
  <c r="C25" i="55"/>
  <c r="G25" i="55"/>
  <c r="C49" i="55"/>
  <c r="G49" i="55"/>
  <c r="E7" i="55"/>
  <c r="I7" i="55"/>
  <c r="E18" i="55"/>
  <c r="I18" i="55"/>
  <c r="I186" i="55"/>
  <c r="E198" i="55"/>
  <c r="E180" i="55"/>
  <c r="J202" i="55"/>
  <c r="C186" i="55"/>
  <c r="G186" i="55"/>
  <c r="C198" i="55"/>
  <c r="G198" i="55"/>
  <c r="C180" i="55"/>
  <c r="G180" i="55"/>
  <c r="C183" i="55"/>
  <c r="G183" i="55"/>
  <c r="E152" i="55"/>
  <c r="I152" i="55"/>
  <c r="E173" i="55"/>
  <c r="I173" i="55"/>
  <c r="E124" i="55"/>
  <c r="I124" i="55"/>
  <c r="E149" i="55"/>
  <c r="I149" i="55"/>
  <c r="C97" i="55"/>
  <c r="G97" i="55"/>
  <c r="C117" i="55"/>
  <c r="G117" i="55"/>
  <c r="C71" i="55"/>
  <c r="G71" i="55"/>
  <c r="C94" i="55"/>
  <c r="G94" i="55"/>
  <c r="E52" i="55"/>
  <c r="I52" i="55"/>
  <c r="E64" i="55"/>
  <c r="I64" i="55"/>
  <c r="E25" i="55"/>
  <c r="I25" i="55"/>
  <c r="E49" i="55"/>
  <c r="I49" i="55"/>
  <c r="C7" i="55"/>
  <c r="G7" i="55"/>
  <c r="C18" i="55"/>
  <c r="G18" i="55"/>
  <c r="F5" i="55"/>
  <c r="C8" i="55"/>
  <c r="G8" i="55"/>
  <c r="E8" i="55"/>
  <c r="I8" i="55"/>
  <c r="C9" i="55"/>
  <c r="G9" i="55"/>
  <c r="E9" i="55"/>
  <c r="I9" i="55"/>
  <c r="C10" i="55"/>
  <c r="G10" i="55"/>
  <c r="E10" i="55"/>
  <c r="I10" i="55"/>
  <c r="C11" i="55"/>
  <c r="G11" i="55"/>
  <c r="E11" i="55"/>
  <c r="I11" i="55"/>
  <c r="C12" i="55"/>
  <c r="G12" i="55"/>
  <c r="E12" i="55"/>
  <c r="I12" i="55"/>
  <c r="C13" i="55"/>
  <c r="G13" i="55"/>
  <c r="E13" i="55"/>
  <c r="I13" i="55"/>
  <c r="C14" i="55"/>
  <c r="G14" i="55"/>
  <c r="E14" i="55"/>
  <c r="C15" i="55"/>
  <c r="G15" i="55"/>
  <c r="K18" i="55"/>
  <c r="E15" i="55"/>
  <c r="I15" i="55"/>
  <c r="J18" i="55"/>
  <c r="I16" i="55"/>
  <c r="F23" i="55"/>
  <c r="C26" i="55"/>
  <c r="G26" i="55"/>
  <c r="E26" i="55"/>
  <c r="I26" i="55"/>
  <c r="C27" i="55"/>
  <c r="G27" i="55"/>
  <c r="E27" i="55"/>
  <c r="I27" i="55"/>
  <c r="C28" i="55"/>
  <c r="G28" i="55"/>
  <c r="E28" i="55"/>
  <c r="I28" i="55"/>
  <c r="E29" i="55"/>
  <c r="I29" i="55"/>
  <c r="C29" i="55"/>
  <c r="G29" i="55"/>
  <c r="E30" i="55"/>
  <c r="I30" i="55"/>
  <c r="C30" i="55"/>
  <c r="G30" i="55"/>
  <c r="E31" i="55"/>
  <c r="I31" i="55"/>
  <c r="C31" i="55"/>
  <c r="G31" i="55"/>
  <c r="C32" i="55"/>
  <c r="G32" i="55"/>
  <c r="E32" i="55"/>
  <c r="I32" i="55"/>
  <c r="C33" i="55"/>
  <c r="G33" i="55"/>
  <c r="E33" i="55"/>
  <c r="I33" i="55"/>
  <c r="C34" i="55"/>
  <c r="G34" i="55"/>
  <c r="E34" i="55"/>
  <c r="I34" i="55"/>
  <c r="E35" i="55"/>
  <c r="I35" i="55"/>
  <c r="C35" i="55"/>
  <c r="G35" i="55"/>
  <c r="C36" i="55"/>
  <c r="G36" i="55"/>
  <c r="E36" i="55"/>
  <c r="I36" i="55"/>
  <c r="E37" i="55"/>
  <c r="I37" i="55"/>
  <c r="C37" i="55"/>
  <c r="G37" i="55"/>
  <c r="C38" i="55"/>
  <c r="G38" i="55"/>
  <c r="E38" i="55"/>
  <c r="I38" i="55"/>
  <c r="C39" i="55"/>
  <c r="G39" i="55"/>
  <c r="E39" i="55"/>
  <c r="I39" i="55"/>
  <c r="C40" i="55"/>
  <c r="G40" i="55"/>
  <c r="E40" i="55"/>
  <c r="I40" i="55"/>
  <c r="C41" i="55"/>
  <c r="G41" i="55"/>
  <c r="E41" i="55"/>
  <c r="I41" i="55"/>
  <c r="C42" i="55"/>
  <c r="G42" i="55"/>
  <c r="E42" i="55"/>
  <c r="I42" i="55"/>
  <c r="E43" i="55"/>
  <c r="I43" i="55"/>
  <c r="C43" i="55"/>
  <c r="G43" i="55"/>
  <c r="C44" i="55"/>
  <c r="G44" i="55"/>
  <c r="E44" i="55"/>
  <c r="I44" i="55"/>
  <c r="C45" i="55"/>
  <c r="G45" i="55"/>
  <c r="E45" i="55"/>
  <c r="I45" i="55"/>
  <c r="C46" i="55"/>
  <c r="G46" i="55"/>
  <c r="J49" i="55"/>
  <c r="K49" i="55"/>
  <c r="E47" i="55"/>
  <c r="I47" i="55"/>
  <c r="C53" i="55"/>
  <c r="G53" i="55"/>
  <c r="E53" i="55"/>
  <c r="I53" i="55"/>
  <c r="C54" i="55"/>
  <c r="G54" i="55"/>
  <c r="E54" i="55"/>
  <c r="I54" i="55"/>
  <c r="E55" i="55"/>
  <c r="I55" i="55"/>
  <c r="C55" i="55"/>
  <c r="G55" i="55"/>
  <c r="C56" i="55"/>
  <c r="G56" i="55"/>
  <c r="E56" i="55"/>
  <c r="I56" i="55"/>
  <c r="C57" i="55"/>
  <c r="G57" i="55"/>
  <c r="E57" i="55"/>
  <c r="I57" i="55"/>
  <c r="E58" i="55"/>
  <c r="I58" i="55"/>
  <c r="C58" i="55"/>
  <c r="G58" i="55"/>
  <c r="E59" i="55"/>
  <c r="I59" i="55"/>
  <c r="C59" i="55"/>
  <c r="G59" i="55"/>
  <c r="C60" i="55"/>
  <c r="G60" i="55"/>
  <c r="E60" i="55"/>
  <c r="I60" i="55"/>
  <c r="C61" i="55"/>
  <c r="G61" i="55"/>
  <c r="K64" i="55"/>
  <c r="J64" i="55"/>
  <c r="E62" i="55"/>
  <c r="I62" i="55"/>
  <c r="F69" i="55"/>
  <c r="C72" i="55"/>
  <c r="G72" i="55"/>
  <c r="E72" i="55"/>
  <c r="I72" i="55"/>
  <c r="C73" i="55"/>
  <c r="G73" i="55"/>
  <c r="E73" i="55"/>
  <c r="I73" i="55"/>
  <c r="C74" i="55"/>
  <c r="G74" i="55"/>
  <c r="E74" i="55"/>
  <c r="I74" i="55"/>
  <c r="C75" i="55"/>
  <c r="G75" i="55"/>
  <c r="E75" i="55"/>
  <c r="I75" i="55"/>
  <c r="C76" i="55"/>
  <c r="G76" i="55"/>
  <c r="E76" i="55"/>
  <c r="I76" i="55"/>
  <c r="C77" i="55"/>
  <c r="G77" i="55"/>
  <c r="E77" i="55"/>
  <c r="I77" i="55"/>
  <c r="E78" i="55"/>
  <c r="I78" i="55"/>
  <c r="C78" i="55"/>
  <c r="G78" i="55"/>
  <c r="C79" i="55"/>
  <c r="G79" i="55"/>
  <c r="E79" i="55"/>
  <c r="I79" i="55"/>
  <c r="E80" i="55"/>
  <c r="I80" i="55"/>
  <c r="C80" i="55"/>
  <c r="G80" i="55"/>
  <c r="C81" i="55"/>
  <c r="G81" i="55"/>
  <c r="E81" i="55"/>
  <c r="I81" i="55"/>
  <c r="C82" i="55"/>
  <c r="G82" i="55"/>
  <c r="E82" i="55"/>
  <c r="I82" i="55"/>
  <c r="C83" i="55"/>
  <c r="G83" i="55"/>
  <c r="E83" i="55"/>
  <c r="I83" i="55"/>
  <c r="C84" i="55"/>
  <c r="G84" i="55"/>
  <c r="E84" i="55"/>
  <c r="I84" i="55"/>
  <c r="E85" i="55"/>
  <c r="I85" i="55"/>
  <c r="C85" i="55"/>
  <c r="G85" i="55"/>
  <c r="E86" i="55"/>
  <c r="I86" i="55"/>
  <c r="C86" i="55"/>
  <c r="G86" i="55"/>
  <c r="C87" i="55"/>
  <c r="G87" i="55"/>
  <c r="E87" i="55"/>
  <c r="I87" i="55"/>
  <c r="C88" i="55"/>
  <c r="G88" i="55"/>
  <c r="E88" i="55"/>
  <c r="I88" i="55"/>
  <c r="E89" i="55"/>
  <c r="I89" i="55"/>
  <c r="C89" i="55"/>
  <c r="G89" i="55"/>
  <c r="C90" i="55"/>
  <c r="G90" i="55"/>
  <c r="E90" i="55"/>
  <c r="I90" i="55"/>
  <c r="C91" i="55"/>
  <c r="G91" i="55"/>
  <c r="J94" i="55"/>
  <c r="K94" i="55"/>
  <c r="E92" i="55"/>
  <c r="I92" i="55"/>
  <c r="C98" i="55"/>
  <c r="G98" i="55"/>
  <c r="E98" i="55"/>
  <c r="I98" i="55"/>
  <c r="C99" i="55"/>
  <c r="G99" i="55"/>
  <c r="E99" i="55"/>
  <c r="I99" i="55"/>
  <c r="C100" i="55"/>
  <c r="G100" i="55"/>
  <c r="E100" i="55"/>
  <c r="I100" i="55"/>
  <c r="C101" i="55"/>
  <c r="G101" i="55"/>
  <c r="E101" i="55"/>
  <c r="I101" i="55"/>
  <c r="E102" i="55"/>
  <c r="I102" i="55"/>
  <c r="C102" i="55"/>
  <c r="G102" i="55"/>
  <c r="C103" i="55"/>
  <c r="G103" i="55"/>
  <c r="E103" i="55"/>
  <c r="I103" i="55"/>
  <c r="E104" i="55"/>
  <c r="I104" i="55"/>
  <c r="C104" i="55"/>
  <c r="G104" i="55"/>
  <c r="C105" i="55"/>
  <c r="G105" i="55"/>
  <c r="E105" i="55"/>
  <c r="I105" i="55"/>
  <c r="C106" i="55"/>
  <c r="G106" i="55"/>
  <c r="E106" i="55"/>
  <c r="I106" i="55"/>
  <c r="E107" i="55"/>
  <c r="I107" i="55"/>
  <c r="C107" i="55"/>
  <c r="G107" i="55"/>
  <c r="C108" i="55"/>
  <c r="G108" i="55"/>
  <c r="E108" i="55"/>
  <c r="I108" i="55"/>
  <c r="C109" i="55"/>
  <c r="G109" i="55"/>
  <c r="E109" i="55"/>
  <c r="I109" i="55"/>
  <c r="C110" i="55"/>
  <c r="G110" i="55"/>
  <c r="E110" i="55"/>
  <c r="I110" i="55"/>
  <c r="C111" i="55"/>
  <c r="G111" i="55"/>
  <c r="E111" i="55"/>
  <c r="I111" i="55"/>
  <c r="C112" i="55"/>
  <c r="G112" i="55"/>
  <c r="E112" i="55"/>
  <c r="I112" i="55"/>
  <c r="C113" i="55"/>
  <c r="G113" i="55"/>
  <c r="E113" i="55"/>
  <c r="I113" i="55"/>
  <c r="C114" i="55"/>
  <c r="G114" i="55"/>
  <c r="J117" i="55"/>
  <c r="K117" i="55"/>
  <c r="E115" i="55"/>
  <c r="I115" i="55"/>
  <c r="F122" i="55"/>
  <c r="C125" i="55"/>
  <c r="G125" i="55"/>
  <c r="E125" i="55"/>
  <c r="I125" i="55"/>
  <c r="C126" i="55"/>
  <c r="G126" i="55"/>
  <c r="E126" i="55"/>
  <c r="I126" i="55"/>
  <c r="C127" i="55"/>
  <c r="G127" i="55"/>
  <c r="E127" i="55"/>
  <c r="I127" i="55"/>
  <c r="C128" i="55"/>
  <c r="G128" i="55"/>
  <c r="E128" i="55"/>
  <c r="I128" i="55"/>
  <c r="C129" i="55"/>
  <c r="G129" i="55"/>
  <c r="E129" i="55"/>
  <c r="I129" i="55"/>
  <c r="C130" i="55"/>
  <c r="G130" i="55"/>
  <c r="E130" i="55"/>
  <c r="I130" i="55"/>
  <c r="C131" i="55"/>
  <c r="G131" i="55"/>
  <c r="E131" i="55"/>
  <c r="I131" i="55"/>
  <c r="C132" i="55"/>
  <c r="G132" i="55"/>
  <c r="E132" i="55"/>
  <c r="I132" i="55"/>
  <c r="C133" i="55"/>
  <c r="G133" i="55"/>
  <c r="E133" i="55"/>
  <c r="I133" i="55"/>
  <c r="C134" i="55"/>
  <c r="G134" i="55"/>
  <c r="E134" i="55"/>
  <c r="I134" i="55"/>
  <c r="C135" i="55"/>
  <c r="G135" i="55"/>
  <c r="E135" i="55"/>
  <c r="I135" i="55"/>
  <c r="C136" i="55"/>
  <c r="G136" i="55"/>
  <c r="E136" i="55"/>
  <c r="I136" i="55"/>
  <c r="E137" i="55"/>
  <c r="I137" i="55"/>
  <c r="C137" i="55"/>
  <c r="G137" i="55"/>
  <c r="C138" i="55"/>
  <c r="G138" i="55"/>
  <c r="E138" i="55"/>
  <c r="I138" i="55"/>
  <c r="C139" i="55"/>
  <c r="G139" i="55"/>
  <c r="E139" i="55"/>
  <c r="I139" i="55"/>
  <c r="C140" i="55"/>
  <c r="G140" i="55"/>
  <c r="E140" i="55"/>
  <c r="I140" i="55"/>
  <c r="E141" i="55"/>
  <c r="I141" i="55"/>
  <c r="C141" i="55"/>
  <c r="G141" i="55"/>
  <c r="C142" i="55"/>
  <c r="G142" i="55"/>
  <c r="E142" i="55"/>
  <c r="I142" i="55"/>
  <c r="C143" i="55"/>
  <c r="G143" i="55"/>
  <c r="E143" i="55"/>
  <c r="I143" i="55"/>
  <c r="E144" i="55"/>
  <c r="I144" i="55"/>
  <c r="C144" i="55"/>
  <c r="G144" i="55"/>
  <c r="C145" i="55"/>
  <c r="G145" i="55"/>
  <c r="E145" i="55"/>
  <c r="I145" i="55"/>
  <c r="C146" i="55"/>
  <c r="G146" i="55"/>
  <c r="J149" i="55"/>
  <c r="K149" i="55"/>
  <c r="E147" i="55"/>
  <c r="I147" i="55"/>
  <c r="C153" i="55"/>
  <c r="G153" i="55"/>
  <c r="E153" i="55"/>
  <c r="I153" i="55"/>
  <c r="C154" i="55"/>
  <c r="G154" i="55"/>
  <c r="E154" i="55"/>
  <c r="I154" i="55"/>
  <c r="C155" i="55"/>
  <c r="G155" i="55"/>
  <c r="E155" i="55"/>
  <c r="I155" i="55"/>
  <c r="C156" i="55"/>
  <c r="G156" i="55"/>
  <c r="E156" i="55"/>
  <c r="I156" i="55"/>
  <c r="C157" i="55"/>
  <c r="G157" i="55"/>
  <c r="E157" i="55"/>
  <c r="I157" i="55"/>
  <c r="C158" i="55"/>
  <c r="G158" i="55"/>
  <c r="E158" i="55"/>
  <c r="I158" i="55"/>
  <c r="C159" i="55"/>
  <c r="G159" i="55"/>
  <c r="E159" i="55"/>
  <c r="I159" i="55"/>
  <c r="C160" i="55"/>
  <c r="G160" i="55"/>
  <c r="E160" i="55"/>
  <c r="I160" i="55"/>
  <c r="C161" i="55"/>
  <c r="G161" i="55"/>
  <c r="E161" i="55"/>
  <c r="I161" i="55"/>
  <c r="C162" i="55"/>
  <c r="G162" i="55"/>
  <c r="E162" i="55"/>
  <c r="I162" i="55"/>
  <c r="C163" i="55"/>
  <c r="G163" i="55"/>
  <c r="E163" i="55"/>
  <c r="I163" i="55"/>
  <c r="C164" i="55"/>
  <c r="G164" i="55"/>
  <c r="E164" i="55"/>
  <c r="I164" i="55"/>
  <c r="C165" i="55"/>
  <c r="G165" i="55"/>
  <c r="E165" i="55"/>
  <c r="I165" i="55"/>
  <c r="E166" i="55"/>
  <c r="I166" i="55"/>
  <c r="C166" i="55"/>
  <c r="G166" i="55"/>
  <c r="C167" i="55"/>
  <c r="G167" i="55"/>
  <c r="E167" i="55"/>
  <c r="I167" i="55"/>
  <c r="C168" i="55"/>
  <c r="G168" i="55"/>
  <c r="E168" i="55"/>
  <c r="I168" i="55"/>
  <c r="C169" i="55"/>
  <c r="G169" i="55"/>
  <c r="E169" i="55"/>
  <c r="I169" i="55"/>
  <c r="C170" i="55"/>
  <c r="G170" i="55"/>
  <c r="J173" i="55"/>
  <c r="K173" i="55"/>
  <c r="E171" i="55"/>
  <c r="I171" i="55"/>
  <c r="F178" i="55"/>
  <c r="J183" i="55"/>
  <c r="K183" i="55"/>
  <c r="E181" i="55"/>
  <c r="I181" i="55"/>
  <c r="C187" i="55"/>
  <c r="G187" i="55"/>
  <c r="E187" i="55"/>
  <c r="I187" i="55"/>
  <c r="C188" i="55"/>
  <c r="G188" i="55"/>
  <c r="E188" i="55"/>
  <c r="I188" i="55"/>
  <c r="C189" i="55"/>
  <c r="G189" i="55"/>
  <c r="E189" i="55"/>
  <c r="I189" i="55"/>
  <c r="C190" i="55"/>
  <c r="G190" i="55"/>
  <c r="E190" i="55"/>
  <c r="I190" i="55"/>
  <c r="C191" i="55"/>
  <c r="G191" i="55"/>
  <c r="E191" i="55"/>
  <c r="I191" i="55"/>
  <c r="C192" i="55"/>
  <c r="G192" i="55"/>
  <c r="E192" i="55"/>
  <c r="I192" i="55"/>
  <c r="C193" i="55"/>
  <c r="G193" i="55"/>
  <c r="I193" i="55"/>
  <c r="C194" i="55"/>
  <c r="G194" i="55"/>
  <c r="J198" i="55"/>
  <c r="E194" i="55"/>
  <c r="I194" i="55"/>
  <c r="C195" i="55"/>
  <c r="G195" i="55"/>
  <c r="E195" i="55"/>
  <c r="K198" i="55"/>
  <c r="E196" i="55"/>
  <c r="I196" i="55"/>
  <c r="C149" i="48"/>
  <c r="C163" i="48"/>
  <c r="C144" i="48"/>
  <c r="I127" i="48"/>
  <c r="I137" i="48"/>
  <c r="I120" i="48"/>
  <c r="I124" i="48"/>
  <c r="I95" i="48"/>
  <c r="I113" i="48"/>
  <c r="I82" i="48"/>
  <c r="I92" i="48"/>
  <c r="G73" i="48"/>
  <c r="G75" i="48"/>
  <c r="C64" i="48"/>
  <c r="C75" i="48"/>
  <c r="I234" i="48"/>
  <c r="I247" i="48"/>
  <c r="I211" i="48"/>
  <c r="I231" i="48"/>
  <c r="I198" i="48"/>
  <c r="I208" i="48"/>
  <c r="C183" i="48"/>
  <c r="C191" i="48"/>
  <c r="C170" i="48"/>
  <c r="C180" i="48"/>
  <c r="F168" i="48"/>
  <c r="D168" i="48"/>
  <c r="H168" i="48" s="1"/>
  <c r="G149" i="48"/>
  <c r="G163" i="48"/>
  <c r="G144" i="48"/>
  <c r="E127" i="48"/>
  <c r="E137" i="48"/>
  <c r="E120" i="48"/>
  <c r="E124" i="48"/>
  <c r="E95" i="48"/>
  <c r="E113" i="48"/>
  <c r="E82" i="48"/>
  <c r="E92" i="48"/>
  <c r="G64" i="48"/>
  <c r="C44" i="48"/>
  <c r="G44" i="48"/>
  <c r="C61" i="48"/>
  <c r="G61" i="48"/>
  <c r="E33" i="48"/>
  <c r="I33" i="48"/>
  <c r="E37" i="48"/>
  <c r="I37" i="48"/>
  <c r="E18" i="48"/>
  <c r="I18" i="48"/>
  <c r="E30" i="48"/>
  <c r="I30" i="48"/>
  <c r="C7" i="48"/>
  <c r="G7" i="48"/>
  <c r="C11" i="48"/>
  <c r="G11" i="48"/>
  <c r="C234" i="48"/>
  <c r="G234" i="48"/>
  <c r="C247" i="48"/>
  <c r="G247" i="48"/>
  <c r="C211" i="48"/>
  <c r="G211" i="48"/>
  <c r="C231" i="48"/>
  <c r="G231" i="48"/>
  <c r="C198" i="48"/>
  <c r="G198" i="48"/>
  <c r="C208" i="48"/>
  <c r="G208" i="48"/>
  <c r="E183" i="48"/>
  <c r="I183" i="48"/>
  <c r="E191" i="48"/>
  <c r="I191" i="48"/>
  <c r="E170" i="48"/>
  <c r="I170" i="48"/>
  <c r="E180" i="48"/>
  <c r="I180" i="48"/>
  <c r="E149" i="48"/>
  <c r="I149" i="48"/>
  <c r="E163" i="48"/>
  <c r="I163" i="48"/>
  <c r="K146" i="48"/>
  <c r="E144" i="48"/>
  <c r="I144" i="48"/>
  <c r="E146" i="48"/>
  <c r="I146" i="48"/>
  <c r="C127" i="48"/>
  <c r="G127" i="48"/>
  <c r="C137" i="48"/>
  <c r="G137" i="48"/>
  <c r="C120" i="48"/>
  <c r="G120" i="48"/>
  <c r="C124" i="48"/>
  <c r="G124" i="48"/>
  <c r="C95" i="48"/>
  <c r="G95" i="48"/>
  <c r="C113" i="48"/>
  <c r="G113" i="48"/>
  <c r="C82" i="48"/>
  <c r="G82" i="48"/>
  <c r="C92" i="48"/>
  <c r="G92" i="48"/>
  <c r="E64" i="48"/>
  <c r="I64" i="48"/>
  <c r="E75" i="48"/>
  <c r="I75" i="48"/>
  <c r="E44" i="48"/>
  <c r="I44" i="48"/>
  <c r="E61" i="48"/>
  <c r="I61" i="48"/>
  <c r="C33" i="48"/>
  <c r="G33" i="48"/>
  <c r="C37" i="48"/>
  <c r="G37" i="48"/>
  <c r="C18" i="48"/>
  <c r="G18" i="48"/>
  <c r="C30" i="48"/>
  <c r="G30" i="48"/>
  <c r="E7" i="48"/>
  <c r="I7" i="48"/>
  <c r="E11" i="48"/>
  <c r="I11" i="48"/>
  <c r="D5" i="48"/>
  <c r="H5" i="48" s="1"/>
  <c r="C8" i="48"/>
  <c r="G8" i="48"/>
  <c r="J11" i="48"/>
  <c r="K11" i="48"/>
  <c r="E9" i="48"/>
  <c r="I9" i="48"/>
  <c r="F16" i="48"/>
  <c r="C19" i="48"/>
  <c r="G19" i="48"/>
  <c r="E19" i="48"/>
  <c r="I19" i="48"/>
  <c r="C20" i="48"/>
  <c r="G20" i="48"/>
  <c r="E20" i="48"/>
  <c r="I20" i="48"/>
  <c r="C21" i="48"/>
  <c r="G21" i="48"/>
  <c r="E21" i="48"/>
  <c r="I21" i="48"/>
  <c r="C22" i="48"/>
  <c r="G22" i="48"/>
  <c r="E22" i="48"/>
  <c r="I22" i="48"/>
  <c r="E23" i="48"/>
  <c r="I23" i="48"/>
  <c r="C23" i="48"/>
  <c r="G23" i="48"/>
  <c r="C24" i="48"/>
  <c r="G24" i="48"/>
  <c r="E24" i="48"/>
  <c r="I24" i="48"/>
  <c r="C25" i="48"/>
  <c r="G25" i="48"/>
  <c r="E25" i="48"/>
  <c r="I25" i="48"/>
  <c r="E26" i="48"/>
  <c r="I26" i="48"/>
  <c r="C26" i="48"/>
  <c r="G26" i="48"/>
  <c r="C27" i="48"/>
  <c r="G27" i="48"/>
  <c r="K30" i="48"/>
  <c r="J30" i="48"/>
  <c r="E28" i="48"/>
  <c r="I28" i="48"/>
  <c r="C34" i="48"/>
  <c r="G34" i="48"/>
  <c r="J37" i="48"/>
  <c r="K37" i="48"/>
  <c r="E35" i="48"/>
  <c r="I35" i="48"/>
  <c r="F42" i="48"/>
  <c r="C45" i="48"/>
  <c r="G45" i="48"/>
  <c r="E45" i="48"/>
  <c r="I45" i="48"/>
  <c r="C46" i="48"/>
  <c r="G46" i="48"/>
  <c r="E46" i="48"/>
  <c r="I46" i="48"/>
  <c r="E47" i="48"/>
  <c r="I47" i="48"/>
  <c r="C47" i="48"/>
  <c r="G47" i="48"/>
  <c r="E48" i="48"/>
  <c r="I48" i="48"/>
  <c r="C48" i="48"/>
  <c r="G48" i="48"/>
  <c r="C49" i="48"/>
  <c r="G49" i="48"/>
  <c r="E49" i="48"/>
  <c r="I49" i="48"/>
  <c r="E50" i="48"/>
  <c r="I50" i="48"/>
  <c r="C50" i="48"/>
  <c r="G50" i="48"/>
  <c r="C51" i="48"/>
  <c r="G51" i="48"/>
  <c r="E51" i="48"/>
  <c r="I51" i="48"/>
  <c r="C52" i="48"/>
  <c r="G52" i="48"/>
  <c r="E52" i="48"/>
  <c r="I52" i="48"/>
  <c r="E53" i="48"/>
  <c r="I53" i="48"/>
  <c r="C53" i="48"/>
  <c r="G53" i="48"/>
  <c r="E54" i="48"/>
  <c r="I54" i="48"/>
  <c r="C54" i="48"/>
  <c r="G54" i="48"/>
  <c r="C55" i="48"/>
  <c r="G55" i="48"/>
  <c r="E55" i="48"/>
  <c r="I55" i="48"/>
  <c r="E56" i="48"/>
  <c r="I56" i="48"/>
  <c r="C56" i="48"/>
  <c r="G56" i="48"/>
  <c r="C57" i="48"/>
  <c r="G57" i="48"/>
  <c r="C58" i="48"/>
  <c r="G58" i="48"/>
  <c r="J61" i="48"/>
  <c r="K61" i="48"/>
  <c r="E58" i="48"/>
  <c r="I58" i="48"/>
  <c r="E59" i="48"/>
  <c r="I59" i="48"/>
  <c r="E65" i="48"/>
  <c r="I65" i="48"/>
  <c r="C65" i="48"/>
  <c r="G65" i="48"/>
  <c r="C66" i="48"/>
  <c r="G66" i="48"/>
  <c r="E66" i="48"/>
  <c r="I66" i="48"/>
  <c r="E67" i="48"/>
  <c r="I67" i="48"/>
  <c r="C67" i="48"/>
  <c r="G67" i="48"/>
  <c r="E68" i="48"/>
  <c r="I68" i="48"/>
  <c r="C68" i="48"/>
  <c r="G68" i="48"/>
  <c r="C69" i="48"/>
  <c r="G69" i="48"/>
  <c r="E69" i="48"/>
  <c r="I69" i="48"/>
  <c r="C70" i="48"/>
  <c r="G70" i="48"/>
  <c r="E70" i="48"/>
  <c r="I70" i="48"/>
  <c r="C71" i="48"/>
  <c r="G71" i="48"/>
  <c r="I71" i="48"/>
  <c r="C72" i="48"/>
  <c r="G72" i="48"/>
  <c r="J75" i="48"/>
  <c r="E72" i="48"/>
  <c r="K75" i="48"/>
  <c r="E73" i="48"/>
  <c r="I73" i="48"/>
  <c r="F80" i="48"/>
  <c r="C83" i="48"/>
  <c r="G83" i="48"/>
  <c r="E83" i="48"/>
  <c r="I83" i="48"/>
  <c r="C84" i="48"/>
  <c r="G84" i="48"/>
  <c r="E84" i="48"/>
  <c r="I84" i="48"/>
  <c r="C85" i="48"/>
  <c r="G85" i="48"/>
  <c r="E85" i="48"/>
  <c r="I85" i="48"/>
  <c r="C86" i="48"/>
  <c r="G86" i="48"/>
  <c r="E86" i="48"/>
  <c r="I86" i="48"/>
  <c r="C87" i="48"/>
  <c r="G87" i="48"/>
  <c r="E87" i="48"/>
  <c r="I87" i="48"/>
  <c r="C88" i="48"/>
  <c r="G88" i="48"/>
  <c r="E88" i="48"/>
  <c r="I88" i="48"/>
  <c r="C89" i="48"/>
  <c r="G89" i="48"/>
  <c r="K92" i="48"/>
  <c r="J92" i="48"/>
  <c r="E90" i="48"/>
  <c r="I90" i="48"/>
  <c r="E96" i="48"/>
  <c r="I96" i="48"/>
  <c r="C96" i="48"/>
  <c r="G96" i="48"/>
  <c r="C97" i="48"/>
  <c r="G97" i="48"/>
  <c r="E97" i="48"/>
  <c r="I97" i="48"/>
  <c r="C98" i="48"/>
  <c r="G98" i="48"/>
  <c r="E98" i="48"/>
  <c r="I98" i="48"/>
  <c r="C99" i="48"/>
  <c r="G99" i="48"/>
  <c r="E99" i="48"/>
  <c r="I99" i="48"/>
  <c r="C100" i="48"/>
  <c r="G100" i="48"/>
  <c r="E100" i="48"/>
  <c r="I100" i="48"/>
  <c r="C101" i="48"/>
  <c r="G101" i="48"/>
  <c r="E101" i="48"/>
  <c r="I101" i="48"/>
  <c r="E102" i="48"/>
  <c r="I102" i="48"/>
  <c r="C102" i="48"/>
  <c r="G102" i="48"/>
  <c r="C103" i="48"/>
  <c r="G103" i="48"/>
  <c r="E103" i="48"/>
  <c r="I103" i="48"/>
  <c r="E104" i="48"/>
  <c r="I104" i="48"/>
  <c r="C104" i="48"/>
  <c r="G104" i="48"/>
  <c r="E105" i="48"/>
  <c r="I105" i="48"/>
  <c r="C105" i="48"/>
  <c r="G105" i="48"/>
  <c r="C106" i="48"/>
  <c r="G106" i="48"/>
  <c r="E106" i="48"/>
  <c r="I106" i="48"/>
  <c r="C107" i="48"/>
  <c r="G107" i="48"/>
  <c r="E107" i="48"/>
  <c r="I107" i="48"/>
  <c r="C108" i="48"/>
  <c r="G108" i="48"/>
  <c r="E108" i="48"/>
  <c r="I108" i="48"/>
  <c r="C109" i="48"/>
  <c r="G109" i="48"/>
  <c r="E109" i="48"/>
  <c r="I109" i="48"/>
  <c r="C110" i="48"/>
  <c r="G110" i="48"/>
  <c r="J113" i="48"/>
  <c r="K113" i="48"/>
  <c r="E111" i="48"/>
  <c r="I111" i="48"/>
  <c r="C121" i="48"/>
  <c r="G121" i="48"/>
  <c r="J124" i="48"/>
  <c r="K124" i="48"/>
  <c r="E122" i="48"/>
  <c r="I122" i="48"/>
  <c r="E128" i="48"/>
  <c r="I128" i="48"/>
  <c r="C128" i="48"/>
  <c r="G128" i="48"/>
  <c r="E129" i="48"/>
  <c r="I129" i="48"/>
  <c r="C129" i="48"/>
  <c r="G129" i="48"/>
  <c r="E130" i="48"/>
  <c r="I130" i="48"/>
  <c r="C130" i="48"/>
  <c r="G130" i="48"/>
  <c r="C131" i="48"/>
  <c r="G131" i="48"/>
  <c r="E131" i="48"/>
  <c r="I131" i="48"/>
  <c r="E132" i="48"/>
  <c r="I132" i="48"/>
  <c r="C132" i="48"/>
  <c r="G132" i="48"/>
  <c r="E133" i="48"/>
  <c r="I133" i="48"/>
  <c r="C133" i="48"/>
  <c r="G133" i="48"/>
  <c r="C134" i="48"/>
  <c r="G134" i="48"/>
  <c r="K137" i="48"/>
  <c r="J137" i="48"/>
  <c r="E135" i="48"/>
  <c r="I135" i="48"/>
  <c r="F142" i="48"/>
  <c r="E150" i="48"/>
  <c r="I150" i="48"/>
  <c r="C150" i="48"/>
  <c r="G150" i="48"/>
  <c r="C151" i="48"/>
  <c r="G151" i="48"/>
  <c r="E151" i="48"/>
  <c r="I151" i="48"/>
  <c r="C152" i="48"/>
  <c r="G152" i="48"/>
  <c r="E152" i="48"/>
  <c r="I152" i="48"/>
  <c r="C153" i="48"/>
  <c r="G153" i="48"/>
  <c r="E153" i="48"/>
  <c r="I153" i="48"/>
  <c r="C154" i="48"/>
  <c r="G154" i="48"/>
  <c r="E154" i="48"/>
  <c r="I154" i="48"/>
  <c r="C155" i="48"/>
  <c r="G155" i="48"/>
  <c r="E155" i="48"/>
  <c r="I155" i="48"/>
  <c r="C156" i="48"/>
  <c r="G156" i="48"/>
  <c r="E156" i="48"/>
  <c r="I156" i="48"/>
  <c r="C157" i="48"/>
  <c r="G157" i="48"/>
  <c r="E157" i="48"/>
  <c r="I157" i="48"/>
  <c r="C158" i="48"/>
  <c r="G158" i="48"/>
  <c r="E158" i="48"/>
  <c r="I158" i="48"/>
  <c r="C159" i="48"/>
  <c r="G159" i="48"/>
  <c r="K163" i="48"/>
  <c r="J163" i="48"/>
  <c r="E160" i="48"/>
  <c r="I160" i="48"/>
  <c r="C160" i="48"/>
  <c r="G160" i="48"/>
  <c r="E161" i="48"/>
  <c r="I161" i="48"/>
  <c r="E171" i="48"/>
  <c r="I171" i="48"/>
  <c r="C171" i="48"/>
  <c r="G171" i="48"/>
  <c r="C172" i="48"/>
  <c r="G172" i="48"/>
  <c r="E172" i="48"/>
  <c r="I172" i="48"/>
  <c r="C173" i="48"/>
  <c r="G173" i="48"/>
  <c r="E173" i="48"/>
  <c r="I173" i="48"/>
  <c r="C174" i="48"/>
  <c r="G174" i="48"/>
  <c r="E174" i="48"/>
  <c r="I174" i="48"/>
  <c r="C175" i="48"/>
  <c r="G175" i="48"/>
  <c r="E175" i="48"/>
  <c r="I175" i="48"/>
  <c r="C176" i="48"/>
  <c r="G176" i="48"/>
  <c r="E176" i="48"/>
  <c r="I176" i="48"/>
  <c r="C177" i="48"/>
  <c r="G177" i="48"/>
  <c r="J180" i="48"/>
  <c r="K180" i="48"/>
  <c r="E178" i="48"/>
  <c r="I178" i="48"/>
  <c r="C184" i="48"/>
  <c r="G184" i="48"/>
  <c r="E184" i="48"/>
  <c r="I184" i="48"/>
  <c r="C185" i="48"/>
  <c r="G185" i="48"/>
  <c r="E185" i="48"/>
  <c r="I185" i="48"/>
  <c r="E186" i="48"/>
  <c r="I186" i="48"/>
  <c r="C186" i="48"/>
  <c r="G186" i="48"/>
  <c r="I187" i="48"/>
  <c r="C187" i="48"/>
  <c r="G187" i="48"/>
  <c r="C188" i="48"/>
  <c r="G188" i="48"/>
  <c r="J191" i="48"/>
  <c r="E188" i="48"/>
  <c r="K191" i="48"/>
  <c r="E189" i="48"/>
  <c r="I189" i="48"/>
  <c r="F196" i="48"/>
  <c r="C199" i="48"/>
  <c r="G199" i="48"/>
  <c r="E199" i="48"/>
  <c r="I199" i="48"/>
  <c r="C200" i="48"/>
  <c r="G200" i="48"/>
  <c r="E200" i="48"/>
  <c r="I200" i="48"/>
  <c r="C201" i="48"/>
  <c r="G201" i="48"/>
  <c r="E201" i="48"/>
  <c r="I201" i="48"/>
  <c r="C202" i="48"/>
  <c r="G202" i="48"/>
  <c r="I202" i="48"/>
  <c r="J208" i="48"/>
  <c r="E203" i="48"/>
  <c r="I203" i="48"/>
  <c r="C203" i="48"/>
  <c r="G203" i="48"/>
  <c r="C204" i="48"/>
  <c r="G204" i="48"/>
  <c r="E204" i="48"/>
  <c r="I204" i="48"/>
  <c r="E205" i="48"/>
  <c r="C205" i="48"/>
  <c r="G205" i="48"/>
  <c r="K208" i="48"/>
  <c r="E206" i="48"/>
  <c r="I206" i="48"/>
  <c r="E212" i="48"/>
  <c r="I212" i="48"/>
  <c r="C212" i="48"/>
  <c r="G212" i="48"/>
  <c r="C213" i="48"/>
  <c r="G213" i="48"/>
  <c r="E213" i="48"/>
  <c r="I213" i="48"/>
  <c r="C214" i="48"/>
  <c r="G214" i="48"/>
  <c r="E214" i="48"/>
  <c r="I214" i="48"/>
  <c r="C215" i="48"/>
  <c r="G215" i="48"/>
  <c r="E215" i="48"/>
  <c r="I215" i="48"/>
  <c r="C216" i="48"/>
  <c r="G216" i="48"/>
  <c r="E216" i="48"/>
  <c r="I216" i="48"/>
  <c r="C217" i="48"/>
  <c r="G217" i="48"/>
  <c r="E217" i="48"/>
  <c r="I217" i="48"/>
  <c r="C218" i="48"/>
  <c r="G218" i="48"/>
  <c r="E218" i="48"/>
  <c r="I218" i="48"/>
  <c r="C219" i="48"/>
  <c r="G219" i="48"/>
  <c r="E219" i="48"/>
  <c r="I219" i="48"/>
  <c r="C220" i="48"/>
  <c r="G220" i="48"/>
  <c r="E220" i="48"/>
  <c r="I220" i="48"/>
  <c r="C221" i="48"/>
  <c r="G221" i="48"/>
  <c r="E221" i="48"/>
  <c r="I221" i="48"/>
  <c r="C222" i="48"/>
  <c r="G222" i="48"/>
  <c r="E222" i="48"/>
  <c r="I222" i="48"/>
  <c r="C223" i="48"/>
  <c r="G223" i="48"/>
  <c r="E223" i="48"/>
  <c r="I223" i="48"/>
  <c r="C224" i="48"/>
  <c r="G224" i="48"/>
  <c r="E224" i="48"/>
  <c r="I224" i="48"/>
  <c r="C225" i="48"/>
  <c r="G225" i="48"/>
  <c r="E225" i="48"/>
  <c r="I225" i="48"/>
  <c r="C226" i="48"/>
  <c r="G226" i="48"/>
  <c r="E226" i="48"/>
  <c r="I226" i="48"/>
  <c r="I227" i="48"/>
  <c r="C227" i="48"/>
  <c r="G227" i="48"/>
  <c r="C228" i="48"/>
  <c r="G228" i="48"/>
  <c r="J231" i="48"/>
  <c r="E228" i="48"/>
  <c r="K231" i="48"/>
  <c r="E229" i="48"/>
  <c r="I229" i="48"/>
  <c r="C235" i="48"/>
  <c r="G235" i="48"/>
  <c r="E235" i="48"/>
  <c r="I235" i="48"/>
  <c r="E236" i="48"/>
  <c r="I236" i="48"/>
  <c r="C236" i="48"/>
  <c r="G236" i="48"/>
  <c r="C237" i="48"/>
  <c r="G237" i="48"/>
  <c r="E237" i="48"/>
  <c r="I237" i="48"/>
  <c r="E238" i="48"/>
  <c r="I238" i="48"/>
  <c r="C238" i="48"/>
  <c r="G238" i="48"/>
  <c r="C239" i="48"/>
  <c r="G239" i="48"/>
  <c r="E239" i="48"/>
  <c r="I239" i="48"/>
  <c r="C240" i="48"/>
  <c r="G240" i="48"/>
  <c r="E240" i="48"/>
  <c r="I240" i="48"/>
  <c r="C241" i="48"/>
  <c r="G241" i="48"/>
  <c r="E241" i="48"/>
  <c r="I241" i="48"/>
  <c r="C242" i="48"/>
  <c r="G242" i="48"/>
  <c r="E242" i="48"/>
  <c r="I242" i="48"/>
  <c r="C243" i="48"/>
  <c r="G243" i="48"/>
  <c r="I243" i="48"/>
  <c r="C244" i="48"/>
  <c r="G244" i="48"/>
  <c r="J247" i="48"/>
  <c r="E244" i="48"/>
  <c r="K247" i="48"/>
  <c r="E245" i="48"/>
  <c r="I245" i="48"/>
  <c r="E39" i="47"/>
  <c r="D39" i="47"/>
  <c r="C39" i="47"/>
  <c r="B39" i="47"/>
  <c r="H37" i="47"/>
  <c r="J37" i="47" s="1"/>
  <c r="G37" i="47"/>
  <c r="I37" i="47" s="1"/>
  <c r="H31" i="47"/>
  <c r="J31" i="47" s="1"/>
  <c r="G31" i="47"/>
  <c r="I31" i="47" s="1"/>
  <c r="E28" i="47"/>
  <c r="D28" i="47"/>
  <c r="C28" i="47"/>
  <c r="B28" i="47"/>
  <c r="H26" i="47"/>
  <c r="J26" i="47" s="1"/>
  <c r="G26" i="47"/>
  <c r="I26" i="47" s="1"/>
  <c r="C13" i="51"/>
  <c r="E13" i="51" s="1"/>
  <c r="F24" i="51"/>
  <c r="D24" i="51"/>
  <c r="I15" i="51"/>
  <c r="I24" i="51" s="1"/>
  <c r="H15" i="51"/>
  <c r="H24" i="51" s="1"/>
  <c r="J24" i="51" s="1"/>
  <c r="E24" i="51"/>
  <c r="C24" i="51"/>
  <c r="K15" i="51"/>
  <c r="B33" i="46"/>
  <c r="E33" i="46"/>
  <c r="D33" i="46"/>
  <c r="C33" i="46"/>
  <c r="K251" i="48"/>
  <c r="J251" i="48"/>
  <c r="C11" i="44"/>
  <c r="C45" i="44"/>
  <c r="D11" i="44"/>
  <c r="D45" i="44"/>
  <c r="E11" i="44"/>
  <c r="J11" i="44" s="1"/>
  <c r="E45" i="44"/>
  <c r="B11" i="44"/>
  <c r="B45" i="44"/>
  <c r="E11" i="45"/>
  <c r="D11" i="45"/>
  <c r="C11" i="45"/>
  <c r="B11" i="45"/>
  <c r="E611" i="49"/>
  <c r="D611" i="49"/>
  <c r="C611" i="49"/>
  <c r="B611" i="49"/>
  <c r="B5" i="49"/>
  <c r="C5" i="49" s="1"/>
  <c r="E5" i="49" s="1"/>
  <c r="B5" i="47"/>
  <c r="C5" i="47" s="1"/>
  <c r="E5" i="47" s="1"/>
  <c r="E79" i="26"/>
  <c r="C79" i="26"/>
  <c r="H6" i="26"/>
  <c r="H79" i="26" s="1"/>
  <c r="G6" i="26"/>
  <c r="G79" i="26" s="1"/>
  <c r="D79" i="26"/>
  <c r="B79" i="26"/>
  <c r="B5" i="26"/>
  <c r="C5" i="26" s="1"/>
  <c r="E5" i="26" s="1"/>
  <c r="H26" i="46"/>
  <c r="J26" i="46" s="1"/>
  <c r="G26" i="46"/>
  <c r="I26" i="46" s="1"/>
  <c r="H31" i="46"/>
  <c r="J31" i="46" s="1"/>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9" i="44"/>
  <c r="I9" i="44"/>
  <c r="H15" i="44"/>
  <c r="J15" i="44" s="1"/>
  <c r="G15" i="44"/>
  <c r="I15" i="44" s="1"/>
  <c r="G9" i="44"/>
  <c r="H9" i="44"/>
  <c r="H6" i="33"/>
  <c r="H79" i="33" s="1"/>
  <c r="G6" i="33"/>
  <c r="G79" i="33" s="1"/>
  <c r="E79" i="33"/>
  <c r="D79" i="33"/>
  <c r="C79" i="33"/>
  <c r="B79" i="33"/>
  <c r="D5" i="33"/>
  <c r="D13" i="51" l="1"/>
  <c r="F13" i="51" s="1"/>
  <c r="G611" i="49"/>
  <c r="I611" i="49" s="1"/>
  <c r="H611" i="49"/>
  <c r="J611" i="49" s="1"/>
  <c r="D5" i="49"/>
  <c r="H11" i="44"/>
  <c r="D46" i="44"/>
  <c r="G45" i="44"/>
  <c r="I45" i="44" s="1"/>
  <c r="H45" i="44"/>
  <c r="B46" i="44"/>
  <c r="E46" i="44"/>
  <c r="C46" i="44"/>
  <c r="C5" i="44"/>
  <c r="E5" i="44" s="1"/>
  <c r="H28" i="47"/>
  <c r="J28" i="47" s="1"/>
  <c r="G28" i="47"/>
  <c r="I28" i="47" s="1"/>
  <c r="G39" i="47"/>
  <c r="I39" i="47" s="1"/>
  <c r="H39" i="47"/>
  <c r="J39" i="47" s="1"/>
  <c r="D5" i="47"/>
  <c r="G33" i="46"/>
  <c r="I33" i="46" s="1"/>
  <c r="H33" i="46"/>
  <c r="J33" i="46" s="1"/>
  <c r="D5" i="46"/>
  <c r="I6" i="26"/>
  <c r="J6" i="26"/>
  <c r="I79" i="26"/>
  <c r="J79" i="26"/>
  <c r="D5" i="26"/>
  <c r="D46" i="45"/>
  <c r="D47" i="45"/>
  <c r="D48" i="45"/>
  <c r="D49" i="45"/>
  <c r="D50" i="45"/>
  <c r="D51" i="45"/>
  <c r="D52" i="45"/>
  <c r="D53" i="45"/>
  <c r="D54" i="45"/>
  <c r="D55" i="45"/>
  <c r="D56" i="45"/>
  <c r="D57" i="45"/>
  <c r="D58" i="45"/>
  <c r="D59" i="45"/>
  <c r="D60" i="45"/>
  <c r="D61" i="45"/>
  <c r="D62" i="45"/>
  <c r="D63" i="45"/>
  <c r="D64" i="45"/>
  <c r="D65" i="45"/>
  <c r="E46" i="45"/>
  <c r="E47" i="45"/>
  <c r="E48" i="45"/>
  <c r="H48" i="45" s="1"/>
  <c r="E49" i="45"/>
  <c r="H49" i="45" s="1"/>
  <c r="E50" i="45"/>
  <c r="E51" i="45"/>
  <c r="E52" i="45"/>
  <c r="E53" i="45"/>
  <c r="H53" i="45" s="1"/>
  <c r="E54" i="45"/>
  <c r="E55" i="45"/>
  <c r="E56" i="45"/>
  <c r="E57" i="45"/>
  <c r="E58" i="45"/>
  <c r="E59" i="45"/>
  <c r="H59" i="45" s="1"/>
  <c r="E60" i="45"/>
  <c r="H60" i="45" s="1"/>
  <c r="E61" i="45"/>
  <c r="H61" i="45" s="1"/>
  <c r="E62" i="45"/>
  <c r="E63" i="45"/>
  <c r="H63" i="45" s="1"/>
  <c r="E64" i="45"/>
  <c r="H64" i="45" s="1"/>
  <c r="E65" i="45"/>
  <c r="H65" i="45" s="1"/>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B41" i="45"/>
  <c r="B42" i="45"/>
  <c r="D39" i="45"/>
  <c r="D40" i="45"/>
  <c r="D41" i="45"/>
  <c r="D42" i="45"/>
  <c r="C39" i="45"/>
  <c r="C40" i="45"/>
  <c r="C41" i="45"/>
  <c r="C42" i="45"/>
  <c r="E39" i="45"/>
  <c r="E40" i="45"/>
  <c r="E41" i="45"/>
  <c r="H41" i="45" s="1"/>
  <c r="E42" i="45"/>
  <c r="G34" i="45"/>
  <c r="I34" i="45" s="1"/>
  <c r="H34" i="45"/>
  <c r="J34" i="45" s="1"/>
  <c r="H11" i="45"/>
  <c r="J11" i="45" s="1"/>
  <c r="G11" i="45"/>
  <c r="I11" i="45" s="1"/>
  <c r="J15" i="51"/>
  <c r="K24" i="51"/>
  <c r="G11" i="44"/>
  <c r="C6" i="45"/>
  <c r="J45" i="44"/>
  <c r="B38" i="45"/>
  <c r="I11" i="44"/>
  <c r="G46" i="44" l="1"/>
  <c r="I46" i="44" s="1"/>
  <c r="H46" i="44"/>
  <c r="J46" i="44" s="1"/>
  <c r="H42" i="45"/>
  <c r="H40" i="45"/>
  <c r="G42" i="45"/>
  <c r="G40" i="45"/>
  <c r="G65" i="45"/>
  <c r="G63" i="45"/>
  <c r="G61" i="45"/>
  <c r="G59" i="45"/>
  <c r="G57" i="45"/>
  <c r="G55" i="45"/>
  <c r="G53" i="45"/>
  <c r="G51" i="45"/>
  <c r="G49" i="45"/>
  <c r="G47" i="45"/>
  <c r="H57" i="45"/>
  <c r="H55" i="45"/>
  <c r="H51" i="45"/>
  <c r="H47" i="45"/>
  <c r="E43" i="45"/>
  <c r="C43" i="45"/>
  <c r="D43" i="45"/>
  <c r="H43" i="45" s="1"/>
  <c r="H39" i="45"/>
  <c r="G41" i="45"/>
  <c r="G39" i="45"/>
  <c r="B43" i="45"/>
  <c r="C66" i="45"/>
  <c r="G64" i="45"/>
  <c r="G62" i="45"/>
  <c r="G60" i="45"/>
  <c r="G58" i="45"/>
  <c r="G56" i="45"/>
  <c r="G54" i="45"/>
  <c r="G52" i="45"/>
  <c r="G50" i="45"/>
  <c r="G48" i="45"/>
  <c r="G46" i="45"/>
  <c r="B66" i="45"/>
  <c r="G66" i="45" s="1"/>
  <c r="E66" i="45"/>
  <c r="H62" i="45"/>
  <c r="H58" i="45"/>
  <c r="H56" i="45"/>
  <c r="H54" i="45"/>
  <c r="H52" i="45"/>
  <c r="H50" i="45"/>
  <c r="D66" i="45"/>
  <c r="H46" i="45"/>
  <c r="C38" i="45"/>
  <c r="E6" i="45"/>
  <c r="E38" i="45" s="1"/>
  <c r="H66" i="45" l="1"/>
  <c r="G43" i="45"/>
</calcChain>
</file>

<file path=xl/sharedStrings.xml><?xml version="1.0" encoding="utf-8"?>
<sst xmlns="http://schemas.openxmlformats.org/spreadsheetml/2006/main" count="1982" uniqueCount="717">
  <si>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</si>
  <si>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</si>
  <si>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</si>
  <si>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</si>
  <si>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</si>
  <si>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</si>
  <si>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</si>
  <si>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</si>
  <si>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</si>
  <si>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</si>
  <si>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</si>
  <si>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</si>
  <si>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</si>
  <si>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</si>
  <si>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</si>
  <si>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</si>
  <si>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</si>
  <si>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</si>
  <si>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</si>
  <si>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</si>
  <si>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</si>
  <si>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</si>
  <si>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</si>
  <si>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</si>
  <si>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</si>
  <si>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</si>
  <si>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</si>
  <si>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</si>
  <si>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</si>
  <si>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</si>
  <si>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</si>
  <si>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</si>
  <si>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</si>
  <si>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Aston Martin</t>
  </si>
  <si>
    <t>Audi</t>
  </si>
  <si>
    <t>Bentley</t>
  </si>
  <si>
    <t>BMW</t>
  </si>
  <si>
    <t>BYD</t>
  </si>
  <si>
    <t>Caterham</t>
  </si>
  <si>
    <t>Chevrolet</t>
  </si>
  <si>
    <t>Chrysler</t>
  </si>
  <si>
    <t>Citroen</t>
  </si>
  <si>
    <t>CUPRA</t>
  </si>
  <si>
    <t>Daf</t>
  </si>
  <si>
    <t>Dennis Eagle</t>
  </si>
  <si>
    <t>Ferrari</t>
  </si>
  <si>
    <t>Fiat</t>
  </si>
  <si>
    <t>Fiat Professional</t>
  </si>
  <si>
    <t>Ford</t>
  </si>
  <si>
    <t>Freightliner</t>
  </si>
  <si>
    <t>Fuso</t>
  </si>
  <si>
    <t>Genesis</t>
  </si>
  <si>
    <t>GWM</t>
  </si>
  <si>
    <t>Hino</t>
  </si>
  <si>
    <t>Honda</t>
  </si>
  <si>
    <t>Hyundai</t>
  </si>
  <si>
    <t>Hyundai Commercial Vehicles</t>
  </si>
  <si>
    <t>International</t>
  </si>
  <si>
    <t>Isuzu</t>
  </si>
  <si>
    <t>Isuzu Ute</t>
  </si>
  <si>
    <t>Iveco Bus</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</si>
  <si>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</si>
  <si>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</si>
  <si>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</si>
  <si>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</si>
  <si>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</si>
  <si>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</si>
  <si>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</si>
  <si>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</si>
  <si>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</si>
  <si>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</si>
  <si>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</si>
  <si>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</si>
  <si>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</si>
  <si>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</si>
  <si>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</si>
  <si>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</si>
  <si>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</si>
  <si>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</si>
  <si>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</si>
  <si>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</si>
  <si>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</si>
  <si>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Morgan</t>
  </si>
  <si>
    <t>Nissan</t>
  </si>
  <si>
    <t>Peugeot</t>
  </si>
  <si>
    <t>Polestar</t>
  </si>
  <si>
    <t>Porsche</t>
  </si>
  <si>
    <t>RAM</t>
  </si>
  <si>
    <t>Renault</t>
  </si>
  <si>
    <t>Rolls-Royce</t>
  </si>
  <si>
    <t>Scania</t>
  </si>
  <si>
    <t>SEA Electric</t>
  </si>
  <si>
    <t>Skoda</t>
  </si>
  <si>
    <t>SsangYong</t>
  </si>
  <si>
    <t>Subaru</t>
  </si>
  <si>
    <t>Suzuki</t>
  </si>
  <si>
    <t>Tesla</t>
  </si>
  <si>
    <t>Toyota</t>
  </si>
  <si>
    <t>UD Trucks</t>
  </si>
  <si>
    <t>Volkswagen</t>
  </si>
  <si>
    <t>Volvo Car</t>
  </si>
  <si>
    <t>Volvo Commercial</t>
  </si>
  <si>
    <t>Western Star</t>
  </si>
  <si>
    <t>VFACTS QLD REPORT</t>
  </si>
  <si>
    <t>DECEMBER 2022</t>
  </si>
  <si>
    <t>AUSTRALIAN CAPITAL TERRITORY</t>
  </si>
  <si>
    <t>NEW SOUTH WALES</t>
  </si>
  <si>
    <t>NORTHERN TERRITORY</t>
  </si>
  <si>
    <t>QUEENSLAND</t>
  </si>
  <si>
    <t>SOUTH AUSTRALIA</t>
  </si>
  <si>
    <t>TASMANIA</t>
  </si>
  <si>
    <t>VICTORIA</t>
  </si>
  <si>
    <t>WESTERN AUSTRALIA</t>
  </si>
  <si>
    <t>QLD</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</si>
  <si>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</si>
  <si>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</si>
  <si>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</si>
  <si>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</si>
  <si>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</si>
  <si>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</si>
  <si>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</si>
  <si>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</si>
  <si>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</si>
  <si>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</si>
  <si>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</si>
  <si>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</si>
  <si>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</si>
  <si>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</si>
  <si>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</si>
  <si>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</si>
  <si>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</si>
  <si>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</si>
  <si>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</si>
  <si>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</si>
  <si>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</si>
  <si>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</si>
  <si>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</si>
  <si>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</si>
  <si>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</si>
  <si>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</si>
  <si>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</si>
  <si>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</si>
  <si>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</si>
  <si>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</si>
  <si>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</si>
  <si>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</si>
  <si>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</si>
  <si>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</si>
  <si>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</si>
  <si>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</si>
  <si>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</si>
  <si>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</si>
  <si>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</si>
  <si>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</si>
  <si>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</si>
  <si>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</si>
  <si>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</si>
  <si>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</si>
  <si>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</si>
  <si>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</si>
  <si>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</si>
  <si>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</si>
  <si>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</si>
  <si>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</si>
  <si>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</si>
  <si>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</si>
  <si>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</si>
  <si>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</si>
  <si>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</si>
  <si>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</si>
  <si>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</si>
  <si>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</si>
  <si>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</si>
  <si>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</si>
  <si>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Wales</t>
  </si>
  <si>
    <t>Turkey</t>
  </si>
  <si>
    <t>Thailand</t>
  </si>
  <si>
    <t>Sweden</t>
  </si>
  <si>
    <t>Spain</t>
  </si>
  <si>
    <t>South Africa</t>
  </si>
  <si>
    <t xml:space="preserve">Slovak Republic </t>
  </si>
  <si>
    <t>Romania</t>
  </si>
  <si>
    <t>Portugal</t>
  </si>
  <si>
    <t>Poland</t>
  </si>
  <si>
    <t>Other</t>
  </si>
  <si>
    <t>Mexico</t>
  </si>
  <si>
    <t>Korea</t>
  </si>
  <si>
    <t>Japan</t>
  </si>
  <si>
    <t>Italy</t>
  </si>
  <si>
    <t>Indonesia</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</si>
  <si>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</si>
  <si>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</si>
  <si>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</si>
  <si>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</si>
  <si>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</si>
  <si>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</si>
  <si>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</si>
  <si>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</si>
  <si>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</si>
  <si>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</si>
  <si>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</si>
  <si>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</si>
  <si>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</si>
  <si>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</si>
  <si>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</si>
  <si>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</si>
  <si>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Honda Jazz</t>
  </si>
  <si>
    <t>Hyundai i20</t>
  </si>
  <si>
    <t>Kia Rio</t>
  </si>
  <si>
    <t>Mazda2</t>
  </si>
  <si>
    <t>MG MG3</t>
  </si>
  <si>
    <t>Skoda Fabia</t>
  </si>
  <si>
    <t>Suzuki Baleno</t>
  </si>
  <si>
    <t>Suzuki Swift</t>
  </si>
  <si>
    <t>Toyota Yaris</t>
  </si>
  <si>
    <t>Volkswagen Polo</t>
  </si>
  <si>
    <t>Audi A1</t>
  </si>
  <si>
    <t>Citroen C3</t>
  </si>
  <si>
    <t>MINI Hatch</t>
  </si>
  <si>
    <t>Alfa Romeo Giulietta</t>
  </si>
  <si>
    <t>Ford Focus</t>
  </si>
  <si>
    <t>Honda Civic</t>
  </si>
  <si>
    <t>Hyundai i30</t>
  </si>
  <si>
    <t>Hyundai Ioniq</t>
  </si>
  <si>
    <t>Kia Cerato</t>
  </si>
  <si>
    <t>Mazda3</t>
  </si>
  <si>
    <t>Peugeot 308</t>
  </si>
  <si>
    <t>Renault Megane</t>
  </si>
  <si>
    <t>Skoda Scala</t>
  </si>
  <si>
    <t>Subaru Impreza</t>
  </si>
  <si>
    <t>Subaru WRX</t>
  </si>
  <si>
    <t>Toyota Corolla</t>
  </si>
  <si>
    <t>Toyota Prius</t>
  </si>
  <si>
    <t>Toyota Prius V</t>
  </si>
  <si>
    <t>Volkswagen Golf</t>
  </si>
  <si>
    <t>Audi A3</t>
  </si>
  <si>
    <t>BMW 1 Series</t>
  </si>
  <si>
    <t>BMW 2 Series Gran Coupe</t>
  </si>
  <si>
    <t>BMW i3</t>
  </si>
  <si>
    <t>CUPRA Leon</t>
  </si>
  <si>
    <t>Lexus CT200H</t>
  </si>
  <si>
    <t>Mercedes-Benz A-Class</t>
  </si>
  <si>
    <t>Mercedes-Benz B-Class</t>
  </si>
  <si>
    <t>MINI Clubman</t>
  </si>
  <si>
    <t>Nissan Leaf</t>
  </si>
  <si>
    <t>Honda Accord</t>
  </si>
  <si>
    <t>Hyundai Sonata</t>
  </si>
  <si>
    <t>Mazda6</t>
  </si>
  <si>
    <t>Peugeot 508</t>
  </si>
  <si>
    <t>Skoda Octavia</t>
  </si>
  <si>
    <t>Subaru Levorg</t>
  </si>
  <si>
    <t>Subaru Liberty</t>
  </si>
  <si>
    <t>Toyota Camry</t>
  </si>
  <si>
    <t>Volkswagen Passat</t>
  </si>
  <si>
    <t>Alfa Romeo Giulia</t>
  </si>
  <si>
    <t>Audi A4</t>
  </si>
  <si>
    <t>Audi A5 Sportback</t>
  </si>
  <si>
    <t>BMW 3 Series</t>
  </si>
  <si>
    <t>BMW 4 Series Gran Coupe</t>
  </si>
  <si>
    <t>BMW i4</t>
  </si>
  <si>
    <t>Genesis G70</t>
  </si>
  <si>
    <t>Jaguar XE</t>
  </si>
  <si>
    <t>Lexus ES</t>
  </si>
  <si>
    <t>Lexus IS</t>
  </si>
  <si>
    <t>Mercedes-Benz C-Class</t>
  </si>
  <si>
    <t>Mercedes-Benz CLA-Class</t>
  </si>
  <si>
    <t>Polestar 2</t>
  </si>
  <si>
    <t>Tesla Model 3</t>
  </si>
  <si>
    <t>Volkswagen Arteon</t>
  </si>
  <si>
    <t>Volvo S60</t>
  </si>
  <si>
    <t>Volvo V60 Cross Country</t>
  </si>
  <si>
    <t>Citroen C5 X</t>
  </si>
  <si>
    <t>Kia Stinger</t>
  </si>
  <si>
    <t>Skoda Superb</t>
  </si>
  <si>
    <t>Audi A6</t>
  </si>
  <si>
    <t>Audi A7</t>
  </si>
  <si>
    <t>BMW 5 Series</t>
  </si>
  <si>
    <t>Genesis G80</t>
  </si>
  <si>
    <t>Jaguar XF</t>
  </si>
  <si>
    <t>Maserati Ghibli</t>
  </si>
  <si>
    <t>Mercedes-Benz CLS-Class</t>
  </si>
  <si>
    <t>Mercedes-Benz E-Class</t>
  </si>
  <si>
    <t>Porsche Taycan</t>
  </si>
  <si>
    <t>Chrysler 300</t>
  </si>
  <si>
    <t>Audi A8</t>
  </si>
  <si>
    <t>Bentley Sedan</t>
  </si>
  <si>
    <t>BMW 6 Series GT</t>
  </si>
  <si>
    <t>BMW 7 Series</t>
  </si>
  <si>
    <t>BMW 8 Series Gran Coupe</t>
  </si>
  <si>
    <t>BMW i7</t>
  </si>
  <si>
    <t>Lexus LS</t>
  </si>
  <si>
    <t>Maserati Quattroporte</t>
  </si>
  <si>
    <t>Mercedes-AMG GT 4D</t>
  </si>
  <si>
    <t>Mercedes-Benz EQS</t>
  </si>
  <si>
    <t>Mercedes-Benz S-Class</t>
  </si>
  <si>
    <t>Porsche Panamera</t>
  </si>
  <si>
    <t>Rolls-Royce Sedan</t>
  </si>
  <si>
    <t>Honda Odyssey</t>
  </si>
  <si>
    <t>Hyundai iMAX</t>
  </si>
  <si>
    <t>Hyundai Staria</t>
  </si>
  <si>
    <t>Kia Carnival</t>
  </si>
  <si>
    <t>LDV G10 Wagon</t>
  </si>
  <si>
    <t>Toyota Tarago</t>
  </si>
  <si>
    <t>Volkswagen Caddy</t>
  </si>
  <si>
    <t>Volkswagen Caravelle</t>
  </si>
  <si>
    <t>Volkswagen Multivan</t>
  </si>
  <si>
    <t>Mercedes-Benz EQV</t>
  </si>
  <si>
    <t>Mercedes-Benz Marco Polo</t>
  </si>
  <si>
    <t>Mercedes-Benz Valente</t>
  </si>
  <si>
    <t>Mercedes-Benz V-Class</t>
  </si>
  <si>
    <t>Mercedes-Benz Vito/eVito Tour</t>
  </si>
  <si>
    <t>Toyota Granvia</t>
  </si>
  <si>
    <t>Volkswagen California</t>
  </si>
  <si>
    <t>BMW 2 Series Coupe/Conv</t>
  </si>
  <si>
    <t>Ford Mustang</t>
  </si>
  <si>
    <t>Hyundai Veloster</t>
  </si>
  <si>
    <t>Mazda MX5</t>
  </si>
  <si>
    <t>MINI Cabrio</t>
  </si>
  <si>
    <t>Nissan 370Z</t>
  </si>
  <si>
    <t>Nissan Z</t>
  </si>
  <si>
    <t>Subaru BRZ</t>
  </si>
  <si>
    <t>Toyota GR86 / 86</t>
  </si>
  <si>
    <t>Alfa Romeo 4C</t>
  </si>
  <si>
    <t>Alpine A110</t>
  </si>
  <si>
    <t>Audi A5</t>
  </si>
  <si>
    <t>Audi TT</t>
  </si>
  <si>
    <t>BMW 4 Series Coupe/Conv</t>
  </si>
  <si>
    <t>BMW Z4</t>
  </si>
  <si>
    <t>Chevrolet Corvette Stingray</t>
  </si>
  <si>
    <t>Jaguar F-Type</t>
  </si>
  <si>
    <t>Lexus LC</t>
  </si>
  <si>
    <t>Lexus RC</t>
  </si>
  <si>
    <t>Lotus Elise</t>
  </si>
  <si>
    <t>Lotus Exige</t>
  </si>
  <si>
    <t>Mercedes-Benz C-Class Cpe/Conv</t>
  </si>
  <si>
    <t>Mercedes-Benz E-Class Cpe/Conv</t>
  </si>
  <si>
    <t>Morgan Classics</t>
  </si>
  <si>
    <t>Porsche Boxster</t>
  </si>
  <si>
    <t>Porsche Cayman</t>
  </si>
  <si>
    <t>Toyota Supra</t>
  </si>
  <si>
    <t>Aston Martin Coupe/Conv</t>
  </si>
  <si>
    <t>Audi R8</t>
  </si>
  <si>
    <t>Bentley Coupe/Conv</t>
  </si>
  <si>
    <t>BMW 8 Series</t>
  </si>
  <si>
    <t>Ferrari Coupe/Conv</t>
  </si>
  <si>
    <t>Lamborghini Coupe/Conv</t>
  </si>
  <si>
    <t>Maserati Coupe/Conv</t>
  </si>
  <si>
    <t>McLaren Coupe/Conv</t>
  </si>
  <si>
    <t>Mercedes-AMG GT Cpe/Conv</t>
  </si>
  <si>
    <t>Nissan GT-R</t>
  </si>
  <si>
    <t>Porsche 911</t>
  </si>
  <si>
    <t>Rolls-Royce Coupe/Conv</t>
  </si>
  <si>
    <t>Ford Puma</t>
  </si>
  <si>
    <t>Hyundai Venue</t>
  </si>
  <si>
    <t>Kia Stonic</t>
  </si>
  <si>
    <t>Mazda CX-3</t>
  </si>
  <si>
    <t>Nissan Juke</t>
  </si>
  <si>
    <t>Renault Captur</t>
  </si>
  <si>
    <t>Suzuki Ignis</t>
  </si>
  <si>
    <t>Suzuki Jimny</t>
  </si>
  <si>
    <t>Toyota Yaris Cross</t>
  </si>
  <si>
    <t>Volkswagen T-Cross</t>
  </si>
  <si>
    <t>Citroen C4</t>
  </si>
  <si>
    <t>GWM Haval H2</t>
  </si>
  <si>
    <t>GWM Haval Jolion</t>
  </si>
  <si>
    <t>Honda HR-V</t>
  </si>
  <si>
    <t>Hyundai Kona</t>
  </si>
  <si>
    <t>Jeep Compass</t>
  </si>
  <si>
    <t>Kia Niro</t>
  </si>
  <si>
    <t>Kia Seltos</t>
  </si>
  <si>
    <t>Mazda CX-30</t>
  </si>
  <si>
    <t>Mazda MX-30</t>
  </si>
  <si>
    <t>MG ZS</t>
  </si>
  <si>
    <t>Mitsubishi ASX</t>
  </si>
  <si>
    <t>Mitsubishi Eclipse Cross</t>
  </si>
  <si>
    <t>Nissan Qashqai</t>
  </si>
  <si>
    <t>Peugeot 2008</t>
  </si>
  <si>
    <t>Renault Arkana</t>
  </si>
  <si>
    <t>Skoda Kamiq</t>
  </si>
  <si>
    <t>Subaru XV</t>
  </si>
  <si>
    <t>Suzuki S-Cross</t>
  </si>
  <si>
    <t>Suzuki Vitara</t>
  </si>
  <si>
    <t>Toyota C-HR</t>
  </si>
  <si>
    <t>Toyota Corolla Cross</t>
  </si>
  <si>
    <t>Volkswagen T-Roc</t>
  </si>
  <si>
    <t>Audi Q2</t>
  </si>
  <si>
    <t>Audi Q3</t>
  </si>
  <si>
    <t>BMW X1</t>
  </si>
  <si>
    <t>BMW X2</t>
  </si>
  <si>
    <t>Jaguar E-Pace</t>
  </si>
  <si>
    <t>Lexus UX</t>
  </si>
  <si>
    <t>Mercedes-Benz EQA</t>
  </si>
  <si>
    <t>Mercedes-Benz GLA-Class</t>
  </si>
  <si>
    <t>MINI Countryman</t>
  </si>
  <si>
    <t>Volvo C40</t>
  </si>
  <si>
    <t>Volvo XC40</t>
  </si>
  <si>
    <t>BYD Atto 3</t>
  </si>
  <si>
    <t>Citroen C5 Aircross</t>
  </si>
  <si>
    <t>CUPRA Formentor</t>
  </si>
  <si>
    <t>Ford Escape</t>
  </si>
  <si>
    <t>GWM Haval H6</t>
  </si>
  <si>
    <t>GWM Haval H6 GT</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</si>
  <si>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</si>
  <si>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</si>
  <si>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</si>
  <si>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</si>
  <si>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</si>
  <si>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</si>
  <si>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</si>
  <si>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</si>
  <si>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</si>
  <si>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</si>
  <si>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</si>
  <si>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</si>
  <si>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</si>
  <si>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</si>
  <si>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</si>
  <si>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Tiguan</t>
  </si>
  <si>
    <t>Alfa Romeo Stelvio</t>
  </si>
  <si>
    <t>Audi Q5</t>
  </si>
  <si>
    <t>BMW X3</t>
  </si>
  <si>
    <t>BMW X4</t>
  </si>
  <si>
    <t>CUPRA Ateca</t>
  </si>
  <si>
    <t>Genesis GV60</t>
  </si>
  <si>
    <t>Genesis GV70</t>
  </si>
  <si>
    <t>Hyundai Ioniq 5</t>
  </si>
  <si>
    <t>Land Rover Discovery Sport</t>
  </si>
  <si>
    <t>Land Rover Range Rover Evoque</t>
  </si>
  <si>
    <t>Lexus NX</t>
  </si>
  <si>
    <t>Mercedes-Benz EQB</t>
  </si>
  <si>
    <t>Mercedes-Benz EQC</t>
  </si>
  <si>
    <t>Mercedes-Benz GLB-Class</t>
  </si>
  <si>
    <t>Mercedes-Benz GLC-Class Coupe</t>
  </si>
  <si>
    <t>Mercedes-Benz GLC-Class Wagon</t>
  </si>
  <si>
    <t>Porsche Macan</t>
  </si>
  <si>
    <t>Tesla Model Y</t>
  </si>
  <si>
    <t>Volvo XC60</t>
  </si>
  <si>
    <t>Ford Endura</t>
  </si>
  <si>
    <t>Ford Everest</t>
  </si>
  <si>
    <t>GWM Haval H9</t>
  </si>
  <si>
    <t>GWM Tank 300</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</si>
  <si>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</si>
  <si>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</si>
  <si>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</si>
  <si>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</si>
  <si>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</si>
  <si>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</si>
  <si>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</si>
  <si>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</si>
  <si>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</si>
  <si>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</si>
  <si>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</si>
  <si>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</si>
  <si>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</si>
  <si>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</si>
  <si>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</si>
  <si>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</si>
  <si>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</si>
  <si>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</si>
  <si>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</si>
  <si>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</si>
  <si>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</si>
  <si>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</si>
  <si>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BMW iX</t>
  </si>
  <si>
    <t>BMW X5</t>
  </si>
  <si>
    <t>BMW X6</t>
  </si>
  <si>
    <t>Genesis GV80</t>
  </si>
  <si>
    <t>Jaguar F-Pace</t>
  </si>
  <si>
    <t>Jaguar I-Pace</t>
  </si>
  <si>
    <t>Kia EV6</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</si>
  <si>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</si>
  <si>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</si>
  <si>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</si>
  <si>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</si>
  <si>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</si>
  <si>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</si>
  <si>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</si>
  <si>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</si>
  <si>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</si>
  <si>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</si>
  <si>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</si>
  <si>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</si>
  <si>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</si>
  <si>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Aston Martin DBX</t>
  </si>
  <si>
    <t>Audi Q8</t>
  </si>
  <si>
    <t>Bentley Bentayga</t>
  </si>
  <si>
    <t>BMW X7</t>
  </si>
  <si>
    <t>Lamborghini Urus</t>
  </si>
  <si>
    <t>Land Rover Discovery</t>
  </si>
  <si>
    <t>Land Rover Range Rover</t>
  </si>
  <si>
    <t>Lexus LX</t>
  </si>
  <si>
    <t>Mercedes-Benz G-Class</t>
  </si>
  <si>
    <t>Mercedes-Benz GLS-Class</t>
  </si>
  <si>
    <t>Rolls-Royce Cullinan</t>
  </si>
  <si>
    <t>Ford Transit Bus</t>
  </si>
  <si>
    <t>Iveco Minibus &lt; 20 Seats</t>
  </si>
  <si>
    <t>LDV Deliver 9 Bus</t>
  </si>
  <si>
    <t>Mercedes-Benz Sprinter Bus</t>
  </si>
  <si>
    <t>Renault Master Bus</t>
  </si>
  <si>
    <t>Toyota Hiace Bus</t>
  </si>
  <si>
    <t>Volkswagen Crafter Bus</t>
  </si>
  <si>
    <t>Toyota Coaster</t>
  </si>
  <si>
    <t>Peugeot Partner</t>
  </si>
  <si>
    <t>Renault Kangoo</t>
  </si>
  <si>
    <t>Volkswagen Caddy Van</t>
  </si>
  <si>
    <t>Ford Transit Custom</t>
  </si>
  <si>
    <t>Hyundai iLOAD</t>
  </si>
  <si>
    <t>Hyundai Staria Load</t>
  </si>
  <si>
    <t>LDV G10/G10+</t>
  </si>
  <si>
    <t>LDV V80</t>
  </si>
  <si>
    <t>Mercedes-Benz Vito/eVito Van</t>
  </si>
  <si>
    <t>Mitsubishi Express</t>
  </si>
  <si>
    <t>Peugeot Expert</t>
  </si>
  <si>
    <t>Renault Trafic</t>
  </si>
  <si>
    <t>Toyota Hiace Van</t>
  </si>
  <si>
    <t>Volkswagen Transporter</t>
  </si>
  <si>
    <t>Ford Ranger 4X2</t>
  </si>
  <si>
    <t>GWM Steed 4X2</t>
  </si>
  <si>
    <t>GWM Ute 4X2</t>
  </si>
  <si>
    <t>Isuzu Ute D-Max 4X2</t>
  </si>
  <si>
    <t>Mazda BT-50 4X2</t>
  </si>
  <si>
    <t>Mitsubishi Triton 4X2</t>
  </si>
  <si>
    <t>Nissan Navara 4X2</t>
  </si>
  <si>
    <t>Toyota Hilux 4X2</t>
  </si>
  <si>
    <t>Chevrolet Silverado</t>
  </si>
  <si>
    <t>Chevrolet Silverado HD</t>
  </si>
  <si>
    <t>Ford Ranger 4X4</t>
  </si>
  <si>
    <t>GWM Steed 4X4</t>
  </si>
  <si>
    <t>GWM Ute 4X4</t>
  </si>
  <si>
    <t>Isuzu Ute D-Max 4X4</t>
  </si>
  <si>
    <t>Jeep Gladiator</t>
  </si>
  <si>
    <t>LDV T60/T60 MAX 4X4</t>
  </si>
  <si>
    <t>Mazda BT-50 4X4</t>
  </si>
  <si>
    <t>Mercedes-Benz X-Class 4X4</t>
  </si>
  <si>
    <t>Mitsubishi Triton 4X4</t>
  </si>
  <si>
    <t>Nissan Navara 4X4</t>
  </si>
  <si>
    <t>RAM 1500</t>
  </si>
  <si>
    <t>RAM 2500</t>
  </si>
  <si>
    <t>RAM 3500</t>
  </si>
  <si>
    <t>Ssangyong Musso/Musso XLV 4X4</t>
  </si>
  <si>
    <t>Toyota Hilux 4X4</t>
  </si>
  <si>
    <t>Toyota Landcruiser PU/CC</t>
  </si>
  <si>
    <t>Volkswagen Amarok 4X4</t>
  </si>
  <si>
    <t>Fiat Ducato</t>
  </si>
  <si>
    <t>Ford Transit Heavy</t>
  </si>
  <si>
    <t>Fuso Canter (LD)</t>
  </si>
  <si>
    <t>Hino (LD)</t>
  </si>
  <si>
    <t>Hyundai EX4</t>
  </si>
  <si>
    <t>Hyundai EX8</t>
  </si>
  <si>
    <t>Hyundai HD</t>
  </si>
  <si>
    <t>Isuzu N-Series (LD)</t>
  </si>
  <si>
    <t>Iveco C/C (LD)</t>
  </si>
  <si>
    <t>Iveco Van (LD)</t>
  </si>
  <si>
    <t>LDV Deliver 9</t>
  </si>
  <si>
    <t>Mercedes-Benz Sprinter</t>
  </si>
  <si>
    <t>Peugeot Boxer</t>
  </si>
  <si>
    <t>Renault Master</t>
  </si>
  <si>
    <t>Volkswagen Crafter</t>
  </si>
  <si>
    <t>DAF (MD)</t>
  </si>
  <si>
    <t>Dennis Eagle (MD)</t>
  </si>
  <si>
    <t>Fuso Fighter (MD)</t>
  </si>
  <si>
    <t>Hino (MD)</t>
  </si>
  <si>
    <t>Hyundai EX10</t>
  </si>
  <si>
    <t>Hyundai EX9</t>
  </si>
  <si>
    <t>Hyundai Pavise</t>
  </si>
  <si>
    <t>Isuzu N-Series (MD)</t>
  </si>
  <si>
    <t>Iveco (MD)</t>
  </si>
  <si>
    <t>MAN (MD)</t>
  </si>
  <si>
    <t>Mercedes (MD)</t>
  </si>
  <si>
    <t>SEA Electric (MD)</t>
  </si>
  <si>
    <t>UD Trucks (MD)</t>
  </si>
  <si>
    <t>Volvo Truck (MD)</t>
  </si>
  <si>
    <t>DAF (HD)</t>
  </si>
  <si>
    <t>Dennis Eagle (HD)</t>
  </si>
  <si>
    <t>Freightliner (HD)</t>
  </si>
  <si>
    <t>Fuso F-Series (HD)</t>
  </si>
  <si>
    <t>Hino (HD)</t>
  </si>
  <si>
    <t>Hyundai Xcient</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</si>
  <si>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</si>
  <si>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</si>
  <si>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</si>
  <si>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</si>
  <si>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</si>
  <si>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</si>
  <si>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</si>
  <si>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</si>
  <si>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</si>
  <si>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</si>
  <si>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</si>
  <si>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</si>
  <si>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</si>
  <si>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</si>
  <si>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</si>
  <si>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</si>
  <si>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</si>
  <si>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</si>
  <si>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</si>
  <si>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</si>
  <si>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</si>
  <si>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</si>
  <si>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</si>
  <si>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</si>
  <si>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</si>
  <si>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</si>
  <si>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</si>
  <si>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</si>
  <si>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</si>
  <si>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</si>
  <si>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</si>
  <si>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</si>
  <si>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</si>
  <si>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</si>
  <si>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</si>
  <si>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</si>
  <si>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</si>
  <si>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</si>
  <si>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</si>
  <si>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</si>
  <si>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</si>
  <si>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</si>
  <si>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</si>
  <si>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</si>
  <si>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</si>
  <si>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</si>
  <si>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</si>
  <si>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</si>
  <si>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</si>
  <si>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</si>
  <si>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</si>
  <si>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</si>
  <si>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</si>
  <si>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</si>
  <si>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</si>
  <si>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</si>
  <si>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</si>
  <si>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</si>
  <si>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</si>
  <si>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</si>
  <si>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</si>
  <si>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</si>
  <si>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</si>
  <si>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</si>
  <si>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</si>
  <si>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</si>
  <si>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</si>
  <si>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</si>
  <si>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Aston Martin Total</t>
  </si>
  <si>
    <t>Audi Total</t>
  </si>
  <si>
    <t>Bentley Total</t>
  </si>
  <si>
    <t>BMW Total</t>
  </si>
  <si>
    <t>BYD Total</t>
  </si>
  <si>
    <t>Caterham Total</t>
  </si>
  <si>
    <t>Chevrolet Total</t>
  </si>
  <si>
    <t>Chrysler Total</t>
  </si>
  <si>
    <t>Citroen Total</t>
  </si>
  <si>
    <t>CUPRA Total</t>
  </si>
  <si>
    <t>Daf Total</t>
  </si>
  <si>
    <t>Dennis Eagle Total</t>
  </si>
  <si>
    <t>Ferrari Total</t>
  </si>
  <si>
    <t>Fiat Total</t>
  </si>
  <si>
    <t>Fiat Professional Total</t>
  </si>
  <si>
    <t>Ford Total</t>
  </si>
  <si>
    <t>Freightliner Total</t>
  </si>
  <si>
    <t>Fuso Total</t>
  </si>
  <si>
    <t>Genesis Total</t>
  </si>
  <si>
    <t>GWM Total</t>
  </si>
  <si>
    <t>Hino Total</t>
  </si>
  <si>
    <t>Honda Total</t>
  </si>
  <si>
    <t>Hyundai Total</t>
  </si>
  <si>
    <t>Hyundai Commercial Vehicles Total</t>
  </si>
  <si>
    <t>International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</si>
  <si>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</si>
  <si>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</si>
  <si>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</si>
  <si>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</si>
  <si>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</si>
  <si>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</si>
  <si>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</si>
  <si>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</si>
  <si>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</si>
  <si>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</si>
  <si>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</si>
  <si>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</si>
  <si>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</si>
  <si>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</si>
  <si>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</si>
  <si>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</si>
  <si>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</si>
  <si>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</si>
  <si>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</si>
  <si>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</si>
  <si>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</si>
  <si>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</si>
  <si>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</si>
  <si>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</si>
  <si>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Morgan Total</t>
  </si>
  <si>
    <t>Nissan Total</t>
  </si>
  <si>
    <t>Peugeot Total</t>
  </si>
  <si>
    <t>Polestar Total</t>
  </si>
  <si>
    <t>Porsche Total</t>
  </si>
  <si>
    <t>RAM Total</t>
  </si>
  <si>
    <t>Renault Total</t>
  </si>
  <si>
    <t>Rolls-Royce Total</t>
  </si>
  <si>
    <t>Scania Total</t>
  </si>
  <si>
    <t>SEA Electric Total</t>
  </si>
  <si>
    <t>Skoda Total</t>
  </si>
  <si>
    <t>SsangYong Total</t>
  </si>
  <si>
    <t>Subaru Total</t>
  </si>
  <si>
    <t>Suzuki Total</t>
  </si>
  <si>
    <t>Tesla Total</t>
  </si>
  <si>
    <t>Toyota Total</t>
  </si>
  <si>
    <t>UD Trucks Total</t>
  </si>
  <si>
    <t>Volkswagen Total</t>
  </si>
  <si>
    <t>Volvo Car Total</t>
  </si>
  <si>
    <t>Volvo Commercial Total</t>
  </si>
  <si>
    <t>Western Star Total</t>
  </si>
  <si>
    <t>Copyright © 2023 Federal Chamber of Automotive Industries (FCAI). No reproduction, distribution or transmission of the copyright materials contained in the VFACTS™ Reports in whole or in part is permitted without the prior permission of the FCAI.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</si>
</sst>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3.2" x14ac:dyDescent="0.25"/>
  <cols>
    <col min="1" max="1" width="2.77734375" customWidth="1"/>
    <col min="2" max="2" width="32.5546875" customWidth="1"/>
    <col min="3" max="4" width="9.5546875" bestFit="1" customWidth="1"/>
    <col min="5" max="6" width="10.21875" customWidth="1"/>
    <col min="7" max="7" width="1.77734375" customWidth="1"/>
    <col min="8" max="8" width="9" bestFit="1" customWidth="1"/>
    <col min="12" max="12" width="2.77734375" customWidth="1"/>
    <col min="15" max="17" width="8.5546875" customWidth="1"/>
  </cols>
  <sheetData>
    <row r="1" spans="1:12" ht="45.75" customHeight="1" x14ac:dyDescent="0.25">
      <c r="A1" s="182" t="s">
        <v>103</v>
      </c>
      <c r="B1" s="183"/>
      <c r="C1" s="183"/>
      <c r="D1" s="183"/>
      <c r="E1" s="183"/>
      <c r="F1" s="183"/>
      <c r="G1" s="183"/>
      <c r="H1" s="183"/>
      <c r="I1" s="183"/>
      <c r="J1" s="184"/>
      <c r="K1" s="184"/>
      <c r="L1" s="184"/>
    </row>
    <row r="2" spans="1:12" ht="244.5" customHeight="1" x14ac:dyDescent="0.25">
      <c r="A2" s="185"/>
      <c r="B2" s="185"/>
      <c r="C2" s="185"/>
      <c r="D2" s="185"/>
      <c r="E2" s="185"/>
      <c r="F2" s="185"/>
      <c r="G2" s="185"/>
      <c r="H2" s="185"/>
      <c r="I2" s="185"/>
      <c r="J2" s="184"/>
      <c r="K2" s="184"/>
      <c r="L2" s="184"/>
    </row>
    <row r="3" spans="1:12" ht="17.399999999999999" x14ac:dyDescent="0.3">
      <c r="A3" s="191" t="s">
        <v>24</v>
      </c>
      <c r="B3" s="192"/>
      <c r="C3" s="192"/>
      <c r="D3" s="192"/>
      <c r="E3" s="192"/>
      <c r="F3" s="192"/>
      <c r="G3" s="192"/>
      <c r="H3" s="192"/>
      <c r="I3" s="192"/>
      <c r="J3" s="192"/>
      <c r="K3" s="192"/>
      <c r="L3" s="192"/>
    </row>
    <row r="4" spans="1:12" ht="40.049999999999997" customHeight="1" x14ac:dyDescent="0.3">
      <c r="A4" s="128"/>
      <c r="B4" s="129"/>
      <c r="C4" s="129"/>
      <c r="D4" s="129"/>
      <c r="E4" s="129"/>
      <c r="F4" s="129"/>
      <c r="G4" s="129"/>
      <c r="H4" s="129"/>
      <c r="I4" s="129"/>
      <c r="J4" s="129"/>
      <c r="K4" s="129"/>
      <c r="L4" s="129"/>
    </row>
    <row r="5" spans="1:12" s="89" customFormat="1" ht="39.75" customHeight="1" x14ac:dyDescent="0.25">
      <c r="A5" s="186" t="s">
        <v>23</v>
      </c>
      <c r="B5" s="186"/>
      <c r="C5" s="186"/>
      <c r="D5" s="186"/>
      <c r="E5" s="186"/>
      <c r="F5" s="186"/>
      <c r="G5" s="186"/>
      <c r="H5" s="186"/>
      <c r="I5" s="186"/>
      <c r="J5" s="187"/>
      <c r="K5" s="187"/>
      <c r="L5" s="187"/>
    </row>
    <row r="6" spans="1:12" s="89" customFormat="1" ht="40.049999999999997" customHeight="1" x14ac:dyDescent="0.25">
      <c r="A6" s="93"/>
      <c r="B6" s="93"/>
      <c r="C6" s="93"/>
      <c r="D6" s="93"/>
      <c r="E6" s="93"/>
      <c r="F6" s="93"/>
      <c r="G6" s="93"/>
      <c r="H6" s="93"/>
      <c r="I6" s="93"/>
      <c r="J6" s="90"/>
      <c r="K6" s="90"/>
      <c r="L6" s="90"/>
    </row>
    <row r="7" spans="1:12" s="89" customFormat="1" ht="39.75" customHeight="1" x14ac:dyDescent="0.25">
      <c r="A7" s="188" t="s">
        <v>104</v>
      </c>
      <c r="B7" s="189"/>
      <c r="C7" s="189"/>
      <c r="D7" s="189"/>
      <c r="E7" s="189"/>
      <c r="F7" s="189"/>
      <c r="G7" s="189"/>
      <c r="H7" s="189"/>
      <c r="I7" s="189"/>
      <c r="J7" s="190"/>
      <c r="K7" s="190"/>
      <c r="L7" s="190"/>
    </row>
    <row r="8" spans="1:12" s="89" customFormat="1" ht="39.75" customHeight="1" x14ac:dyDescent="0.25">
      <c r="A8" s="91"/>
      <c r="B8" s="92"/>
      <c r="C8" s="92"/>
      <c r="D8" s="92"/>
      <c r="E8" s="92"/>
      <c r="F8" s="92"/>
      <c r="G8" s="92"/>
      <c r="H8" s="92"/>
      <c r="I8" s="92"/>
      <c r="J8" s="90"/>
      <c r="K8" s="90"/>
      <c r="L8" s="90"/>
    </row>
    <row r="9" spans="1:12" s="89" customFormat="1" ht="14.25" customHeight="1" x14ac:dyDescent="0.25">
      <c r="A9" s="91"/>
      <c r="B9" s="92"/>
      <c r="C9" s="92"/>
      <c r="D9" s="92"/>
      <c r="E9" s="92"/>
      <c r="F9" s="92"/>
      <c r="G9" s="92"/>
      <c r="H9" s="92"/>
      <c r="I9" s="92"/>
      <c r="J9" s="90"/>
      <c r="K9" s="90"/>
      <c r="L9" s="90"/>
    </row>
    <row r="10" spans="1:12" s="89" customFormat="1" ht="14.25" customHeight="1" x14ac:dyDescent="0.25">
      <c r="A10" s="91"/>
      <c r="B10" s="92"/>
      <c r="C10" s="92"/>
      <c r="D10" s="92"/>
      <c r="E10" s="92"/>
      <c r="F10" s="92"/>
      <c r="G10" s="92"/>
      <c r="H10" s="92"/>
      <c r="I10" s="92"/>
      <c r="J10" s="90"/>
      <c r="K10" s="90"/>
      <c r="L10" s="90"/>
    </row>
    <row r="11" spans="1:12" s="89" customFormat="1" ht="12.75" customHeight="1" x14ac:dyDescent="0.25">
      <c r="A11" s="91"/>
      <c r="B11" s="92"/>
      <c r="C11" s="92"/>
      <c r="D11" s="92"/>
      <c r="E11" s="92"/>
      <c r="F11" s="92"/>
      <c r="G11" s="92"/>
      <c r="H11" s="92"/>
      <c r="I11" s="92"/>
      <c r="J11" s="90"/>
      <c r="K11" s="90"/>
      <c r="L11" s="90"/>
    </row>
    <row r="12" spans="1:12" ht="15" x14ac:dyDescent="0.25">
      <c r="A12" s="99"/>
      <c r="B12" s="102"/>
      <c r="C12" s="193" t="s">
        <v>1</v>
      </c>
      <c r="D12" s="194"/>
      <c r="E12" s="193" t="s">
        <v>2</v>
      </c>
      <c r="F12" s="194"/>
      <c r="G12" s="103"/>
      <c r="H12" s="193" t="s">
        <v>3</v>
      </c>
      <c r="I12" s="195"/>
      <c r="J12" s="195"/>
      <c r="K12" s="194"/>
      <c r="L12" s="99"/>
    </row>
    <row r="13" spans="1:12" ht="15" x14ac:dyDescent="0.25">
      <c r="A13" s="99"/>
      <c r="B13" s="119" t="s">
        <v>0</v>
      </c>
      <c r="C13" s="130">
        <f>VALUE(RIGHT(A7, 4))</f>
        <v>2022</v>
      </c>
      <c r="D13" s="131">
        <f>C13-1</f>
        <v>2021</v>
      </c>
      <c r="E13" s="130">
        <f>C13</f>
        <v>2022</v>
      </c>
      <c r="F13" s="131">
        <f>D13</f>
        <v>2021</v>
      </c>
      <c r="G13" s="132"/>
      <c r="H13" s="130" t="s">
        <v>4</v>
      </c>
      <c r="I13" s="131" t="s">
        <v>2</v>
      </c>
      <c r="J13" s="130" t="s">
        <v>4</v>
      </c>
      <c r="K13" s="131" t="s">
        <v>2</v>
      </c>
      <c r="L13" s="99"/>
    </row>
    <row r="14" spans="1:12" ht="15" x14ac:dyDescent="0.25">
      <c r="A14" s="99"/>
      <c r="B14" s="104"/>
      <c r="C14" s="105"/>
      <c r="D14" s="106"/>
      <c r="E14" s="105"/>
      <c r="F14" s="106"/>
      <c r="G14" s="107"/>
      <c r="H14" s="105"/>
      <c r="I14" s="106"/>
      <c r="J14" s="105"/>
      <c r="K14" s="106"/>
      <c r="L14" s="99"/>
    </row>
    <row r="15" spans="1:12" ht="15" x14ac:dyDescent="0.25">
      <c r="A15" s="99"/>
      <c r="B15" s="108" t="s">
        <v>105</v>
      </c>
      <c r="C15" s="109">
        <v>1254</v>
      </c>
      <c r="D15" s="110">
        <v>1259</v>
      </c>
      <c r="E15" s="109">
        <v>16228</v>
      </c>
      <c r="F15" s="110">
        <v>16002</v>
      </c>
      <c r="G15" s="111"/>
      <c r="H15" s="109">
        <f t="shared" ref="H15:H22" si="0">C15-D15</f>
        <v>-5</v>
      </c>
      <c r="I15" s="110">
        <f t="shared" ref="I15:I22" si="1">E15-F15</f>
        <v>226</v>
      </c>
      <c r="J15" s="112">
        <f t="shared" ref="J15:J22" si="2">IF(D15=0, "-", IF(H15/D15&lt;10, H15/D15, "&gt;999%"))</f>
        <v>-3.9714058776806989E-3</v>
      </c>
      <c r="K15" s="113">
        <f t="shared" ref="K15:K22" si="3">IF(F15=0, "-", IF(I15/F15&lt;10, I15/F15, "&gt;999%"))</f>
        <v>1.412323459567554E-2</v>
      </c>
      <c r="L15" s="99"/>
    </row>
    <row r="16" spans="1:12" ht="15" x14ac:dyDescent="0.25">
      <c r="A16" s="99"/>
      <c r="B16" s="108" t="s">
        <v>106</v>
      </c>
      <c r="C16" s="109">
        <v>25798</v>
      </c>
      <c r="D16" s="110">
        <v>24733</v>
      </c>
      <c r="E16" s="109">
        <v>338012</v>
      </c>
      <c r="F16" s="110">
        <v>328185</v>
      </c>
      <c r="G16" s="111"/>
      <c r="H16" s="109">
        <f t="shared" si="0"/>
        <v>1065</v>
      </c>
      <c r="I16" s="110">
        <f t="shared" si="1"/>
        <v>9827</v>
      </c>
      <c r="J16" s="112">
        <f t="shared" si="2"/>
        <v>4.3059879513200984E-2</v>
      </c>
      <c r="K16" s="113">
        <f t="shared" si="3"/>
        <v>2.9943477002300531E-2</v>
      </c>
      <c r="L16" s="99"/>
    </row>
    <row r="17" spans="1:12" ht="15" x14ac:dyDescent="0.25">
      <c r="A17" s="99"/>
      <c r="B17" s="108" t="s">
        <v>107</v>
      </c>
      <c r="C17" s="109">
        <v>707</v>
      </c>
      <c r="D17" s="110">
        <v>669</v>
      </c>
      <c r="E17" s="109">
        <v>9849</v>
      </c>
      <c r="F17" s="110">
        <v>9833</v>
      </c>
      <c r="G17" s="111"/>
      <c r="H17" s="109">
        <f t="shared" si="0"/>
        <v>38</v>
      </c>
      <c r="I17" s="110">
        <f t="shared" si="1"/>
        <v>16</v>
      </c>
      <c r="J17" s="112">
        <f t="shared" si="2"/>
        <v>5.6801195814648729E-2</v>
      </c>
      <c r="K17" s="113">
        <f t="shared" si="3"/>
        <v>1.6271738025017796E-3</v>
      </c>
      <c r="L17" s="99"/>
    </row>
    <row r="18" spans="1:12" ht="15" x14ac:dyDescent="0.25">
      <c r="A18" s="99"/>
      <c r="B18" s="108" t="s">
        <v>108</v>
      </c>
      <c r="C18" s="109">
        <v>20204</v>
      </c>
      <c r="D18" s="110">
        <v>16458</v>
      </c>
      <c r="E18" s="109">
        <v>235591</v>
      </c>
      <c r="F18" s="110">
        <v>229775</v>
      </c>
      <c r="G18" s="111"/>
      <c r="H18" s="109">
        <f t="shared" si="0"/>
        <v>3746</v>
      </c>
      <c r="I18" s="110">
        <f t="shared" si="1"/>
        <v>5816</v>
      </c>
      <c r="J18" s="112">
        <f t="shared" si="2"/>
        <v>0.22760967310730343</v>
      </c>
      <c r="K18" s="113">
        <f t="shared" si="3"/>
        <v>2.5311717984985313E-2</v>
      </c>
      <c r="L18" s="99"/>
    </row>
    <row r="19" spans="1:12" ht="15" x14ac:dyDescent="0.25">
      <c r="A19" s="99"/>
      <c r="B19" s="108" t="s">
        <v>109</v>
      </c>
      <c r="C19" s="109">
        <v>5649</v>
      </c>
      <c r="D19" s="110">
        <v>4889</v>
      </c>
      <c r="E19" s="109">
        <v>69373</v>
      </c>
      <c r="F19" s="110">
        <v>68605</v>
      </c>
      <c r="G19" s="111"/>
      <c r="H19" s="109">
        <f t="shared" si="0"/>
        <v>760</v>
      </c>
      <c r="I19" s="110">
        <f t="shared" si="1"/>
        <v>768</v>
      </c>
      <c r="J19" s="112">
        <f t="shared" si="2"/>
        <v>0.15545101247698917</v>
      </c>
      <c r="K19" s="113">
        <f t="shared" si="3"/>
        <v>1.1194519349901611E-2</v>
      </c>
      <c r="L19" s="99"/>
    </row>
    <row r="20" spans="1:12" ht="15" x14ac:dyDescent="0.25">
      <c r="A20" s="99"/>
      <c r="B20" s="108" t="s">
        <v>110</v>
      </c>
      <c r="C20" s="109">
        <v>1668</v>
      </c>
      <c r="D20" s="110">
        <v>1453</v>
      </c>
      <c r="E20" s="109">
        <v>19157</v>
      </c>
      <c r="F20" s="110">
        <v>18564</v>
      </c>
      <c r="G20" s="111"/>
      <c r="H20" s="109">
        <f t="shared" si="0"/>
        <v>215</v>
      </c>
      <c r="I20" s="110">
        <f t="shared" si="1"/>
        <v>593</v>
      </c>
      <c r="J20" s="112">
        <f t="shared" si="2"/>
        <v>0.14796971782518925</v>
      </c>
      <c r="K20" s="113">
        <f t="shared" si="3"/>
        <v>3.1943546649429E-2</v>
      </c>
      <c r="L20" s="99"/>
    </row>
    <row r="21" spans="1:12" ht="15" x14ac:dyDescent="0.25">
      <c r="A21" s="99"/>
      <c r="B21" s="108" t="s">
        <v>111</v>
      </c>
      <c r="C21" s="109">
        <v>24005</v>
      </c>
      <c r="D21" s="110">
        <v>21249</v>
      </c>
      <c r="E21" s="109">
        <v>287314</v>
      </c>
      <c r="F21" s="110">
        <v>272733</v>
      </c>
      <c r="G21" s="111"/>
      <c r="H21" s="109">
        <f t="shared" si="0"/>
        <v>2756</v>
      </c>
      <c r="I21" s="110">
        <f t="shared" si="1"/>
        <v>14581</v>
      </c>
      <c r="J21" s="112">
        <f t="shared" si="2"/>
        <v>0.12970022118687938</v>
      </c>
      <c r="K21" s="113">
        <f t="shared" si="3"/>
        <v>5.3462543953243652E-2</v>
      </c>
      <c r="L21" s="99"/>
    </row>
    <row r="22" spans="1:12" ht="15" x14ac:dyDescent="0.25">
      <c r="A22" s="99"/>
      <c r="B22" s="108" t="s">
        <v>112</v>
      </c>
      <c r="C22" s="109">
        <v>8635</v>
      </c>
      <c r="D22" s="110">
        <v>7692</v>
      </c>
      <c r="E22" s="109">
        <v>105905</v>
      </c>
      <c r="F22" s="110">
        <v>106134</v>
      </c>
      <c r="G22" s="111"/>
      <c r="H22" s="109">
        <f t="shared" si="0"/>
        <v>943</v>
      </c>
      <c r="I22" s="110">
        <f t="shared" si="1"/>
        <v>-229</v>
      </c>
      <c r="J22" s="112">
        <f t="shared" si="2"/>
        <v>0.12259490379615184</v>
      </c>
      <c r="K22" s="113">
        <f t="shared" si="3"/>
        <v>-2.1576497635065108E-3</v>
      </c>
      <c r="L22" s="99"/>
    </row>
    <row r="23" spans="1:12" ht="15" x14ac:dyDescent="0.25">
      <c r="A23" s="99"/>
      <c r="B23" s="108"/>
      <c r="C23" s="114"/>
      <c r="D23" s="115"/>
      <c r="E23" s="114"/>
      <c r="F23" s="115"/>
      <c r="G23" s="116"/>
      <c r="H23" s="114"/>
      <c r="I23" s="115"/>
      <c r="J23" s="117"/>
      <c r="K23" s="118"/>
      <c r="L23" s="99"/>
    </row>
    <row r="24" spans="1:12" s="43" customFormat="1" ht="15.6" x14ac:dyDescent="0.3">
      <c r="A24" s="100"/>
      <c r="B24" s="119" t="s">
        <v>5</v>
      </c>
      <c r="C24" s="120">
        <f>SUM(C15:C23)</f>
        <v>87920</v>
      </c>
      <c r="D24" s="121">
        <f>SUM(D15:D23)</f>
        <v>78402</v>
      </c>
      <c r="E24" s="120">
        <f>SUM(E15:E23)</f>
        <v>1081429</v>
      </c>
      <c r="F24" s="121">
        <f>SUM(F15:F23)</f>
        <v>1049831</v>
      </c>
      <c r="G24" s="122"/>
      <c r="H24" s="120">
        <f>SUM(H15:H23)</f>
        <v>9518</v>
      </c>
      <c r="I24" s="121">
        <f>SUM(I15:I23)</f>
        <v>31598</v>
      </c>
      <c r="J24" s="123">
        <f>IF(D24=0, 0, H24/D24)</f>
        <v>0.12139996428662535</v>
      </c>
      <c r="K24" s="124">
        <f>IF(F24=0, 0, I24/F24)</f>
        <v>3.0098177706697555E-2</v>
      </c>
      <c r="L24" s="101"/>
    </row>
    <row r="25" spans="1:12" s="43" customFormat="1" x14ac:dyDescent="0.25">
      <c r="A25" s="94"/>
      <c r="B25" s="95"/>
      <c r="C25" s="96"/>
      <c r="D25" s="96"/>
      <c r="E25" s="96"/>
      <c r="F25" s="96"/>
      <c r="G25" s="96"/>
      <c r="H25" s="96"/>
      <c r="I25" s="96"/>
      <c r="J25" s="97"/>
      <c r="K25" s="97"/>
    </row>
    <row r="26" spans="1:12" s="43" customFormat="1" x14ac:dyDescent="0.25">
      <c r="A26" s="94"/>
      <c r="B26" s="94"/>
      <c r="C26" s="98"/>
      <c r="D26" s="98"/>
      <c r="E26" s="98"/>
      <c r="F26" s="98"/>
      <c r="G26" s="98"/>
      <c r="H26" s="98"/>
      <c r="I26" s="98"/>
      <c r="J26" s="97"/>
      <c r="K26" s="97"/>
    </row>
    <row r="27" spans="1:12" s="43" customFormat="1" ht="13.8" x14ac:dyDescent="0.25">
      <c r="A27" s="94"/>
      <c r="B27" s="125"/>
      <c r="C27" s="98"/>
      <c r="D27" s="98"/>
      <c r="E27" s="98"/>
      <c r="F27" s="98"/>
      <c r="G27" s="98"/>
      <c r="H27" s="98"/>
      <c r="I27" s="98"/>
      <c r="J27" s="97"/>
      <c r="K27" s="97"/>
    </row>
    <row r="28" spans="1:12" s="43" customFormat="1" ht="13.8" x14ac:dyDescent="0.25">
      <c r="A28" s="94"/>
      <c r="B28" s="125"/>
      <c r="C28" s="98"/>
      <c r="D28" s="98"/>
      <c r="E28" s="98"/>
      <c r="F28" s="98"/>
      <c r="G28" s="98"/>
      <c r="H28" s="98"/>
      <c r="I28" s="98"/>
      <c r="J28" s="97"/>
      <c r="K28" s="97"/>
    </row>
    <row r="29" spans="1:12" s="43" customFormat="1" ht="13.8" x14ac:dyDescent="0.25">
      <c r="A29" s="94"/>
      <c r="B29" s="125"/>
      <c r="C29" s="98"/>
      <c r="D29" s="98"/>
      <c r="E29" s="98"/>
      <c r="F29" s="98"/>
      <c r="G29" s="98"/>
      <c r="H29" s="98"/>
      <c r="I29" s="98"/>
      <c r="J29" s="97"/>
      <c r="K29" s="97"/>
    </row>
    <row r="30" spans="1:12" s="43" customFormat="1" ht="13.8" x14ac:dyDescent="0.25">
      <c r="A30" s="94"/>
      <c r="B30" s="125"/>
      <c r="C30" s="98"/>
      <c r="D30" s="98"/>
      <c r="E30" s="98"/>
      <c r="F30" s="98"/>
      <c r="G30" s="98"/>
      <c r="H30" s="98"/>
      <c r="I30" s="98"/>
      <c r="J30" s="97"/>
      <c r="K30" s="97"/>
    </row>
    <row r="31" spans="1:12" s="43" customFormat="1" x14ac:dyDescent="0.25">
      <c r="A31" s="94"/>
      <c r="C31" s="98"/>
      <c r="D31" s="98"/>
      <c r="E31" s="98"/>
      <c r="F31" s="98"/>
      <c r="G31" s="98"/>
      <c r="H31" s="98"/>
      <c r="I31" s="98"/>
      <c r="J31" s="97"/>
      <c r="K31" s="97"/>
    </row>
    <row r="32" spans="1:12" s="43" customFormat="1" x14ac:dyDescent="0.25">
      <c r="A32" s="94"/>
      <c r="C32" s="98"/>
      <c r="D32" s="98"/>
      <c r="E32" s="98"/>
      <c r="F32" s="98"/>
      <c r="G32" s="98"/>
      <c r="H32" s="98"/>
      <c r="I32" s="98"/>
      <c r="J32" s="97"/>
      <c r="K32" s="97"/>
    </row>
    <row r="33" spans="1:15" s="43" customFormat="1" x14ac:dyDescent="0.25">
      <c r="A33" s="94"/>
      <c r="B33" s="94"/>
      <c r="C33" s="98"/>
      <c r="D33" s="98"/>
      <c r="E33" s="98"/>
      <c r="F33" s="98"/>
      <c r="G33" s="98"/>
      <c r="H33" s="98"/>
      <c r="I33" s="98"/>
      <c r="J33" s="97"/>
      <c r="K33" s="97"/>
    </row>
    <row r="34" spans="1:15" s="43" customFormat="1" x14ac:dyDescent="0.25">
      <c r="A34" s="94"/>
      <c r="B34" s="94"/>
      <c r="C34" s="98"/>
      <c r="D34" s="98"/>
      <c r="E34" s="98"/>
      <c r="F34" s="98"/>
      <c r="G34" s="98"/>
      <c r="H34" s="98"/>
      <c r="I34" s="98"/>
      <c r="J34" s="97"/>
      <c r="K34" s="97"/>
    </row>
    <row r="35" spans="1:15" s="43" customFormat="1" x14ac:dyDescent="0.25">
      <c r="A35" s="94"/>
      <c r="B35" s="94"/>
      <c r="C35" s="98"/>
      <c r="D35" s="98"/>
      <c r="E35" s="98"/>
      <c r="F35" s="98"/>
      <c r="G35" s="98"/>
      <c r="H35" s="98"/>
      <c r="I35" s="98"/>
      <c r="J35" s="97"/>
      <c r="K35" s="97"/>
      <c r="O35" s="137"/>
    </row>
    <row r="36" spans="1:15" ht="12.75" customHeight="1" x14ac:dyDescent="0.25">
      <c r="A36" s="185"/>
      <c r="B36" s="185"/>
      <c r="C36" s="185"/>
      <c r="D36" s="185"/>
      <c r="E36" s="185"/>
      <c r="F36" s="185"/>
      <c r="G36" s="185"/>
      <c r="H36" s="185"/>
      <c r="I36" s="185"/>
    </row>
    <row r="37" spans="1:15" s="90" customFormat="1" ht="29.25" customHeight="1" x14ac:dyDescent="0.25">
      <c r="A37" s="127"/>
      <c r="B37" s="179" t="s">
        <v>716</v>
      </c>
      <c r="C37" s="180"/>
      <c r="D37" s="180"/>
      <c r="E37" s="180"/>
      <c r="F37" s="180"/>
      <c r="G37" s="180"/>
      <c r="H37" s="180"/>
      <c r="I37" s="180"/>
      <c r="J37" s="180"/>
      <c r="K37" s="180"/>
      <c r="L37" s="135"/>
    </row>
    <row r="38" spans="1:15" s="90" customFormat="1" ht="29.25" customHeight="1" x14ac:dyDescent="0.25">
      <c r="A38" s="126"/>
      <c r="B38" s="180"/>
      <c r="C38" s="180"/>
      <c r="D38" s="180"/>
      <c r="E38" s="180"/>
      <c r="F38" s="180"/>
      <c r="G38" s="180"/>
      <c r="H38" s="180"/>
      <c r="I38" s="180"/>
      <c r="J38" s="180"/>
      <c r="K38" s="180"/>
      <c r="L38" s="135"/>
    </row>
    <row r="39" spans="1:15" s="90" customFormat="1" ht="29.25" customHeight="1" x14ac:dyDescent="0.25">
      <c r="A39" s="126"/>
      <c r="B39" s="180"/>
      <c r="C39" s="180"/>
      <c r="D39" s="180"/>
      <c r="E39" s="180"/>
      <c r="F39" s="180"/>
      <c r="G39" s="180"/>
      <c r="H39" s="180"/>
      <c r="I39" s="180"/>
      <c r="J39" s="180"/>
      <c r="K39" s="180"/>
      <c r="L39" s="136"/>
    </row>
    <row r="40" spans="1:15" s="90" customFormat="1" ht="29.25" customHeight="1" x14ac:dyDescent="0.25">
      <c r="A40" s="134"/>
      <c r="B40" s="181"/>
      <c r="C40" s="181"/>
      <c r="D40" s="181"/>
      <c r="E40" s="181"/>
      <c r="F40" s="181"/>
      <c r="G40" s="181"/>
      <c r="H40" s="181"/>
      <c r="I40" s="181"/>
      <c r="J40" s="181"/>
      <c r="K40" s="181"/>
      <c r="L40" s="133"/>
    </row>
    <row r="44" spans="1:15" x14ac:dyDescent="0.25">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06"/>
  <sheetViews>
    <sheetView tabSelected="1" zoomScaleNormal="100" workbookViewId="0">
      <selection activeCell="M1" sqref="M1"/>
    </sheetView>
  </sheetViews>
  <sheetFormatPr defaultRowHeight="13.2" x14ac:dyDescent="0.25"/>
  <cols>
    <col min="1" max="1" width="30.109375"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113</v>
      </c>
      <c r="B2" s="202" t="s">
        <v>104</v>
      </c>
      <c r="C2" s="198"/>
      <c r="D2" s="198"/>
      <c r="E2" s="203"/>
      <c r="F2" s="203"/>
      <c r="G2" s="203"/>
      <c r="H2" s="203"/>
      <c r="I2" s="203"/>
      <c r="J2" s="203"/>
      <c r="K2" s="203"/>
    </row>
    <row r="4" spans="1:11" ht="15.6" x14ac:dyDescent="0.3">
      <c r="A4" s="164" t="s">
        <v>124</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124</v>
      </c>
      <c r="B6" s="61" t="s">
        <v>12</v>
      </c>
      <c r="C6" s="62" t="s">
        <v>13</v>
      </c>
      <c r="D6" s="61" t="s">
        <v>12</v>
      </c>
      <c r="E6" s="63" t="s">
        <v>13</v>
      </c>
      <c r="F6" s="62" t="s">
        <v>12</v>
      </c>
      <c r="G6" s="62" t="s">
        <v>13</v>
      </c>
      <c r="H6" s="61" t="s">
        <v>12</v>
      </c>
      <c r="I6" s="63" t="s">
        <v>13</v>
      </c>
      <c r="J6" s="61"/>
      <c r="K6" s="63"/>
    </row>
    <row r="7" spans="1:11" x14ac:dyDescent="0.25">
      <c r="A7" s="7" t="s">
        <v>352</v>
      </c>
      <c r="B7" s="65">
        <v>28</v>
      </c>
      <c r="C7" s="34">
        <f>IF(B18=0, "-", B7/B18)</f>
        <v>2.7000964320154291E-2</v>
      </c>
      <c r="D7" s="65">
        <v>19</v>
      </c>
      <c r="E7" s="9">
        <f>IF(D18=0, "-", D7/D18)</f>
        <v>2.7616279069767442E-2</v>
      </c>
      <c r="F7" s="81">
        <v>420</v>
      </c>
      <c r="G7" s="34">
        <f>IF(F18=0, "-", F7/F18)</f>
        <v>3.7466547725245318E-2</v>
      </c>
      <c r="H7" s="65">
        <v>550</v>
      </c>
      <c r="I7" s="9">
        <f>IF(H18=0, "-", H7/H18)</f>
        <v>4.6649703138252757E-2</v>
      </c>
      <c r="J7" s="8">
        <f t="shared" ref="J7:J16" si="0">IF(D7=0, "-", IF((B7-D7)/D7&lt;10, (B7-D7)/D7, "&gt;999%"))</f>
        <v>0.47368421052631576</v>
      </c>
      <c r="K7" s="9">
        <f t="shared" ref="K7:K16" si="1">IF(H7=0, "-", IF((F7-H7)/H7&lt;10, (F7-H7)/H7, "&gt;999%"))</f>
        <v>-0.23636363636363636</v>
      </c>
    </row>
    <row r="8" spans="1:11" x14ac:dyDescent="0.25">
      <c r="A8" s="7" t="s">
        <v>353</v>
      </c>
      <c r="B8" s="65">
        <v>14</v>
      </c>
      <c r="C8" s="34">
        <f>IF(B18=0, "-", B8/B18)</f>
        <v>1.3500482160077145E-2</v>
      </c>
      <c r="D8" s="65">
        <v>65</v>
      </c>
      <c r="E8" s="9">
        <f>IF(D18=0, "-", D8/D18)</f>
        <v>9.4476744186046513E-2</v>
      </c>
      <c r="F8" s="81">
        <v>1519</v>
      </c>
      <c r="G8" s="34">
        <f>IF(F18=0, "-", F8/F18)</f>
        <v>0.13550401427297057</v>
      </c>
      <c r="H8" s="65">
        <v>1569</v>
      </c>
      <c r="I8" s="9">
        <f>IF(H18=0, "-", H8/H18)</f>
        <v>0.13307888040712468</v>
      </c>
      <c r="J8" s="8">
        <f t="shared" si="0"/>
        <v>-0.7846153846153846</v>
      </c>
      <c r="K8" s="9">
        <f t="shared" si="1"/>
        <v>-3.1867431485022309E-2</v>
      </c>
    </row>
    <row r="9" spans="1:11" x14ac:dyDescent="0.25">
      <c r="A9" s="7" t="s">
        <v>354</v>
      </c>
      <c r="B9" s="65">
        <v>80</v>
      </c>
      <c r="C9" s="34">
        <f>IF(B18=0, "-", B9/B18)</f>
        <v>7.7145612343297976E-2</v>
      </c>
      <c r="D9" s="65">
        <v>130</v>
      </c>
      <c r="E9" s="9">
        <f>IF(D18=0, "-", D9/D18)</f>
        <v>0.18895348837209303</v>
      </c>
      <c r="F9" s="81">
        <v>1636</v>
      </c>
      <c r="G9" s="34">
        <f>IF(F18=0, "-", F9/F18)</f>
        <v>0.14594112399643175</v>
      </c>
      <c r="H9" s="65">
        <v>1699</v>
      </c>
      <c r="I9" s="9">
        <f>IF(H18=0, "-", H9/H18)</f>
        <v>0.14410517387616625</v>
      </c>
      <c r="J9" s="8">
        <f t="shared" si="0"/>
        <v>-0.38461538461538464</v>
      </c>
      <c r="K9" s="9">
        <f t="shared" si="1"/>
        <v>-3.7080635668040027E-2</v>
      </c>
    </row>
    <row r="10" spans="1:11" x14ac:dyDescent="0.25">
      <c r="A10" s="7" t="s">
        <v>355</v>
      </c>
      <c r="B10" s="65">
        <v>461</v>
      </c>
      <c r="C10" s="34">
        <f>IF(B18=0, "-", B10/B18)</f>
        <v>0.4445515911282546</v>
      </c>
      <c r="D10" s="65">
        <v>180</v>
      </c>
      <c r="E10" s="9">
        <f>IF(D18=0, "-", D10/D18)</f>
        <v>0.26162790697674421</v>
      </c>
      <c r="F10" s="81">
        <v>2706</v>
      </c>
      <c r="G10" s="34">
        <f>IF(F18=0, "-", F10/F18)</f>
        <v>0.24139161462979483</v>
      </c>
      <c r="H10" s="65">
        <v>2913</v>
      </c>
      <c r="I10" s="9">
        <f>IF(H18=0, "-", H10/H18)</f>
        <v>0.2470737913486005</v>
      </c>
      <c r="J10" s="8">
        <f t="shared" si="0"/>
        <v>1.5611111111111111</v>
      </c>
      <c r="K10" s="9">
        <f t="shared" si="1"/>
        <v>-7.1060762100926878E-2</v>
      </c>
    </row>
    <row r="11" spans="1:11" x14ac:dyDescent="0.25">
      <c r="A11" s="7" t="s">
        <v>356</v>
      </c>
      <c r="B11" s="65">
        <v>0</v>
      </c>
      <c r="C11" s="34">
        <f>IF(B18=0, "-", B11/B18)</f>
        <v>0</v>
      </c>
      <c r="D11" s="65">
        <v>33</v>
      </c>
      <c r="E11" s="9">
        <f>IF(D18=0, "-", D11/D18)</f>
        <v>4.7965116279069769E-2</v>
      </c>
      <c r="F11" s="81">
        <v>183</v>
      </c>
      <c r="G11" s="34">
        <f>IF(F18=0, "-", F11/F18)</f>
        <v>1.6324710080285458E-2</v>
      </c>
      <c r="H11" s="65">
        <v>396</v>
      </c>
      <c r="I11" s="9">
        <f>IF(H18=0, "-", H11/H18)</f>
        <v>3.3587786259541987E-2</v>
      </c>
      <c r="J11" s="8">
        <f t="shared" si="0"/>
        <v>-1</v>
      </c>
      <c r="K11" s="9">
        <f t="shared" si="1"/>
        <v>-0.53787878787878785</v>
      </c>
    </row>
    <row r="12" spans="1:11" x14ac:dyDescent="0.25">
      <c r="A12" s="7" t="s">
        <v>357</v>
      </c>
      <c r="B12" s="65">
        <v>9</v>
      </c>
      <c r="C12" s="34">
        <f>IF(B18=0, "-", B12/B18)</f>
        <v>8.6788813886210219E-3</v>
      </c>
      <c r="D12" s="65">
        <v>13</v>
      </c>
      <c r="E12" s="9">
        <f>IF(D18=0, "-", D12/D18)</f>
        <v>1.8895348837209301E-2</v>
      </c>
      <c r="F12" s="81">
        <v>241</v>
      </c>
      <c r="G12" s="34">
        <f>IF(F18=0, "-", F12/F18)</f>
        <v>2.1498661909009814E-2</v>
      </c>
      <c r="H12" s="65">
        <v>107</v>
      </c>
      <c r="I12" s="9">
        <f>IF(H18=0, "-", H12/H18)</f>
        <v>9.0754877014418995E-3</v>
      </c>
      <c r="J12" s="8">
        <f t="shared" si="0"/>
        <v>-0.30769230769230771</v>
      </c>
      <c r="K12" s="9">
        <f t="shared" si="1"/>
        <v>1.2523364485981308</v>
      </c>
    </row>
    <row r="13" spans="1:11" x14ac:dyDescent="0.25">
      <c r="A13" s="7" t="s">
        <v>358</v>
      </c>
      <c r="B13" s="65">
        <v>41</v>
      </c>
      <c r="C13" s="34">
        <f>IF(B18=0, "-", B13/B18)</f>
        <v>3.9537126325940211E-2</v>
      </c>
      <c r="D13" s="65">
        <v>28</v>
      </c>
      <c r="E13" s="9">
        <f>IF(D18=0, "-", D13/D18)</f>
        <v>4.0697674418604654E-2</v>
      </c>
      <c r="F13" s="81">
        <v>379</v>
      </c>
      <c r="G13" s="34">
        <f>IF(F18=0, "-", F13/F18)</f>
        <v>3.3809099018733274E-2</v>
      </c>
      <c r="H13" s="65">
        <v>464</v>
      </c>
      <c r="I13" s="9">
        <f>IF(H18=0, "-", H13/H18)</f>
        <v>3.9355385920271414E-2</v>
      </c>
      <c r="J13" s="8">
        <f t="shared" si="0"/>
        <v>0.4642857142857143</v>
      </c>
      <c r="K13" s="9">
        <f t="shared" si="1"/>
        <v>-0.18318965517241378</v>
      </c>
    </row>
    <row r="14" spans="1:11" x14ac:dyDescent="0.25">
      <c r="A14" s="7" t="s">
        <v>359</v>
      </c>
      <c r="B14" s="65">
        <v>172</v>
      </c>
      <c r="C14" s="34">
        <f>IF(B18=0, "-", B14/B18)</f>
        <v>0.16586306653809066</v>
      </c>
      <c r="D14" s="65">
        <v>43</v>
      </c>
      <c r="E14" s="9">
        <f>IF(D18=0, "-", D14/D18)</f>
        <v>6.25E-2</v>
      </c>
      <c r="F14" s="81">
        <v>1259</v>
      </c>
      <c r="G14" s="34">
        <f>IF(F18=0, "-", F14/F18)</f>
        <v>0.11231043710972347</v>
      </c>
      <c r="H14" s="65">
        <v>1113</v>
      </c>
      <c r="I14" s="9">
        <f>IF(H18=0, "-", H14/H18)</f>
        <v>9.4402035623409666E-2</v>
      </c>
      <c r="J14" s="8">
        <f t="shared" si="0"/>
        <v>3</v>
      </c>
      <c r="K14" s="9">
        <f t="shared" si="1"/>
        <v>0.13117699910152741</v>
      </c>
    </row>
    <row r="15" spans="1:11" x14ac:dyDescent="0.25">
      <c r="A15" s="7" t="s">
        <v>360</v>
      </c>
      <c r="B15" s="65">
        <v>167</v>
      </c>
      <c r="C15" s="34">
        <f>IF(B18=0, "-", B15/B18)</f>
        <v>0.16104146576663453</v>
      </c>
      <c r="D15" s="65">
        <v>114</v>
      </c>
      <c r="E15" s="9">
        <f>IF(D18=0, "-", D15/D18)</f>
        <v>0.16569767441860464</v>
      </c>
      <c r="F15" s="81">
        <v>1923</v>
      </c>
      <c r="G15" s="34">
        <f>IF(F18=0, "-", F15/F18)</f>
        <v>0.17154326494201605</v>
      </c>
      <c r="H15" s="65">
        <v>1758</v>
      </c>
      <c r="I15" s="9">
        <f>IF(H18=0, "-", H15/H18)</f>
        <v>0.14910941475826972</v>
      </c>
      <c r="J15" s="8">
        <f t="shared" si="0"/>
        <v>0.46491228070175439</v>
      </c>
      <c r="K15" s="9">
        <f t="shared" si="1"/>
        <v>9.3856655290102384E-2</v>
      </c>
    </row>
    <row r="16" spans="1:11" x14ac:dyDescent="0.25">
      <c r="A16" s="7" t="s">
        <v>361</v>
      </c>
      <c r="B16" s="65">
        <v>65</v>
      </c>
      <c r="C16" s="34">
        <f>IF(B18=0, "-", B16/B18)</f>
        <v>6.2680810028929598E-2</v>
      </c>
      <c r="D16" s="65">
        <v>63</v>
      </c>
      <c r="E16" s="9">
        <f>IF(D18=0, "-", D16/D18)</f>
        <v>9.1569767441860461E-2</v>
      </c>
      <c r="F16" s="81">
        <v>944</v>
      </c>
      <c r="G16" s="34">
        <f>IF(F18=0, "-", F16/F18)</f>
        <v>8.4210526315789472E-2</v>
      </c>
      <c r="H16" s="65">
        <v>1221</v>
      </c>
      <c r="I16" s="9">
        <f>IF(H18=0, "-", H16/H18)</f>
        <v>0.10356234096692112</v>
      </c>
      <c r="J16" s="8">
        <f t="shared" si="0"/>
        <v>3.1746031746031744E-2</v>
      </c>
      <c r="K16" s="9">
        <f t="shared" si="1"/>
        <v>-0.22686322686322685</v>
      </c>
    </row>
    <row r="17" spans="1:11" x14ac:dyDescent="0.25">
      <c r="A17" s="2"/>
      <c r="B17" s="68"/>
      <c r="C17" s="33"/>
      <c r="D17" s="68"/>
      <c r="E17" s="6"/>
      <c r="F17" s="82"/>
      <c r="G17" s="33"/>
      <c r="H17" s="68"/>
      <c r="I17" s="6"/>
      <c r="J17" s="5"/>
      <c r="K17" s="6"/>
    </row>
    <row r="18" spans="1:11" s="43" customFormat="1" x14ac:dyDescent="0.25">
      <c r="A18" s="162" t="s">
        <v>628</v>
      </c>
      <c r="B18" s="71">
        <f>SUM(B7:B17)</f>
        <v>1037</v>
      </c>
      <c r="C18" s="40">
        <f>B18/20204</f>
        <v>5.1326470005939415E-2</v>
      </c>
      <c r="D18" s="71">
        <f>SUM(D7:D17)</f>
        <v>688</v>
      </c>
      <c r="E18" s="41">
        <f>D18/16458</f>
        <v>4.1803378296269289E-2</v>
      </c>
      <c r="F18" s="77">
        <f>SUM(F7:F17)</f>
        <v>11210</v>
      </c>
      <c r="G18" s="42">
        <f>F18/235591</f>
        <v>4.7582462827527365E-2</v>
      </c>
      <c r="H18" s="71">
        <f>SUM(H7:H17)</f>
        <v>11790</v>
      </c>
      <c r="I18" s="41">
        <f>H18/229775</f>
        <v>5.1311065172451313E-2</v>
      </c>
      <c r="J18" s="37">
        <f>IF(D18=0, "-", IF((B18-D18)/D18&lt;10, (B18-D18)/D18, "&gt;999%"))</f>
        <v>0.50726744186046513</v>
      </c>
      <c r="K18" s="38">
        <f>IF(H18=0, "-", IF((F18-H18)/H18&lt;10, (F18-H18)/H18, "&gt;999%"))</f>
        <v>-4.9194232400339273E-2</v>
      </c>
    </row>
    <row r="19" spans="1:11" x14ac:dyDescent="0.25">
      <c r="B19" s="83"/>
      <c r="D19" s="83"/>
      <c r="F19" s="83"/>
      <c r="H19" s="83"/>
    </row>
    <row r="20" spans="1:11" s="43" customFormat="1" x14ac:dyDescent="0.25">
      <c r="A20" s="162" t="s">
        <v>628</v>
      </c>
      <c r="B20" s="71">
        <v>1037</v>
      </c>
      <c r="C20" s="40">
        <f>B20/20204</f>
        <v>5.1326470005939415E-2</v>
      </c>
      <c r="D20" s="71">
        <v>688</v>
      </c>
      <c r="E20" s="41">
        <f>D20/16458</f>
        <v>4.1803378296269289E-2</v>
      </c>
      <c r="F20" s="77">
        <v>11210</v>
      </c>
      <c r="G20" s="42">
        <f>F20/235591</f>
        <v>4.7582462827527365E-2</v>
      </c>
      <c r="H20" s="71">
        <v>11790</v>
      </c>
      <c r="I20" s="41">
        <f>H20/229775</f>
        <v>5.1311065172451313E-2</v>
      </c>
      <c r="J20" s="37">
        <f>IF(D20=0, "-", IF((B20-D20)/D20&lt;10, (B20-D20)/D20, "&gt;999%"))</f>
        <v>0.50726744186046513</v>
      </c>
      <c r="K20" s="38">
        <f>IF(H20=0, "-", IF((F20-H20)/H20&lt;10, (F20-H20)/H20, "&gt;999%"))</f>
        <v>-4.9194232400339273E-2</v>
      </c>
    </row>
    <row r="21" spans="1:11" x14ac:dyDescent="0.25">
      <c r="B21" s="83"/>
      <c r="D21" s="83"/>
      <c r="F21" s="83"/>
      <c r="H21" s="83"/>
    </row>
    <row r="22" spans="1:11" ht="15.6" x14ac:dyDescent="0.3">
      <c r="A22" s="164" t="s">
        <v>125</v>
      </c>
      <c r="B22" s="196" t="s">
        <v>1</v>
      </c>
      <c r="C22" s="200"/>
      <c r="D22" s="200"/>
      <c r="E22" s="197"/>
      <c r="F22" s="196" t="s">
        <v>14</v>
      </c>
      <c r="G22" s="200"/>
      <c r="H22" s="200"/>
      <c r="I22" s="197"/>
      <c r="J22" s="196" t="s">
        <v>15</v>
      </c>
      <c r="K22" s="197"/>
    </row>
    <row r="23" spans="1:11" x14ac:dyDescent="0.25">
      <c r="A23" s="22"/>
      <c r="B23" s="196">
        <f>VALUE(RIGHT($B$2, 4))</f>
        <v>2022</v>
      </c>
      <c r="C23" s="197"/>
      <c r="D23" s="196">
        <f>B23-1</f>
        <v>2021</v>
      </c>
      <c r="E23" s="204"/>
      <c r="F23" s="196">
        <f>B23</f>
        <v>2022</v>
      </c>
      <c r="G23" s="204"/>
      <c r="H23" s="196">
        <f>D23</f>
        <v>2021</v>
      </c>
      <c r="I23" s="204"/>
      <c r="J23" s="140" t="s">
        <v>4</v>
      </c>
      <c r="K23" s="141" t="s">
        <v>2</v>
      </c>
    </row>
    <row r="24" spans="1:11" x14ac:dyDescent="0.25">
      <c r="A24" s="163" t="s">
        <v>155</v>
      </c>
      <c r="B24" s="61" t="s">
        <v>12</v>
      </c>
      <c r="C24" s="62" t="s">
        <v>13</v>
      </c>
      <c r="D24" s="61" t="s">
        <v>12</v>
      </c>
      <c r="E24" s="63" t="s">
        <v>13</v>
      </c>
      <c r="F24" s="62" t="s">
        <v>12</v>
      </c>
      <c r="G24" s="62" t="s">
        <v>13</v>
      </c>
      <c r="H24" s="61" t="s">
        <v>12</v>
      </c>
      <c r="I24" s="63" t="s">
        <v>13</v>
      </c>
      <c r="J24" s="61"/>
      <c r="K24" s="63"/>
    </row>
    <row r="25" spans="1:11" x14ac:dyDescent="0.25">
      <c r="A25" s="7" t="s">
        <v>362</v>
      </c>
      <c r="B25" s="65">
        <v>2</v>
      </c>
      <c r="C25" s="34">
        <f>IF(B49=0, "-", B25/B49)</f>
        <v>6.898930665746809E-4</v>
      </c>
      <c r="D25" s="65">
        <v>0</v>
      </c>
      <c r="E25" s="9">
        <f>IF(D49=0, "-", D25/D49)</f>
        <v>0</v>
      </c>
      <c r="F25" s="81">
        <v>14</v>
      </c>
      <c r="G25" s="34">
        <f>IF(F49=0, "-", F25/F49)</f>
        <v>5.0448632481712367E-4</v>
      </c>
      <c r="H25" s="65">
        <v>1</v>
      </c>
      <c r="I25" s="9">
        <f>IF(H49=0, "-", H25/H49)</f>
        <v>3.4493463488668896E-5</v>
      </c>
      <c r="J25" s="8" t="str">
        <f t="shared" ref="J25:J47" si="2">IF(D25=0, "-", IF((B25-D25)/D25&lt;10, (B25-D25)/D25, "&gt;999%"))</f>
        <v>-</v>
      </c>
      <c r="K25" s="9" t="str">
        <f t="shared" ref="K25:K47" si="3">IF(H25=0, "-", IF((F25-H25)/H25&lt;10, (F25-H25)/H25, "&gt;999%"))</f>
        <v>&gt;999%</v>
      </c>
    </row>
    <row r="26" spans="1:11" x14ac:dyDescent="0.25">
      <c r="A26" s="7" t="s">
        <v>363</v>
      </c>
      <c r="B26" s="65">
        <v>0</v>
      </c>
      <c r="C26" s="34">
        <f>IF(B49=0, "-", B26/B49)</f>
        <v>0</v>
      </c>
      <c r="D26" s="65">
        <v>0</v>
      </c>
      <c r="E26" s="9">
        <f>IF(D49=0, "-", D26/D49)</f>
        <v>0</v>
      </c>
      <c r="F26" s="81">
        <v>2</v>
      </c>
      <c r="G26" s="34">
        <f>IF(F49=0, "-", F26/F49)</f>
        <v>7.206947497387481E-5</v>
      </c>
      <c r="H26" s="65">
        <v>587</v>
      </c>
      <c r="I26" s="9">
        <f>IF(H49=0, "-", H26/H49)</f>
        <v>2.0247663067848642E-2</v>
      </c>
      <c r="J26" s="8" t="str">
        <f t="shared" si="2"/>
        <v>-</v>
      </c>
      <c r="K26" s="9">
        <f t="shared" si="3"/>
        <v>-0.99659284497444633</v>
      </c>
    </row>
    <row r="27" spans="1:11" x14ac:dyDescent="0.25">
      <c r="A27" s="7" t="s">
        <v>364</v>
      </c>
      <c r="B27" s="65">
        <v>371</v>
      </c>
      <c r="C27" s="34">
        <f>IF(B49=0, "-", B27/B49)</f>
        <v>0.12797516384960331</v>
      </c>
      <c r="D27" s="65">
        <v>285</v>
      </c>
      <c r="E27" s="9">
        <f>IF(D49=0, "-", D27/D49)</f>
        <v>0.12989972652689152</v>
      </c>
      <c r="F27" s="81">
        <v>2627</v>
      </c>
      <c r="G27" s="34">
        <f>IF(F49=0, "-", F27/F49)</f>
        <v>9.4663255378184569E-2</v>
      </c>
      <c r="H27" s="65">
        <v>1587</v>
      </c>
      <c r="I27" s="9">
        <f>IF(H49=0, "-", H27/H49)</f>
        <v>5.4741126556517541E-2</v>
      </c>
      <c r="J27" s="8">
        <f t="shared" si="2"/>
        <v>0.30175438596491228</v>
      </c>
      <c r="K27" s="9">
        <f t="shared" si="3"/>
        <v>0.65532451165721484</v>
      </c>
    </row>
    <row r="28" spans="1:11" x14ac:dyDescent="0.25">
      <c r="A28" s="7" t="s">
        <v>365</v>
      </c>
      <c r="B28" s="65">
        <v>59</v>
      </c>
      <c r="C28" s="34">
        <f>IF(B49=0, "-", B28/B49)</f>
        <v>2.0351845463953088E-2</v>
      </c>
      <c r="D28" s="65">
        <v>89</v>
      </c>
      <c r="E28" s="9">
        <f>IF(D49=0, "-", D28/D49)</f>
        <v>4.0565177757520512E-2</v>
      </c>
      <c r="F28" s="81">
        <v>821</v>
      </c>
      <c r="G28" s="34">
        <f>IF(F49=0, "-", F28/F49)</f>
        <v>2.9584519476775612E-2</v>
      </c>
      <c r="H28" s="65">
        <v>1117</v>
      </c>
      <c r="I28" s="9">
        <f>IF(H49=0, "-", H28/H49)</f>
        <v>3.8529198716843155E-2</v>
      </c>
      <c r="J28" s="8">
        <f t="shared" si="2"/>
        <v>-0.33707865168539325</v>
      </c>
      <c r="K28" s="9">
        <f t="shared" si="3"/>
        <v>-0.26499552372426144</v>
      </c>
    </row>
    <row r="29" spans="1:11" x14ac:dyDescent="0.25">
      <c r="A29" s="7" t="s">
        <v>366</v>
      </c>
      <c r="B29" s="65">
        <v>94</v>
      </c>
      <c r="C29" s="34">
        <f>IF(B49=0, "-", B29/B49)</f>
        <v>3.2424974129010006E-2</v>
      </c>
      <c r="D29" s="65">
        <v>56</v>
      </c>
      <c r="E29" s="9">
        <f>IF(D49=0, "-", D29/D49)</f>
        <v>2.5524156791248861E-2</v>
      </c>
      <c r="F29" s="81">
        <v>2578</v>
      </c>
      <c r="G29" s="34">
        <f>IF(F49=0, "-", F29/F49)</f>
        <v>9.2897553241324635E-2</v>
      </c>
      <c r="H29" s="65">
        <v>3410</v>
      </c>
      <c r="I29" s="9">
        <f>IF(H49=0, "-", H29/H49)</f>
        <v>0.11762271049636094</v>
      </c>
      <c r="J29" s="8">
        <f t="shared" si="2"/>
        <v>0.6785714285714286</v>
      </c>
      <c r="K29" s="9">
        <f t="shared" si="3"/>
        <v>-0.24398826979472141</v>
      </c>
    </row>
    <row r="30" spans="1:11" x14ac:dyDescent="0.25">
      <c r="A30" s="7" t="s">
        <v>367</v>
      </c>
      <c r="B30" s="65">
        <v>37</v>
      </c>
      <c r="C30" s="34">
        <f>IF(B49=0, "-", B30/B49)</f>
        <v>1.2763021731631597E-2</v>
      </c>
      <c r="D30" s="65">
        <v>30</v>
      </c>
      <c r="E30" s="9">
        <f>IF(D49=0, "-", D30/D49)</f>
        <v>1.3673655423883319E-2</v>
      </c>
      <c r="F30" s="81">
        <v>420</v>
      </c>
      <c r="G30" s="34">
        <f>IF(F49=0, "-", F30/F49)</f>
        <v>1.5134589744513711E-2</v>
      </c>
      <c r="H30" s="65">
        <v>322</v>
      </c>
      <c r="I30" s="9">
        <f>IF(H49=0, "-", H30/H49)</f>
        <v>1.1106895243351384E-2</v>
      </c>
      <c r="J30" s="8">
        <f t="shared" si="2"/>
        <v>0.23333333333333334</v>
      </c>
      <c r="K30" s="9">
        <f t="shared" si="3"/>
        <v>0.30434782608695654</v>
      </c>
    </row>
    <row r="31" spans="1:11" x14ac:dyDescent="0.25">
      <c r="A31" s="7" t="s">
        <v>368</v>
      </c>
      <c r="B31" s="65">
        <v>64</v>
      </c>
      <c r="C31" s="34">
        <f>IF(B49=0, "-", B31/B49)</f>
        <v>2.2076578130389789E-2</v>
      </c>
      <c r="D31" s="65">
        <v>15</v>
      </c>
      <c r="E31" s="9">
        <f>IF(D49=0, "-", D31/D49)</f>
        <v>6.8368277119416595E-3</v>
      </c>
      <c r="F31" s="81">
        <v>239</v>
      </c>
      <c r="G31" s="34">
        <f>IF(F49=0, "-", F31/F49)</f>
        <v>8.6123022593780404E-3</v>
      </c>
      <c r="H31" s="65">
        <v>112</v>
      </c>
      <c r="I31" s="9">
        <f>IF(H49=0, "-", H31/H49)</f>
        <v>3.8632679107309166E-3</v>
      </c>
      <c r="J31" s="8">
        <f t="shared" si="2"/>
        <v>3.2666666666666666</v>
      </c>
      <c r="K31" s="9">
        <f t="shared" si="3"/>
        <v>1.1339285714285714</v>
      </c>
    </row>
    <row r="32" spans="1:11" x14ac:dyDescent="0.25">
      <c r="A32" s="7" t="s">
        <v>369</v>
      </c>
      <c r="B32" s="65">
        <v>62</v>
      </c>
      <c r="C32" s="34">
        <f>IF(B49=0, "-", B32/B49)</f>
        <v>2.1386685063815108E-2</v>
      </c>
      <c r="D32" s="65">
        <v>127</v>
      </c>
      <c r="E32" s="9">
        <f>IF(D49=0, "-", D32/D49)</f>
        <v>5.7885141294439377E-2</v>
      </c>
      <c r="F32" s="81">
        <v>1672</v>
      </c>
      <c r="G32" s="34">
        <f>IF(F49=0, "-", F32/F49)</f>
        <v>6.0250081078159344E-2</v>
      </c>
      <c r="H32" s="65">
        <v>1814</v>
      </c>
      <c r="I32" s="9">
        <f>IF(H49=0, "-", H32/H49)</f>
        <v>6.2571142768445373E-2</v>
      </c>
      <c r="J32" s="8">
        <f t="shared" si="2"/>
        <v>-0.51181102362204722</v>
      </c>
      <c r="K32" s="9">
        <f t="shared" si="3"/>
        <v>-7.8280044101433299E-2</v>
      </c>
    </row>
    <row r="33" spans="1:11" x14ac:dyDescent="0.25">
      <c r="A33" s="7" t="s">
        <v>370</v>
      </c>
      <c r="B33" s="65">
        <v>257</v>
      </c>
      <c r="C33" s="34">
        <f>IF(B49=0, "-", B33/B49)</f>
        <v>8.8651259054846498E-2</v>
      </c>
      <c r="D33" s="65">
        <v>242</v>
      </c>
      <c r="E33" s="9">
        <f>IF(D49=0, "-", D33/D49)</f>
        <v>0.11030082041932543</v>
      </c>
      <c r="F33" s="81">
        <v>3070</v>
      </c>
      <c r="G33" s="34">
        <f>IF(F49=0, "-", F33/F49)</f>
        <v>0.11062664408489783</v>
      </c>
      <c r="H33" s="65">
        <v>3094</v>
      </c>
      <c r="I33" s="9">
        <f>IF(H49=0, "-", H33/H49)</f>
        <v>0.10672277603394156</v>
      </c>
      <c r="J33" s="8">
        <f t="shared" si="2"/>
        <v>6.1983471074380167E-2</v>
      </c>
      <c r="K33" s="9">
        <f t="shared" si="3"/>
        <v>-7.7569489334195219E-3</v>
      </c>
    </row>
    <row r="34" spans="1:11" x14ac:dyDescent="0.25">
      <c r="A34" s="7" t="s">
        <v>371</v>
      </c>
      <c r="B34" s="65">
        <v>27</v>
      </c>
      <c r="C34" s="34">
        <f>IF(B49=0, "-", B34/B49)</f>
        <v>9.313556398758192E-3</v>
      </c>
      <c r="D34" s="65">
        <v>6</v>
      </c>
      <c r="E34" s="9">
        <f>IF(D49=0, "-", D34/D49)</f>
        <v>2.7347310847766638E-3</v>
      </c>
      <c r="F34" s="81">
        <v>202</v>
      </c>
      <c r="G34" s="34">
        <f>IF(F49=0, "-", F34/F49)</f>
        <v>7.2790169723613565E-3</v>
      </c>
      <c r="H34" s="65">
        <v>227</v>
      </c>
      <c r="I34" s="9">
        <f>IF(H49=0, "-", H34/H49)</f>
        <v>7.8300162119278403E-3</v>
      </c>
      <c r="J34" s="8">
        <f t="shared" si="2"/>
        <v>3.5</v>
      </c>
      <c r="K34" s="9">
        <f t="shared" si="3"/>
        <v>-0.11013215859030837</v>
      </c>
    </row>
    <row r="35" spans="1:11" x14ac:dyDescent="0.25">
      <c r="A35" s="7" t="s">
        <v>372</v>
      </c>
      <c r="B35" s="65">
        <v>857</v>
      </c>
      <c r="C35" s="34">
        <f>IF(B49=0, "-", B35/B49)</f>
        <v>0.29561917902725077</v>
      </c>
      <c r="D35" s="65">
        <v>530</v>
      </c>
      <c r="E35" s="9">
        <f>IF(D49=0, "-", D35/D49)</f>
        <v>0.24156791248860529</v>
      </c>
      <c r="F35" s="81">
        <v>5463</v>
      </c>
      <c r="G35" s="34">
        <f>IF(F49=0, "-", F35/F49)</f>
        <v>0.19685777089113907</v>
      </c>
      <c r="H35" s="65">
        <v>4890</v>
      </c>
      <c r="I35" s="9">
        <f>IF(H49=0, "-", H35/H49)</f>
        <v>0.16867303645959092</v>
      </c>
      <c r="J35" s="8">
        <f t="shared" si="2"/>
        <v>0.61698113207547167</v>
      </c>
      <c r="K35" s="9">
        <f t="shared" si="3"/>
        <v>0.11717791411042945</v>
      </c>
    </row>
    <row r="36" spans="1:11" x14ac:dyDescent="0.25">
      <c r="A36" s="7" t="s">
        <v>373</v>
      </c>
      <c r="B36" s="65">
        <v>230</v>
      </c>
      <c r="C36" s="34">
        <f>IF(B49=0, "-", B36/B49)</f>
        <v>7.9337702656088305E-2</v>
      </c>
      <c r="D36" s="65">
        <v>264</v>
      </c>
      <c r="E36" s="9">
        <f>IF(D49=0, "-", D36/D49)</f>
        <v>0.1203281677301732</v>
      </c>
      <c r="F36" s="81">
        <v>3051</v>
      </c>
      <c r="G36" s="34">
        <f>IF(F49=0, "-", F36/F49)</f>
        <v>0.10994198407264603</v>
      </c>
      <c r="H36" s="65">
        <v>3609</v>
      </c>
      <c r="I36" s="9">
        <f>IF(H49=0, "-", H36/H49)</f>
        <v>0.12448690973060605</v>
      </c>
      <c r="J36" s="8">
        <f t="shared" si="2"/>
        <v>-0.12878787878787878</v>
      </c>
      <c r="K36" s="9">
        <f t="shared" si="3"/>
        <v>-0.15461346633416459</v>
      </c>
    </row>
    <row r="37" spans="1:11" x14ac:dyDescent="0.25">
      <c r="A37" s="7" t="s">
        <v>374</v>
      </c>
      <c r="B37" s="65">
        <v>99</v>
      </c>
      <c r="C37" s="34">
        <f>IF(B49=0, "-", B37/B49)</f>
        <v>3.4149706795446703E-2</v>
      </c>
      <c r="D37" s="65">
        <v>176</v>
      </c>
      <c r="E37" s="9">
        <f>IF(D49=0, "-", D37/D49)</f>
        <v>8.0218778486782133E-2</v>
      </c>
      <c r="F37" s="81">
        <v>1445</v>
      </c>
      <c r="G37" s="34">
        <f>IF(F49=0, "-", F37/F49)</f>
        <v>5.2070195668624551E-2</v>
      </c>
      <c r="H37" s="65">
        <v>1523</v>
      </c>
      <c r="I37" s="9">
        <f>IF(H49=0, "-", H37/H49)</f>
        <v>5.2533544893242731E-2</v>
      </c>
      <c r="J37" s="8">
        <f t="shared" si="2"/>
        <v>-0.4375</v>
      </c>
      <c r="K37" s="9">
        <f t="shared" si="3"/>
        <v>-5.1214707813525932E-2</v>
      </c>
    </row>
    <row r="38" spans="1:11" x14ac:dyDescent="0.25">
      <c r="A38" s="7" t="s">
        <v>375</v>
      </c>
      <c r="B38" s="65">
        <v>85</v>
      </c>
      <c r="C38" s="34">
        <f>IF(B49=0, "-", B38/B49)</f>
        <v>2.9320455329423938E-2</v>
      </c>
      <c r="D38" s="65">
        <v>1</v>
      </c>
      <c r="E38" s="9">
        <f>IF(D49=0, "-", D38/D49)</f>
        <v>4.5578851412944393E-4</v>
      </c>
      <c r="F38" s="81">
        <v>157</v>
      </c>
      <c r="G38" s="34">
        <f>IF(F49=0, "-", F38/F49)</f>
        <v>5.6574537854491734E-3</v>
      </c>
      <c r="H38" s="65">
        <v>1128</v>
      </c>
      <c r="I38" s="9">
        <f>IF(H49=0, "-", H38/H49)</f>
        <v>3.8908626815218519E-2</v>
      </c>
      <c r="J38" s="8" t="str">
        <f t="shared" si="2"/>
        <v>&gt;999%</v>
      </c>
      <c r="K38" s="9">
        <f t="shared" si="3"/>
        <v>-0.86081560283687941</v>
      </c>
    </row>
    <row r="39" spans="1:11" x14ac:dyDescent="0.25">
      <c r="A39" s="7" t="s">
        <v>376</v>
      </c>
      <c r="B39" s="65">
        <v>0</v>
      </c>
      <c r="C39" s="34">
        <f>IF(B49=0, "-", B39/B49)</f>
        <v>0</v>
      </c>
      <c r="D39" s="65">
        <v>7</v>
      </c>
      <c r="E39" s="9">
        <f>IF(D49=0, "-", D39/D49)</f>
        <v>3.1905195989061076E-3</v>
      </c>
      <c r="F39" s="81">
        <v>56</v>
      </c>
      <c r="G39" s="34">
        <f>IF(F49=0, "-", F39/F49)</f>
        <v>2.0179452992684947E-3</v>
      </c>
      <c r="H39" s="65">
        <v>79</v>
      </c>
      <c r="I39" s="9">
        <f>IF(H49=0, "-", H39/H49)</f>
        <v>2.724983615604843E-3</v>
      </c>
      <c r="J39" s="8">
        <f t="shared" si="2"/>
        <v>-1</v>
      </c>
      <c r="K39" s="9">
        <f t="shared" si="3"/>
        <v>-0.29113924050632911</v>
      </c>
    </row>
    <row r="40" spans="1:11" x14ac:dyDescent="0.25">
      <c r="A40" s="7" t="s">
        <v>377</v>
      </c>
      <c r="B40" s="65">
        <v>25</v>
      </c>
      <c r="C40" s="34">
        <f>IF(B49=0, "-", B40/B49)</f>
        <v>8.6236633321835118E-3</v>
      </c>
      <c r="D40" s="65">
        <v>8</v>
      </c>
      <c r="E40" s="9">
        <f>IF(D49=0, "-", D40/D49)</f>
        <v>3.6463081130355514E-3</v>
      </c>
      <c r="F40" s="81">
        <v>332</v>
      </c>
      <c r="G40" s="34">
        <f>IF(F49=0, "-", F40/F49)</f>
        <v>1.1963532845663219E-2</v>
      </c>
      <c r="H40" s="65">
        <v>70</v>
      </c>
      <c r="I40" s="9">
        <f>IF(H49=0, "-", H40/H49)</f>
        <v>2.4145424442068228E-3</v>
      </c>
      <c r="J40" s="8">
        <f t="shared" si="2"/>
        <v>2.125</v>
      </c>
      <c r="K40" s="9">
        <f t="shared" si="3"/>
        <v>3.7428571428571429</v>
      </c>
    </row>
    <row r="41" spans="1:11" x14ac:dyDescent="0.25">
      <c r="A41" s="7" t="s">
        <v>378</v>
      </c>
      <c r="B41" s="65">
        <v>42</v>
      </c>
      <c r="C41" s="34">
        <f>IF(B49=0, "-", B41/B49)</f>
        <v>1.4487754398068299E-2</v>
      </c>
      <c r="D41" s="65">
        <v>23</v>
      </c>
      <c r="E41" s="9">
        <f>IF(D49=0, "-", D41/D49)</f>
        <v>1.0483135824977211E-2</v>
      </c>
      <c r="F41" s="81">
        <v>265</v>
      </c>
      <c r="G41" s="34">
        <f>IF(F49=0, "-", F41/F49)</f>
        <v>9.5492054340384127E-3</v>
      </c>
      <c r="H41" s="65">
        <v>383</v>
      </c>
      <c r="I41" s="9">
        <f>IF(H49=0, "-", H41/H49)</f>
        <v>1.3210996516160188E-2</v>
      </c>
      <c r="J41" s="8">
        <f t="shared" si="2"/>
        <v>0.82608695652173914</v>
      </c>
      <c r="K41" s="9">
        <f t="shared" si="3"/>
        <v>-0.30809399477806787</v>
      </c>
    </row>
    <row r="42" spans="1:11" x14ac:dyDescent="0.25">
      <c r="A42" s="7" t="s">
        <v>379</v>
      </c>
      <c r="B42" s="65">
        <v>172</v>
      </c>
      <c r="C42" s="34">
        <f>IF(B49=0, "-", B42/B49)</f>
        <v>5.9330803725422557E-2</v>
      </c>
      <c r="D42" s="65">
        <v>129</v>
      </c>
      <c r="E42" s="9">
        <f>IF(D49=0, "-", D42/D49)</f>
        <v>5.8796718322698269E-2</v>
      </c>
      <c r="F42" s="81">
        <v>1692</v>
      </c>
      <c r="G42" s="34">
        <f>IF(F49=0, "-", F42/F49)</f>
        <v>6.0970775827898095E-2</v>
      </c>
      <c r="H42" s="65">
        <v>1775</v>
      </c>
      <c r="I42" s="9">
        <f>IF(H49=0, "-", H42/H49)</f>
        <v>6.1225897692387295E-2</v>
      </c>
      <c r="J42" s="8">
        <f t="shared" si="2"/>
        <v>0.33333333333333331</v>
      </c>
      <c r="K42" s="9">
        <f t="shared" si="3"/>
        <v>-4.6760563380281693E-2</v>
      </c>
    </row>
    <row r="43" spans="1:11" x14ac:dyDescent="0.25">
      <c r="A43" s="7" t="s">
        <v>380</v>
      </c>
      <c r="B43" s="65">
        <v>5</v>
      </c>
      <c r="C43" s="34">
        <f>IF(B49=0, "-", B43/B49)</f>
        <v>1.7247326664367024E-3</v>
      </c>
      <c r="D43" s="65">
        <v>10</v>
      </c>
      <c r="E43" s="9">
        <f>IF(D49=0, "-", D43/D49)</f>
        <v>4.5578851412944391E-3</v>
      </c>
      <c r="F43" s="81">
        <v>58</v>
      </c>
      <c r="G43" s="34">
        <f>IF(F49=0, "-", F43/F49)</f>
        <v>2.0900147742423697E-3</v>
      </c>
      <c r="H43" s="65">
        <v>50</v>
      </c>
      <c r="I43" s="9">
        <f>IF(H49=0, "-", H43/H49)</f>
        <v>1.7246731744334448E-3</v>
      </c>
      <c r="J43" s="8">
        <f t="shared" si="2"/>
        <v>-0.5</v>
      </c>
      <c r="K43" s="9">
        <f t="shared" si="3"/>
        <v>0.16</v>
      </c>
    </row>
    <row r="44" spans="1:11" x14ac:dyDescent="0.25">
      <c r="A44" s="7" t="s">
        <v>381</v>
      </c>
      <c r="B44" s="65">
        <v>49</v>
      </c>
      <c r="C44" s="34">
        <f>IF(B49=0, "-", B44/B49)</f>
        <v>1.6902380131079683E-2</v>
      </c>
      <c r="D44" s="65">
        <v>69</v>
      </c>
      <c r="E44" s="9">
        <f>IF(D49=0, "-", D44/D49)</f>
        <v>3.1449407474931634E-2</v>
      </c>
      <c r="F44" s="81">
        <v>554</v>
      </c>
      <c r="G44" s="34">
        <f>IF(F49=0, "-", F44/F49)</f>
        <v>1.9963244567763324E-2</v>
      </c>
      <c r="H44" s="65">
        <v>835</v>
      </c>
      <c r="I44" s="9">
        <f>IF(H49=0, "-", H44/H49)</f>
        <v>2.8802042013038529E-2</v>
      </c>
      <c r="J44" s="8">
        <f t="shared" si="2"/>
        <v>-0.28985507246376813</v>
      </c>
      <c r="K44" s="9">
        <f t="shared" si="3"/>
        <v>-0.33652694610778444</v>
      </c>
    </row>
    <row r="45" spans="1:11" x14ac:dyDescent="0.25">
      <c r="A45" s="7" t="s">
        <v>382</v>
      </c>
      <c r="B45" s="65">
        <v>117</v>
      </c>
      <c r="C45" s="34">
        <f>IF(B49=0, "-", B45/B49)</f>
        <v>4.0358744394618833E-2</v>
      </c>
      <c r="D45" s="65">
        <v>95</v>
      </c>
      <c r="E45" s="9">
        <f>IF(D49=0, "-", D45/D49)</f>
        <v>4.3299908842297175E-2</v>
      </c>
      <c r="F45" s="81">
        <v>1826</v>
      </c>
      <c r="G45" s="34">
        <f>IF(F49=0, "-", F45/F49)</f>
        <v>6.5799430651147711E-2</v>
      </c>
      <c r="H45" s="65">
        <v>1448</v>
      </c>
      <c r="I45" s="9">
        <f>IF(H49=0, "-", H45/H49)</f>
        <v>4.9946535131592563E-2</v>
      </c>
      <c r="J45" s="8">
        <f t="shared" si="2"/>
        <v>0.23157894736842105</v>
      </c>
      <c r="K45" s="9">
        <f t="shared" si="3"/>
        <v>0.2610497237569061</v>
      </c>
    </row>
    <row r="46" spans="1:11" x14ac:dyDescent="0.25">
      <c r="A46" s="7" t="s">
        <v>383</v>
      </c>
      <c r="B46" s="65">
        <v>188</v>
      </c>
      <c r="C46" s="34">
        <f>IF(B49=0, "-", B46/B49)</f>
        <v>6.4849948258020013E-2</v>
      </c>
      <c r="D46" s="65">
        <v>0</v>
      </c>
      <c r="E46" s="9">
        <f>IF(D49=0, "-", D46/D49)</f>
        <v>0</v>
      </c>
      <c r="F46" s="81">
        <v>576</v>
      </c>
      <c r="G46" s="34">
        <f>IF(F49=0, "-", F46/F49)</f>
        <v>2.0756008792475945E-2</v>
      </c>
      <c r="H46" s="65">
        <v>0</v>
      </c>
      <c r="I46" s="9">
        <f>IF(H49=0, "-", H46/H49)</f>
        <v>0</v>
      </c>
      <c r="J46" s="8" t="str">
        <f t="shared" si="2"/>
        <v>-</v>
      </c>
      <c r="K46" s="9" t="str">
        <f t="shared" si="3"/>
        <v>-</v>
      </c>
    </row>
    <row r="47" spans="1:11" x14ac:dyDescent="0.25">
      <c r="A47" s="7" t="s">
        <v>384</v>
      </c>
      <c r="B47" s="65">
        <v>57</v>
      </c>
      <c r="C47" s="34">
        <f>IF(B49=0, "-", B47/B49)</f>
        <v>1.9661952397378408E-2</v>
      </c>
      <c r="D47" s="65">
        <v>32</v>
      </c>
      <c r="E47" s="9">
        <f>IF(D49=0, "-", D47/D49)</f>
        <v>1.4585232452142206E-2</v>
      </c>
      <c r="F47" s="81">
        <v>631</v>
      </c>
      <c r="G47" s="34">
        <f>IF(F49=0, "-", F47/F49)</f>
        <v>2.2737919354257504E-2</v>
      </c>
      <c r="H47" s="65">
        <v>930</v>
      </c>
      <c r="I47" s="9">
        <f>IF(H49=0, "-", H47/H49)</f>
        <v>3.2078921044462076E-2</v>
      </c>
      <c r="J47" s="8">
        <f t="shared" si="2"/>
        <v>0.78125</v>
      </c>
      <c r="K47" s="9">
        <f t="shared" si="3"/>
        <v>-0.32150537634408605</v>
      </c>
    </row>
    <row r="48" spans="1:11" x14ac:dyDescent="0.25">
      <c r="A48" s="2"/>
      <c r="B48" s="68"/>
      <c r="C48" s="33"/>
      <c r="D48" s="68"/>
      <c r="E48" s="6"/>
      <c r="F48" s="82"/>
      <c r="G48" s="33"/>
      <c r="H48" s="68"/>
      <c r="I48" s="6"/>
      <c r="J48" s="5"/>
      <c r="K48" s="6"/>
    </row>
    <row r="49" spans="1:11" s="43" customFormat="1" x14ac:dyDescent="0.25">
      <c r="A49" s="162" t="s">
        <v>627</v>
      </c>
      <c r="B49" s="71">
        <f>SUM(B25:B48)</f>
        <v>2899</v>
      </c>
      <c r="C49" s="40">
        <f>B49/20204</f>
        <v>0.14348643832904376</v>
      </c>
      <c r="D49" s="71">
        <f>SUM(D25:D48)</f>
        <v>2194</v>
      </c>
      <c r="E49" s="41">
        <f>D49/16458</f>
        <v>0.13330902904362621</v>
      </c>
      <c r="F49" s="77">
        <f>SUM(F25:F48)</f>
        <v>27751</v>
      </c>
      <c r="G49" s="42">
        <f>F49/235591</f>
        <v>0.11779312452513041</v>
      </c>
      <c r="H49" s="71">
        <f>SUM(H25:H48)</f>
        <v>28991</v>
      </c>
      <c r="I49" s="41">
        <f>H49/229775</f>
        <v>0.12617125448808617</v>
      </c>
      <c r="J49" s="37">
        <f>IF(D49=0, "-", IF((B49-D49)/D49&lt;10, (B49-D49)/D49, "&gt;999%"))</f>
        <v>0.32133090246125795</v>
      </c>
      <c r="K49" s="38">
        <f>IF(H49=0, "-", IF((F49-H49)/H49&lt;10, (F49-H49)/H49, "&gt;999%"))</f>
        <v>-4.277189472594943E-2</v>
      </c>
    </row>
    <row r="50" spans="1:11" x14ac:dyDescent="0.25">
      <c r="B50" s="83"/>
      <c r="D50" s="83"/>
      <c r="F50" s="83"/>
      <c r="H50" s="83"/>
    </row>
    <row r="51" spans="1:11" x14ac:dyDescent="0.25">
      <c r="A51" s="163" t="s">
        <v>156</v>
      </c>
      <c r="B51" s="61" t="s">
        <v>12</v>
      </c>
      <c r="C51" s="62" t="s">
        <v>13</v>
      </c>
      <c r="D51" s="61" t="s">
        <v>12</v>
      </c>
      <c r="E51" s="63" t="s">
        <v>13</v>
      </c>
      <c r="F51" s="62" t="s">
        <v>12</v>
      </c>
      <c r="G51" s="62" t="s">
        <v>13</v>
      </c>
      <c r="H51" s="61" t="s">
        <v>12</v>
      </c>
      <c r="I51" s="63" t="s">
        <v>13</v>
      </c>
      <c r="J51" s="61"/>
      <c r="K51" s="63"/>
    </row>
    <row r="52" spans="1:11" x14ac:dyDescent="0.25">
      <c r="A52" s="7" t="s">
        <v>385</v>
      </c>
      <c r="B52" s="65">
        <v>3</v>
      </c>
      <c r="C52" s="34">
        <f>IF(B64=0, "-", B52/B64)</f>
        <v>9.9667774086378731E-3</v>
      </c>
      <c r="D52" s="65">
        <v>10</v>
      </c>
      <c r="E52" s="9">
        <f>IF(D64=0, "-", D52/D64)</f>
        <v>4.9261083743842367E-2</v>
      </c>
      <c r="F52" s="81">
        <v>131</v>
      </c>
      <c r="G52" s="34">
        <f>IF(F64=0, "-", F52/F64)</f>
        <v>3.6338418862690708E-2</v>
      </c>
      <c r="H52" s="65">
        <v>285</v>
      </c>
      <c r="I52" s="9">
        <f>IF(H64=0, "-", H52/H64)</f>
        <v>7.7256709135267013E-2</v>
      </c>
      <c r="J52" s="8">
        <f t="shared" ref="J52:J62" si="4">IF(D52=0, "-", IF((B52-D52)/D52&lt;10, (B52-D52)/D52, "&gt;999%"))</f>
        <v>-0.7</v>
      </c>
      <c r="K52" s="9">
        <f t="shared" ref="K52:K62" si="5">IF(H52=0, "-", IF((F52-H52)/H52&lt;10, (F52-H52)/H52, "&gt;999%"))</f>
        <v>-0.54035087719298247</v>
      </c>
    </row>
    <row r="53" spans="1:11" x14ac:dyDescent="0.25">
      <c r="A53" s="7" t="s">
        <v>386</v>
      </c>
      <c r="B53" s="65">
        <v>99</v>
      </c>
      <c r="C53" s="34">
        <f>IF(B64=0, "-", B53/B64)</f>
        <v>0.32890365448504982</v>
      </c>
      <c r="D53" s="65">
        <v>76</v>
      </c>
      <c r="E53" s="9">
        <f>IF(D64=0, "-", D53/D64)</f>
        <v>0.37438423645320196</v>
      </c>
      <c r="F53" s="81">
        <v>917</v>
      </c>
      <c r="G53" s="34">
        <f>IF(F64=0, "-", F53/F64)</f>
        <v>0.25436893203883493</v>
      </c>
      <c r="H53" s="65">
        <v>1099</v>
      </c>
      <c r="I53" s="9">
        <f>IF(H64=0, "-", H53/H64)</f>
        <v>0.29791271347248577</v>
      </c>
      <c r="J53" s="8">
        <f t="shared" si="4"/>
        <v>0.30263157894736842</v>
      </c>
      <c r="K53" s="9">
        <f t="shared" si="5"/>
        <v>-0.16560509554140126</v>
      </c>
    </row>
    <row r="54" spans="1:11" x14ac:dyDescent="0.25">
      <c r="A54" s="7" t="s">
        <v>387</v>
      </c>
      <c r="B54" s="65">
        <v>3</v>
      </c>
      <c r="C54" s="34">
        <f>IF(B64=0, "-", B54/B64)</f>
        <v>9.9667774086378731E-3</v>
      </c>
      <c r="D54" s="65">
        <v>15</v>
      </c>
      <c r="E54" s="9">
        <f>IF(D64=0, "-", D54/D64)</f>
        <v>7.3891625615763554E-2</v>
      </c>
      <c r="F54" s="81">
        <v>397</v>
      </c>
      <c r="G54" s="34">
        <f>IF(F64=0, "-", F54/F64)</f>
        <v>0.110124826629681</v>
      </c>
      <c r="H54" s="65">
        <v>435</v>
      </c>
      <c r="I54" s="9">
        <f>IF(H64=0, "-", H54/H64)</f>
        <v>0.11791813499593386</v>
      </c>
      <c r="J54" s="8">
        <f t="shared" si="4"/>
        <v>-0.8</v>
      </c>
      <c r="K54" s="9">
        <f t="shared" si="5"/>
        <v>-8.7356321839080459E-2</v>
      </c>
    </row>
    <row r="55" spans="1:11" x14ac:dyDescent="0.25">
      <c r="A55" s="7" t="s">
        <v>388</v>
      </c>
      <c r="B55" s="65">
        <v>6</v>
      </c>
      <c r="C55" s="34">
        <f>IF(B64=0, "-", B55/B64)</f>
        <v>1.9933554817275746E-2</v>
      </c>
      <c r="D55" s="65">
        <v>1</v>
      </c>
      <c r="E55" s="9">
        <f>IF(D64=0, "-", D55/D64)</f>
        <v>4.9261083743842365E-3</v>
      </c>
      <c r="F55" s="81">
        <v>87</v>
      </c>
      <c r="G55" s="34">
        <f>IF(F64=0, "-", F55/F64)</f>
        <v>2.4133148404993063E-2</v>
      </c>
      <c r="H55" s="65">
        <v>78</v>
      </c>
      <c r="I55" s="9">
        <f>IF(H64=0, "-", H55/H64)</f>
        <v>2.1143941447546759E-2</v>
      </c>
      <c r="J55" s="8">
        <f t="shared" si="4"/>
        <v>5</v>
      </c>
      <c r="K55" s="9">
        <f t="shared" si="5"/>
        <v>0.11538461538461539</v>
      </c>
    </row>
    <row r="56" spans="1:11" x14ac:dyDescent="0.25">
      <c r="A56" s="7" t="s">
        <v>389</v>
      </c>
      <c r="B56" s="65">
        <v>0</v>
      </c>
      <c r="C56" s="34">
        <f>IF(B64=0, "-", B56/B64)</f>
        <v>0</v>
      </c>
      <c r="D56" s="65">
        <v>3</v>
      </c>
      <c r="E56" s="9">
        <f>IF(D64=0, "-", D56/D64)</f>
        <v>1.4778325123152709E-2</v>
      </c>
      <c r="F56" s="81">
        <v>47</v>
      </c>
      <c r="G56" s="34">
        <f>IF(F64=0, "-", F56/F64)</f>
        <v>1.3037447988904299E-2</v>
      </c>
      <c r="H56" s="65">
        <v>119</v>
      </c>
      <c r="I56" s="9">
        <f>IF(H64=0, "-", H56/H64)</f>
        <v>3.2258064516129031E-2</v>
      </c>
      <c r="J56" s="8">
        <f t="shared" si="4"/>
        <v>-1</v>
      </c>
      <c r="K56" s="9">
        <f t="shared" si="5"/>
        <v>-0.60504201680672265</v>
      </c>
    </row>
    <row r="57" spans="1:11" x14ac:dyDescent="0.25">
      <c r="A57" s="7" t="s">
        <v>390</v>
      </c>
      <c r="B57" s="65">
        <v>23</v>
      </c>
      <c r="C57" s="34">
        <f>IF(B64=0, "-", B57/B64)</f>
        <v>7.6411960132890366E-2</v>
      </c>
      <c r="D57" s="65">
        <v>37</v>
      </c>
      <c r="E57" s="9">
        <f>IF(D64=0, "-", D57/D64)</f>
        <v>0.18226600985221675</v>
      </c>
      <c r="F57" s="81">
        <v>226</v>
      </c>
      <c r="G57" s="34">
        <f>IF(F64=0, "-", F57/F64)</f>
        <v>6.2690707350901528E-2</v>
      </c>
      <c r="H57" s="65">
        <v>325</v>
      </c>
      <c r="I57" s="9">
        <f>IF(H64=0, "-", H57/H64)</f>
        <v>8.8099756031444834E-2</v>
      </c>
      <c r="J57" s="8">
        <f t="shared" si="4"/>
        <v>-0.3783783783783784</v>
      </c>
      <c r="K57" s="9">
        <f t="shared" si="5"/>
        <v>-0.30461538461538462</v>
      </c>
    </row>
    <row r="58" spans="1:11" x14ac:dyDescent="0.25">
      <c r="A58" s="7" t="s">
        <v>391</v>
      </c>
      <c r="B58" s="65">
        <v>1</v>
      </c>
      <c r="C58" s="34">
        <f>IF(B64=0, "-", B58/B64)</f>
        <v>3.3222591362126247E-3</v>
      </c>
      <c r="D58" s="65">
        <v>3</v>
      </c>
      <c r="E58" s="9">
        <f>IF(D64=0, "-", D58/D64)</f>
        <v>1.4778325123152709E-2</v>
      </c>
      <c r="F58" s="81">
        <v>126</v>
      </c>
      <c r="G58" s="34">
        <f>IF(F64=0, "-", F58/F64)</f>
        <v>3.4951456310679613E-2</v>
      </c>
      <c r="H58" s="65">
        <v>93</v>
      </c>
      <c r="I58" s="9">
        <f>IF(H64=0, "-", H58/H64)</f>
        <v>2.5210084033613446E-2</v>
      </c>
      <c r="J58" s="8">
        <f t="shared" si="4"/>
        <v>-0.66666666666666663</v>
      </c>
      <c r="K58" s="9">
        <f t="shared" si="5"/>
        <v>0.35483870967741937</v>
      </c>
    </row>
    <row r="59" spans="1:11" x14ac:dyDescent="0.25">
      <c r="A59" s="7" t="s">
        <v>392</v>
      </c>
      <c r="B59" s="65">
        <v>9</v>
      </c>
      <c r="C59" s="34">
        <f>IF(B64=0, "-", B59/B64)</f>
        <v>2.9900332225913623E-2</v>
      </c>
      <c r="D59" s="65">
        <v>21</v>
      </c>
      <c r="E59" s="9">
        <f>IF(D64=0, "-", D59/D64)</f>
        <v>0.10344827586206896</v>
      </c>
      <c r="F59" s="81">
        <v>495</v>
      </c>
      <c r="G59" s="34">
        <f>IF(F64=0, "-", F59/F64)</f>
        <v>0.13730929264909847</v>
      </c>
      <c r="H59" s="65">
        <v>379</v>
      </c>
      <c r="I59" s="9">
        <f>IF(H64=0, "-", H59/H64)</f>
        <v>0.1027378693412849</v>
      </c>
      <c r="J59" s="8">
        <f t="shared" si="4"/>
        <v>-0.5714285714285714</v>
      </c>
      <c r="K59" s="9">
        <f t="shared" si="5"/>
        <v>0.30606860158311344</v>
      </c>
    </row>
    <row r="60" spans="1:11" x14ac:dyDescent="0.25">
      <c r="A60" s="7" t="s">
        <v>393</v>
      </c>
      <c r="B60" s="65">
        <v>11</v>
      </c>
      <c r="C60" s="34">
        <f>IF(B64=0, "-", B60/B64)</f>
        <v>3.6544850498338874E-2</v>
      </c>
      <c r="D60" s="65">
        <v>12</v>
      </c>
      <c r="E60" s="9">
        <f>IF(D64=0, "-", D60/D64)</f>
        <v>5.9113300492610835E-2</v>
      </c>
      <c r="F60" s="81">
        <v>238</v>
      </c>
      <c r="G60" s="34">
        <f>IF(F64=0, "-", F60/F64)</f>
        <v>6.6019417475728162E-2</v>
      </c>
      <c r="H60" s="65">
        <v>296</v>
      </c>
      <c r="I60" s="9">
        <f>IF(H64=0, "-", H60/H64)</f>
        <v>8.0238547031715915E-2</v>
      </c>
      <c r="J60" s="8">
        <f t="shared" si="4"/>
        <v>-8.3333333333333329E-2</v>
      </c>
      <c r="K60" s="9">
        <f t="shared" si="5"/>
        <v>-0.19594594594594594</v>
      </c>
    </row>
    <row r="61" spans="1:11" x14ac:dyDescent="0.25">
      <c r="A61" s="7" t="s">
        <v>394</v>
      </c>
      <c r="B61" s="65">
        <v>48</v>
      </c>
      <c r="C61" s="34">
        <f>IF(B64=0, "-", B61/B64)</f>
        <v>0.15946843853820597</v>
      </c>
      <c r="D61" s="65">
        <v>0</v>
      </c>
      <c r="E61" s="9">
        <f>IF(D64=0, "-", D61/D64)</f>
        <v>0</v>
      </c>
      <c r="F61" s="81">
        <v>115</v>
      </c>
      <c r="G61" s="34">
        <f>IF(F64=0, "-", F61/F64)</f>
        <v>3.1900138696255201E-2</v>
      </c>
      <c r="H61" s="65">
        <v>0</v>
      </c>
      <c r="I61" s="9">
        <f>IF(H64=0, "-", H61/H64)</f>
        <v>0</v>
      </c>
      <c r="J61" s="8" t="str">
        <f t="shared" si="4"/>
        <v>-</v>
      </c>
      <c r="K61" s="9" t="str">
        <f t="shared" si="5"/>
        <v>-</v>
      </c>
    </row>
    <row r="62" spans="1:11" x14ac:dyDescent="0.25">
      <c r="A62" s="7" t="s">
        <v>395</v>
      </c>
      <c r="B62" s="65">
        <v>98</v>
      </c>
      <c r="C62" s="34">
        <f>IF(B64=0, "-", B62/B64)</f>
        <v>0.32558139534883723</v>
      </c>
      <c r="D62" s="65">
        <v>25</v>
      </c>
      <c r="E62" s="9">
        <f>IF(D64=0, "-", D62/D64)</f>
        <v>0.12315270935960591</v>
      </c>
      <c r="F62" s="81">
        <v>826</v>
      </c>
      <c r="G62" s="34">
        <f>IF(F64=0, "-", F62/F64)</f>
        <v>0.22912621359223301</v>
      </c>
      <c r="H62" s="65">
        <v>580</v>
      </c>
      <c r="I62" s="9">
        <f>IF(H64=0, "-", H62/H64)</f>
        <v>0.15722417999457847</v>
      </c>
      <c r="J62" s="8">
        <f t="shared" si="4"/>
        <v>2.92</v>
      </c>
      <c r="K62" s="9">
        <f t="shared" si="5"/>
        <v>0.42413793103448277</v>
      </c>
    </row>
    <row r="63" spans="1:11" x14ac:dyDescent="0.25">
      <c r="A63" s="2"/>
      <c r="B63" s="68"/>
      <c r="C63" s="33"/>
      <c r="D63" s="68"/>
      <c r="E63" s="6"/>
      <c r="F63" s="82"/>
      <c r="G63" s="33"/>
      <c r="H63" s="68"/>
      <c r="I63" s="6"/>
      <c r="J63" s="5"/>
      <c r="K63" s="6"/>
    </row>
    <row r="64" spans="1:11" s="43" customFormat="1" x14ac:dyDescent="0.25">
      <c r="A64" s="162" t="s">
        <v>626</v>
      </c>
      <c r="B64" s="71">
        <f>SUM(B52:B63)</f>
        <v>301</v>
      </c>
      <c r="C64" s="40">
        <f>B64/20204</f>
        <v>1.4898039992080775E-2</v>
      </c>
      <c r="D64" s="71">
        <f>SUM(D52:D63)</f>
        <v>203</v>
      </c>
      <c r="E64" s="41">
        <f>D64/16458</f>
        <v>1.2334427026370155E-2</v>
      </c>
      <c r="F64" s="77">
        <f>SUM(F52:F63)</f>
        <v>3605</v>
      </c>
      <c r="G64" s="42">
        <f>F64/235591</f>
        <v>1.5301942773705278E-2</v>
      </c>
      <c r="H64" s="71">
        <f>SUM(H52:H63)</f>
        <v>3689</v>
      </c>
      <c r="I64" s="41">
        <f>H64/229775</f>
        <v>1.6054836252856055E-2</v>
      </c>
      <c r="J64" s="37">
        <f>IF(D64=0, "-", IF((B64-D64)/D64&lt;10, (B64-D64)/D64, "&gt;999%"))</f>
        <v>0.48275862068965519</v>
      </c>
      <c r="K64" s="38">
        <f>IF(H64=0, "-", IF((F64-H64)/H64&lt;10, (F64-H64)/H64, "&gt;999%"))</f>
        <v>-2.2770398481973434E-2</v>
      </c>
    </row>
    <row r="65" spans="1:11" x14ac:dyDescent="0.25">
      <c r="B65" s="83"/>
      <c r="D65" s="83"/>
      <c r="F65" s="83"/>
      <c r="H65" s="83"/>
    </row>
    <row r="66" spans="1:11" s="43" customFormat="1" x14ac:dyDescent="0.25">
      <c r="A66" s="162" t="s">
        <v>625</v>
      </c>
      <c r="B66" s="71">
        <v>3200</v>
      </c>
      <c r="C66" s="40">
        <f>B66/20204</f>
        <v>0.15838447832112454</v>
      </c>
      <c r="D66" s="71">
        <v>2397</v>
      </c>
      <c r="E66" s="41">
        <f>D66/16458</f>
        <v>0.14564345606999635</v>
      </c>
      <c r="F66" s="77">
        <v>31356</v>
      </c>
      <c r="G66" s="42">
        <f>F66/235591</f>
        <v>0.13309506729883569</v>
      </c>
      <c r="H66" s="71">
        <v>32680</v>
      </c>
      <c r="I66" s="41">
        <f>H66/229775</f>
        <v>0.14222609074094222</v>
      </c>
      <c r="J66" s="37">
        <f>IF(D66=0, "-", IF((B66-D66)/D66&lt;10, (B66-D66)/D66, "&gt;999%"))</f>
        <v>0.33500208594075931</v>
      </c>
      <c r="K66" s="38">
        <f>IF(H66=0, "-", IF((F66-H66)/H66&lt;10, (F66-H66)/H66, "&gt;999%"))</f>
        <v>-4.0514075887392899E-2</v>
      </c>
    </row>
    <row r="67" spans="1:11" x14ac:dyDescent="0.25">
      <c r="B67" s="83"/>
      <c r="D67" s="83"/>
      <c r="F67" s="83"/>
      <c r="H67" s="83"/>
    </row>
    <row r="68" spans="1:11" ht="15.6" x14ac:dyDescent="0.3">
      <c r="A68" s="164" t="s">
        <v>126</v>
      </c>
      <c r="B68" s="196" t="s">
        <v>1</v>
      </c>
      <c r="C68" s="200"/>
      <c r="D68" s="200"/>
      <c r="E68" s="197"/>
      <c r="F68" s="196" t="s">
        <v>14</v>
      </c>
      <c r="G68" s="200"/>
      <c r="H68" s="200"/>
      <c r="I68" s="197"/>
      <c r="J68" s="196" t="s">
        <v>15</v>
      </c>
      <c r="K68" s="197"/>
    </row>
    <row r="69" spans="1:11" x14ac:dyDescent="0.25">
      <c r="A69" s="22"/>
      <c r="B69" s="196">
        <f>VALUE(RIGHT($B$2, 4))</f>
        <v>2022</v>
      </c>
      <c r="C69" s="197"/>
      <c r="D69" s="196">
        <f>B69-1</f>
        <v>2021</v>
      </c>
      <c r="E69" s="204"/>
      <c r="F69" s="196">
        <f>B69</f>
        <v>2022</v>
      </c>
      <c r="G69" s="204"/>
      <c r="H69" s="196">
        <f>D69</f>
        <v>2021</v>
      </c>
      <c r="I69" s="204"/>
      <c r="J69" s="140" t="s">
        <v>4</v>
      </c>
      <c r="K69" s="141" t="s">
        <v>2</v>
      </c>
    </row>
    <row r="70" spans="1:11" x14ac:dyDescent="0.25">
      <c r="A70" s="163" t="s">
        <v>157</v>
      </c>
      <c r="B70" s="61" t="s">
        <v>12</v>
      </c>
      <c r="C70" s="62" t="s">
        <v>13</v>
      </c>
      <c r="D70" s="61" t="s">
        <v>12</v>
      </c>
      <c r="E70" s="63" t="s">
        <v>13</v>
      </c>
      <c r="F70" s="62" t="s">
        <v>12</v>
      </c>
      <c r="G70" s="62" t="s">
        <v>13</v>
      </c>
      <c r="H70" s="61" t="s">
        <v>12</v>
      </c>
      <c r="I70" s="63" t="s">
        <v>13</v>
      </c>
      <c r="J70" s="61"/>
      <c r="K70" s="63"/>
    </row>
    <row r="71" spans="1:11" x14ac:dyDescent="0.25">
      <c r="A71" s="7" t="s">
        <v>396</v>
      </c>
      <c r="B71" s="65">
        <v>325</v>
      </c>
      <c r="C71" s="34">
        <f>IF(B94=0, "-", B71/B94)</f>
        <v>8.4723670490093841E-2</v>
      </c>
      <c r="D71" s="65">
        <v>0</v>
      </c>
      <c r="E71" s="9">
        <f>IF(D94=0, "-", D71/D94)</f>
        <v>0</v>
      </c>
      <c r="F71" s="81">
        <v>506</v>
      </c>
      <c r="G71" s="34">
        <f>IF(F94=0, "-", F71/F94)</f>
        <v>1.3583163320090196E-2</v>
      </c>
      <c r="H71" s="65">
        <v>0</v>
      </c>
      <c r="I71" s="9">
        <f>IF(H94=0, "-", H71/H94)</f>
        <v>0</v>
      </c>
      <c r="J71" s="8" t="str">
        <f t="shared" ref="J71:J92" si="6">IF(D71=0, "-", IF((B71-D71)/D71&lt;10, (B71-D71)/D71, "&gt;999%"))</f>
        <v>-</v>
      </c>
      <c r="K71" s="9" t="str">
        <f t="shared" ref="K71:K92" si="7">IF(H71=0, "-", IF((F71-H71)/H71&lt;10, (F71-H71)/H71, "&gt;999%"))</f>
        <v>-</v>
      </c>
    </row>
    <row r="72" spans="1:11" x14ac:dyDescent="0.25">
      <c r="A72" s="7" t="s">
        <v>397</v>
      </c>
      <c r="B72" s="65">
        <v>0</v>
      </c>
      <c r="C72" s="34">
        <f>IF(B94=0, "-", B72/B94)</f>
        <v>0</v>
      </c>
      <c r="D72" s="65">
        <v>0</v>
      </c>
      <c r="E72" s="9">
        <f>IF(D94=0, "-", D72/D94)</f>
        <v>0</v>
      </c>
      <c r="F72" s="81">
        <v>5</v>
      </c>
      <c r="G72" s="34">
        <f>IF(F94=0, "-", F72/F94)</f>
        <v>1.3422098142381618E-4</v>
      </c>
      <c r="H72" s="65">
        <v>1</v>
      </c>
      <c r="I72" s="9">
        <f>IF(H94=0, "-", H72/H94)</f>
        <v>3.1942758576630676E-5</v>
      </c>
      <c r="J72" s="8" t="str">
        <f t="shared" si="6"/>
        <v>-</v>
      </c>
      <c r="K72" s="9">
        <f t="shared" si="7"/>
        <v>4</v>
      </c>
    </row>
    <row r="73" spans="1:11" x14ac:dyDescent="0.25">
      <c r="A73" s="7" t="s">
        <v>398</v>
      </c>
      <c r="B73" s="65">
        <v>32</v>
      </c>
      <c r="C73" s="34">
        <f>IF(B94=0, "-", B73/B94)</f>
        <v>8.3420229405630868E-3</v>
      </c>
      <c r="D73" s="65">
        <v>0</v>
      </c>
      <c r="E73" s="9">
        <f>IF(D94=0, "-", D73/D94)</f>
        <v>0</v>
      </c>
      <c r="F73" s="81">
        <v>101</v>
      </c>
      <c r="G73" s="34">
        <f>IF(F94=0, "-", F73/F94)</f>
        <v>2.7112638247610865E-3</v>
      </c>
      <c r="H73" s="65">
        <v>0</v>
      </c>
      <c r="I73" s="9">
        <f>IF(H94=0, "-", H73/H94)</f>
        <v>0</v>
      </c>
      <c r="J73" s="8" t="str">
        <f t="shared" si="6"/>
        <v>-</v>
      </c>
      <c r="K73" s="9" t="str">
        <f t="shared" si="7"/>
        <v>-</v>
      </c>
    </row>
    <row r="74" spans="1:11" x14ac:dyDescent="0.25">
      <c r="A74" s="7" t="s">
        <v>399</v>
      </c>
      <c r="B74" s="65">
        <v>30</v>
      </c>
      <c r="C74" s="34">
        <f>IF(B94=0, "-", B74/B94)</f>
        <v>7.8206465067778945E-3</v>
      </c>
      <c r="D74" s="65">
        <v>39</v>
      </c>
      <c r="E74" s="9">
        <f>IF(D94=0, "-", D74/D94)</f>
        <v>1.5133876600698487E-2</v>
      </c>
      <c r="F74" s="81">
        <v>378</v>
      </c>
      <c r="G74" s="34">
        <f>IF(F94=0, "-", F74/F94)</f>
        <v>1.0147106195640503E-2</v>
      </c>
      <c r="H74" s="65">
        <v>308</v>
      </c>
      <c r="I74" s="9">
        <f>IF(H94=0, "-", H74/H94)</f>
        <v>9.8383696416022483E-3</v>
      </c>
      <c r="J74" s="8">
        <f t="shared" si="6"/>
        <v>-0.23076923076923078</v>
      </c>
      <c r="K74" s="9">
        <f t="shared" si="7"/>
        <v>0.22727272727272727</v>
      </c>
    </row>
    <row r="75" spans="1:11" x14ac:dyDescent="0.25">
      <c r="A75" s="7" t="s">
        <v>400</v>
      </c>
      <c r="B75" s="65">
        <v>216</v>
      </c>
      <c r="C75" s="34">
        <f>IF(B94=0, "-", B75/B94)</f>
        <v>5.6308654848800835E-2</v>
      </c>
      <c r="D75" s="65">
        <v>130</v>
      </c>
      <c r="E75" s="9">
        <f>IF(D94=0, "-", D75/D94)</f>
        <v>5.0446255335661619E-2</v>
      </c>
      <c r="F75" s="81">
        <v>2070</v>
      </c>
      <c r="G75" s="34">
        <f>IF(F94=0, "-", F75/F94)</f>
        <v>5.5567486309459894E-2</v>
      </c>
      <c r="H75" s="65">
        <v>1244</v>
      </c>
      <c r="I75" s="9">
        <f>IF(H94=0, "-", H75/H94)</f>
        <v>3.9736791669328565E-2</v>
      </c>
      <c r="J75" s="8">
        <f t="shared" si="6"/>
        <v>0.66153846153846152</v>
      </c>
      <c r="K75" s="9">
        <f t="shared" si="7"/>
        <v>0.66398713826366562</v>
      </c>
    </row>
    <row r="76" spans="1:11" x14ac:dyDescent="0.25">
      <c r="A76" s="7" t="s">
        <v>401</v>
      </c>
      <c r="B76" s="65">
        <v>114</v>
      </c>
      <c r="C76" s="34">
        <f>IF(B94=0, "-", B76/B94)</f>
        <v>2.9718456725755994E-2</v>
      </c>
      <c r="D76" s="65">
        <v>0</v>
      </c>
      <c r="E76" s="9">
        <f>IF(D94=0, "-", D76/D94)</f>
        <v>0</v>
      </c>
      <c r="F76" s="81">
        <v>638</v>
      </c>
      <c r="G76" s="34">
        <f>IF(F94=0, "-", F76/F94)</f>
        <v>1.7126597229678943E-2</v>
      </c>
      <c r="H76" s="65">
        <v>0</v>
      </c>
      <c r="I76" s="9">
        <f>IF(H94=0, "-", H76/H94)</f>
        <v>0</v>
      </c>
      <c r="J76" s="8" t="str">
        <f t="shared" si="6"/>
        <v>-</v>
      </c>
      <c r="K76" s="9" t="str">
        <f t="shared" si="7"/>
        <v>-</v>
      </c>
    </row>
    <row r="77" spans="1:11" x14ac:dyDescent="0.25">
      <c r="A77" s="7" t="s">
        <v>402</v>
      </c>
      <c r="B77" s="65">
        <v>85</v>
      </c>
      <c r="C77" s="34">
        <f>IF(B94=0, "-", B77/B94)</f>
        <v>2.2158498435870699E-2</v>
      </c>
      <c r="D77" s="65">
        <v>108</v>
      </c>
      <c r="E77" s="9">
        <f>IF(D94=0, "-", D77/D94)</f>
        <v>4.190919674039581E-2</v>
      </c>
      <c r="F77" s="81">
        <v>1372</v>
      </c>
      <c r="G77" s="34">
        <f>IF(F94=0, "-", F77/F94)</f>
        <v>3.6830237302695155E-2</v>
      </c>
      <c r="H77" s="65">
        <v>1414</v>
      </c>
      <c r="I77" s="9">
        <f>IF(H94=0, "-", H77/H94)</f>
        <v>4.516706062735578E-2</v>
      </c>
      <c r="J77" s="8">
        <f t="shared" si="6"/>
        <v>-0.21296296296296297</v>
      </c>
      <c r="K77" s="9">
        <f t="shared" si="7"/>
        <v>-2.9702970297029702E-2</v>
      </c>
    </row>
    <row r="78" spans="1:11" x14ac:dyDescent="0.25">
      <c r="A78" s="7" t="s">
        <v>403</v>
      </c>
      <c r="B78" s="65">
        <v>416</v>
      </c>
      <c r="C78" s="34">
        <f>IF(B94=0, "-", B78/B94)</f>
        <v>0.10844629822732013</v>
      </c>
      <c r="D78" s="65">
        <v>262</v>
      </c>
      <c r="E78" s="9">
        <f>IF(D94=0, "-", D78/D94)</f>
        <v>0.1016686069072565</v>
      </c>
      <c r="F78" s="81">
        <v>3945</v>
      </c>
      <c r="G78" s="34">
        <f>IF(F94=0, "-", F78/F94)</f>
        <v>0.10590035434339096</v>
      </c>
      <c r="H78" s="65">
        <v>3260</v>
      </c>
      <c r="I78" s="9">
        <f>IF(H94=0, "-", H78/H94)</f>
        <v>0.10413339295981601</v>
      </c>
      <c r="J78" s="8">
        <f t="shared" si="6"/>
        <v>0.58778625954198471</v>
      </c>
      <c r="K78" s="9">
        <f t="shared" si="7"/>
        <v>0.21012269938650308</v>
      </c>
    </row>
    <row r="79" spans="1:11" x14ac:dyDescent="0.25">
      <c r="A79" s="7" t="s">
        <v>404</v>
      </c>
      <c r="B79" s="65">
        <v>0</v>
      </c>
      <c r="C79" s="34">
        <f>IF(B94=0, "-", B79/B94)</f>
        <v>0</v>
      </c>
      <c r="D79" s="65">
        <v>5</v>
      </c>
      <c r="E79" s="9">
        <f>IF(D94=0, "-", D79/D94)</f>
        <v>1.9402405898331393E-3</v>
      </c>
      <c r="F79" s="81">
        <v>46</v>
      </c>
      <c r="G79" s="34">
        <f>IF(F94=0, "-", F79/F94)</f>
        <v>1.2348330290991088E-3</v>
      </c>
      <c r="H79" s="65">
        <v>88</v>
      </c>
      <c r="I79" s="9">
        <f>IF(H94=0, "-", H79/H94)</f>
        <v>2.8109627547434997E-3</v>
      </c>
      <c r="J79" s="8">
        <f t="shared" si="6"/>
        <v>-1</v>
      </c>
      <c r="K79" s="9">
        <f t="shared" si="7"/>
        <v>-0.47727272727272729</v>
      </c>
    </row>
    <row r="80" spans="1:11" x14ac:dyDescent="0.25">
      <c r="A80" s="7" t="s">
        <v>405</v>
      </c>
      <c r="B80" s="65">
        <v>336</v>
      </c>
      <c r="C80" s="34">
        <f>IF(B94=0, "-", B80/B94)</f>
        <v>8.7591240875912413E-2</v>
      </c>
      <c r="D80" s="65">
        <v>162</v>
      </c>
      <c r="E80" s="9">
        <f>IF(D94=0, "-", D80/D94)</f>
        <v>6.2863795110593715E-2</v>
      </c>
      <c r="F80" s="81">
        <v>3658</v>
      </c>
      <c r="G80" s="34">
        <f>IF(F94=0, "-", F80/F94)</f>
        <v>9.8196070009663905E-2</v>
      </c>
      <c r="H80" s="65">
        <v>1428</v>
      </c>
      <c r="I80" s="9">
        <f>IF(H94=0, "-", H80/H94)</f>
        <v>4.561425924742861E-2</v>
      </c>
      <c r="J80" s="8">
        <f t="shared" si="6"/>
        <v>1.0740740740740742</v>
      </c>
      <c r="K80" s="9">
        <f t="shared" si="7"/>
        <v>1.561624649859944</v>
      </c>
    </row>
    <row r="81" spans="1:11" x14ac:dyDescent="0.25">
      <c r="A81" s="7" t="s">
        <v>406</v>
      </c>
      <c r="B81" s="65">
        <v>422</v>
      </c>
      <c r="C81" s="34">
        <f>IF(B94=0, "-", B81/B94)</f>
        <v>0.11001042752867571</v>
      </c>
      <c r="D81" s="65">
        <v>433</v>
      </c>
      <c r="E81" s="9">
        <f>IF(D94=0, "-", D81/D94)</f>
        <v>0.16802483507954988</v>
      </c>
      <c r="F81" s="81">
        <v>5761</v>
      </c>
      <c r="G81" s="34">
        <f>IF(F94=0, "-", F81/F94)</f>
        <v>0.154649414796521</v>
      </c>
      <c r="H81" s="65">
        <v>5461</v>
      </c>
      <c r="I81" s="9">
        <f>IF(H94=0, "-", H81/H94)</f>
        <v>0.17443940458698012</v>
      </c>
      <c r="J81" s="8">
        <f t="shared" si="6"/>
        <v>-2.5404157043879907E-2</v>
      </c>
      <c r="K81" s="9">
        <f t="shared" si="7"/>
        <v>5.4934993590917414E-2</v>
      </c>
    </row>
    <row r="82" spans="1:11" x14ac:dyDescent="0.25">
      <c r="A82" s="7" t="s">
        <v>407</v>
      </c>
      <c r="B82" s="65">
        <v>196</v>
      </c>
      <c r="C82" s="34">
        <f>IF(B94=0, "-", B82/B94)</f>
        <v>5.1094890510948905E-2</v>
      </c>
      <c r="D82" s="65">
        <v>75</v>
      </c>
      <c r="E82" s="9">
        <f>IF(D94=0, "-", D82/D94)</f>
        <v>2.9103608847497089E-2</v>
      </c>
      <c r="F82" s="81">
        <v>2378</v>
      </c>
      <c r="G82" s="34">
        <f>IF(F94=0, "-", F82/F94)</f>
        <v>6.3835498765166976E-2</v>
      </c>
      <c r="H82" s="65">
        <v>1587</v>
      </c>
      <c r="I82" s="9">
        <f>IF(H94=0, "-", H82/H94)</f>
        <v>5.0693157861112885E-2</v>
      </c>
      <c r="J82" s="8">
        <f t="shared" si="6"/>
        <v>1.6133333333333333</v>
      </c>
      <c r="K82" s="9">
        <f t="shared" si="7"/>
        <v>0.49842470069313172</v>
      </c>
    </row>
    <row r="83" spans="1:11" x14ac:dyDescent="0.25">
      <c r="A83" s="7" t="s">
        <v>408</v>
      </c>
      <c r="B83" s="65">
        <v>605</v>
      </c>
      <c r="C83" s="34">
        <f>IF(B94=0, "-", B83/B94)</f>
        <v>0.15771637122002086</v>
      </c>
      <c r="D83" s="65">
        <v>315</v>
      </c>
      <c r="E83" s="9">
        <f>IF(D94=0, "-", D83/D94)</f>
        <v>0.12223515715948778</v>
      </c>
      <c r="F83" s="81">
        <v>4737</v>
      </c>
      <c r="G83" s="34">
        <f>IF(F94=0, "-", F83/F94)</f>
        <v>0.12716095780092343</v>
      </c>
      <c r="H83" s="65">
        <v>3501</v>
      </c>
      <c r="I83" s="9">
        <f>IF(H94=0, "-", H83/H94)</f>
        <v>0.111831597776784</v>
      </c>
      <c r="J83" s="8">
        <f t="shared" si="6"/>
        <v>0.92063492063492058</v>
      </c>
      <c r="K83" s="9">
        <f t="shared" si="7"/>
        <v>0.35304198800342756</v>
      </c>
    </row>
    <row r="84" spans="1:11" x14ac:dyDescent="0.25">
      <c r="A84" s="7" t="s">
        <v>409</v>
      </c>
      <c r="B84" s="65">
        <v>198</v>
      </c>
      <c r="C84" s="34">
        <f>IF(B94=0, "-", B84/B94)</f>
        <v>5.1616266944734097E-2</v>
      </c>
      <c r="D84" s="65">
        <v>147</v>
      </c>
      <c r="E84" s="9">
        <f>IF(D94=0, "-", D84/D94)</f>
        <v>5.7043073341094298E-2</v>
      </c>
      <c r="F84" s="81">
        <v>1552</v>
      </c>
      <c r="G84" s="34">
        <f>IF(F94=0, "-", F84/F94)</f>
        <v>4.1662192633952537E-2</v>
      </c>
      <c r="H84" s="65">
        <v>2225</v>
      </c>
      <c r="I84" s="9">
        <f>IF(H94=0, "-", H84/H94)</f>
        <v>7.1072637833003258E-2</v>
      </c>
      <c r="J84" s="8">
        <f t="shared" si="6"/>
        <v>0.34693877551020408</v>
      </c>
      <c r="K84" s="9">
        <f t="shared" si="7"/>
        <v>-0.30247191011235958</v>
      </c>
    </row>
    <row r="85" spans="1:11" x14ac:dyDescent="0.25">
      <c r="A85" s="7" t="s">
        <v>410</v>
      </c>
      <c r="B85" s="65">
        <v>4</v>
      </c>
      <c r="C85" s="34">
        <f>IF(B94=0, "-", B85/B94)</f>
        <v>1.0427528675703858E-3</v>
      </c>
      <c r="D85" s="65">
        <v>3</v>
      </c>
      <c r="E85" s="9">
        <f>IF(D94=0, "-", D85/D94)</f>
        <v>1.1641443538998836E-3</v>
      </c>
      <c r="F85" s="81">
        <v>119</v>
      </c>
      <c r="G85" s="34">
        <f>IF(F94=0, "-", F85/F94)</f>
        <v>3.194459357886825E-3</v>
      </c>
      <c r="H85" s="65">
        <v>141</v>
      </c>
      <c r="I85" s="9">
        <f>IF(H94=0, "-", H85/H94)</f>
        <v>4.5039289593049254E-3</v>
      </c>
      <c r="J85" s="8">
        <f t="shared" si="6"/>
        <v>0.33333333333333331</v>
      </c>
      <c r="K85" s="9">
        <f t="shared" si="7"/>
        <v>-0.15602836879432624</v>
      </c>
    </row>
    <row r="86" spans="1:11" x14ac:dyDescent="0.25">
      <c r="A86" s="7" t="s">
        <v>411</v>
      </c>
      <c r="B86" s="65">
        <v>1</v>
      </c>
      <c r="C86" s="34">
        <f>IF(B94=0, "-", B86/B94)</f>
        <v>2.6068821689259646E-4</v>
      </c>
      <c r="D86" s="65">
        <v>2</v>
      </c>
      <c r="E86" s="9">
        <f>IF(D94=0, "-", D86/D94)</f>
        <v>7.7609623593325567E-4</v>
      </c>
      <c r="F86" s="81">
        <v>11</v>
      </c>
      <c r="G86" s="34">
        <f>IF(F94=0, "-", F86/F94)</f>
        <v>2.9528615913239559E-4</v>
      </c>
      <c r="H86" s="65">
        <v>16</v>
      </c>
      <c r="I86" s="9">
        <f>IF(H94=0, "-", H86/H94)</f>
        <v>5.1108413722609082E-4</v>
      </c>
      <c r="J86" s="8">
        <f t="shared" si="6"/>
        <v>-0.5</v>
      </c>
      <c r="K86" s="9">
        <f t="shared" si="7"/>
        <v>-0.3125</v>
      </c>
    </row>
    <row r="87" spans="1:11" x14ac:dyDescent="0.25">
      <c r="A87" s="7" t="s">
        <v>412</v>
      </c>
      <c r="B87" s="65">
        <v>17</v>
      </c>
      <c r="C87" s="34">
        <f>IF(B94=0, "-", B87/B94)</f>
        <v>4.4316996871741395E-3</v>
      </c>
      <c r="D87" s="65">
        <v>17</v>
      </c>
      <c r="E87" s="9">
        <f>IF(D94=0, "-", D87/D94)</f>
        <v>6.5968180054326734E-3</v>
      </c>
      <c r="F87" s="81">
        <v>552</v>
      </c>
      <c r="G87" s="34">
        <f>IF(F94=0, "-", F87/F94)</f>
        <v>1.4817996349189306E-2</v>
      </c>
      <c r="H87" s="65">
        <v>338</v>
      </c>
      <c r="I87" s="9">
        <f>IF(H94=0, "-", H87/H94)</f>
        <v>1.0796652398901169E-2</v>
      </c>
      <c r="J87" s="8">
        <f t="shared" si="6"/>
        <v>0</v>
      </c>
      <c r="K87" s="9">
        <f t="shared" si="7"/>
        <v>0.63313609467455623</v>
      </c>
    </row>
    <row r="88" spans="1:11" x14ac:dyDescent="0.25">
      <c r="A88" s="7" t="s">
        <v>413</v>
      </c>
      <c r="B88" s="65">
        <v>15</v>
      </c>
      <c r="C88" s="34">
        <f>IF(B94=0, "-", B88/B94)</f>
        <v>3.9103232533889472E-3</v>
      </c>
      <c r="D88" s="65">
        <v>9</v>
      </c>
      <c r="E88" s="9">
        <f>IF(D94=0, "-", D88/D94)</f>
        <v>3.4924330616996507E-3</v>
      </c>
      <c r="F88" s="81">
        <v>139</v>
      </c>
      <c r="G88" s="34">
        <f>IF(F94=0, "-", F88/F94)</f>
        <v>3.7313432835820895E-3</v>
      </c>
      <c r="H88" s="65">
        <v>277</v>
      </c>
      <c r="I88" s="9">
        <f>IF(H94=0, "-", H88/H94)</f>
        <v>8.8481441257266969E-3</v>
      </c>
      <c r="J88" s="8">
        <f t="shared" si="6"/>
        <v>0.66666666666666663</v>
      </c>
      <c r="K88" s="9">
        <f t="shared" si="7"/>
        <v>-0.49819494584837543</v>
      </c>
    </row>
    <row r="89" spans="1:11" x14ac:dyDescent="0.25">
      <c r="A89" s="7" t="s">
        <v>414</v>
      </c>
      <c r="B89" s="65">
        <v>11</v>
      </c>
      <c r="C89" s="34">
        <f>IF(B94=0, "-", B89/B94)</f>
        <v>2.867570385818561E-3</v>
      </c>
      <c r="D89" s="65">
        <v>12</v>
      </c>
      <c r="E89" s="9">
        <f>IF(D94=0, "-", D89/D94)</f>
        <v>4.6565774155995342E-3</v>
      </c>
      <c r="F89" s="81">
        <v>190</v>
      </c>
      <c r="G89" s="34">
        <f>IF(F94=0, "-", F89/F94)</f>
        <v>5.1003972941050142E-3</v>
      </c>
      <c r="H89" s="65">
        <v>125</v>
      </c>
      <c r="I89" s="9">
        <f>IF(H94=0, "-", H89/H94)</f>
        <v>3.9928448220788344E-3</v>
      </c>
      <c r="J89" s="8">
        <f t="shared" si="6"/>
        <v>-8.3333333333333329E-2</v>
      </c>
      <c r="K89" s="9">
        <f t="shared" si="7"/>
        <v>0.52</v>
      </c>
    </row>
    <row r="90" spans="1:11" x14ac:dyDescent="0.25">
      <c r="A90" s="7" t="s">
        <v>415</v>
      </c>
      <c r="B90" s="65">
        <v>281</v>
      </c>
      <c r="C90" s="34">
        <f>IF(B94=0, "-", B90/B94)</f>
        <v>7.3253388946819598E-2</v>
      </c>
      <c r="D90" s="65">
        <v>185</v>
      </c>
      <c r="E90" s="9">
        <f>IF(D94=0, "-", D90/D94)</f>
        <v>7.1788901823826148E-2</v>
      </c>
      <c r="F90" s="81">
        <v>1812</v>
      </c>
      <c r="G90" s="34">
        <f>IF(F94=0, "-", F90/F94)</f>
        <v>4.864168366799098E-2</v>
      </c>
      <c r="H90" s="65">
        <v>1895</v>
      </c>
      <c r="I90" s="9">
        <f>IF(H94=0, "-", H90/H94)</f>
        <v>6.0531527502715135E-2</v>
      </c>
      <c r="J90" s="8">
        <f t="shared" si="6"/>
        <v>0.51891891891891895</v>
      </c>
      <c r="K90" s="9">
        <f t="shared" si="7"/>
        <v>-4.3799472295514515E-2</v>
      </c>
    </row>
    <row r="91" spans="1:11" x14ac:dyDescent="0.25">
      <c r="A91" s="7" t="s">
        <v>416</v>
      </c>
      <c r="B91" s="65">
        <v>468</v>
      </c>
      <c r="C91" s="34">
        <f>IF(B94=0, "-", B91/B94)</f>
        <v>0.12200208550573514</v>
      </c>
      <c r="D91" s="65">
        <v>633</v>
      </c>
      <c r="E91" s="9">
        <f>IF(D94=0, "-", D91/D94)</f>
        <v>0.24563445867287545</v>
      </c>
      <c r="F91" s="81">
        <v>6865</v>
      </c>
      <c r="G91" s="34">
        <f>IF(F94=0, "-", F91/F94)</f>
        <v>0.18428540749489961</v>
      </c>
      <c r="H91" s="65">
        <v>7410</v>
      </c>
      <c r="I91" s="9">
        <f>IF(H94=0, "-", H91/H94)</f>
        <v>0.23669584105283331</v>
      </c>
      <c r="J91" s="8">
        <f t="shared" si="6"/>
        <v>-0.26066350710900477</v>
      </c>
      <c r="K91" s="9">
        <f t="shared" si="7"/>
        <v>-7.3549257759784076E-2</v>
      </c>
    </row>
    <row r="92" spans="1:11" x14ac:dyDescent="0.25">
      <c r="A92" s="7" t="s">
        <v>417</v>
      </c>
      <c r="B92" s="65">
        <v>64</v>
      </c>
      <c r="C92" s="34">
        <f>IF(B94=0, "-", B92/B94)</f>
        <v>1.6684045881126174E-2</v>
      </c>
      <c r="D92" s="65">
        <v>40</v>
      </c>
      <c r="E92" s="9">
        <f>IF(D94=0, "-", D92/D94)</f>
        <v>1.5521924718665115E-2</v>
      </c>
      <c r="F92" s="81">
        <v>417</v>
      </c>
      <c r="G92" s="34">
        <f>IF(F94=0, "-", F92/F94)</f>
        <v>1.1194029850746268E-2</v>
      </c>
      <c r="H92" s="65">
        <v>587</v>
      </c>
      <c r="I92" s="9">
        <f>IF(H94=0, "-", H92/H94)</f>
        <v>1.875039928448221E-2</v>
      </c>
      <c r="J92" s="8">
        <f t="shared" si="6"/>
        <v>0.6</v>
      </c>
      <c r="K92" s="9">
        <f t="shared" si="7"/>
        <v>-0.28960817717206133</v>
      </c>
    </row>
    <row r="93" spans="1:11" x14ac:dyDescent="0.25">
      <c r="A93" s="2"/>
      <c r="B93" s="68"/>
      <c r="C93" s="33"/>
      <c r="D93" s="68"/>
      <c r="E93" s="6"/>
      <c r="F93" s="82"/>
      <c r="G93" s="33"/>
      <c r="H93" s="68"/>
      <c r="I93" s="6"/>
      <c r="J93" s="5"/>
      <c r="K93" s="6"/>
    </row>
    <row r="94" spans="1:11" s="43" customFormat="1" x14ac:dyDescent="0.25">
      <c r="A94" s="162" t="s">
        <v>624</v>
      </c>
      <c r="B94" s="71">
        <f>SUM(B71:B93)</f>
        <v>3836</v>
      </c>
      <c r="C94" s="40">
        <f>B94/20204</f>
        <v>0.18986339338744804</v>
      </c>
      <c r="D94" s="71">
        <f>SUM(D71:D93)</f>
        <v>2577</v>
      </c>
      <c r="E94" s="41">
        <f>D94/16458</f>
        <v>0.15658038643820635</v>
      </c>
      <c r="F94" s="77">
        <f>SUM(F71:F93)</f>
        <v>37252</v>
      </c>
      <c r="G94" s="42">
        <f>F94/235591</f>
        <v>0.15812149020972788</v>
      </c>
      <c r="H94" s="71">
        <f>SUM(H71:H93)</f>
        <v>31306</v>
      </c>
      <c r="I94" s="41">
        <f>H94/229775</f>
        <v>0.13624632792949626</v>
      </c>
      <c r="J94" s="37">
        <f>IF(D94=0, "-", IF((B94-D94)/D94&lt;10, (B94-D94)/D94, "&gt;999%"))</f>
        <v>0.48855258051998446</v>
      </c>
      <c r="K94" s="38">
        <f>IF(H94=0, "-", IF((F94-H94)/H94&lt;10, (F94-H94)/H94, "&gt;999%"))</f>
        <v>0.18993164249664601</v>
      </c>
    </row>
    <row r="95" spans="1:11" x14ac:dyDescent="0.25">
      <c r="B95" s="83"/>
      <c r="D95" s="83"/>
      <c r="F95" s="83"/>
      <c r="H95" s="83"/>
    </row>
    <row r="96" spans="1:11" x14ac:dyDescent="0.25">
      <c r="A96" s="163" t="s">
        <v>158</v>
      </c>
      <c r="B96" s="61" t="s">
        <v>12</v>
      </c>
      <c r="C96" s="62" t="s">
        <v>13</v>
      </c>
      <c r="D96" s="61" t="s">
        <v>12</v>
      </c>
      <c r="E96" s="63" t="s">
        <v>13</v>
      </c>
      <c r="F96" s="62" t="s">
        <v>12</v>
      </c>
      <c r="G96" s="62" t="s">
        <v>13</v>
      </c>
      <c r="H96" s="61" t="s">
        <v>12</v>
      </c>
      <c r="I96" s="63" t="s">
        <v>13</v>
      </c>
      <c r="J96" s="61"/>
      <c r="K96" s="63"/>
    </row>
    <row r="97" spans="1:11" x14ac:dyDescent="0.25">
      <c r="A97" s="7" t="s">
        <v>418</v>
      </c>
      <c r="B97" s="65">
        <v>4</v>
      </c>
      <c r="C97" s="34">
        <f>IF(B117=0, "-", B97/B117)</f>
        <v>1.4134275618374558E-2</v>
      </c>
      <c r="D97" s="65">
        <v>3</v>
      </c>
      <c r="E97" s="9">
        <f>IF(D117=0, "-", D97/D117)</f>
        <v>1.0752688172043012E-2</v>
      </c>
      <c r="F97" s="81">
        <v>34</v>
      </c>
      <c r="G97" s="34">
        <f>IF(F117=0, "-", F97/F117)</f>
        <v>5.4706355591311344E-3</v>
      </c>
      <c r="H97" s="65">
        <v>15</v>
      </c>
      <c r="I97" s="9">
        <f>IF(H117=0, "-", H97/H117)</f>
        <v>3.4145231049396768E-3</v>
      </c>
      <c r="J97" s="8">
        <f t="shared" ref="J97:J115" si="8">IF(D97=0, "-", IF((B97-D97)/D97&lt;10, (B97-D97)/D97, "&gt;999%"))</f>
        <v>0.33333333333333331</v>
      </c>
      <c r="K97" s="9">
        <f t="shared" ref="K97:K115" si="9">IF(H97=0, "-", IF((F97-H97)/H97&lt;10, (F97-H97)/H97, "&gt;999%"))</f>
        <v>1.2666666666666666</v>
      </c>
    </row>
    <row r="98" spans="1:11" x14ac:dyDescent="0.25">
      <c r="A98" s="7" t="s">
        <v>419</v>
      </c>
      <c r="B98" s="65">
        <v>43</v>
      </c>
      <c r="C98" s="34">
        <f>IF(B117=0, "-", B98/B117)</f>
        <v>0.1519434628975265</v>
      </c>
      <c r="D98" s="65">
        <v>35</v>
      </c>
      <c r="E98" s="9">
        <f>IF(D117=0, "-", D98/D117)</f>
        <v>0.12544802867383512</v>
      </c>
      <c r="F98" s="81">
        <v>457</v>
      </c>
      <c r="G98" s="34">
        <f>IF(F117=0, "-", F98/F117)</f>
        <v>7.3531777956556715E-2</v>
      </c>
      <c r="H98" s="65">
        <v>540</v>
      </c>
      <c r="I98" s="9">
        <f>IF(H117=0, "-", H98/H117)</f>
        <v>0.12292283177782837</v>
      </c>
      <c r="J98" s="8">
        <f t="shared" si="8"/>
        <v>0.22857142857142856</v>
      </c>
      <c r="K98" s="9">
        <f t="shared" si="9"/>
        <v>-0.1537037037037037</v>
      </c>
    </row>
    <row r="99" spans="1:11" x14ac:dyDescent="0.25">
      <c r="A99" s="7" t="s">
        <v>420</v>
      </c>
      <c r="B99" s="65">
        <v>15</v>
      </c>
      <c r="C99" s="34">
        <f>IF(B117=0, "-", B99/B117)</f>
        <v>5.3003533568904596E-2</v>
      </c>
      <c r="D99" s="65">
        <v>71</v>
      </c>
      <c r="E99" s="9">
        <f>IF(D117=0, "-", D99/D117)</f>
        <v>0.25448028673835127</v>
      </c>
      <c r="F99" s="81">
        <v>587</v>
      </c>
      <c r="G99" s="34">
        <f>IF(F117=0, "-", F99/F117)</f>
        <v>9.4448913917940469E-2</v>
      </c>
      <c r="H99" s="65">
        <v>656</v>
      </c>
      <c r="I99" s="9">
        <f>IF(H117=0, "-", H99/H117)</f>
        <v>0.1493284771226952</v>
      </c>
      <c r="J99" s="8">
        <f t="shared" si="8"/>
        <v>-0.78873239436619713</v>
      </c>
      <c r="K99" s="9">
        <f t="shared" si="9"/>
        <v>-0.10518292682926829</v>
      </c>
    </row>
    <row r="100" spans="1:11" x14ac:dyDescent="0.25">
      <c r="A100" s="7" t="s">
        <v>421</v>
      </c>
      <c r="B100" s="65">
        <v>2</v>
      </c>
      <c r="C100" s="34">
        <f>IF(B117=0, "-", B100/B117)</f>
        <v>7.0671378091872791E-3</v>
      </c>
      <c r="D100" s="65">
        <v>8</v>
      </c>
      <c r="E100" s="9">
        <f>IF(D117=0, "-", D100/D117)</f>
        <v>2.8673835125448029E-2</v>
      </c>
      <c r="F100" s="81">
        <v>140</v>
      </c>
      <c r="G100" s="34">
        <f>IF(F117=0, "-", F100/F117)</f>
        <v>2.252614641995173E-2</v>
      </c>
      <c r="H100" s="65">
        <v>170</v>
      </c>
      <c r="I100" s="9">
        <f>IF(H117=0, "-", H100/H117)</f>
        <v>3.8697928522649673E-2</v>
      </c>
      <c r="J100" s="8">
        <f t="shared" si="8"/>
        <v>-0.75</v>
      </c>
      <c r="K100" s="9">
        <f t="shared" si="9"/>
        <v>-0.17647058823529413</v>
      </c>
    </row>
    <row r="101" spans="1:11" x14ac:dyDescent="0.25">
      <c r="A101" s="7" t="s">
        <v>422</v>
      </c>
      <c r="B101" s="65">
        <v>6</v>
      </c>
      <c r="C101" s="34">
        <f>IF(B117=0, "-", B101/B117)</f>
        <v>2.1201413427561839E-2</v>
      </c>
      <c r="D101" s="65">
        <v>0</v>
      </c>
      <c r="E101" s="9">
        <f>IF(D117=0, "-", D101/D117)</f>
        <v>0</v>
      </c>
      <c r="F101" s="81">
        <v>32</v>
      </c>
      <c r="G101" s="34">
        <f>IF(F117=0, "-", F101/F117)</f>
        <v>5.1488334674175381E-3</v>
      </c>
      <c r="H101" s="65">
        <v>0</v>
      </c>
      <c r="I101" s="9">
        <f>IF(H117=0, "-", H101/H117)</f>
        <v>0</v>
      </c>
      <c r="J101" s="8" t="str">
        <f t="shared" si="8"/>
        <v>-</v>
      </c>
      <c r="K101" s="9" t="str">
        <f t="shared" si="9"/>
        <v>-</v>
      </c>
    </row>
    <row r="102" spans="1:11" x14ac:dyDescent="0.25">
      <c r="A102" s="7" t="s">
        <v>423</v>
      </c>
      <c r="B102" s="65">
        <v>3</v>
      </c>
      <c r="C102" s="34">
        <f>IF(B117=0, "-", B102/B117)</f>
        <v>1.0600706713780919E-2</v>
      </c>
      <c r="D102" s="65">
        <v>0</v>
      </c>
      <c r="E102" s="9">
        <f>IF(D117=0, "-", D102/D117)</f>
        <v>0</v>
      </c>
      <c r="F102" s="81">
        <v>27</v>
      </c>
      <c r="G102" s="34">
        <f>IF(F117=0, "-", F102/F117)</f>
        <v>4.3443282381335482E-3</v>
      </c>
      <c r="H102" s="65">
        <v>0</v>
      </c>
      <c r="I102" s="9">
        <f>IF(H117=0, "-", H102/H117)</f>
        <v>0</v>
      </c>
      <c r="J102" s="8" t="str">
        <f t="shared" si="8"/>
        <v>-</v>
      </c>
      <c r="K102" s="9" t="str">
        <f t="shared" si="9"/>
        <v>-</v>
      </c>
    </row>
    <row r="103" spans="1:11" x14ac:dyDescent="0.25">
      <c r="A103" s="7" t="s">
        <v>424</v>
      </c>
      <c r="B103" s="65">
        <v>16</v>
      </c>
      <c r="C103" s="34">
        <f>IF(B117=0, "-", B103/B117)</f>
        <v>5.6537102473498232E-2</v>
      </c>
      <c r="D103" s="65">
        <v>14</v>
      </c>
      <c r="E103" s="9">
        <f>IF(D117=0, "-", D103/D117)</f>
        <v>5.0179211469534052E-2</v>
      </c>
      <c r="F103" s="81">
        <v>113</v>
      </c>
      <c r="G103" s="34">
        <f>IF(F117=0, "-", F103/F117)</f>
        <v>1.8181818181818181E-2</v>
      </c>
      <c r="H103" s="65">
        <v>50</v>
      </c>
      <c r="I103" s="9">
        <f>IF(H117=0, "-", H103/H117)</f>
        <v>1.1381743683132255E-2</v>
      </c>
      <c r="J103" s="8">
        <f t="shared" si="8"/>
        <v>0.14285714285714285</v>
      </c>
      <c r="K103" s="9">
        <f t="shared" si="9"/>
        <v>1.26</v>
      </c>
    </row>
    <row r="104" spans="1:11" x14ac:dyDescent="0.25">
      <c r="A104" s="7" t="s">
        <v>425</v>
      </c>
      <c r="B104" s="65">
        <v>9</v>
      </c>
      <c r="C104" s="34">
        <f>IF(B117=0, "-", B104/B117)</f>
        <v>3.1802120141342753E-2</v>
      </c>
      <c r="D104" s="65">
        <v>9</v>
      </c>
      <c r="E104" s="9">
        <f>IF(D117=0, "-", D104/D117)</f>
        <v>3.2258064516129031E-2</v>
      </c>
      <c r="F104" s="81">
        <v>141</v>
      </c>
      <c r="G104" s="34">
        <f>IF(F117=0, "-", F104/F117)</f>
        <v>2.2687047465808529E-2</v>
      </c>
      <c r="H104" s="65">
        <v>22</v>
      </c>
      <c r="I104" s="9">
        <f>IF(H117=0, "-", H104/H117)</f>
        <v>5.0079672205781923E-3</v>
      </c>
      <c r="J104" s="8">
        <f t="shared" si="8"/>
        <v>0</v>
      </c>
      <c r="K104" s="9">
        <f t="shared" si="9"/>
        <v>5.4090909090909092</v>
      </c>
    </row>
    <row r="105" spans="1:11" x14ac:dyDescent="0.25">
      <c r="A105" s="7" t="s">
        <v>426</v>
      </c>
      <c r="B105" s="65">
        <v>5</v>
      </c>
      <c r="C105" s="34">
        <f>IF(B117=0, "-", B105/B117)</f>
        <v>1.7667844522968199E-2</v>
      </c>
      <c r="D105" s="65">
        <v>1</v>
      </c>
      <c r="E105" s="9">
        <f>IF(D117=0, "-", D105/D117)</f>
        <v>3.5842293906810036E-3</v>
      </c>
      <c r="F105" s="81">
        <v>100</v>
      </c>
      <c r="G105" s="34">
        <f>IF(F117=0, "-", F105/F117)</f>
        <v>1.6090104585679808E-2</v>
      </c>
      <c r="H105" s="65">
        <v>147</v>
      </c>
      <c r="I105" s="9">
        <f>IF(H117=0, "-", H105/H117)</f>
        <v>3.346232642840883E-2</v>
      </c>
      <c r="J105" s="8">
        <f t="shared" si="8"/>
        <v>4</v>
      </c>
      <c r="K105" s="9">
        <f t="shared" si="9"/>
        <v>-0.31972789115646261</v>
      </c>
    </row>
    <row r="106" spans="1:11" x14ac:dyDescent="0.25">
      <c r="A106" s="7" t="s">
        <v>427</v>
      </c>
      <c r="B106" s="65">
        <v>1</v>
      </c>
      <c r="C106" s="34">
        <f>IF(B117=0, "-", B106/B117)</f>
        <v>3.5335689045936395E-3</v>
      </c>
      <c r="D106" s="65">
        <v>7</v>
      </c>
      <c r="E106" s="9">
        <f>IF(D117=0, "-", D106/D117)</f>
        <v>2.5089605734767026E-2</v>
      </c>
      <c r="F106" s="81">
        <v>128</v>
      </c>
      <c r="G106" s="34">
        <f>IF(F117=0, "-", F106/F117)</f>
        <v>2.0595333869670152E-2</v>
      </c>
      <c r="H106" s="65">
        <v>228</v>
      </c>
      <c r="I106" s="9">
        <f>IF(H117=0, "-", H106/H117)</f>
        <v>5.1900751195083084E-2</v>
      </c>
      <c r="J106" s="8">
        <f t="shared" si="8"/>
        <v>-0.8571428571428571</v>
      </c>
      <c r="K106" s="9">
        <f t="shared" si="9"/>
        <v>-0.43859649122807015</v>
      </c>
    </row>
    <row r="107" spans="1:11" x14ac:dyDescent="0.25">
      <c r="A107" s="7" t="s">
        <v>428</v>
      </c>
      <c r="B107" s="65">
        <v>46</v>
      </c>
      <c r="C107" s="34">
        <f>IF(B117=0, "-", B107/B117)</f>
        <v>0.16254416961130741</v>
      </c>
      <c r="D107" s="65">
        <v>5</v>
      </c>
      <c r="E107" s="9">
        <f>IF(D117=0, "-", D107/D117)</f>
        <v>1.7921146953405017E-2</v>
      </c>
      <c r="F107" s="81">
        <v>618</v>
      </c>
      <c r="G107" s="34">
        <f>IF(F117=0, "-", F107/F117)</f>
        <v>9.94368463395012E-2</v>
      </c>
      <c r="H107" s="65">
        <v>551</v>
      </c>
      <c r="I107" s="9">
        <f>IF(H117=0, "-", H107/H117)</f>
        <v>0.12542681538811745</v>
      </c>
      <c r="J107" s="8">
        <f t="shared" si="8"/>
        <v>8.1999999999999993</v>
      </c>
      <c r="K107" s="9">
        <f t="shared" si="9"/>
        <v>0.12159709618874773</v>
      </c>
    </row>
    <row r="108" spans="1:11" x14ac:dyDescent="0.25">
      <c r="A108" s="7" t="s">
        <v>429</v>
      </c>
      <c r="B108" s="65">
        <v>0</v>
      </c>
      <c r="C108" s="34">
        <f>IF(B117=0, "-", B108/B117)</f>
        <v>0</v>
      </c>
      <c r="D108" s="65">
        <v>0</v>
      </c>
      <c r="E108" s="9">
        <f>IF(D117=0, "-", D108/D117)</f>
        <v>0</v>
      </c>
      <c r="F108" s="81">
        <v>36</v>
      </c>
      <c r="G108" s="34">
        <f>IF(F117=0, "-", F108/F117)</f>
        <v>5.7924376508447306E-3</v>
      </c>
      <c r="H108" s="65">
        <v>0</v>
      </c>
      <c r="I108" s="9">
        <f>IF(H117=0, "-", H108/H117)</f>
        <v>0</v>
      </c>
      <c r="J108" s="8" t="str">
        <f t="shared" si="8"/>
        <v>-</v>
      </c>
      <c r="K108" s="9" t="str">
        <f t="shared" si="9"/>
        <v>-</v>
      </c>
    </row>
    <row r="109" spans="1:11" x14ac:dyDescent="0.25">
      <c r="A109" s="7" t="s">
        <v>430</v>
      </c>
      <c r="B109" s="65">
        <v>1</v>
      </c>
      <c r="C109" s="34">
        <f>IF(B117=0, "-", B109/B117)</f>
        <v>3.5335689045936395E-3</v>
      </c>
      <c r="D109" s="65">
        <v>6</v>
      </c>
      <c r="E109" s="9">
        <f>IF(D117=0, "-", D109/D117)</f>
        <v>2.1505376344086023E-2</v>
      </c>
      <c r="F109" s="81">
        <v>51</v>
      </c>
      <c r="G109" s="34">
        <f>IF(F117=0, "-", F109/F117)</f>
        <v>8.2059533386967011E-3</v>
      </c>
      <c r="H109" s="65">
        <v>46</v>
      </c>
      <c r="I109" s="9">
        <f>IF(H117=0, "-", H109/H117)</f>
        <v>1.0471204188481676E-2</v>
      </c>
      <c r="J109" s="8">
        <f t="shared" si="8"/>
        <v>-0.83333333333333337</v>
      </c>
      <c r="K109" s="9">
        <f t="shared" si="9"/>
        <v>0.10869565217391304</v>
      </c>
    </row>
    <row r="110" spans="1:11" x14ac:dyDescent="0.25">
      <c r="A110" s="7" t="s">
        <v>431</v>
      </c>
      <c r="B110" s="65">
        <v>16</v>
      </c>
      <c r="C110" s="34">
        <f>IF(B117=0, "-", B110/B117)</f>
        <v>5.6537102473498232E-2</v>
      </c>
      <c r="D110" s="65">
        <v>20</v>
      </c>
      <c r="E110" s="9">
        <f>IF(D117=0, "-", D110/D117)</f>
        <v>7.1684587813620068E-2</v>
      </c>
      <c r="F110" s="81">
        <v>246</v>
      </c>
      <c r="G110" s="34">
        <f>IF(F117=0, "-", F110/F117)</f>
        <v>3.9581657280772328E-2</v>
      </c>
      <c r="H110" s="65">
        <v>521</v>
      </c>
      <c r="I110" s="9">
        <f>IF(H117=0, "-", H110/H117)</f>
        <v>0.11859776917823811</v>
      </c>
      <c r="J110" s="8">
        <f t="shared" si="8"/>
        <v>-0.2</v>
      </c>
      <c r="K110" s="9">
        <f t="shared" si="9"/>
        <v>-0.52783109404990403</v>
      </c>
    </row>
    <row r="111" spans="1:11" x14ac:dyDescent="0.25">
      <c r="A111" s="7" t="s">
        <v>432</v>
      </c>
      <c r="B111" s="65">
        <v>11</v>
      </c>
      <c r="C111" s="34">
        <f>IF(B117=0, "-", B111/B117)</f>
        <v>3.8869257950530034E-2</v>
      </c>
      <c r="D111" s="65">
        <v>2</v>
      </c>
      <c r="E111" s="9">
        <f>IF(D117=0, "-", D111/D117)</f>
        <v>7.1684587813620072E-3</v>
      </c>
      <c r="F111" s="81">
        <v>270</v>
      </c>
      <c r="G111" s="34">
        <f>IF(F117=0, "-", F111/F117)</f>
        <v>4.3443282381335477E-2</v>
      </c>
      <c r="H111" s="65">
        <v>123</v>
      </c>
      <c r="I111" s="9">
        <f>IF(H117=0, "-", H111/H117)</f>
        <v>2.799908946050535E-2</v>
      </c>
      <c r="J111" s="8">
        <f t="shared" si="8"/>
        <v>4.5</v>
      </c>
      <c r="K111" s="9">
        <f t="shared" si="9"/>
        <v>1.1951219512195121</v>
      </c>
    </row>
    <row r="112" spans="1:11" x14ac:dyDescent="0.25">
      <c r="A112" s="7" t="s">
        <v>433</v>
      </c>
      <c r="B112" s="65">
        <v>25</v>
      </c>
      <c r="C112" s="34">
        <f>IF(B117=0, "-", B112/B117)</f>
        <v>8.8339222614840993E-2</v>
      </c>
      <c r="D112" s="65">
        <v>32</v>
      </c>
      <c r="E112" s="9">
        <f>IF(D117=0, "-", D112/D117)</f>
        <v>0.11469534050179211</v>
      </c>
      <c r="F112" s="81">
        <v>649</v>
      </c>
      <c r="G112" s="34">
        <f>IF(F117=0, "-", F112/F117)</f>
        <v>0.10442477876106195</v>
      </c>
      <c r="H112" s="65">
        <v>469</v>
      </c>
      <c r="I112" s="9">
        <f>IF(H117=0, "-", H112/H117)</f>
        <v>0.10676075574778056</v>
      </c>
      <c r="J112" s="8">
        <f t="shared" si="8"/>
        <v>-0.21875</v>
      </c>
      <c r="K112" s="9">
        <f t="shared" si="9"/>
        <v>0.38379530916844351</v>
      </c>
    </row>
    <row r="113" spans="1:11" x14ac:dyDescent="0.25">
      <c r="A113" s="7" t="s">
        <v>434</v>
      </c>
      <c r="B113" s="65">
        <v>13</v>
      </c>
      <c r="C113" s="34">
        <f>IF(B117=0, "-", B113/B117)</f>
        <v>4.5936395759717315E-2</v>
      </c>
      <c r="D113" s="65">
        <v>41</v>
      </c>
      <c r="E113" s="9">
        <f>IF(D117=0, "-", D113/D117)</f>
        <v>0.14695340501792115</v>
      </c>
      <c r="F113" s="81">
        <v>398</v>
      </c>
      <c r="G113" s="34">
        <f>IF(F117=0, "-", F113/F117)</f>
        <v>6.4038616251005626E-2</v>
      </c>
      <c r="H113" s="65">
        <v>359</v>
      </c>
      <c r="I113" s="9">
        <f>IF(H117=0, "-", H113/H117)</f>
        <v>8.1720919644889603E-2</v>
      </c>
      <c r="J113" s="8">
        <f t="shared" si="8"/>
        <v>-0.68292682926829273</v>
      </c>
      <c r="K113" s="9">
        <f t="shared" si="9"/>
        <v>0.10863509749303621</v>
      </c>
    </row>
    <row r="114" spans="1:11" x14ac:dyDescent="0.25">
      <c r="A114" s="7" t="s">
        <v>435</v>
      </c>
      <c r="B114" s="65">
        <v>32</v>
      </c>
      <c r="C114" s="34">
        <f>IF(B117=0, "-", B114/B117)</f>
        <v>0.11307420494699646</v>
      </c>
      <c r="D114" s="65">
        <v>0</v>
      </c>
      <c r="E114" s="9">
        <f>IF(D117=0, "-", D114/D117)</f>
        <v>0</v>
      </c>
      <c r="F114" s="81">
        <v>1681</v>
      </c>
      <c r="G114" s="34">
        <f>IF(F117=0, "-", F114/F117)</f>
        <v>0.27047465808527754</v>
      </c>
      <c r="H114" s="65">
        <v>0</v>
      </c>
      <c r="I114" s="9">
        <f>IF(H117=0, "-", H114/H117)</f>
        <v>0</v>
      </c>
      <c r="J114" s="8" t="str">
        <f t="shared" si="8"/>
        <v>-</v>
      </c>
      <c r="K114" s="9" t="str">
        <f t="shared" si="9"/>
        <v>-</v>
      </c>
    </row>
    <row r="115" spans="1:11" x14ac:dyDescent="0.25">
      <c r="A115" s="7" t="s">
        <v>436</v>
      </c>
      <c r="B115" s="65">
        <v>35</v>
      </c>
      <c r="C115" s="34">
        <f>IF(B117=0, "-", B115/B117)</f>
        <v>0.12367491166077739</v>
      </c>
      <c r="D115" s="65">
        <v>25</v>
      </c>
      <c r="E115" s="9">
        <f>IF(D117=0, "-", D115/D117)</f>
        <v>8.9605734767025089E-2</v>
      </c>
      <c r="F115" s="81">
        <v>507</v>
      </c>
      <c r="G115" s="34">
        <f>IF(F117=0, "-", F115/F117)</f>
        <v>8.1576830249396617E-2</v>
      </c>
      <c r="H115" s="65">
        <v>496</v>
      </c>
      <c r="I115" s="9">
        <f>IF(H117=0, "-", H115/H117)</f>
        <v>0.11290689733667197</v>
      </c>
      <c r="J115" s="8">
        <f t="shared" si="8"/>
        <v>0.4</v>
      </c>
      <c r="K115" s="9">
        <f t="shared" si="9"/>
        <v>2.2177419354838711E-2</v>
      </c>
    </row>
    <row r="116" spans="1:11" x14ac:dyDescent="0.25">
      <c r="A116" s="2"/>
      <c r="B116" s="68"/>
      <c r="C116" s="33"/>
      <c r="D116" s="68"/>
      <c r="E116" s="6"/>
      <c r="F116" s="82"/>
      <c r="G116" s="33"/>
      <c r="H116" s="68"/>
      <c r="I116" s="6"/>
      <c r="J116" s="5"/>
      <c r="K116" s="6"/>
    </row>
    <row r="117" spans="1:11" s="43" customFormat="1" x14ac:dyDescent="0.25">
      <c r="A117" s="162" t="s">
        <v>623</v>
      </c>
      <c r="B117" s="71">
        <f>SUM(B97:B116)</f>
        <v>283</v>
      </c>
      <c r="C117" s="40">
        <f>B117/20204</f>
        <v>1.4007127301524451E-2</v>
      </c>
      <c r="D117" s="71">
        <f>SUM(D97:D116)</f>
        <v>279</v>
      </c>
      <c r="E117" s="41">
        <f>D117/16458</f>
        <v>1.6952242070725484E-2</v>
      </c>
      <c r="F117" s="77">
        <f>SUM(F97:F116)</f>
        <v>6215</v>
      </c>
      <c r="G117" s="42">
        <f>F117/235591</f>
        <v>2.6380464448981497E-2</v>
      </c>
      <c r="H117" s="71">
        <f>SUM(H97:H116)</f>
        <v>4393</v>
      </c>
      <c r="I117" s="41">
        <f>H117/229775</f>
        <v>1.911870307909912E-2</v>
      </c>
      <c r="J117" s="37">
        <f>IF(D117=0, "-", IF((B117-D117)/D117&lt;10, (B117-D117)/D117, "&gt;999%"))</f>
        <v>1.4336917562724014E-2</v>
      </c>
      <c r="K117" s="38">
        <f>IF(H117=0, "-", IF((F117-H117)/H117&lt;10, (F117-H117)/H117, "&gt;999%"))</f>
        <v>0.41475073981333943</v>
      </c>
    </row>
    <row r="118" spans="1:11" x14ac:dyDescent="0.25">
      <c r="B118" s="83"/>
      <c r="D118" s="83"/>
      <c r="F118" s="83"/>
      <c r="H118" s="83"/>
    </row>
    <row r="119" spans="1:11" s="43" customFormat="1" x14ac:dyDescent="0.25">
      <c r="A119" s="162" t="s">
        <v>622</v>
      </c>
      <c r="B119" s="71">
        <v>4119</v>
      </c>
      <c r="C119" s="40">
        <f>B119/20204</f>
        <v>0.20387052068897249</v>
      </c>
      <c r="D119" s="71">
        <v>2856</v>
      </c>
      <c r="E119" s="41">
        <f>D119/16458</f>
        <v>0.17353262850893184</v>
      </c>
      <c r="F119" s="77">
        <v>43467</v>
      </c>
      <c r="G119" s="42">
        <f>F119/235591</f>
        <v>0.18450195465870936</v>
      </c>
      <c r="H119" s="71">
        <v>35699</v>
      </c>
      <c r="I119" s="41">
        <f>H119/229775</f>
        <v>0.15536503100859536</v>
      </c>
      <c r="J119" s="37">
        <f>IF(D119=0, "-", IF((B119-D119)/D119&lt;10, (B119-D119)/D119, "&gt;999%"))</f>
        <v>0.4422268907563025</v>
      </c>
      <c r="K119" s="38">
        <f>IF(H119=0, "-", IF((F119-H119)/H119&lt;10, (F119-H119)/H119, "&gt;999%"))</f>
        <v>0.21759713157231295</v>
      </c>
    </row>
    <row r="120" spans="1:11" x14ac:dyDescent="0.25">
      <c r="B120" s="83"/>
      <c r="D120" s="83"/>
      <c r="F120" s="83"/>
      <c r="H120" s="83"/>
    </row>
    <row r="121" spans="1:11" ht="15.6" x14ac:dyDescent="0.3">
      <c r="A121" s="164" t="s">
        <v>127</v>
      </c>
      <c r="B121" s="196" t="s">
        <v>1</v>
      </c>
      <c r="C121" s="200"/>
      <c r="D121" s="200"/>
      <c r="E121" s="197"/>
      <c r="F121" s="196" t="s">
        <v>14</v>
      </c>
      <c r="G121" s="200"/>
      <c r="H121" s="200"/>
      <c r="I121" s="197"/>
      <c r="J121" s="196" t="s">
        <v>15</v>
      </c>
      <c r="K121" s="197"/>
    </row>
    <row r="122" spans="1:11" x14ac:dyDescent="0.25">
      <c r="A122" s="22"/>
      <c r="B122" s="196">
        <f>VALUE(RIGHT($B$2, 4))</f>
        <v>2022</v>
      </c>
      <c r="C122" s="197"/>
      <c r="D122" s="196">
        <f>B122-1</f>
        <v>2021</v>
      </c>
      <c r="E122" s="204"/>
      <c r="F122" s="196">
        <f>B122</f>
        <v>2022</v>
      </c>
      <c r="G122" s="204"/>
      <c r="H122" s="196">
        <f>D122</f>
        <v>2021</v>
      </c>
      <c r="I122" s="204"/>
      <c r="J122" s="140" t="s">
        <v>4</v>
      </c>
      <c r="K122" s="141" t="s">
        <v>2</v>
      </c>
    </row>
    <row r="123" spans="1:11" x14ac:dyDescent="0.25">
      <c r="A123" s="163" t="s">
        <v>159</v>
      </c>
      <c r="B123" s="61" t="s">
        <v>12</v>
      </c>
      <c r="C123" s="62" t="s">
        <v>13</v>
      </c>
      <c r="D123" s="61" t="s">
        <v>12</v>
      </c>
      <c r="E123" s="63" t="s">
        <v>13</v>
      </c>
      <c r="F123" s="62" t="s">
        <v>12</v>
      </c>
      <c r="G123" s="62" t="s">
        <v>13</v>
      </c>
      <c r="H123" s="61" t="s">
        <v>12</v>
      </c>
      <c r="I123" s="63" t="s">
        <v>13</v>
      </c>
      <c r="J123" s="61"/>
      <c r="K123" s="63"/>
    </row>
    <row r="124" spans="1:11" x14ac:dyDescent="0.25">
      <c r="A124" s="7" t="s">
        <v>437</v>
      </c>
      <c r="B124" s="65">
        <v>0</v>
      </c>
      <c r="C124" s="34">
        <f>IF(B149=0, "-", B124/B149)</f>
        <v>0</v>
      </c>
      <c r="D124" s="65">
        <v>0</v>
      </c>
      <c r="E124" s="9">
        <f>IF(D149=0, "-", D124/D149)</f>
        <v>0</v>
      </c>
      <c r="F124" s="81">
        <v>0</v>
      </c>
      <c r="G124" s="34">
        <f>IF(F149=0, "-", F124/F149)</f>
        <v>0</v>
      </c>
      <c r="H124" s="65">
        <v>2</v>
      </c>
      <c r="I124" s="9">
        <f>IF(H149=0, "-", H124/H149)</f>
        <v>8.127438231469441E-5</v>
      </c>
      <c r="J124" s="8" t="str">
        <f t="shared" ref="J124:J147" si="10">IF(D124=0, "-", IF((B124-D124)/D124&lt;10, (B124-D124)/D124, "&gt;999%"))</f>
        <v>-</v>
      </c>
      <c r="K124" s="9">
        <f t="shared" ref="K124:K147" si="11">IF(H124=0, "-", IF((F124-H124)/H124&lt;10, (F124-H124)/H124, "&gt;999%"))</f>
        <v>-1</v>
      </c>
    </row>
    <row r="125" spans="1:11" x14ac:dyDescent="0.25">
      <c r="A125" s="7" t="s">
        <v>438</v>
      </c>
      <c r="B125" s="65">
        <v>175</v>
      </c>
      <c r="C125" s="34">
        <f>IF(B149=0, "-", B125/B149)</f>
        <v>8.8250126071608676E-2</v>
      </c>
      <c r="D125" s="65">
        <v>112</v>
      </c>
      <c r="E125" s="9">
        <f>IF(D149=0, "-", D125/D149)</f>
        <v>6.8880688806888066E-2</v>
      </c>
      <c r="F125" s="81">
        <v>1847</v>
      </c>
      <c r="G125" s="34">
        <f>IF(F149=0, "-", F125/F149)</f>
        <v>7.1733726891409041E-2</v>
      </c>
      <c r="H125" s="65">
        <v>1474</v>
      </c>
      <c r="I125" s="9">
        <f>IF(H149=0, "-", H125/H149)</f>
        <v>5.9899219765929781E-2</v>
      </c>
      <c r="J125" s="8">
        <f t="shared" si="10"/>
        <v>0.5625</v>
      </c>
      <c r="K125" s="9">
        <f t="shared" si="11"/>
        <v>0.25305291723202172</v>
      </c>
    </row>
    <row r="126" spans="1:11" x14ac:dyDescent="0.25">
      <c r="A126" s="7" t="s">
        <v>439</v>
      </c>
      <c r="B126" s="65">
        <v>0</v>
      </c>
      <c r="C126" s="34">
        <f>IF(B149=0, "-", B126/B149)</f>
        <v>0</v>
      </c>
      <c r="D126" s="65">
        <v>20</v>
      </c>
      <c r="E126" s="9">
        <f>IF(D149=0, "-", D126/D149)</f>
        <v>1.2300123001230012E-2</v>
      </c>
      <c r="F126" s="81">
        <v>4</v>
      </c>
      <c r="G126" s="34">
        <f>IF(F149=0, "-", F126/F149)</f>
        <v>1.5535187199005747E-4</v>
      </c>
      <c r="H126" s="65">
        <v>250</v>
      </c>
      <c r="I126" s="9">
        <f>IF(H149=0, "-", H126/H149)</f>
        <v>1.01592977893368E-2</v>
      </c>
      <c r="J126" s="8">
        <f t="shared" si="10"/>
        <v>-1</v>
      </c>
      <c r="K126" s="9">
        <f t="shared" si="11"/>
        <v>-0.98399999999999999</v>
      </c>
    </row>
    <row r="127" spans="1:11" x14ac:dyDescent="0.25">
      <c r="A127" s="7" t="s">
        <v>440</v>
      </c>
      <c r="B127" s="65">
        <v>1</v>
      </c>
      <c r="C127" s="34">
        <f>IF(B149=0, "-", B127/B149)</f>
        <v>5.0428643469490675E-4</v>
      </c>
      <c r="D127" s="65">
        <v>0</v>
      </c>
      <c r="E127" s="9">
        <f>IF(D149=0, "-", D127/D149)</f>
        <v>0</v>
      </c>
      <c r="F127" s="81">
        <v>1</v>
      </c>
      <c r="G127" s="34">
        <f>IF(F149=0, "-", F127/F149)</f>
        <v>3.8837967997514367E-5</v>
      </c>
      <c r="H127" s="65">
        <v>0</v>
      </c>
      <c r="I127" s="9">
        <f>IF(H149=0, "-", H127/H149)</f>
        <v>0</v>
      </c>
      <c r="J127" s="8" t="str">
        <f t="shared" si="10"/>
        <v>-</v>
      </c>
      <c r="K127" s="9" t="str">
        <f t="shared" si="11"/>
        <v>-</v>
      </c>
    </row>
    <row r="128" spans="1:11" x14ac:dyDescent="0.25">
      <c r="A128" s="7" t="s">
        <v>441</v>
      </c>
      <c r="B128" s="65">
        <v>34</v>
      </c>
      <c r="C128" s="34">
        <f>IF(B149=0, "-", B128/B149)</f>
        <v>1.7145738779626829E-2</v>
      </c>
      <c r="D128" s="65">
        <v>72</v>
      </c>
      <c r="E128" s="9">
        <f>IF(D149=0, "-", D128/D149)</f>
        <v>4.4280442804428041E-2</v>
      </c>
      <c r="F128" s="81">
        <v>797</v>
      </c>
      <c r="G128" s="34">
        <f>IF(F149=0, "-", F128/F149)</f>
        <v>3.0953860494018954E-2</v>
      </c>
      <c r="H128" s="65">
        <v>707</v>
      </c>
      <c r="I128" s="9">
        <f>IF(H149=0, "-", H128/H149)</f>
        <v>2.8730494148244475E-2</v>
      </c>
      <c r="J128" s="8">
        <f t="shared" si="10"/>
        <v>-0.52777777777777779</v>
      </c>
      <c r="K128" s="9">
        <f t="shared" si="11"/>
        <v>0.12729844413012731</v>
      </c>
    </row>
    <row r="129" spans="1:11" x14ac:dyDescent="0.25">
      <c r="A129" s="7" t="s">
        <v>442</v>
      </c>
      <c r="B129" s="65">
        <v>87</v>
      </c>
      <c r="C129" s="34">
        <f>IF(B149=0, "-", B129/B149)</f>
        <v>4.3872919818456882E-2</v>
      </c>
      <c r="D129" s="65">
        <v>19</v>
      </c>
      <c r="E129" s="9">
        <f>IF(D149=0, "-", D129/D149)</f>
        <v>1.1685116851168511E-2</v>
      </c>
      <c r="F129" s="81">
        <v>924</v>
      </c>
      <c r="G129" s="34">
        <f>IF(F149=0, "-", F129/F149)</f>
        <v>3.5886282429703278E-2</v>
      </c>
      <c r="H129" s="65">
        <v>940</v>
      </c>
      <c r="I129" s="9">
        <f>IF(H149=0, "-", H129/H149)</f>
        <v>3.8198959687906375E-2</v>
      </c>
      <c r="J129" s="8">
        <f t="shared" si="10"/>
        <v>3.5789473684210527</v>
      </c>
      <c r="K129" s="9">
        <f t="shared" si="11"/>
        <v>-1.7021276595744681E-2</v>
      </c>
    </row>
    <row r="130" spans="1:11" x14ac:dyDescent="0.25">
      <c r="A130" s="7" t="s">
        <v>443</v>
      </c>
      <c r="B130" s="65">
        <v>292</v>
      </c>
      <c r="C130" s="34">
        <f>IF(B149=0, "-", B130/B149)</f>
        <v>0.14725163893091275</v>
      </c>
      <c r="D130" s="65">
        <v>254</v>
      </c>
      <c r="E130" s="9">
        <f>IF(D149=0, "-", D130/D149)</f>
        <v>0.15621156211562115</v>
      </c>
      <c r="F130" s="81">
        <v>3141</v>
      </c>
      <c r="G130" s="34">
        <f>IF(F149=0, "-", F130/F149)</f>
        <v>0.12199005748019263</v>
      </c>
      <c r="H130" s="65">
        <v>3194</v>
      </c>
      <c r="I130" s="9">
        <f>IF(H149=0, "-", H130/H149)</f>
        <v>0.12979518855656696</v>
      </c>
      <c r="J130" s="8">
        <f t="shared" si="10"/>
        <v>0.14960629921259844</v>
      </c>
      <c r="K130" s="9">
        <f t="shared" si="11"/>
        <v>-1.6593613024420788E-2</v>
      </c>
    </row>
    <row r="131" spans="1:11" x14ac:dyDescent="0.25">
      <c r="A131" s="7" t="s">
        <v>444</v>
      </c>
      <c r="B131" s="65">
        <v>9</v>
      </c>
      <c r="C131" s="34">
        <f>IF(B149=0, "-", B131/B149)</f>
        <v>4.5385779122541605E-3</v>
      </c>
      <c r="D131" s="65">
        <v>28</v>
      </c>
      <c r="E131" s="9">
        <f>IF(D149=0, "-", D131/D149)</f>
        <v>1.7220172201722016E-2</v>
      </c>
      <c r="F131" s="81">
        <v>352</v>
      </c>
      <c r="G131" s="34">
        <f>IF(F149=0, "-", F131/F149)</f>
        <v>1.3670964735125059E-2</v>
      </c>
      <c r="H131" s="65">
        <v>605</v>
      </c>
      <c r="I131" s="9">
        <f>IF(H149=0, "-", H131/H149)</f>
        <v>2.4585500650195057E-2</v>
      </c>
      <c r="J131" s="8">
        <f t="shared" si="10"/>
        <v>-0.6785714285714286</v>
      </c>
      <c r="K131" s="9">
        <f t="shared" si="11"/>
        <v>-0.41818181818181815</v>
      </c>
    </row>
    <row r="132" spans="1:11" x14ac:dyDescent="0.25">
      <c r="A132" s="7" t="s">
        <v>445</v>
      </c>
      <c r="B132" s="65">
        <v>21</v>
      </c>
      <c r="C132" s="34">
        <f>IF(B149=0, "-", B132/B149)</f>
        <v>1.059001512859304E-2</v>
      </c>
      <c r="D132" s="65">
        <v>18</v>
      </c>
      <c r="E132" s="9">
        <f>IF(D149=0, "-", D132/D149)</f>
        <v>1.107011070110701E-2</v>
      </c>
      <c r="F132" s="81">
        <v>325</v>
      </c>
      <c r="G132" s="34">
        <f>IF(F149=0, "-", F132/F149)</f>
        <v>1.262233959919217E-2</v>
      </c>
      <c r="H132" s="65">
        <v>396</v>
      </c>
      <c r="I132" s="9">
        <f>IF(H149=0, "-", H132/H149)</f>
        <v>1.6092327698309494E-2</v>
      </c>
      <c r="J132" s="8">
        <f t="shared" si="10"/>
        <v>0.16666666666666666</v>
      </c>
      <c r="K132" s="9">
        <f t="shared" si="11"/>
        <v>-0.17929292929292928</v>
      </c>
    </row>
    <row r="133" spans="1:11" x14ac:dyDescent="0.25">
      <c r="A133" s="7" t="s">
        <v>446</v>
      </c>
      <c r="B133" s="65">
        <v>191</v>
      </c>
      <c r="C133" s="34">
        <f>IF(B149=0, "-", B133/B149)</f>
        <v>9.6318709026727178E-2</v>
      </c>
      <c r="D133" s="65">
        <v>13</v>
      </c>
      <c r="E133" s="9">
        <f>IF(D149=0, "-", D133/D149)</f>
        <v>7.9950799507995073E-3</v>
      </c>
      <c r="F133" s="81">
        <v>1236</v>
      </c>
      <c r="G133" s="34">
        <f>IF(F149=0, "-", F133/F149)</f>
        <v>4.8003728444927764E-2</v>
      </c>
      <c r="H133" s="65">
        <v>793</v>
      </c>
      <c r="I133" s="9">
        <f>IF(H149=0, "-", H133/H149)</f>
        <v>3.222529258777633E-2</v>
      </c>
      <c r="J133" s="8" t="str">
        <f t="shared" si="10"/>
        <v>&gt;999%</v>
      </c>
      <c r="K133" s="9">
        <f t="shared" si="11"/>
        <v>0.55863808322824715</v>
      </c>
    </row>
    <row r="134" spans="1:11" x14ac:dyDescent="0.25">
      <c r="A134" s="7" t="s">
        <v>447</v>
      </c>
      <c r="B134" s="65">
        <v>86</v>
      </c>
      <c r="C134" s="34">
        <f>IF(B149=0, "-", B134/B149)</f>
        <v>4.3368633383761977E-2</v>
      </c>
      <c r="D134" s="65">
        <v>38</v>
      </c>
      <c r="E134" s="9">
        <f>IF(D149=0, "-", D134/D149)</f>
        <v>2.3370233702337023E-2</v>
      </c>
      <c r="F134" s="81">
        <v>833</v>
      </c>
      <c r="G134" s="34">
        <f>IF(F149=0, "-", F134/F149)</f>
        <v>3.2352027341929469E-2</v>
      </c>
      <c r="H134" s="65">
        <v>419</v>
      </c>
      <c r="I134" s="9">
        <f>IF(H149=0, "-", H134/H149)</f>
        <v>1.7026983094928477E-2</v>
      </c>
      <c r="J134" s="8">
        <f t="shared" si="10"/>
        <v>1.263157894736842</v>
      </c>
      <c r="K134" s="9">
        <f t="shared" si="11"/>
        <v>0.9880668257756563</v>
      </c>
    </row>
    <row r="135" spans="1:11" x14ac:dyDescent="0.25">
      <c r="A135" s="7" t="s">
        <v>448</v>
      </c>
      <c r="B135" s="65">
        <v>127</v>
      </c>
      <c r="C135" s="34">
        <f>IF(B149=0, "-", B135/B149)</f>
        <v>6.4044377206253153E-2</v>
      </c>
      <c r="D135" s="65">
        <v>56</v>
      </c>
      <c r="E135" s="9">
        <f>IF(D149=0, "-", D135/D149)</f>
        <v>3.4440344403444033E-2</v>
      </c>
      <c r="F135" s="81">
        <v>1225</v>
      </c>
      <c r="G135" s="34">
        <f>IF(F149=0, "-", F135/F149)</f>
        <v>4.7576510796955102E-2</v>
      </c>
      <c r="H135" s="65">
        <v>1432</v>
      </c>
      <c r="I135" s="9">
        <f>IF(H149=0, "-", H135/H149)</f>
        <v>5.8192457737321193E-2</v>
      </c>
      <c r="J135" s="8">
        <f t="shared" si="10"/>
        <v>1.2678571428571428</v>
      </c>
      <c r="K135" s="9">
        <f t="shared" si="11"/>
        <v>-0.14455307262569833</v>
      </c>
    </row>
    <row r="136" spans="1:11" x14ac:dyDescent="0.25">
      <c r="A136" s="7" t="s">
        <v>449</v>
      </c>
      <c r="B136" s="65">
        <v>22</v>
      </c>
      <c r="C136" s="34">
        <f>IF(B149=0, "-", B136/B149)</f>
        <v>1.1094301563287948E-2</v>
      </c>
      <c r="D136" s="65">
        <v>91</v>
      </c>
      <c r="E136" s="9">
        <f>IF(D149=0, "-", D136/D149)</f>
        <v>5.5965559655596554E-2</v>
      </c>
      <c r="F136" s="81">
        <v>939</v>
      </c>
      <c r="G136" s="34">
        <f>IF(F149=0, "-", F136/F149)</f>
        <v>3.6468851949665995E-2</v>
      </c>
      <c r="H136" s="65">
        <v>1048</v>
      </c>
      <c r="I136" s="9">
        <f>IF(H149=0, "-", H136/H149)</f>
        <v>4.2587776332899868E-2</v>
      </c>
      <c r="J136" s="8">
        <f t="shared" si="10"/>
        <v>-0.75824175824175821</v>
      </c>
      <c r="K136" s="9">
        <f t="shared" si="11"/>
        <v>-0.10400763358778627</v>
      </c>
    </row>
    <row r="137" spans="1:11" x14ac:dyDescent="0.25">
      <c r="A137" s="7" t="s">
        <v>450</v>
      </c>
      <c r="B137" s="65">
        <v>0</v>
      </c>
      <c r="C137" s="34">
        <f>IF(B149=0, "-", B137/B149)</f>
        <v>0</v>
      </c>
      <c r="D137" s="65">
        <v>0</v>
      </c>
      <c r="E137" s="9">
        <f>IF(D149=0, "-", D137/D149)</f>
        <v>0</v>
      </c>
      <c r="F137" s="81">
        <v>2</v>
      </c>
      <c r="G137" s="34">
        <f>IF(F149=0, "-", F137/F149)</f>
        <v>7.7675935995028734E-5</v>
      </c>
      <c r="H137" s="65">
        <v>528</v>
      </c>
      <c r="I137" s="9">
        <f>IF(H149=0, "-", H137/H149)</f>
        <v>2.1456436931079324E-2</v>
      </c>
      <c r="J137" s="8" t="str">
        <f t="shared" si="10"/>
        <v>-</v>
      </c>
      <c r="K137" s="9">
        <f t="shared" si="11"/>
        <v>-0.99621212121212122</v>
      </c>
    </row>
    <row r="138" spans="1:11" x14ac:dyDescent="0.25">
      <c r="A138" s="7" t="s">
        <v>451</v>
      </c>
      <c r="B138" s="65">
        <v>149</v>
      </c>
      <c r="C138" s="34">
        <f>IF(B149=0, "-", B138/B149)</f>
        <v>7.5138678769541098E-2</v>
      </c>
      <c r="D138" s="65">
        <v>10</v>
      </c>
      <c r="E138" s="9">
        <f>IF(D149=0, "-", D138/D149)</f>
        <v>6.1500615006150061E-3</v>
      </c>
      <c r="F138" s="81">
        <v>2319</v>
      </c>
      <c r="G138" s="34">
        <f>IF(F149=0, "-", F138/F149)</f>
        <v>9.0065247786235827E-2</v>
      </c>
      <c r="H138" s="65">
        <v>1615</v>
      </c>
      <c r="I138" s="9">
        <f>IF(H149=0, "-", H138/H149)</f>
        <v>6.5629063719115741E-2</v>
      </c>
      <c r="J138" s="8" t="str">
        <f t="shared" si="10"/>
        <v>&gt;999%</v>
      </c>
      <c r="K138" s="9">
        <f t="shared" si="11"/>
        <v>0.43591331269349848</v>
      </c>
    </row>
    <row r="139" spans="1:11" x14ac:dyDescent="0.25">
      <c r="A139" s="7" t="s">
        <v>452</v>
      </c>
      <c r="B139" s="65">
        <v>20</v>
      </c>
      <c r="C139" s="34">
        <f>IF(B149=0, "-", B139/B149)</f>
        <v>1.0085728693898134E-2</v>
      </c>
      <c r="D139" s="65">
        <v>0</v>
      </c>
      <c r="E139" s="9">
        <f>IF(D149=0, "-", D139/D149)</f>
        <v>0</v>
      </c>
      <c r="F139" s="81">
        <v>31</v>
      </c>
      <c r="G139" s="34">
        <f>IF(F149=0, "-", F139/F149)</f>
        <v>1.2039770079229455E-3</v>
      </c>
      <c r="H139" s="65">
        <v>12</v>
      </c>
      <c r="I139" s="9">
        <f>IF(H149=0, "-", H139/H149)</f>
        <v>4.8764629388816646E-4</v>
      </c>
      <c r="J139" s="8" t="str">
        <f t="shared" si="10"/>
        <v>-</v>
      </c>
      <c r="K139" s="9">
        <f t="shared" si="11"/>
        <v>1.5833333333333333</v>
      </c>
    </row>
    <row r="140" spans="1:11" x14ac:dyDescent="0.25">
      <c r="A140" s="7" t="s">
        <v>453</v>
      </c>
      <c r="B140" s="65">
        <v>14</v>
      </c>
      <c r="C140" s="34">
        <f>IF(B149=0, "-", B140/B149)</f>
        <v>7.0600100857286935E-3</v>
      </c>
      <c r="D140" s="65">
        <v>4</v>
      </c>
      <c r="E140" s="9">
        <f>IF(D149=0, "-", D140/D149)</f>
        <v>2.4600246002460025E-3</v>
      </c>
      <c r="F140" s="81">
        <v>222</v>
      </c>
      <c r="G140" s="34">
        <f>IF(F149=0, "-", F140/F149)</f>
        <v>8.6220288954481899E-3</v>
      </c>
      <c r="H140" s="65">
        <v>232</v>
      </c>
      <c r="I140" s="9">
        <f>IF(H149=0, "-", H140/H149)</f>
        <v>9.4278283485045508E-3</v>
      </c>
      <c r="J140" s="8">
        <f t="shared" si="10"/>
        <v>2.5</v>
      </c>
      <c r="K140" s="9">
        <f t="shared" si="11"/>
        <v>-4.3103448275862072E-2</v>
      </c>
    </row>
    <row r="141" spans="1:11" x14ac:dyDescent="0.25">
      <c r="A141" s="7" t="s">
        <v>454</v>
      </c>
      <c r="B141" s="65">
        <v>53</v>
      </c>
      <c r="C141" s="34">
        <f>IF(B149=0, "-", B141/B149)</f>
        <v>2.6727181038830056E-2</v>
      </c>
      <c r="D141" s="65">
        <v>13</v>
      </c>
      <c r="E141" s="9">
        <f>IF(D149=0, "-", D141/D149)</f>
        <v>7.9950799507995073E-3</v>
      </c>
      <c r="F141" s="81">
        <v>430</v>
      </c>
      <c r="G141" s="34">
        <f>IF(F149=0, "-", F141/F149)</f>
        <v>1.6700326238931178E-2</v>
      </c>
      <c r="H141" s="65">
        <v>204</v>
      </c>
      <c r="I141" s="9">
        <f>IF(H149=0, "-", H141/H149)</f>
        <v>8.2899869960988293E-3</v>
      </c>
      <c r="J141" s="8">
        <f t="shared" si="10"/>
        <v>3.0769230769230771</v>
      </c>
      <c r="K141" s="9">
        <f t="shared" si="11"/>
        <v>1.107843137254902</v>
      </c>
    </row>
    <row r="142" spans="1:11" x14ac:dyDescent="0.25">
      <c r="A142" s="7" t="s">
        <v>455</v>
      </c>
      <c r="B142" s="65">
        <v>159</v>
      </c>
      <c r="C142" s="34">
        <f>IF(B149=0, "-", B142/B149)</f>
        <v>8.0181543116490173E-2</v>
      </c>
      <c r="D142" s="65">
        <v>94</v>
      </c>
      <c r="E142" s="9">
        <f>IF(D149=0, "-", D142/D149)</f>
        <v>5.7810578105781059E-2</v>
      </c>
      <c r="F142" s="81">
        <v>1685</v>
      </c>
      <c r="G142" s="34">
        <f>IF(F149=0, "-", F142/F149)</f>
        <v>6.5441976075811717E-2</v>
      </c>
      <c r="H142" s="65">
        <v>1723</v>
      </c>
      <c r="I142" s="9">
        <f>IF(H149=0, "-", H142/H149)</f>
        <v>7.0017880364109233E-2</v>
      </c>
      <c r="J142" s="8">
        <f t="shared" si="10"/>
        <v>0.69148936170212771</v>
      </c>
      <c r="K142" s="9">
        <f t="shared" si="11"/>
        <v>-2.2054556006964595E-2</v>
      </c>
    </row>
    <row r="143" spans="1:11" x14ac:dyDescent="0.25">
      <c r="A143" s="7" t="s">
        <v>456</v>
      </c>
      <c r="B143" s="65">
        <v>56</v>
      </c>
      <c r="C143" s="34">
        <f>IF(B149=0, "-", B143/B149)</f>
        <v>2.8240040342914774E-2</v>
      </c>
      <c r="D143" s="65">
        <v>61</v>
      </c>
      <c r="E143" s="9">
        <f>IF(D149=0, "-", D143/D149)</f>
        <v>3.7515375153751536E-2</v>
      </c>
      <c r="F143" s="81">
        <v>1208</v>
      </c>
      <c r="G143" s="34">
        <f>IF(F149=0, "-", F143/F149)</f>
        <v>4.6916265340997361E-2</v>
      </c>
      <c r="H143" s="65">
        <v>983</v>
      </c>
      <c r="I143" s="9">
        <f>IF(H149=0, "-", H143/H149)</f>
        <v>3.99463589076723E-2</v>
      </c>
      <c r="J143" s="8">
        <f t="shared" si="10"/>
        <v>-8.1967213114754092E-2</v>
      </c>
      <c r="K143" s="9">
        <f t="shared" si="11"/>
        <v>0.2288911495422177</v>
      </c>
    </row>
    <row r="144" spans="1:11" x14ac:dyDescent="0.25">
      <c r="A144" s="7" t="s">
        <v>457</v>
      </c>
      <c r="B144" s="65">
        <v>71</v>
      </c>
      <c r="C144" s="34">
        <f>IF(B149=0, "-", B144/B149)</f>
        <v>3.5804336863338379E-2</v>
      </c>
      <c r="D144" s="65">
        <v>57</v>
      </c>
      <c r="E144" s="9">
        <f>IF(D149=0, "-", D144/D149)</f>
        <v>3.5055350553505532E-2</v>
      </c>
      <c r="F144" s="81">
        <v>1740</v>
      </c>
      <c r="G144" s="34">
        <f>IF(F149=0, "-", F144/F149)</f>
        <v>6.7578064315675007E-2</v>
      </c>
      <c r="H144" s="65">
        <v>1384</v>
      </c>
      <c r="I144" s="9">
        <f>IF(H149=0, "-", H144/H149)</f>
        <v>5.6241872561768533E-2</v>
      </c>
      <c r="J144" s="8">
        <f t="shared" si="10"/>
        <v>0.24561403508771928</v>
      </c>
      <c r="K144" s="9">
        <f t="shared" si="11"/>
        <v>0.25722543352601157</v>
      </c>
    </row>
    <row r="145" spans="1:11" x14ac:dyDescent="0.25">
      <c r="A145" s="7" t="s">
        <v>458</v>
      </c>
      <c r="B145" s="65">
        <v>329</v>
      </c>
      <c r="C145" s="34">
        <f>IF(B149=0, "-", B145/B149)</f>
        <v>0.16591023701462432</v>
      </c>
      <c r="D145" s="65">
        <v>638</v>
      </c>
      <c r="E145" s="9">
        <f>IF(D149=0, "-", D145/D149)</f>
        <v>0.39237392373923741</v>
      </c>
      <c r="F145" s="81">
        <v>5928</v>
      </c>
      <c r="G145" s="34">
        <f>IF(F149=0, "-", F145/F149)</f>
        <v>0.23023147428926519</v>
      </c>
      <c r="H145" s="65">
        <v>6085</v>
      </c>
      <c r="I145" s="9">
        <f>IF(H149=0, "-", H145/H149)</f>
        <v>0.24727730819245775</v>
      </c>
      <c r="J145" s="8">
        <f t="shared" si="10"/>
        <v>-0.4843260188087774</v>
      </c>
      <c r="K145" s="9">
        <f t="shared" si="11"/>
        <v>-2.5801150369761709E-2</v>
      </c>
    </row>
    <row r="146" spans="1:11" x14ac:dyDescent="0.25">
      <c r="A146" s="7" t="s">
        <v>459</v>
      </c>
      <c r="B146" s="65">
        <v>1</v>
      </c>
      <c r="C146" s="34">
        <f>IF(B149=0, "-", B146/B149)</f>
        <v>5.0428643469490675E-4</v>
      </c>
      <c r="D146" s="65">
        <v>3</v>
      </c>
      <c r="E146" s="9">
        <f>IF(D149=0, "-", D146/D149)</f>
        <v>1.8450184501845018E-3</v>
      </c>
      <c r="F146" s="81">
        <v>15</v>
      </c>
      <c r="G146" s="34">
        <f>IF(F149=0, "-", F146/F149)</f>
        <v>5.8256951996271558E-4</v>
      </c>
      <c r="H146" s="65">
        <v>20</v>
      </c>
      <c r="I146" s="9">
        <f>IF(H149=0, "-", H146/H149)</f>
        <v>8.1274382314694405E-4</v>
      </c>
      <c r="J146" s="8">
        <f t="shared" si="10"/>
        <v>-0.66666666666666663</v>
      </c>
      <c r="K146" s="9">
        <f t="shared" si="11"/>
        <v>-0.25</v>
      </c>
    </row>
    <row r="147" spans="1:11" x14ac:dyDescent="0.25">
      <c r="A147" s="7" t="s">
        <v>460</v>
      </c>
      <c r="B147" s="65">
        <v>86</v>
      </c>
      <c r="C147" s="34">
        <f>IF(B149=0, "-", B147/B149)</f>
        <v>4.3368633383761977E-2</v>
      </c>
      <c r="D147" s="65">
        <v>25</v>
      </c>
      <c r="E147" s="9">
        <f>IF(D149=0, "-", D147/D149)</f>
        <v>1.5375153751537515E-2</v>
      </c>
      <c r="F147" s="81">
        <v>544</v>
      </c>
      <c r="G147" s="34">
        <f>IF(F149=0, "-", F147/F149)</f>
        <v>2.1127854590647817E-2</v>
      </c>
      <c r="H147" s="65">
        <v>562</v>
      </c>
      <c r="I147" s="9">
        <f>IF(H149=0, "-", H147/H149)</f>
        <v>2.2838101430429129E-2</v>
      </c>
      <c r="J147" s="8">
        <f t="shared" si="10"/>
        <v>2.44</v>
      </c>
      <c r="K147" s="9">
        <f t="shared" si="11"/>
        <v>-3.2028469750889681E-2</v>
      </c>
    </row>
    <row r="148" spans="1:11" x14ac:dyDescent="0.25">
      <c r="A148" s="2"/>
      <c r="B148" s="68"/>
      <c r="C148" s="33"/>
      <c r="D148" s="68"/>
      <c r="E148" s="6"/>
      <c r="F148" s="82"/>
      <c r="G148" s="33"/>
      <c r="H148" s="68"/>
      <c r="I148" s="6"/>
      <c r="J148" s="5"/>
      <c r="K148" s="6"/>
    </row>
    <row r="149" spans="1:11" s="43" customFormat="1" x14ac:dyDescent="0.25">
      <c r="A149" s="162" t="s">
        <v>621</v>
      </c>
      <c r="B149" s="71">
        <f>SUM(B124:B148)</f>
        <v>1983</v>
      </c>
      <c r="C149" s="40">
        <f>B149/20204</f>
        <v>9.8148881409621858E-2</v>
      </c>
      <c r="D149" s="71">
        <f>SUM(D124:D148)</f>
        <v>1626</v>
      </c>
      <c r="E149" s="41">
        <f>D149/16458</f>
        <v>9.8796937659496903E-2</v>
      </c>
      <c r="F149" s="77">
        <f>SUM(F124:F148)</f>
        <v>25748</v>
      </c>
      <c r="G149" s="42">
        <f>F149/235591</f>
        <v>0.10929110195211192</v>
      </c>
      <c r="H149" s="71">
        <f>SUM(H124:H148)</f>
        <v>24608</v>
      </c>
      <c r="I149" s="41">
        <f>H149/229775</f>
        <v>0.1070960722445871</v>
      </c>
      <c r="J149" s="37">
        <f>IF(D149=0, "-", IF((B149-D149)/D149&lt;10, (B149-D149)/D149, "&gt;999%"))</f>
        <v>0.21955719557195572</v>
      </c>
      <c r="K149" s="38">
        <f>IF(H149=0, "-", IF((F149-H149)/H149&lt;10, (F149-H149)/H149, "&gt;999%"))</f>
        <v>4.632639791937581E-2</v>
      </c>
    </row>
    <row r="150" spans="1:11" x14ac:dyDescent="0.25">
      <c r="B150" s="83"/>
      <c r="D150" s="83"/>
      <c r="F150" s="83"/>
      <c r="H150" s="83"/>
    </row>
    <row r="151" spans="1:11" x14ac:dyDescent="0.25">
      <c r="A151" s="163" t="s">
        <v>160</v>
      </c>
      <c r="B151" s="61" t="s">
        <v>12</v>
      </c>
      <c r="C151" s="62" t="s">
        <v>13</v>
      </c>
      <c r="D151" s="61" t="s">
        <v>12</v>
      </c>
      <c r="E151" s="63" t="s">
        <v>13</v>
      </c>
      <c r="F151" s="62" t="s">
        <v>12</v>
      </c>
      <c r="G151" s="62" t="s">
        <v>13</v>
      </c>
      <c r="H151" s="61" t="s">
        <v>12</v>
      </c>
      <c r="I151" s="63" t="s">
        <v>13</v>
      </c>
      <c r="J151" s="61"/>
      <c r="K151" s="63"/>
    </row>
    <row r="152" spans="1:11" x14ac:dyDescent="0.25">
      <c r="A152" s="7" t="s">
        <v>461</v>
      </c>
      <c r="B152" s="65">
        <v>0</v>
      </c>
      <c r="C152" s="34">
        <f>IF(B173=0, "-", B152/B173)</f>
        <v>0</v>
      </c>
      <c r="D152" s="65">
        <v>2</v>
      </c>
      <c r="E152" s="9">
        <f>IF(D173=0, "-", D152/D173)</f>
        <v>1.1299435028248588E-2</v>
      </c>
      <c r="F152" s="81">
        <v>16</v>
      </c>
      <c r="G152" s="34">
        <f>IF(F173=0, "-", F152/F173)</f>
        <v>5.5305910819218804E-3</v>
      </c>
      <c r="H152" s="65">
        <v>18</v>
      </c>
      <c r="I152" s="9">
        <f>IF(H173=0, "-", H152/H173)</f>
        <v>5.6249999999999998E-3</v>
      </c>
      <c r="J152" s="8">
        <f t="shared" ref="J152:J171" si="12">IF(D152=0, "-", IF((B152-D152)/D152&lt;10, (B152-D152)/D152, "&gt;999%"))</f>
        <v>-1</v>
      </c>
      <c r="K152" s="9">
        <f t="shared" ref="K152:K171" si="13">IF(H152=0, "-", IF((F152-H152)/H152&lt;10, (F152-H152)/H152, "&gt;999%"))</f>
        <v>-0.1111111111111111</v>
      </c>
    </row>
    <row r="153" spans="1:11" x14ac:dyDescent="0.25">
      <c r="A153" s="7" t="s">
        <v>462</v>
      </c>
      <c r="B153" s="65">
        <v>20</v>
      </c>
      <c r="C153" s="34">
        <f>IF(B173=0, "-", B153/B173)</f>
        <v>0.12269938650306748</v>
      </c>
      <c r="D153" s="65">
        <v>13</v>
      </c>
      <c r="E153" s="9">
        <f>IF(D173=0, "-", D153/D173)</f>
        <v>7.3446327683615822E-2</v>
      </c>
      <c r="F153" s="81">
        <v>153</v>
      </c>
      <c r="G153" s="34">
        <f>IF(F173=0, "-", F153/F173)</f>
        <v>5.2886277220877978E-2</v>
      </c>
      <c r="H153" s="65">
        <v>231</v>
      </c>
      <c r="I153" s="9">
        <f>IF(H173=0, "-", H153/H173)</f>
        <v>7.2187500000000002E-2</v>
      </c>
      <c r="J153" s="8">
        <f t="shared" si="12"/>
        <v>0.53846153846153844</v>
      </c>
      <c r="K153" s="9">
        <f t="shared" si="13"/>
        <v>-0.33766233766233766</v>
      </c>
    </row>
    <row r="154" spans="1:11" x14ac:dyDescent="0.25">
      <c r="A154" s="7" t="s">
        <v>463</v>
      </c>
      <c r="B154" s="65">
        <v>4</v>
      </c>
      <c r="C154" s="34">
        <f>IF(B173=0, "-", B154/B173)</f>
        <v>2.4539877300613498E-2</v>
      </c>
      <c r="D154" s="65">
        <v>4</v>
      </c>
      <c r="E154" s="9">
        <f>IF(D173=0, "-", D154/D173)</f>
        <v>2.2598870056497175E-2</v>
      </c>
      <c r="F154" s="81">
        <v>91</v>
      </c>
      <c r="G154" s="34">
        <f>IF(F173=0, "-", F154/F173)</f>
        <v>3.1455236778430692E-2</v>
      </c>
      <c r="H154" s="65">
        <v>4</v>
      </c>
      <c r="I154" s="9">
        <f>IF(H173=0, "-", H154/H173)</f>
        <v>1.25E-3</v>
      </c>
      <c r="J154" s="8">
        <f t="shared" si="12"/>
        <v>0</v>
      </c>
      <c r="K154" s="9" t="str">
        <f t="shared" si="13"/>
        <v>&gt;999%</v>
      </c>
    </row>
    <row r="155" spans="1:11" x14ac:dyDescent="0.25">
      <c r="A155" s="7" t="s">
        <v>464</v>
      </c>
      <c r="B155" s="65">
        <v>14</v>
      </c>
      <c r="C155" s="34">
        <f>IF(B173=0, "-", B155/B173)</f>
        <v>8.5889570552147243E-2</v>
      </c>
      <c r="D155" s="65">
        <v>27</v>
      </c>
      <c r="E155" s="9">
        <f>IF(D173=0, "-", D155/D173)</f>
        <v>0.15254237288135594</v>
      </c>
      <c r="F155" s="81">
        <v>413</v>
      </c>
      <c r="G155" s="34">
        <f>IF(F173=0, "-", F155/F173)</f>
        <v>0.14275838230210855</v>
      </c>
      <c r="H155" s="65">
        <v>438</v>
      </c>
      <c r="I155" s="9">
        <f>IF(H173=0, "-", H155/H173)</f>
        <v>0.136875</v>
      </c>
      <c r="J155" s="8">
        <f t="shared" si="12"/>
        <v>-0.48148148148148145</v>
      </c>
      <c r="K155" s="9">
        <f t="shared" si="13"/>
        <v>-5.7077625570776253E-2</v>
      </c>
    </row>
    <row r="156" spans="1:11" x14ac:dyDescent="0.25">
      <c r="A156" s="7" t="s">
        <v>465</v>
      </c>
      <c r="B156" s="65">
        <v>0</v>
      </c>
      <c r="C156" s="34">
        <f>IF(B173=0, "-", B156/B173)</f>
        <v>0</v>
      </c>
      <c r="D156" s="65">
        <v>2</v>
      </c>
      <c r="E156" s="9">
        <f>IF(D173=0, "-", D156/D173)</f>
        <v>1.1299435028248588E-2</v>
      </c>
      <c r="F156" s="81">
        <v>96</v>
      </c>
      <c r="G156" s="34">
        <f>IF(F173=0, "-", F156/F173)</f>
        <v>3.3183546491531282E-2</v>
      </c>
      <c r="H156" s="65">
        <v>105</v>
      </c>
      <c r="I156" s="9">
        <f>IF(H173=0, "-", H156/H173)</f>
        <v>3.2812500000000001E-2</v>
      </c>
      <c r="J156" s="8">
        <f t="shared" si="12"/>
        <v>-1</v>
      </c>
      <c r="K156" s="9">
        <f t="shared" si="13"/>
        <v>-8.5714285714285715E-2</v>
      </c>
    </row>
    <row r="157" spans="1:11" x14ac:dyDescent="0.25">
      <c r="A157" s="7" t="s">
        <v>466</v>
      </c>
      <c r="B157" s="65">
        <v>2</v>
      </c>
      <c r="C157" s="34">
        <f>IF(B173=0, "-", B157/B173)</f>
        <v>1.2269938650306749E-2</v>
      </c>
      <c r="D157" s="65">
        <v>6</v>
      </c>
      <c r="E157" s="9">
        <f>IF(D173=0, "-", D157/D173)</f>
        <v>3.3898305084745763E-2</v>
      </c>
      <c r="F157" s="81">
        <v>31</v>
      </c>
      <c r="G157" s="34">
        <f>IF(F173=0, "-", F157/F173)</f>
        <v>1.0715520221223643E-2</v>
      </c>
      <c r="H157" s="65">
        <v>34</v>
      </c>
      <c r="I157" s="9">
        <f>IF(H173=0, "-", H157/H173)</f>
        <v>1.0625000000000001E-2</v>
      </c>
      <c r="J157" s="8">
        <f t="shared" si="12"/>
        <v>-0.66666666666666663</v>
      </c>
      <c r="K157" s="9">
        <f t="shared" si="13"/>
        <v>-8.8235294117647065E-2</v>
      </c>
    </row>
    <row r="158" spans="1:11" x14ac:dyDescent="0.25">
      <c r="A158" s="7" t="s">
        <v>467</v>
      </c>
      <c r="B158" s="65">
        <v>1</v>
      </c>
      <c r="C158" s="34">
        <f>IF(B173=0, "-", B158/B173)</f>
        <v>6.1349693251533744E-3</v>
      </c>
      <c r="D158" s="65">
        <v>0</v>
      </c>
      <c r="E158" s="9">
        <f>IF(D173=0, "-", D158/D173)</f>
        <v>0</v>
      </c>
      <c r="F158" s="81">
        <v>58</v>
      </c>
      <c r="G158" s="34">
        <f>IF(F173=0, "-", F158/F173)</f>
        <v>2.0048392671966817E-2</v>
      </c>
      <c r="H158" s="65">
        <v>63</v>
      </c>
      <c r="I158" s="9">
        <f>IF(H173=0, "-", H158/H173)</f>
        <v>1.96875E-2</v>
      </c>
      <c r="J158" s="8" t="str">
        <f t="shared" si="12"/>
        <v>-</v>
      </c>
      <c r="K158" s="9">
        <f t="shared" si="13"/>
        <v>-7.9365079365079361E-2</v>
      </c>
    </row>
    <row r="159" spans="1:11" x14ac:dyDescent="0.25">
      <c r="A159" s="7" t="s">
        <v>468</v>
      </c>
      <c r="B159" s="65">
        <v>0</v>
      </c>
      <c r="C159" s="34">
        <f>IF(B173=0, "-", B159/B173)</f>
        <v>0</v>
      </c>
      <c r="D159" s="65">
        <v>0</v>
      </c>
      <c r="E159" s="9">
        <f>IF(D173=0, "-", D159/D173)</f>
        <v>0</v>
      </c>
      <c r="F159" s="81">
        <v>2</v>
      </c>
      <c r="G159" s="34">
        <f>IF(F173=0, "-", F159/F173)</f>
        <v>6.9132388524023505E-4</v>
      </c>
      <c r="H159" s="65">
        <v>12</v>
      </c>
      <c r="I159" s="9">
        <f>IF(H173=0, "-", H159/H173)</f>
        <v>3.7499999999999999E-3</v>
      </c>
      <c r="J159" s="8" t="str">
        <f t="shared" si="12"/>
        <v>-</v>
      </c>
      <c r="K159" s="9">
        <f t="shared" si="13"/>
        <v>-0.83333333333333337</v>
      </c>
    </row>
    <row r="160" spans="1:11" x14ac:dyDescent="0.25">
      <c r="A160" s="7" t="s">
        <v>469</v>
      </c>
      <c r="B160" s="65">
        <v>2</v>
      </c>
      <c r="C160" s="34">
        <f>IF(B173=0, "-", B160/B173)</f>
        <v>1.2269938650306749E-2</v>
      </c>
      <c r="D160" s="65">
        <v>0</v>
      </c>
      <c r="E160" s="9">
        <f>IF(D173=0, "-", D160/D173)</f>
        <v>0</v>
      </c>
      <c r="F160" s="81">
        <v>103</v>
      </c>
      <c r="G160" s="34">
        <f>IF(F173=0, "-", F160/F173)</f>
        <v>3.5603180089872108E-2</v>
      </c>
      <c r="H160" s="65">
        <v>0</v>
      </c>
      <c r="I160" s="9">
        <f>IF(H173=0, "-", H160/H173)</f>
        <v>0</v>
      </c>
      <c r="J160" s="8" t="str">
        <f t="shared" si="12"/>
        <v>-</v>
      </c>
      <c r="K160" s="9" t="str">
        <f t="shared" si="13"/>
        <v>-</v>
      </c>
    </row>
    <row r="161" spans="1:11" x14ac:dyDescent="0.25">
      <c r="A161" s="7" t="s">
        <v>470</v>
      </c>
      <c r="B161" s="65">
        <v>20</v>
      </c>
      <c r="C161" s="34">
        <f>IF(B173=0, "-", B161/B173)</f>
        <v>0.12269938650306748</v>
      </c>
      <c r="D161" s="65">
        <v>14</v>
      </c>
      <c r="E161" s="9">
        <f>IF(D173=0, "-", D161/D173)</f>
        <v>7.909604519774012E-2</v>
      </c>
      <c r="F161" s="81">
        <v>316</v>
      </c>
      <c r="G161" s="34">
        <f>IF(F173=0, "-", F161/F173)</f>
        <v>0.10922917386795714</v>
      </c>
      <c r="H161" s="65">
        <v>382</v>
      </c>
      <c r="I161" s="9">
        <f>IF(H173=0, "-", H161/H173)</f>
        <v>0.119375</v>
      </c>
      <c r="J161" s="8">
        <f t="shared" si="12"/>
        <v>0.42857142857142855</v>
      </c>
      <c r="K161" s="9">
        <f t="shared" si="13"/>
        <v>-0.17277486910994763</v>
      </c>
    </row>
    <row r="162" spans="1:11" x14ac:dyDescent="0.25">
      <c r="A162" s="7" t="s">
        <v>471</v>
      </c>
      <c r="B162" s="65">
        <v>10</v>
      </c>
      <c r="C162" s="34">
        <f>IF(B173=0, "-", B162/B173)</f>
        <v>6.1349693251533742E-2</v>
      </c>
      <c r="D162" s="65">
        <v>1</v>
      </c>
      <c r="E162" s="9">
        <f>IF(D173=0, "-", D162/D173)</f>
        <v>5.6497175141242938E-3</v>
      </c>
      <c r="F162" s="81">
        <v>136</v>
      </c>
      <c r="G162" s="34">
        <f>IF(F173=0, "-", F162/F173)</f>
        <v>4.7010024196335987E-2</v>
      </c>
      <c r="H162" s="65">
        <v>227</v>
      </c>
      <c r="I162" s="9">
        <f>IF(H173=0, "-", H162/H173)</f>
        <v>7.0937500000000001E-2</v>
      </c>
      <c r="J162" s="8">
        <f t="shared" si="12"/>
        <v>9</v>
      </c>
      <c r="K162" s="9">
        <f t="shared" si="13"/>
        <v>-0.40088105726872247</v>
      </c>
    </row>
    <row r="163" spans="1:11" x14ac:dyDescent="0.25">
      <c r="A163" s="7" t="s">
        <v>472</v>
      </c>
      <c r="B163" s="65">
        <v>1</v>
      </c>
      <c r="C163" s="34">
        <f>IF(B173=0, "-", B163/B173)</f>
        <v>6.1349693251533744E-3</v>
      </c>
      <c r="D163" s="65">
        <v>0</v>
      </c>
      <c r="E163" s="9">
        <f>IF(D173=0, "-", D163/D173)</f>
        <v>0</v>
      </c>
      <c r="F163" s="81">
        <v>44</v>
      </c>
      <c r="G163" s="34">
        <f>IF(F173=0, "-", F163/F173)</f>
        <v>1.5209125475285171E-2</v>
      </c>
      <c r="H163" s="65">
        <v>102</v>
      </c>
      <c r="I163" s="9">
        <f>IF(H173=0, "-", H163/H173)</f>
        <v>3.1875000000000001E-2</v>
      </c>
      <c r="J163" s="8" t="str">
        <f t="shared" si="12"/>
        <v>-</v>
      </c>
      <c r="K163" s="9">
        <f t="shared" si="13"/>
        <v>-0.56862745098039214</v>
      </c>
    </row>
    <row r="164" spans="1:11" x14ac:dyDescent="0.25">
      <c r="A164" s="7" t="s">
        <v>473</v>
      </c>
      <c r="B164" s="65">
        <v>1</v>
      </c>
      <c r="C164" s="34">
        <f>IF(B173=0, "-", B164/B173)</f>
        <v>6.1349693251533744E-3</v>
      </c>
      <c r="D164" s="65">
        <v>26</v>
      </c>
      <c r="E164" s="9">
        <f>IF(D173=0, "-", D164/D173)</f>
        <v>0.14689265536723164</v>
      </c>
      <c r="F164" s="81">
        <v>221</v>
      </c>
      <c r="G164" s="34">
        <f>IF(F173=0, "-", F164/F173)</f>
        <v>7.6391289319045971E-2</v>
      </c>
      <c r="H164" s="65">
        <v>319</v>
      </c>
      <c r="I164" s="9">
        <f>IF(H173=0, "-", H164/H173)</f>
        <v>9.9687499999999998E-2</v>
      </c>
      <c r="J164" s="8">
        <f t="shared" si="12"/>
        <v>-0.96153846153846156</v>
      </c>
      <c r="K164" s="9">
        <f t="shared" si="13"/>
        <v>-0.30721003134796238</v>
      </c>
    </row>
    <row r="165" spans="1:11" x14ac:dyDescent="0.25">
      <c r="A165" s="7" t="s">
        <v>474</v>
      </c>
      <c r="B165" s="65">
        <v>4</v>
      </c>
      <c r="C165" s="34">
        <f>IF(B173=0, "-", B165/B173)</f>
        <v>2.4539877300613498E-2</v>
      </c>
      <c r="D165" s="65">
        <v>5</v>
      </c>
      <c r="E165" s="9">
        <f>IF(D173=0, "-", D165/D173)</f>
        <v>2.8248587570621469E-2</v>
      </c>
      <c r="F165" s="81">
        <v>84</v>
      </c>
      <c r="G165" s="34">
        <f>IF(F173=0, "-", F165/F173)</f>
        <v>2.9035603180089874E-2</v>
      </c>
      <c r="H165" s="65">
        <v>75</v>
      </c>
      <c r="I165" s="9">
        <f>IF(H173=0, "-", H165/H173)</f>
        <v>2.34375E-2</v>
      </c>
      <c r="J165" s="8">
        <f t="shared" si="12"/>
        <v>-0.2</v>
      </c>
      <c r="K165" s="9">
        <f t="shared" si="13"/>
        <v>0.12</v>
      </c>
    </row>
    <row r="166" spans="1:11" x14ac:dyDescent="0.25">
      <c r="A166" s="7" t="s">
        <v>475</v>
      </c>
      <c r="B166" s="65">
        <v>7</v>
      </c>
      <c r="C166" s="34">
        <f>IF(B173=0, "-", B166/B173)</f>
        <v>4.2944785276073622E-2</v>
      </c>
      <c r="D166" s="65">
        <v>13</v>
      </c>
      <c r="E166" s="9">
        <f>IF(D173=0, "-", D166/D173)</f>
        <v>7.3446327683615822E-2</v>
      </c>
      <c r="F166" s="81">
        <v>108</v>
      </c>
      <c r="G166" s="34">
        <f>IF(F173=0, "-", F166/F173)</f>
        <v>3.7331489802972691E-2</v>
      </c>
      <c r="H166" s="65">
        <v>193</v>
      </c>
      <c r="I166" s="9">
        <f>IF(H173=0, "-", H166/H173)</f>
        <v>6.0312499999999998E-2</v>
      </c>
      <c r="J166" s="8">
        <f t="shared" si="12"/>
        <v>-0.46153846153846156</v>
      </c>
      <c r="K166" s="9">
        <f t="shared" si="13"/>
        <v>-0.44041450777202074</v>
      </c>
    </row>
    <row r="167" spans="1:11" x14ac:dyDescent="0.25">
      <c r="A167" s="7" t="s">
        <v>476</v>
      </c>
      <c r="B167" s="65">
        <v>37</v>
      </c>
      <c r="C167" s="34">
        <f>IF(B173=0, "-", B167/B173)</f>
        <v>0.22699386503067484</v>
      </c>
      <c r="D167" s="65">
        <v>38</v>
      </c>
      <c r="E167" s="9">
        <f>IF(D173=0, "-", D167/D173)</f>
        <v>0.21468926553672316</v>
      </c>
      <c r="F167" s="81">
        <v>465</v>
      </c>
      <c r="G167" s="34">
        <f>IF(F173=0, "-", F167/F173)</f>
        <v>0.16073280331835466</v>
      </c>
      <c r="H167" s="65">
        <v>549</v>
      </c>
      <c r="I167" s="9">
        <f>IF(H173=0, "-", H167/H173)</f>
        <v>0.17156250000000001</v>
      </c>
      <c r="J167" s="8">
        <f t="shared" si="12"/>
        <v>-2.6315789473684209E-2</v>
      </c>
      <c r="K167" s="9">
        <f t="shared" si="13"/>
        <v>-0.15300546448087432</v>
      </c>
    </row>
    <row r="168" spans="1:11" x14ac:dyDescent="0.25">
      <c r="A168" s="7" t="s">
        <v>477</v>
      </c>
      <c r="B168" s="65">
        <v>5</v>
      </c>
      <c r="C168" s="34">
        <f>IF(B173=0, "-", B168/B173)</f>
        <v>3.0674846625766871E-2</v>
      </c>
      <c r="D168" s="65">
        <v>3</v>
      </c>
      <c r="E168" s="9">
        <f>IF(D173=0, "-", D168/D173)</f>
        <v>1.6949152542372881E-2</v>
      </c>
      <c r="F168" s="81">
        <v>104</v>
      </c>
      <c r="G168" s="34">
        <f>IF(F173=0, "-", F168/F173)</f>
        <v>3.5948842032492226E-2</v>
      </c>
      <c r="H168" s="65">
        <v>61</v>
      </c>
      <c r="I168" s="9">
        <f>IF(H173=0, "-", H168/H173)</f>
        <v>1.90625E-2</v>
      </c>
      <c r="J168" s="8">
        <f t="shared" si="12"/>
        <v>0.66666666666666663</v>
      </c>
      <c r="K168" s="9">
        <f t="shared" si="13"/>
        <v>0.70491803278688525</v>
      </c>
    </row>
    <row r="169" spans="1:11" x14ac:dyDescent="0.25">
      <c r="A169" s="7" t="s">
        <v>478</v>
      </c>
      <c r="B169" s="65">
        <v>5</v>
      </c>
      <c r="C169" s="34">
        <f>IF(B173=0, "-", B169/B173)</f>
        <v>3.0674846625766871E-2</v>
      </c>
      <c r="D169" s="65">
        <v>5</v>
      </c>
      <c r="E169" s="9">
        <f>IF(D173=0, "-", D169/D173)</f>
        <v>2.8248587570621469E-2</v>
      </c>
      <c r="F169" s="81">
        <v>115</v>
      </c>
      <c r="G169" s="34">
        <f>IF(F173=0, "-", F169/F173)</f>
        <v>3.9751123401313516E-2</v>
      </c>
      <c r="H169" s="65">
        <v>54</v>
      </c>
      <c r="I169" s="9">
        <f>IF(H173=0, "-", H169/H173)</f>
        <v>1.6875000000000001E-2</v>
      </c>
      <c r="J169" s="8">
        <f t="shared" si="12"/>
        <v>0</v>
      </c>
      <c r="K169" s="9">
        <f t="shared" si="13"/>
        <v>1.1296296296296295</v>
      </c>
    </row>
    <row r="170" spans="1:11" x14ac:dyDescent="0.25">
      <c r="A170" s="7" t="s">
        <v>479</v>
      </c>
      <c r="B170" s="65">
        <v>25</v>
      </c>
      <c r="C170" s="34">
        <f>IF(B173=0, "-", B170/B173)</f>
        <v>0.15337423312883436</v>
      </c>
      <c r="D170" s="65">
        <v>11</v>
      </c>
      <c r="E170" s="9">
        <f>IF(D173=0, "-", D170/D173)</f>
        <v>6.2146892655367235E-2</v>
      </c>
      <c r="F170" s="81">
        <v>171</v>
      </c>
      <c r="G170" s="34">
        <f>IF(F173=0, "-", F170/F173)</f>
        <v>5.9108192188040094E-2</v>
      </c>
      <c r="H170" s="65">
        <v>187</v>
      </c>
      <c r="I170" s="9">
        <f>IF(H173=0, "-", H170/H173)</f>
        <v>5.8437500000000003E-2</v>
      </c>
      <c r="J170" s="8">
        <f t="shared" si="12"/>
        <v>1.2727272727272727</v>
      </c>
      <c r="K170" s="9">
        <f t="shared" si="13"/>
        <v>-8.5561497326203204E-2</v>
      </c>
    </row>
    <row r="171" spans="1:11" x14ac:dyDescent="0.25">
      <c r="A171" s="7" t="s">
        <v>480</v>
      </c>
      <c r="B171" s="65">
        <v>5</v>
      </c>
      <c r="C171" s="34">
        <f>IF(B173=0, "-", B171/B173)</f>
        <v>3.0674846625766871E-2</v>
      </c>
      <c r="D171" s="65">
        <v>7</v>
      </c>
      <c r="E171" s="9">
        <f>IF(D173=0, "-", D171/D173)</f>
        <v>3.954802259887006E-2</v>
      </c>
      <c r="F171" s="81">
        <v>166</v>
      </c>
      <c r="G171" s="34">
        <f>IF(F173=0, "-", F171/F173)</f>
        <v>5.7379882474939511E-2</v>
      </c>
      <c r="H171" s="65">
        <v>146</v>
      </c>
      <c r="I171" s="9">
        <f>IF(H173=0, "-", H171/H173)</f>
        <v>4.5624999999999999E-2</v>
      </c>
      <c r="J171" s="8">
        <f t="shared" si="12"/>
        <v>-0.2857142857142857</v>
      </c>
      <c r="K171" s="9">
        <f t="shared" si="13"/>
        <v>0.13698630136986301</v>
      </c>
    </row>
    <row r="172" spans="1:11" x14ac:dyDescent="0.25">
      <c r="A172" s="2"/>
      <c r="B172" s="68"/>
      <c r="C172" s="33"/>
      <c r="D172" s="68"/>
      <c r="E172" s="6"/>
      <c r="F172" s="82"/>
      <c r="G172" s="33"/>
      <c r="H172" s="68"/>
      <c r="I172" s="6"/>
      <c r="J172" s="5"/>
      <c r="K172" s="6"/>
    </row>
    <row r="173" spans="1:11" s="43" customFormat="1" x14ac:dyDescent="0.25">
      <c r="A173" s="162" t="s">
        <v>620</v>
      </c>
      <c r="B173" s="71">
        <f>SUM(B152:B172)</f>
        <v>163</v>
      </c>
      <c r="C173" s="40">
        <f>B173/20204</f>
        <v>8.0677093644822805E-3</v>
      </c>
      <c r="D173" s="71">
        <f>SUM(D152:D172)</f>
        <v>177</v>
      </c>
      <c r="E173" s="41">
        <f>D173/16458</f>
        <v>1.075464819540649E-2</v>
      </c>
      <c r="F173" s="77">
        <f>SUM(F152:F172)</f>
        <v>2893</v>
      </c>
      <c r="G173" s="42">
        <f>F173/235591</f>
        <v>1.2279756017844484E-2</v>
      </c>
      <c r="H173" s="71">
        <f>SUM(H152:H172)</f>
        <v>3200</v>
      </c>
      <c r="I173" s="41">
        <f>H173/229775</f>
        <v>1.3926667392013927E-2</v>
      </c>
      <c r="J173" s="37">
        <f>IF(D173=0, "-", IF((B173-D173)/D173&lt;10, (B173-D173)/D173, "&gt;999%"))</f>
        <v>-7.909604519774012E-2</v>
      </c>
      <c r="K173" s="38">
        <f>IF(H173=0, "-", IF((F173-H173)/H173&lt;10, (F173-H173)/H173, "&gt;999%"))</f>
        <v>-9.5937499999999995E-2</v>
      </c>
    </row>
    <row r="174" spans="1:11" x14ac:dyDescent="0.25">
      <c r="B174" s="83"/>
      <c r="D174" s="83"/>
      <c r="F174" s="83"/>
      <c r="H174" s="83"/>
    </row>
    <row r="175" spans="1:11" s="43" customFormat="1" x14ac:dyDescent="0.25">
      <c r="A175" s="162" t="s">
        <v>619</v>
      </c>
      <c r="B175" s="71">
        <v>2146</v>
      </c>
      <c r="C175" s="40">
        <f>B175/20204</f>
        <v>0.10621659077410414</v>
      </c>
      <c r="D175" s="71">
        <v>1803</v>
      </c>
      <c r="E175" s="41">
        <f>D175/16458</f>
        <v>0.10955158585490339</v>
      </c>
      <c r="F175" s="77">
        <v>28641</v>
      </c>
      <c r="G175" s="42">
        <f>F175/235591</f>
        <v>0.12157085796995641</v>
      </c>
      <c r="H175" s="71">
        <v>27808</v>
      </c>
      <c r="I175" s="41">
        <f>H175/229775</f>
        <v>0.12102273963660103</v>
      </c>
      <c r="J175" s="37">
        <f>IF(D175=0, "-", IF((B175-D175)/D175&lt;10, (B175-D175)/D175, "&gt;999%"))</f>
        <v>0.19023849140321686</v>
      </c>
      <c r="K175" s="38">
        <f>IF(H175=0, "-", IF((F175-H175)/H175&lt;10, (F175-H175)/H175, "&gt;999%"))</f>
        <v>2.9955408515535097E-2</v>
      </c>
    </row>
    <row r="176" spans="1:11" x14ac:dyDescent="0.25">
      <c r="B176" s="83"/>
      <c r="D176" s="83"/>
      <c r="F176" s="83"/>
      <c r="H176" s="83"/>
    </row>
    <row r="177" spans="1:11" ht="15.6" x14ac:dyDescent="0.3">
      <c r="A177" s="164" t="s">
        <v>128</v>
      </c>
      <c r="B177" s="196" t="s">
        <v>1</v>
      </c>
      <c r="C177" s="200"/>
      <c r="D177" s="200"/>
      <c r="E177" s="197"/>
      <c r="F177" s="196" t="s">
        <v>14</v>
      </c>
      <c r="G177" s="200"/>
      <c r="H177" s="200"/>
      <c r="I177" s="197"/>
      <c r="J177" s="196" t="s">
        <v>15</v>
      </c>
      <c r="K177" s="197"/>
    </row>
    <row r="178" spans="1:11" x14ac:dyDescent="0.25">
      <c r="A178" s="22"/>
      <c r="B178" s="196">
        <f>VALUE(RIGHT($B$2, 4))</f>
        <v>2022</v>
      </c>
      <c r="C178" s="197"/>
      <c r="D178" s="196">
        <f>B178-1</f>
        <v>2021</v>
      </c>
      <c r="E178" s="204"/>
      <c r="F178" s="196">
        <f>B178</f>
        <v>2022</v>
      </c>
      <c r="G178" s="204"/>
      <c r="H178" s="196">
        <f>D178</f>
        <v>2021</v>
      </c>
      <c r="I178" s="204"/>
      <c r="J178" s="140" t="s">
        <v>4</v>
      </c>
      <c r="K178" s="141" t="s">
        <v>2</v>
      </c>
    </row>
    <row r="179" spans="1:11" x14ac:dyDescent="0.25">
      <c r="A179" s="163" t="s">
        <v>161</v>
      </c>
      <c r="B179" s="61" t="s">
        <v>12</v>
      </c>
      <c r="C179" s="62" t="s">
        <v>13</v>
      </c>
      <c r="D179" s="61" t="s">
        <v>12</v>
      </c>
      <c r="E179" s="63" t="s">
        <v>13</v>
      </c>
      <c r="F179" s="62" t="s">
        <v>12</v>
      </c>
      <c r="G179" s="62" t="s">
        <v>13</v>
      </c>
      <c r="H179" s="61" t="s">
        <v>12</v>
      </c>
      <c r="I179" s="63" t="s">
        <v>13</v>
      </c>
      <c r="J179" s="61"/>
      <c r="K179" s="63"/>
    </row>
    <row r="180" spans="1:11" x14ac:dyDescent="0.25">
      <c r="A180" s="7" t="s">
        <v>481</v>
      </c>
      <c r="B180" s="65">
        <v>202</v>
      </c>
      <c r="C180" s="34">
        <f>IF(B183=0, "-", B180/B183)</f>
        <v>0.37476808905380332</v>
      </c>
      <c r="D180" s="65">
        <v>4</v>
      </c>
      <c r="E180" s="9">
        <f>IF(D183=0, "-", D180/D183)</f>
        <v>1.6528925619834711E-2</v>
      </c>
      <c r="F180" s="81">
        <v>1503</v>
      </c>
      <c r="G180" s="34">
        <f>IF(F183=0, "-", F180/F183)</f>
        <v>0.32716586852416196</v>
      </c>
      <c r="H180" s="65">
        <v>833</v>
      </c>
      <c r="I180" s="9">
        <f>IF(H183=0, "-", H180/H183)</f>
        <v>0.19162640901771336</v>
      </c>
      <c r="J180" s="8" t="str">
        <f>IF(D180=0, "-", IF((B180-D180)/D180&lt;10, (B180-D180)/D180, "&gt;999%"))</f>
        <v>&gt;999%</v>
      </c>
      <c r="K180" s="9">
        <f>IF(H180=0, "-", IF((F180-H180)/H180&lt;10, (F180-H180)/H180, "&gt;999%"))</f>
        <v>0.80432172869147656</v>
      </c>
    </row>
    <row r="181" spans="1:11" x14ac:dyDescent="0.25">
      <c r="A181" s="7" t="s">
        <v>482</v>
      </c>
      <c r="B181" s="65">
        <v>337</v>
      </c>
      <c r="C181" s="34">
        <f>IF(B183=0, "-", B181/B183)</f>
        <v>0.62523191094619668</v>
      </c>
      <c r="D181" s="65">
        <v>238</v>
      </c>
      <c r="E181" s="9">
        <f>IF(D183=0, "-", D181/D183)</f>
        <v>0.98347107438016534</v>
      </c>
      <c r="F181" s="81">
        <v>3091</v>
      </c>
      <c r="G181" s="34">
        <f>IF(F183=0, "-", F181/F183)</f>
        <v>0.67283413147583804</v>
      </c>
      <c r="H181" s="65">
        <v>3514</v>
      </c>
      <c r="I181" s="9">
        <f>IF(H183=0, "-", H181/H183)</f>
        <v>0.80837359098228667</v>
      </c>
      <c r="J181" s="8">
        <f>IF(D181=0, "-", IF((B181-D181)/D181&lt;10, (B181-D181)/D181, "&gt;999%"))</f>
        <v>0.41596638655462187</v>
      </c>
      <c r="K181" s="9">
        <f>IF(H181=0, "-", IF((F181-H181)/H181&lt;10, (F181-H181)/H181, "&gt;999%"))</f>
        <v>-0.12037564029595903</v>
      </c>
    </row>
    <row r="182" spans="1:11" x14ac:dyDescent="0.25">
      <c r="A182" s="2"/>
      <c r="B182" s="68"/>
      <c r="C182" s="33"/>
      <c r="D182" s="68"/>
      <c r="E182" s="6"/>
      <c r="F182" s="82"/>
      <c r="G182" s="33"/>
      <c r="H182" s="68"/>
      <c r="I182" s="6"/>
      <c r="J182" s="5"/>
      <c r="K182" s="6"/>
    </row>
    <row r="183" spans="1:11" s="43" customFormat="1" x14ac:dyDescent="0.25">
      <c r="A183" s="162" t="s">
        <v>618</v>
      </c>
      <c r="B183" s="71">
        <f>SUM(B180:B182)</f>
        <v>539</v>
      </c>
      <c r="C183" s="40">
        <f>B183/20204</f>
        <v>2.6677885567214413E-2</v>
      </c>
      <c r="D183" s="71">
        <f>SUM(D180:D182)</f>
        <v>242</v>
      </c>
      <c r="E183" s="41">
        <f>D183/16458</f>
        <v>1.4704095272815652E-2</v>
      </c>
      <c r="F183" s="77">
        <f>SUM(F180:F182)</f>
        <v>4594</v>
      </c>
      <c r="G183" s="42">
        <f>F183/235591</f>
        <v>1.949989600621416E-2</v>
      </c>
      <c r="H183" s="71">
        <f>SUM(H180:H182)</f>
        <v>4347</v>
      </c>
      <c r="I183" s="41">
        <f>H183/229775</f>
        <v>1.891850723533892E-2</v>
      </c>
      <c r="J183" s="37">
        <f>IF(D183=0, "-", IF((B183-D183)/D183&lt;10, (B183-D183)/D183, "&gt;999%"))</f>
        <v>1.2272727272727273</v>
      </c>
      <c r="K183" s="38">
        <f>IF(H183=0, "-", IF((F183-H183)/H183&lt;10, (F183-H183)/H183, "&gt;999%"))</f>
        <v>5.6820795951230733E-2</v>
      </c>
    </row>
    <row r="184" spans="1:11" x14ac:dyDescent="0.25">
      <c r="B184" s="83"/>
      <c r="D184" s="83"/>
      <c r="F184" s="83"/>
      <c r="H184" s="83"/>
    </row>
    <row r="185" spans="1:11" x14ac:dyDescent="0.25">
      <c r="A185" s="163" t="s">
        <v>162</v>
      </c>
      <c r="B185" s="61" t="s">
        <v>12</v>
      </c>
      <c r="C185" s="62" t="s">
        <v>13</v>
      </c>
      <c r="D185" s="61" t="s">
        <v>12</v>
      </c>
      <c r="E185" s="63" t="s">
        <v>13</v>
      </c>
      <c r="F185" s="62" t="s">
        <v>12</v>
      </c>
      <c r="G185" s="62" t="s">
        <v>13</v>
      </c>
      <c r="H185" s="61" t="s">
        <v>12</v>
      </c>
      <c r="I185" s="63" t="s">
        <v>13</v>
      </c>
      <c r="J185" s="61"/>
      <c r="K185" s="63"/>
    </row>
    <row r="186" spans="1:11" x14ac:dyDescent="0.25">
      <c r="A186" s="7" t="s">
        <v>483</v>
      </c>
      <c r="B186" s="65">
        <v>2</v>
      </c>
      <c r="C186" s="34">
        <f>IF(B198=0, "-", B186/B198)</f>
        <v>5.128205128205128E-2</v>
      </c>
      <c r="D186" s="65">
        <v>2</v>
      </c>
      <c r="E186" s="9">
        <f>IF(D198=0, "-", D186/D198)</f>
        <v>0.05</v>
      </c>
      <c r="F186" s="81">
        <v>10</v>
      </c>
      <c r="G186" s="34">
        <f>IF(F198=0, "-", F186/F198)</f>
        <v>1.7730496453900711E-2</v>
      </c>
      <c r="H186" s="65">
        <v>19</v>
      </c>
      <c r="I186" s="9">
        <f>IF(H198=0, "-", H186/H198)</f>
        <v>2.7338129496402876E-2</v>
      </c>
      <c r="J186" s="8">
        <f t="shared" ref="J186:J196" si="14">IF(D186=0, "-", IF((B186-D186)/D186&lt;10, (B186-D186)/D186, "&gt;999%"))</f>
        <v>0</v>
      </c>
      <c r="K186" s="9">
        <f t="shared" ref="K186:K196" si="15">IF(H186=0, "-", IF((F186-H186)/H186&lt;10, (F186-H186)/H186, "&gt;999%"))</f>
        <v>-0.47368421052631576</v>
      </c>
    </row>
    <row r="187" spans="1:11" x14ac:dyDescent="0.25">
      <c r="A187" s="7" t="s">
        <v>484</v>
      </c>
      <c r="B187" s="65">
        <v>6</v>
      </c>
      <c r="C187" s="34">
        <f>IF(B198=0, "-", B187/B198)</f>
        <v>0.15384615384615385</v>
      </c>
      <c r="D187" s="65">
        <v>2</v>
      </c>
      <c r="E187" s="9">
        <f>IF(D198=0, "-", D187/D198)</f>
        <v>0.05</v>
      </c>
      <c r="F187" s="81">
        <v>74</v>
      </c>
      <c r="G187" s="34">
        <f>IF(F198=0, "-", F187/F198)</f>
        <v>0.13120567375886524</v>
      </c>
      <c r="H187" s="65">
        <v>60</v>
      </c>
      <c r="I187" s="9">
        <f>IF(H198=0, "-", H187/H198)</f>
        <v>8.6330935251798566E-2</v>
      </c>
      <c r="J187" s="8">
        <f t="shared" si="14"/>
        <v>2</v>
      </c>
      <c r="K187" s="9">
        <f t="shared" si="15"/>
        <v>0.23333333333333334</v>
      </c>
    </row>
    <row r="188" spans="1:11" x14ac:dyDescent="0.25">
      <c r="A188" s="7" t="s">
        <v>485</v>
      </c>
      <c r="B188" s="65">
        <v>1</v>
      </c>
      <c r="C188" s="34">
        <f>IF(B198=0, "-", B188/B198)</f>
        <v>2.564102564102564E-2</v>
      </c>
      <c r="D188" s="65">
        <v>0</v>
      </c>
      <c r="E188" s="9">
        <f>IF(D198=0, "-", D188/D198)</f>
        <v>0</v>
      </c>
      <c r="F188" s="81">
        <v>18</v>
      </c>
      <c r="G188" s="34">
        <f>IF(F198=0, "-", F188/F198)</f>
        <v>3.1914893617021274E-2</v>
      </c>
      <c r="H188" s="65">
        <v>16</v>
      </c>
      <c r="I188" s="9">
        <f>IF(H198=0, "-", H188/H198)</f>
        <v>2.302158273381295E-2</v>
      </c>
      <c r="J188" s="8" t="str">
        <f t="shared" si="14"/>
        <v>-</v>
      </c>
      <c r="K188" s="9">
        <f t="shared" si="15"/>
        <v>0.125</v>
      </c>
    </row>
    <row r="189" spans="1:11" x14ac:dyDescent="0.25">
      <c r="A189" s="7" t="s">
        <v>486</v>
      </c>
      <c r="B189" s="65">
        <v>20</v>
      </c>
      <c r="C189" s="34">
        <f>IF(B198=0, "-", B189/B198)</f>
        <v>0.51282051282051277</v>
      </c>
      <c r="D189" s="65">
        <v>12</v>
      </c>
      <c r="E189" s="9">
        <f>IF(D198=0, "-", D189/D198)</f>
        <v>0.3</v>
      </c>
      <c r="F189" s="81">
        <v>143</v>
      </c>
      <c r="G189" s="34">
        <f>IF(F198=0, "-", F189/F198)</f>
        <v>0.25354609929078015</v>
      </c>
      <c r="H189" s="65">
        <v>102</v>
      </c>
      <c r="I189" s="9">
        <f>IF(H198=0, "-", H189/H198)</f>
        <v>0.14676258992805755</v>
      </c>
      <c r="J189" s="8">
        <f t="shared" si="14"/>
        <v>0.66666666666666663</v>
      </c>
      <c r="K189" s="9">
        <f t="shared" si="15"/>
        <v>0.40196078431372551</v>
      </c>
    </row>
    <row r="190" spans="1:11" x14ac:dyDescent="0.25">
      <c r="A190" s="7" t="s">
        <v>487</v>
      </c>
      <c r="B190" s="65">
        <v>0</v>
      </c>
      <c r="C190" s="34">
        <f>IF(B198=0, "-", B190/B198)</f>
        <v>0</v>
      </c>
      <c r="D190" s="65">
        <v>0</v>
      </c>
      <c r="E190" s="9">
        <f>IF(D198=0, "-", D190/D198)</f>
        <v>0</v>
      </c>
      <c r="F190" s="81">
        <v>22</v>
      </c>
      <c r="G190" s="34">
        <f>IF(F198=0, "-", F190/F198)</f>
        <v>3.9007092198581561E-2</v>
      </c>
      <c r="H190" s="65">
        <v>13</v>
      </c>
      <c r="I190" s="9">
        <f>IF(H198=0, "-", H190/H198)</f>
        <v>1.870503597122302E-2</v>
      </c>
      <c r="J190" s="8" t="str">
        <f t="shared" si="14"/>
        <v>-</v>
      </c>
      <c r="K190" s="9">
        <f t="shared" si="15"/>
        <v>0.69230769230769229</v>
      </c>
    </row>
    <row r="191" spans="1:11" x14ac:dyDescent="0.25">
      <c r="A191" s="7" t="s">
        <v>488</v>
      </c>
      <c r="B191" s="65">
        <v>0</v>
      </c>
      <c r="C191" s="34">
        <f>IF(B198=0, "-", B191/B198)</f>
        <v>0</v>
      </c>
      <c r="D191" s="65">
        <v>2</v>
      </c>
      <c r="E191" s="9">
        <f>IF(D198=0, "-", D191/D198)</f>
        <v>0.05</v>
      </c>
      <c r="F191" s="81">
        <v>20</v>
      </c>
      <c r="G191" s="34">
        <f>IF(F198=0, "-", F191/F198)</f>
        <v>3.5460992907801421E-2</v>
      </c>
      <c r="H191" s="65">
        <v>100</v>
      </c>
      <c r="I191" s="9">
        <f>IF(H198=0, "-", H191/H198)</f>
        <v>0.14388489208633093</v>
      </c>
      <c r="J191" s="8">
        <f t="shared" si="14"/>
        <v>-1</v>
      </c>
      <c r="K191" s="9">
        <f t="shared" si="15"/>
        <v>-0.8</v>
      </c>
    </row>
    <row r="192" spans="1:11" x14ac:dyDescent="0.25">
      <c r="A192" s="7" t="s">
        <v>489</v>
      </c>
      <c r="B192" s="65">
        <v>4</v>
      </c>
      <c r="C192" s="34">
        <f>IF(B198=0, "-", B192/B198)</f>
        <v>0.10256410256410256</v>
      </c>
      <c r="D192" s="65">
        <v>2</v>
      </c>
      <c r="E192" s="9">
        <f>IF(D198=0, "-", D192/D198)</f>
        <v>0.05</v>
      </c>
      <c r="F192" s="81">
        <v>19</v>
      </c>
      <c r="G192" s="34">
        <f>IF(F198=0, "-", F192/F198)</f>
        <v>3.3687943262411348E-2</v>
      </c>
      <c r="H192" s="65">
        <v>25</v>
      </c>
      <c r="I192" s="9">
        <f>IF(H198=0, "-", H192/H198)</f>
        <v>3.5971223021582732E-2</v>
      </c>
      <c r="J192" s="8">
        <f t="shared" si="14"/>
        <v>1</v>
      </c>
      <c r="K192" s="9">
        <f t="shared" si="15"/>
        <v>-0.24</v>
      </c>
    </row>
    <row r="193" spans="1:11" x14ac:dyDescent="0.25">
      <c r="A193" s="7" t="s">
        <v>490</v>
      </c>
      <c r="B193" s="65">
        <v>3</v>
      </c>
      <c r="C193" s="34">
        <f>IF(B198=0, "-", B193/B198)</f>
        <v>7.6923076923076927E-2</v>
      </c>
      <c r="D193" s="65">
        <v>0</v>
      </c>
      <c r="E193" s="9">
        <f>IF(D198=0, "-", D193/D198)</f>
        <v>0</v>
      </c>
      <c r="F193" s="81">
        <v>53</v>
      </c>
      <c r="G193" s="34">
        <f>IF(F198=0, "-", F193/F198)</f>
        <v>9.3971631205673756E-2</v>
      </c>
      <c r="H193" s="65">
        <v>70</v>
      </c>
      <c r="I193" s="9">
        <f>IF(H198=0, "-", H193/H198)</f>
        <v>0.10071942446043165</v>
      </c>
      <c r="J193" s="8" t="str">
        <f t="shared" si="14"/>
        <v>-</v>
      </c>
      <c r="K193" s="9">
        <f t="shared" si="15"/>
        <v>-0.24285714285714285</v>
      </c>
    </row>
    <row r="194" spans="1:11" x14ac:dyDescent="0.25">
      <c r="A194" s="7" t="s">
        <v>491</v>
      </c>
      <c r="B194" s="65">
        <v>0</v>
      </c>
      <c r="C194" s="34">
        <f>IF(B198=0, "-", B194/B198)</f>
        <v>0</v>
      </c>
      <c r="D194" s="65">
        <v>2</v>
      </c>
      <c r="E194" s="9">
        <f>IF(D198=0, "-", D194/D198)</f>
        <v>0.05</v>
      </c>
      <c r="F194" s="81">
        <v>61</v>
      </c>
      <c r="G194" s="34">
        <f>IF(F198=0, "-", F194/F198)</f>
        <v>0.10815602836879433</v>
      </c>
      <c r="H194" s="65">
        <v>86</v>
      </c>
      <c r="I194" s="9">
        <f>IF(H198=0, "-", H194/H198)</f>
        <v>0.12374100719424461</v>
      </c>
      <c r="J194" s="8">
        <f t="shared" si="14"/>
        <v>-1</v>
      </c>
      <c r="K194" s="9">
        <f t="shared" si="15"/>
        <v>-0.29069767441860467</v>
      </c>
    </row>
    <row r="195" spans="1:11" x14ac:dyDescent="0.25">
      <c r="A195" s="7" t="s">
        <v>492</v>
      </c>
      <c r="B195" s="65">
        <v>2</v>
      </c>
      <c r="C195" s="34">
        <f>IF(B198=0, "-", B195/B198)</f>
        <v>5.128205128205128E-2</v>
      </c>
      <c r="D195" s="65">
        <v>18</v>
      </c>
      <c r="E195" s="9">
        <f>IF(D198=0, "-", D195/D198)</f>
        <v>0.45</v>
      </c>
      <c r="F195" s="81">
        <v>135</v>
      </c>
      <c r="G195" s="34">
        <f>IF(F198=0, "-", F195/F198)</f>
        <v>0.23936170212765959</v>
      </c>
      <c r="H195" s="65">
        <v>201</v>
      </c>
      <c r="I195" s="9">
        <f>IF(H198=0, "-", H195/H198)</f>
        <v>0.28920863309352518</v>
      </c>
      <c r="J195" s="8">
        <f t="shared" si="14"/>
        <v>-0.88888888888888884</v>
      </c>
      <c r="K195" s="9">
        <f t="shared" si="15"/>
        <v>-0.32835820895522388</v>
      </c>
    </row>
    <row r="196" spans="1:11" x14ac:dyDescent="0.25">
      <c r="A196" s="7" t="s">
        <v>493</v>
      </c>
      <c r="B196" s="65">
        <v>1</v>
      </c>
      <c r="C196" s="34">
        <f>IF(B198=0, "-", B196/B198)</f>
        <v>2.564102564102564E-2</v>
      </c>
      <c r="D196" s="65">
        <v>0</v>
      </c>
      <c r="E196" s="9">
        <f>IF(D198=0, "-", D196/D198)</f>
        <v>0</v>
      </c>
      <c r="F196" s="81">
        <v>9</v>
      </c>
      <c r="G196" s="34">
        <f>IF(F198=0, "-", F196/F198)</f>
        <v>1.5957446808510637E-2</v>
      </c>
      <c r="H196" s="65">
        <v>3</v>
      </c>
      <c r="I196" s="9">
        <f>IF(H198=0, "-", H196/H198)</f>
        <v>4.3165467625899279E-3</v>
      </c>
      <c r="J196" s="8" t="str">
        <f t="shared" si="14"/>
        <v>-</v>
      </c>
      <c r="K196" s="9">
        <f t="shared" si="15"/>
        <v>2</v>
      </c>
    </row>
    <row r="197" spans="1:11" x14ac:dyDescent="0.25">
      <c r="A197" s="2"/>
      <c r="B197" s="68"/>
      <c r="C197" s="33"/>
      <c r="D197" s="68"/>
      <c r="E197" s="6"/>
      <c r="F197" s="82"/>
      <c r="G197" s="33"/>
      <c r="H197" s="68"/>
      <c r="I197" s="6"/>
      <c r="J197" s="5"/>
      <c r="K197" s="6"/>
    </row>
    <row r="198" spans="1:11" s="43" customFormat="1" x14ac:dyDescent="0.25">
      <c r="A198" s="162" t="s">
        <v>617</v>
      </c>
      <c r="B198" s="71">
        <f>SUM(B186:B197)</f>
        <v>39</v>
      </c>
      <c r="C198" s="40">
        <f>B198/20204</f>
        <v>1.9303108295387053E-3</v>
      </c>
      <c r="D198" s="71">
        <f>SUM(D186:D197)</f>
        <v>40</v>
      </c>
      <c r="E198" s="41">
        <f>D198/16458</f>
        <v>2.430428970713331E-3</v>
      </c>
      <c r="F198" s="77">
        <f>SUM(F186:F197)</f>
        <v>564</v>
      </c>
      <c r="G198" s="42">
        <f>F198/235591</f>
        <v>2.3939793964964707E-3</v>
      </c>
      <c r="H198" s="71">
        <f>SUM(H186:H197)</f>
        <v>695</v>
      </c>
      <c r="I198" s="41">
        <f>H198/229775</f>
        <v>3.0246980742030245E-3</v>
      </c>
      <c r="J198" s="37">
        <f>IF(D198=0, "-", IF((B198-D198)/D198&lt;10, (B198-D198)/D198, "&gt;999%"))</f>
        <v>-2.5000000000000001E-2</v>
      </c>
      <c r="K198" s="38">
        <f>IF(H198=0, "-", IF((F198-H198)/H198&lt;10, (F198-H198)/H198, "&gt;999%"))</f>
        <v>-0.18848920863309351</v>
      </c>
    </row>
    <row r="199" spans="1:11" x14ac:dyDescent="0.25">
      <c r="B199" s="83"/>
      <c r="D199" s="83"/>
      <c r="F199" s="83"/>
      <c r="H199" s="83"/>
    </row>
    <row r="200" spans="1:11" s="43" customFormat="1" x14ac:dyDescent="0.25">
      <c r="A200" s="162" t="s">
        <v>616</v>
      </c>
      <c r="B200" s="71">
        <v>578</v>
      </c>
      <c r="C200" s="40">
        <f>B200/20204</f>
        <v>2.8608196396753119E-2</v>
      </c>
      <c r="D200" s="71">
        <v>282</v>
      </c>
      <c r="E200" s="41">
        <f>D200/16458</f>
        <v>1.7134524243528983E-2</v>
      </c>
      <c r="F200" s="77">
        <v>5158</v>
      </c>
      <c r="G200" s="42">
        <f>F200/235591</f>
        <v>2.1893875402710629E-2</v>
      </c>
      <c r="H200" s="71">
        <v>5042</v>
      </c>
      <c r="I200" s="41">
        <f>H200/229775</f>
        <v>2.1943205309541945E-2</v>
      </c>
      <c r="J200" s="37">
        <f>IF(D200=0, "-", IF((B200-D200)/D200&lt;10, (B200-D200)/D200, "&gt;999%"))</f>
        <v>1.0496453900709219</v>
      </c>
      <c r="K200" s="38">
        <f>IF(H200=0, "-", IF((F200-H200)/H200&lt;10, (F200-H200)/H200, "&gt;999%"))</f>
        <v>2.3006743355811186E-2</v>
      </c>
    </row>
    <row r="201" spans="1:11" x14ac:dyDescent="0.25">
      <c r="B201" s="83"/>
      <c r="D201" s="83"/>
      <c r="F201" s="83"/>
      <c r="H201" s="83"/>
    </row>
    <row r="202" spans="1:11" x14ac:dyDescent="0.25">
      <c r="A202" s="27" t="s">
        <v>614</v>
      </c>
      <c r="B202" s="71">
        <f>B206-B204</f>
        <v>10294</v>
      </c>
      <c r="C202" s="40">
        <f>B202/20204</f>
        <v>0.50950306869926743</v>
      </c>
      <c r="D202" s="71">
        <f>D206-D204</f>
        <v>7327</v>
      </c>
      <c r="E202" s="41">
        <f>D202/16458</f>
        <v>0.44519382671041441</v>
      </c>
      <c r="F202" s="77">
        <f>F206-F204</f>
        <v>106555</v>
      </c>
      <c r="G202" s="42">
        <f>F202/235591</f>
        <v>0.45228807552071176</v>
      </c>
      <c r="H202" s="71">
        <f>H206-H204</f>
        <v>101042</v>
      </c>
      <c r="I202" s="41">
        <f>H202/229775</f>
        <v>0.43974322706995972</v>
      </c>
      <c r="J202" s="37">
        <f>IF(D202=0, "-", IF((B202-D202)/D202&lt;10, (B202-D202)/D202, "&gt;999%"))</f>
        <v>0.4049406305445612</v>
      </c>
      <c r="K202" s="38">
        <f>IF(H202=0, "-", IF((F202-H202)/H202&lt;10, (F202-H202)/H202, "&gt;999%"))</f>
        <v>5.4561469487935707E-2</v>
      </c>
    </row>
    <row r="203" spans="1:11" x14ac:dyDescent="0.25">
      <c r="A203" s="27"/>
      <c r="B203" s="71"/>
      <c r="C203" s="40"/>
      <c r="D203" s="71"/>
      <c r="E203" s="41"/>
      <c r="F203" s="77"/>
      <c r="G203" s="42"/>
      <c r="H203" s="71"/>
      <c r="I203" s="41"/>
      <c r="J203" s="37"/>
      <c r="K203" s="38"/>
    </row>
    <row r="204" spans="1:11" x14ac:dyDescent="0.25">
      <c r="A204" s="27" t="s">
        <v>615</v>
      </c>
      <c r="B204" s="71">
        <v>786</v>
      </c>
      <c r="C204" s="40">
        <f>B204/20204</f>
        <v>3.8903187487626216E-2</v>
      </c>
      <c r="D204" s="71">
        <v>699</v>
      </c>
      <c r="E204" s="41">
        <f>D204/16458</f>
        <v>4.2471746263215454E-2</v>
      </c>
      <c r="F204" s="77">
        <v>13277</v>
      </c>
      <c r="G204" s="42">
        <f>F204/235591</f>
        <v>5.6356142637027727E-2</v>
      </c>
      <c r="H204" s="71">
        <v>11977</v>
      </c>
      <c r="I204" s="41">
        <f>H204/229775</f>
        <v>5.2124904798172125E-2</v>
      </c>
      <c r="J204" s="37">
        <f>IF(D204=0, "-", IF((B204-D204)/D204&lt;10, (B204-D204)/D204, "&gt;999%"))</f>
        <v>0.12446351931330472</v>
      </c>
      <c r="K204" s="38">
        <f>IF(H204=0, "-", IF((F204-H204)/H204&lt;10, (F204-H204)/H204, "&gt;999%"))</f>
        <v>0.1085413709610086</v>
      </c>
    </row>
    <row r="205" spans="1:11" x14ac:dyDescent="0.25">
      <c r="A205" s="27"/>
      <c r="B205" s="71"/>
      <c r="C205" s="40"/>
      <c r="D205" s="71"/>
      <c r="E205" s="41"/>
      <c r="F205" s="77"/>
      <c r="G205" s="42"/>
      <c r="H205" s="71"/>
      <c r="I205" s="41"/>
      <c r="J205" s="37"/>
      <c r="K205" s="38"/>
    </row>
    <row r="206" spans="1:11" x14ac:dyDescent="0.25">
      <c r="A206" s="27" t="s">
        <v>613</v>
      </c>
      <c r="B206" s="71">
        <v>11080</v>
      </c>
      <c r="C206" s="40">
        <f>B206/20204</f>
        <v>0.54840625618689365</v>
      </c>
      <c r="D206" s="71">
        <v>8026</v>
      </c>
      <c r="E206" s="41">
        <f>D206/16458</f>
        <v>0.48766557297362984</v>
      </c>
      <c r="F206" s="77">
        <v>119832</v>
      </c>
      <c r="G206" s="42">
        <f>F206/235591</f>
        <v>0.50864421815773952</v>
      </c>
      <c r="H206" s="71">
        <v>113019</v>
      </c>
      <c r="I206" s="41">
        <f>H206/229775</f>
        <v>0.49186813186813189</v>
      </c>
      <c r="J206" s="37">
        <f>IF(D206=0, "-", IF((B206-D206)/D206&lt;10, (B206-D206)/D206, "&gt;999%"))</f>
        <v>0.3805133316720658</v>
      </c>
      <c r="K206" s="38">
        <f>IF(H206=0, "-", IF((F206-H206)/H206&lt;10, (F206-H206)/H206, "&gt;999%"))</f>
        <v>6.0281899503623282E-2</v>
      </c>
    </row>
  </sheetData>
  <mergeCells count="37">
    <mergeCell ref="B1:K1"/>
    <mergeCell ref="B2:K2"/>
    <mergeCell ref="B177:E177"/>
    <mergeCell ref="F177:I177"/>
    <mergeCell ref="J177:K177"/>
    <mergeCell ref="B178:C178"/>
    <mergeCell ref="D178:E178"/>
    <mergeCell ref="F178:G178"/>
    <mergeCell ref="H178:I178"/>
    <mergeCell ref="B121:E121"/>
    <mergeCell ref="F121:I121"/>
    <mergeCell ref="J121:K121"/>
    <mergeCell ref="B122:C122"/>
    <mergeCell ref="D122:E122"/>
    <mergeCell ref="F122:G122"/>
    <mergeCell ref="H122:I122"/>
    <mergeCell ref="B68:E68"/>
    <mergeCell ref="F68:I68"/>
    <mergeCell ref="J68:K68"/>
    <mergeCell ref="B69:C69"/>
    <mergeCell ref="D69:E69"/>
    <mergeCell ref="F69:G69"/>
    <mergeCell ref="H69:I69"/>
    <mergeCell ref="B22:E22"/>
    <mergeCell ref="F22:I22"/>
    <mergeCell ref="J22:K22"/>
    <mergeCell ref="B23:C23"/>
    <mergeCell ref="D23:E23"/>
    <mergeCell ref="F23:G23"/>
    <mergeCell ref="H23:I23"/>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66" max="16383" man="1"/>
    <brk id="120" max="16383" man="1"/>
    <brk id="176"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8"/>
  <sheetViews>
    <sheetView tabSelected="1" workbookViewId="0">
      <selection activeCell="M1" sqref="M1"/>
    </sheetView>
  </sheetViews>
  <sheetFormatPr defaultRowHeight="13.2" x14ac:dyDescent="0.25"/>
  <cols>
    <col min="1" max="1" width="18.44140625" bestFit="1" customWidth="1"/>
    <col min="2" max="11" width="8.44140625" customWidth="1"/>
  </cols>
  <sheetData>
    <row r="1" spans="1:11" s="52" customFormat="1" ht="20.399999999999999" x14ac:dyDescent="0.35">
      <c r="A1" s="4" t="s">
        <v>10</v>
      </c>
      <c r="B1" s="198" t="s">
        <v>641</v>
      </c>
      <c r="C1" s="198"/>
      <c r="D1" s="198"/>
      <c r="E1" s="199"/>
      <c r="F1" s="199"/>
      <c r="G1" s="199"/>
      <c r="H1" s="199"/>
      <c r="I1" s="199"/>
      <c r="J1" s="199"/>
      <c r="K1" s="199"/>
    </row>
    <row r="2" spans="1:11" s="52" customFormat="1" ht="20.399999999999999" x14ac:dyDescent="0.35">
      <c r="A2" s="4" t="s">
        <v>113</v>
      </c>
      <c r="B2" s="202" t="s">
        <v>104</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31</v>
      </c>
      <c r="B7" s="65">
        <v>4</v>
      </c>
      <c r="C7" s="39">
        <f>IF(B48=0, "-", B7/B48)</f>
        <v>3.6101083032490973E-4</v>
      </c>
      <c r="D7" s="65">
        <v>3</v>
      </c>
      <c r="E7" s="21">
        <f>IF(D48=0, "-", D7/D48)</f>
        <v>3.7378519810615497E-4</v>
      </c>
      <c r="F7" s="81">
        <v>34</v>
      </c>
      <c r="G7" s="39">
        <f>IF(F48=0, "-", F7/F48)</f>
        <v>2.8373055611188999E-4</v>
      </c>
      <c r="H7" s="65">
        <v>15</v>
      </c>
      <c r="I7" s="21">
        <f>IF(H48=0, "-", H7/H48)</f>
        <v>1.3272104690361798E-4</v>
      </c>
      <c r="J7" s="20">
        <f t="shared" ref="J7:J46" si="0">IF(D7=0, "-", IF((B7-D7)/D7&lt;10, (B7-D7)/D7, "&gt;999%"))</f>
        <v>0.33333333333333331</v>
      </c>
      <c r="K7" s="21">
        <f t="shared" ref="K7:K46" si="1">IF(H7=0, "-", IF((F7-H7)/H7&lt;10, (F7-H7)/H7, "&gt;999%"))</f>
        <v>1.2666666666666666</v>
      </c>
    </row>
    <row r="8" spans="1:11" x14ac:dyDescent="0.25">
      <c r="A8" s="7" t="s">
        <v>33</v>
      </c>
      <c r="B8" s="65">
        <v>2</v>
      </c>
      <c r="C8" s="39">
        <f>IF(B48=0, "-", B8/B48)</f>
        <v>1.8050541516245486E-4</v>
      </c>
      <c r="D8" s="65">
        <v>2</v>
      </c>
      <c r="E8" s="21">
        <f>IF(D48=0, "-", D8/D48)</f>
        <v>2.4919013207077E-4</v>
      </c>
      <c r="F8" s="81">
        <v>10</v>
      </c>
      <c r="G8" s="39">
        <f>IF(F48=0, "-", F8/F48)</f>
        <v>8.3450163562320584E-5</v>
      </c>
      <c r="H8" s="65">
        <v>19</v>
      </c>
      <c r="I8" s="21">
        <f>IF(H48=0, "-", H8/H48)</f>
        <v>1.6811332607791611E-4</v>
      </c>
      <c r="J8" s="20">
        <f t="shared" si="0"/>
        <v>0</v>
      </c>
      <c r="K8" s="21">
        <f t="shared" si="1"/>
        <v>-0.47368421052631576</v>
      </c>
    </row>
    <row r="9" spans="1:11" x14ac:dyDescent="0.25">
      <c r="A9" s="7" t="s">
        <v>34</v>
      </c>
      <c r="B9" s="65">
        <v>171</v>
      </c>
      <c r="C9" s="39">
        <f>IF(B48=0, "-", B9/B48)</f>
        <v>1.5433212996389892E-2</v>
      </c>
      <c r="D9" s="65">
        <v>138</v>
      </c>
      <c r="E9" s="21">
        <f>IF(D48=0, "-", D9/D48)</f>
        <v>1.7194119112883131E-2</v>
      </c>
      <c r="F9" s="81">
        <v>1748</v>
      </c>
      <c r="G9" s="39">
        <f>IF(F48=0, "-", F9/F48)</f>
        <v>1.4587088590693638E-2</v>
      </c>
      <c r="H9" s="65">
        <v>2233</v>
      </c>
      <c r="I9" s="21">
        <f>IF(H48=0, "-", H9/H48)</f>
        <v>1.9757739849051929E-2</v>
      </c>
      <c r="J9" s="20">
        <f t="shared" si="0"/>
        <v>0.2391304347826087</v>
      </c>
      <c r="K9" s="21">
        <f t="shared" si="1"/>
        <v>-0.21719659650694134</v>
      </c>
    </row>
    <row r="10" spans="1:11" x14ac:dyDescent="0.25">
      <c r="A10" s="7" t="s">
        <v>35</v>
      </c>
      <c r="B10" s="65">
        <v>1</v>
      </c>
      <c r="C10" s="39">
        <f>IF(B48=0, "-", B10/B48)</f>
        <v>9.0252707581227432E-5</v>
      </c>
      <c r="D10" s="65">
        <v>0</v>
      </c>
      <c r="E10" s="21">
        <f>IF(D48=0, "-", D10/D48)</f>
        <v>0</v>
      </c>
      <c r="F10" s="81">
        <v>18</v>
      </c>
      <c r="G10" s="39">
        <f>IF(F48=0, "-", F10/F48)</f>
        <v>1.5021029441217705E-4</v>
      </c>
      <c r="H10" s="65">
        <v>16</v>
      </c>
      <c r="I10" s="21">
        <f>IF(H48=0, "-", H10/H48)</f>
        <v>1.4156911669719252E-4</v>
      </c>
      <c r="J10" s="20" t="str">
        <f t="shared" si="0"/>
        <v>-</v>
      </c>
      <c r="K10" s="21">
        <f t="shared" si="1"/>
        <v>0.125</v>
      </c>
    </row>
    <row r="11" spans="1:11" x14ac:dyDescent="0.25">
      <c r="A11" s="7" t="s">
        <v>36</v>
      </c>
      <c r="B11" s="65">
        <v>64</v>
      </c>
      <c r="C11" s="39">
        <f>IF(B48=0, "-", B11/B48)</f>
        <v>5.7761732851985556E-3</v>
      </c>
      <c r="D11" s="65">
        <v>140</v>
      </c>
      <c r="E11" s="21">
        <f>IF(D48=0, "-", D11/D48)</f>
        <v>1.7443309244953902E-2</v>
      </c>
      <c r="F11" s="81">
        <v>1954</v>
      </c>
      <c r="G11" s="39">
        <f>IF(F48=0, "-", F11/F48)</f>
        <v>1.6306161960077441E-2</v>
      </c>
      <c r="H11" s="65">
        <v>1988</v>
      </c>
      <c r="I11" s="21">
        <f>IF(H48=0, "-", H11/H48)</f>
        <v>1.7589962749626167E-2</v>
      </c>
      <c r="J11" s="20">
        <f t="shared" si="0"/>
        <v>-0.54285714285714282</v>
      </c>
      <c r="K11" s="21">
        <f t="shared" si="1"/>
        <v>-1.7102615694164991E-2</v>
      </c>
    </row>
    <row r="12" spans="1:11" x14ac:dyDescent="0.25">
      <c r="A12" s="7" t="s">
        <v>37</v>
      </c>
      <c r="B12" s="65">
        <v>325</v>
      </c>
      <c r="C12" s="39">
        <f>IF(B48=0, "-", B12/B48)</f>
        <v>2.9332129963898917E-2</v>
      </c>
      <c r="D12" s="65">
        <v>0</v>
      </c>
      <c r="E12" s="21">
        <f>IF(D48=0, "-", D12/D48)</f>
        <v>0</v>
      </c>
      <c r="F12" s="81">
        <v>506</v>
      </c>
      <c r="G12" s="39">
        <f>IF(F48=0, "-", F12/F48)</f>
        <v>4.2225782762534214E-3</v>
      </c>
      <c r="H12" s="65">
        <v>0</v>
      </c>
      <c r="I12" s="21">
        <f>IF(H48=0, "-", H12/H48)</f>
        <v>0</v>
      </c>
      <c r="J12" s="20" t="str">
        <f t="shared" si="0"/>
        <v>-</v>
      </c>
      <c r="K12" s="21" t="str">
        <f t="shared" si="1"/>
        <v>-</v>
      </c>
    </row>
    <row r="13" spans="1:11" x14ac:dyDescent="0.25">
      <c r="A13" s="7" t="s">
        <v>41</v>
      </c>
      <c r="B13" s="65">
        <v>2</v>
      </c>
      <c r="C13" s="39">
        <f>IF(B48=0, "-", B13/B48)</f>
        <v>1.8050541516245486E-4</v>
      </c>
      <c r="D13" s="65">
        <v>0</v>
      </c>
      <c r="E13" s="21">
        <f>IF(D48=0, "-", D13/D48)</f>
        <v>0</v>
      </c>
      <c r="F13" s="81">
        <v>19</v>
      </c>
      <c r="G13" s="39">
        <f>IF(F48=0, "-", F13/F48)</f>
        <v>1.5855531076840911E-4</v>
      </c>
      <c r="H13" s="65">
        <v>2</v>
      </c>
      <c r="I13" s="21">
        <f>IF(H48=0, "-", H13/H48)</f>
        <v>1.7696139587149065E-5</v>
      </c>
      <c r="J13" s="20" t="str">
        <f t="shared" si="0"/>
        <v>-</v>
      </c>
      <c r="K13" s="21">
        <f t="shared" si="1"/>
        <v>8.5</v>
      </c>
    </row>
    <row r="14" spans="1:11" x14ac:dyDescent="0.25">
      <c r="A14" s="7" t="s">
        <v>42</v>
      </c>
      <c r="B14" s="65">
        <v>38</v>
      </c>
      <c r="C14" s="39">
        <f>IF(B48=0, "-", B14/B48)</f>
        <v>3.4296028880866428E-3</v>
      </c>
      <c r="D14" s="65">
        <v>0</v>
      </c>
      <c r="E14" s="21">
        <f>IF(D48=0, "-", D14/D48)</f>
        <v>0</v>
      </c>
      <c r="F14" s="81">
        <v>133</v>
      </c>
      <c r="G14" s="39">
        <f>IF(F48=0, "-", F14/F48)</f>
        <v>1.1098871753788637E-3</v>
      </c>
      <c r="H14" s="65">
        <v>0</v>
      </c>
      <c r="I14" s="21">
        <f>IF(H48=0, "-", H14/H48)</f>
        <v>0</v>
      </c>
      <c r="J14" s="20" t="str">
        <f t="shared" si="0"/>
        <v>-</v>
      </c>
      <c r="K14" s="21" t="str">
        <f t="shared" si="1"/>
        <v>-</v>
      </c>
    </row>
    <row r="15" spans="1:11" x14ac:dyDescent="0.25">
      <c r="A15" s="7" t="s">
        <v>48</v>
      </c>
      <c r="B15" s="65">
        <v>233</v>
      </c>
      <c r="C15" s="39">
        <f>IF(B48=0, "-", B15/B48)</f>
        <v>2.1028880866425993E-2</v>
      </c>
      <c r="D15" s="65">
        <v>170</v>
      </c>
      <c r="E15" s="21">
        <f>IF(D48=0, "-", D15/D48)</f>
        <v>2.118116122601545E-2</v>
      </c>
      <c r="F15" s="81">
        <v>2645</v>
      </c>
      <c r="G15" s="39">
        <f>IF(F48=0, "-", F15/F48)</f>
        <v>2.2072568262233794E-2</v>
      </c>
      <c r="H15" s="65">
        <v>2334</v>
      </c>
      <c r="I15" s="21">
        <f>IF(H48=0, "-", H15/H48)</f>
        <v>2.0651394898202956E-2</v>
      </c>
      <c r="J15" s="20">
        <f t="shared" si="0"/>
        <v>0.37058823529411766</v>
      </c>
      <c r="K15" s="21">
        <f t="shared" si="1"/>
        <v>0.13324764353041987</v>
      </c>
    </row>
    <row r="16" spans="1:11" x14ac:dyDescent="0.25">
      <c r="A16" s="7" t="s">
        <v>51</v>
      </c>
      <c r="B16" s="65">
        <v>21</v>
      </c>
      <c r="C16" s="39">
        <f>IF(B48=0, "-", B16/B48)</f>
        <v>1.8953068592057762E-3</v>
      </c>
      <c r="D16" s="65">
        <v>20</v>
      </c>
      <c r="E16" s="21">
        <f>IF(D48=0, "-", D16/D48)</f>
        <v>2.4919013207076999E-3</v>
      </c>
      <c r="F16" s="81">
        <v>171</v>
      </c>
      <c r="G16" s="39">
        <f>IF(F48=0, "-", F16/F48)</f>
        <v>1.426997796915682E-3</v>
      </c>
      <c r="H16" s="65">
        <v>84</v>
      </c>
      <c r="I16" s="21">
        <f>IF(H48=0, "-", H16/H48)</f>
        <v>7.4323786266026072E-4</v>
      </c>
      <c r="J16" s="20">
        <f t="shared" si="0"/>
        <v>0.05</v>
      </c>
      <c r="K16" s="21">
        <f t="shared" si="1"/>
        <v>1.0357142857142858</v>
      </c>
    </row>
    <row r="17" spans="1:11" x14ac:dyDescent="0.25">
      <c r="A17" s="7" t="s">
        <v>52</v>
      </c>
      <c r="B17" s="65">
        <v>702</v>
      </c>
      <c r="C17" s="39">
        <f>IF(B48=0, "-", B17/B48)</f>
        <v>6.3357400722021659E-2</v>
      </c>
      <c r="D17" s="65">
        <v>435</v>
      </c>
      <c r="E17" s="21">
        <f>IF(D48=0, "-", D17/D48)</f>
        <v>5.4198853725392473E-2</v>
      </c>
      <c r="F17" s="81">
        <v>5342</v>
      </c>
      <c r="G17" s="39">
        <f>IF(F48=0, "-", F17/F48)</f>
        <v>4.4579077374991657E-2</v>
      </c>
      <c r="H17" s="65">
        <v>3668</v>
      </c>
      <c r="I17" s="21">
        <f>IF(H48=0, "-", H17/H48)</f>
        <v>3.245472000283138E-2</v>
      </c>
      <c r="J17" s="20">
        <f t="shared" si="0"/>
        <v>0.61379310344827587</v>
      </c>
      <c r="K17" s="21">
        <f t="shared" si="1"/>
        <v>0.4563794983642312</v>
      </c>
    </row>
    <row r="18" spans="1:11" x14ac:dyDescent="0.25">
      <c r="A18" s="7" t="s">
        <v>54</v>
      </c>
      <c r="B18" s="65">
        <v>144</v>
      </c>
      <c r="C18" s="39">
        <f>IF(B48=0, "-", B18/B48)</f>
        <v>1.2996389891696752E-2</v>
      </c>
      <c r="D18" s="65">
        <v>197</v>
      </c>
      <c r="E18" s="21">
        <f>IF(D48=0, "-", D18/D48)</f>
        <v>2.4545228008970844E-2</v>
      </c>
      <c r="F18" s="81">
        <v>2193</v>
      </c>
      <c r="G18" s="39">
        <f>IF(F48=0, "-", F18/F48)</f>
        <v>1.8300620869216903E-2</v>
      </c>
      <c r="H18" s="65">
        <v>2531</v>
      </c>
      <c r="I18" s="21">
        <f>IF(H48=0, "-", H18/H48)</f>
        <v>2.2394464647537141E-2</v>
      </c>
      <c r="J18" s="20">
        <f t="shared" si="0"/>
        <v>-0.26903553299492383</v>
      </c>
      <c r="K18" s="21">
        <f t="shared" si="1"/>
        <v>-0.13354405373370209</v>
      </c>
    </row>
    <row r="19" spans="1:11" x14ac:dyDescent="0.25">
      <c r="A19" s="7" t="s">
        <v>55</v>
      </c>
      <c r="B19" s="65">
        <v>654</v>
      </c>
      <c r="C19" s="39">
        <f>IF(B48=0, "-", B19/B48)</f>
        <v>5.9025270758122743E-2</v>
      </c>
      <c r="D19" s="65">
        <v>483</v>
      </c>
      <c r="E19" s="21">
        <f>IF(D48=0, "-", D19/D48)</f>
        <v>6.0179416895090952E-2</v>
      </c>
      <c r="F19" s="81">
        <v>9904</v>
      </c>
      <c r="G19" s="39">
        <f>IF(F48=0, "-", F19/F48)</f>
        <v>8.2649041992122307E-2</v>
      </c>
      <c r="H19" s="65">
        <v>9908</v>
      </c>
      <c r="I19" s="21">
        <f>IF(H48=0, "-", H19/H48)</f>
        <v>8.7666675514736461E-2</v>
      </c>
      <c r="J19" s="20">
        <f t="shared" si="0"/>
        <v>0.35403726708074534</v>
      </c>
      <c r="K19" s="21">
        <f t="shared" si="1"/>
        <v>-4.0371417036737988E-4</v>
      </c>
    </row>
    <row r="20" spans="1:11" x14ac:dyDescent="0.25">
      <c r="A20" s="7" t="s">
        <v>59</v>
      </c>
      <c r="B20" s="65">
        <v>292</v>
      </c>
      <c r="C20" s="39">
        <f>IF(B48=0, "-", B20/B48)</f>
        <v>2.6353790613718411E-2</v>
      </c>
      <c r="D20" s="65">
        <v>254</v>
      </c>
      <c r="E20" s="21">
        <f>IF(D48=0, "-", D20/D48)</f>
        <v>3.1647146772987793E-2</v>
      </c>
      <c r="F20" s="81">
        <v>3141</v>
      </c>
      <c r="G20" s="39">
        <f>IF(F48=0, "-", F20/F48)</f>
        <v>2.6211696374924896E-2</v>
      </c>
      <c r="H20" s="65">
        <v>3194</v>
      </c>
      <c r="I20" s="21">
        <f>IF(H48=0, "-", H20/H48)</f>
        <v>2.8260734920677055E-2</v>
      </c>
      <c r="J20" s="20">
        <f t="shared" si="0"/>
        <v>0.14960629921259844</v>
      </c>
      <c r="K20" s="21">
        <f t="shared" si="1"/>
        <v>-1.6593613024420788E-2</v>
      </c>
    </row>
    <row r="21" spans="1:11" x14ac:dyDescent="0.25">
      <c r="A21" s="7" t="s">
        <v>62</v>
      </c>
      <c r="B21" s="65">
        <v>1</v>
      </c>
      <c r="C21" s="39">
        <f>IF(B48=0, "-", B21/B48)</f>
        <v>9.0252707581227432E-5</v>
      </c>
      <c r="D21" s="65">
        <v>3</v>
      </c>
      <c r="E21" s="21">
        <f>IF(D48=0, "-", D21/D48)</f>
        <v>3.7378519810615497E-4</v>
      </c>
      <c r="F21" s="81">
        <v>107</v>
      </c>
      <c r="G21" s="39">
        <f>IF(F48=0, "-", F21/F48)</f>
        <v>8.929167501168302E-4</v>
      </c>
      <c r="H21" s="65">
        <v>194</v>
      </c>
      <c r="I21" s="21">
        <f>IF(H48=0, "-", H21/H48)</f>
        <v>1.7165255399534591E-3</v>
      </c>
      <c r="J21" s="20">
        <f t="shared" si="0"/>
        <v>-0.66666666666666663</v>
      </c>
      <c r="K21" s="21">
        <f t="shared" si="1"/>
        <v>-0.4484536082474227</v>
      </c>
    </row>
    <row r="22" spans="1:11" x14ac:dyDescent="0.25">
      <c r="A22" s="7" t="s">
        <v>63</v>
      </c>
      <c r="B22" s="65">
        <v>67</v>
      </c>
      <c r="C22" s="39">
        <f>IF(B48=0, "-", B22/B48)</f>
        <v>6.0469314079422383E-3</v>
      </c>
      <c r="D22" s="65">
        <v>81</v>
      </c>
      <c r="E22" s="21">
        <f>IF(D48=0, "-", D22/D48)</f>
        <v>1.0092200348866185E-2</v>
      </c>
      <c r="F22" s="81">
        <v>1143</v>
      </c>
      <c r="G22" s="39">
        <f>IF(F48=0, "-", F22/F48)</f>
        <v>9.538353695173243E-3</v>
      </c>
      <c r="H22" s="65">
        <v>1411</v>
      </c>
      <c r="I22" s="21">
        <f>IF(H48=0, "-", H22/H48)</f>
        <v>1.2484626478733664E-2</v>
      </c>
      <c r="J22" s="20">
        <f t="shared" si="0"/>
        <v>-0.1728395061728395</v>
      </c>
      <c r="K22" s="21">
        <f t="shared" si="1"/>
        <v>-0.18993621545003544</v>
      </c>
    </row>
    <row r="23" spans="1:11" x14ac:dyDescent="0.25">
      <c r="A23" s="7" t="s">
        <v>65</v>
      </c>
      <c r="B23" s="65">
        <v>735</v>
      </c>
      <c r="C23" s="39">
        <f>IF(B48=0, "-", B23/B48)</f>
        <v>6.6335740072202165E-2</v>
      </c>
      <c r="D23" s="65">
        <v>447</v>
      </c>
      <c r="E23" s="21">
        <f>IF(D48=0, "-", D23/D48)</f>
        <v>5.5693994517817091E-2</v>
      </c>
      <c r="F23" s="81">
        <v>8544</v>
      </c>
      <c r="G23" s="39">
        <f>IF(F48=0, "-", F23/F48)</f>
        <v>7.1299819747646709E-2</v>
      </c>
      <c r="H23" s="65">
        <v>5846</v>
      </c>
      <c r="I23" s="21">
        <f>IF(H48=0, "-", H23/H48)</f>
        <v>5.1725816013236711E-2</v>
      </c>
      <c r="J23" s="20">
        <f t="shared" si="0"/>
        <v>0.64429530201342278</v>
      </c>
      <c r="K23" s="21">
        <f t="shared" si="1"/>
        <v>0.46151214505644883</v>
      </c>
    </row>
    <row r="24" spans="1:11" x14ac:dyDescent="0.25">
      <c r="A24" s="7" t="s">
        <v>66</v>
      </c>
      <c r="B24" s="65">
        <v>0</v>
      </c>
      <c r="C24" s="39">
        <f>IF(B48=0, "-", B24/B48)</f>
        <v>0</v>
      </c>
      <c r="D24" s="65">
        <v>0</v>
      </c>
      <c r="E24" s="21">
        <f>IF(D48=0, "-", D24/D48)</f>
        <v>0</v>
      </c>
      <c r="F24" s="81">
        <v>22</v>
      </c>
      <c r="G24" s="39">
        <f>IF(F48=0, "-", F24/F48)</f>
        <v>1.8359035983710529E-4</v>
      </c>
      <c r="H24" s="65">
        <v>13</v>
      </c>
      <c r="I24" s="21">
        <f>IF(H48=0, "-", H24/H48)</f>
        <v>1.1502490731646891E-4</v>
      </c>
      <c r="J24" s="20" t="str">
        <f t="shared" si="0"/>
        <v>-</v>
      </c>
      <c r="K24" s="21">
        <f t="shared" si="1"/>
        <v>0.69230769230769229</v>
      </c>
    </row>
    <row r="25" spans="1:11" x14ac:dyDescent="0.25">
      <c r="A25" s="7" t="s">
        <v>67</v>
      </c>
      <c r="B25" s="65">
        <v>41</v>
      </c>
      <c r="C25" s="39">
        <f>IF(B48=0, "-", B25/B48)</f>
        <v>3.700361010830325E-3</v>
      </c>
      <c r="D25" s="65">
        <v>27</v>
      </c>
      <c r="E25" s="21">
        <f>IF(D48=0, "-", D25/D48)</f>
        <v>3.3640667829553952E-3</v>
      </c>
      <c r="F25" s="81">
        <v>763</v>
      </c>
      <c r="G25" s="39">
        <f>IF(F48=0, "-", F25/F48)</f>
        <v>6.3672474798050606E-3</v>
      </c>
      <c r="H25" s="65">
        <v>1211</v>
      </c>
      <c r="I25" s="21">
        <f>IF(H48=0, "-", H25/H48)</f>
        <v>1.0715012520018758E-2</v>
      </c>
      <c r="J25" s="20">
        <f t="shared" si="0"/>
        <v>0.51851851851851849</v>
      </c>
      <c r="K25" s="21">
        <f t="shared" si="1"/>
        <v>-0.36994219653179189</v>
      </c>
    </row>
    <row r="26" spans="1:11" x14ac:dyDescent="0.25">
      <c r="A26" s="7" t="s">
        <v>68</v>
      </c>
      <c r="B26" s="65">
        <v>86</v>
      </c>
      <c r="C26" s="39">
        <f>IF(B48=0, "-", B26/B48)</f>
        <v>7.7617328519855597E-3</v>
      </c>
      <c r="D26" s="65">
        <v>38</v>
      </c>
      <c r="E26" s="21">
        <f>IF(D48=0, "-", D26/D48)</f>
        <v>4.7346125093446299E-3</v>
      </c>
      <c r="F26" s="81">
        <v>833</v>
      </c>
      <c r="G26" s="39">
        <f>IF(F48=0, "-", F26/F48)</f>
        <v>6.9513986247413048E-3</v>
      </c>
      <c r="H26" s="65">
        <v>419</v>
      </c>
      <c r="I26" s="21">
        <f>IF(H48=0, "-", H26/H48)</f>
        <v>3.7073412435077286E-3</v>
      </c>
      <c r="J26" s="20">
        <f t="shared" si="0"/>
        <v>1.263157894736842</v>
      </c>
      <c r="K26" s="21">
        <f t="shared" si="1"/>
        <v>0.9880668257756563</v>
      </c>
    </row>
    <row r="27" spans="1:11" x14ac:dyDescent="0.25">
      <c r="A27" s="7" t="s">
        <v>69</v>
      </c>
      <c r="B27" s="65">
        <v>73</v>
      </c>
      <c r="C27" s="39">
        <f>IF(B48=0, "-", B27/B48)</f>
        <v>6.5884476534296028E-3</v>
      </c>
      <c r="D27" s="65">
        <v>68</v>
      </c>
      <c r="E27" s="21">
        <f>IF(D48=0, "-", D27/D48)</f>
        <v>8.4724644904061799E-3</v>
      </c>
      <c r="F27" s="81">
        <v>1118</v>
      </c>
      <c r="G27" s="39">
        <f>IF(F48=0, "-", F27/F48)</f>
        <v>9.329728286267441E-3</v>
      </c>
      <c r="H27" s="65">
        <v>1265</v>
      </c>
      <c r="I27" s="21">
        <f>IF(H48=0, "-", H27/H48)</f>
        <v>1.1192808288871783E-2</v>
      </c>
      <c r="J27" s="20">
        <f t="shared" si="0"/>
        <v>7.3529411764705885E-2</v>
      </c>
      <c r="K27" s="21">
        <f t="shared" si="1"/>
        <v>-0.11620553359683794</v>
      </c>
    </row>
    <row r="28" spans="1:11" x14ac:dyDescent="0.25">
      <c r="A28" s="7" t="s">
        <v>73</v>
      </c>
      <c r="B28" s="65">
        <v>4</v>
      </c>
      <c r="C28" s="39">
        <f>IF(B48=0, "-", B28/B48)</f>
        <v>3.6101083032490973E-4</v>
      </c>
      <c r="D28" s="65">
        <v>5</v>
      </c>
      <c r="E28" s="21">
        <f>IF(D48=0, "-", D28/D48)</f>
        <v>6.2297533017692498E-4</v>
      </c>
      <c r="F28" s="81">
        <v>84</v>
      </c>
      <c r="G28" s="39">
        <f>IF(F48=0, "-", F28/F48)</f>
        <v>7.0098137392349291E-4</v>
      </c>
      <c r="H28" s="65">
        <v>75</v>
      </c>
      <c r="I28" s="21">
        <f>IF(H48=0, "-", H28/H48)</f>
        <v>6.636052345180899E-4</v>
      </c>
      <c r="J28" s="20">
        <f t="shared" si="0"/>
        <v>-0.2</v>
      </c>
      <c r="K28" s="21">
        <f t="shared" si="1"/>
        <v>0.12</v>
      </c>
    </row>
    <row r="29" spans="1:11" x14ac:dyDescent="0.25">
      <c r="A29" s="7" t="s">
        <v>74</v>
      </c>
      <c r="B29" s="65">
        <v>1316</v>
      </c>
      <c r="C29" s="39">
        <f>IF(B48=0, "-", B29/B48)</f>
        <v>0.1187725631768953</v>
      </c>
      <c r="D29" s="65">
        <v>1008</v>
      </c>
      <c r="E29" s="21">
        <f>IF(D48=0, "-", D29/D48)</f>
        <v>0.12559182656366807</v>
      </c>
      <c r="F29" s="81">
        <v>13903</v>
      </c>
      <c r="G29" s="39">
        <f>IF(F48=0, "-", F29/F48)</f>
        <v>0.11602076240069431</v>
      </c>
      <c r="H29" s="65">
        <v>14175</v>
      </c>
      <c r="I29" s="21">
        <f>IF(H48=0, "-", H29/H48)</f>
        <v>0.125421389323919</v>
      </c>
      <c r="J29" s="20">
        <f t="shared" si="0"/>
        <v>0.30555555555555558</v>
      </c>
      <c r="K29" s="21">
        <f t="shared" si="1"/>
        <v>-1.9188712522045855E-2</v>
      </c>
    </row>
    <row r="30" spans="1:11" x14ac:dyDescent="0.25">
      <c r="A30" s="7" t="s">
        <v>76</v>
      </c>
      <c r="B30" s="65">
        <v>109</v>
      </c>
      <c r="C30" s="39">
        <f>IF(B48=0, "-", B30/B48)</f>
        <v>9.8375451263537899E-3</v>
      </c>
      <c r="D30" s="65">
        <v>155</v>
      </c>
      <c r="E30" s="21">
        <f>IF(D48=0, "-", D30/D48)</f>
        <v>1.9312235235484674E-2</v>
      </c>
      <c r="F30" s="81">
        <v>2642</v>
      </c>
      <c r="G30" s="39">
        <f>IF(F48=0, "-", F30/F48)</f>
        <v>2.2047533213165098E-2</v>
      </c>
      <c r="H30" s="65">
        <v>2660</v>
      </c>
      <c r="I30" s="21">
        <f>IF(H48=0, "-", H30/H48)</f>
        <v>2.3535865650908254E-2</v>
      </c>
      <c r="J30" s="20">
        <f t="shared" si="0"/>
        <v>-0.29677419354838708</v>
      </c>
      <c r="K30" s="21">
        <f t="shared" si="1"/>
        <v>-6.7669172932330827E-3</v>
      </c>
    </row>
    <row r="31" spans="1:11" x14ac:dyDescent="0.25">
      <c r="A31" s="7" t="s">
        <v>79</v>
      </c>
      <c r="B31" s="65">
        <v>1053</v>
      </c>
      <c r="C31" s="39">
        <f>IF(B48=0, "-", B31/B48)</f>
        <v>9.5036101083032495E-2</v>
      </c>
      <c r="D31" s="65">
        <v>605</v>
      </c>
      <c r="E31" s="21">
        <f>IF(D48=0, "-", D31/D48)</f>
        <v>7.538001495140792E-2</v>
      </c>
      <c r="F31" s="81">
        <v>7841</v>
      </c>
      <c r="G31" s="39">
        <f>IF(F48=0, "-", F31/F48)</f>
        <v>6.5433273249215565E-2</v>
      </c>
      <c r="H31" s="65">
        <v>6477</v>
      </c>
      <c r="I31" s="21">
        <f>IF(H48=0, "-", H31/H48)</f>
        <v>5.7308948052982242E-2</v>
      </c>
      <c r="J31" s="20">
        <f t="shared" si="0"/>
        <v>0.740495867768595</v>
      </c>
      <c r="K31" s="21">
        <f t="shared" si="1"/>
        <v>0.2105913231434306</v>
      </c>
    </row>
    <row r="32" spans="1:11" x14ac:dyDescent="0.25">
      <c r="A32" s="7" t="s">
        <v>80</v>
      </c>
      <c r="B32" s="65">
        <v>11</v>
      </c>
      <c r="C32" s="39">
        <f>IF(B48=0, "-", B32/B48)</f>
        <v>9.9277978339350182E-4</v>
      </c>
      <c r="D32" s="65">
        <v>12</v>
      </c>
      <c r="E32" s="21">
        <f>IF(D48=0, "-", D32/D48)</f>
        <v>1.4951407924246199E-3</v>
      </c>
      <c r="F32" s="81">
        <v>238</v>
      </c>
      <c r="G32" s="39">
        <f>IF(F48=0, "-", F32/F48)</f>
        <v>1.98611389278323E-3</v>
      </c>
      <c r="H32" s="65">
        <v>296</v>
      </c>
      <c r="I32" s="21">
        <f>IF(H48=0, "-", H32/H48)</f>
        <v>2.6190286588980614E-3</v>
      </c>
      <c r="J32" s="20">
        <f t="shared" si="0"/>
        <v>-8.3333333333333329E-2</v>
      </c>
      <c r="K32" s="21">
        <f t="shared" si="1"/>
        <v>-0.19594594594594594</v>
      </c>
    </row>
    <row r="33" spans="1:11" x14ac:dyDescent="0.25">
      <c r="A33" s="7" t="s">
        <v>81</v>
      </c>
      <c r="B33" s="65">
        <v>1083</v>
      </c>
      <c r="C33" s="39">
        <f>IF(B48=0, "-", B33/B48)</f>
        <v>9.7743682310469315E-2</v>
      </c>
      <c r="D33" s="65">
        <v>765</v>
      </c>
      <c r="E33" s="21">
        <f>IF(D48=0, "-", D33/D48)</f>
        <v>9.531522551706953E-2</v>
      </c>
      <c r="F33" s="81">
        <v>11554</v>
      </c>
      <c r="G33" s="39">
        <f>IF(F48=0, "-", F33/F48)</f>
        <v>9.6418318979905202E-2</v>
      </c>
      <c r="H33" s="65">
        <v>10776</v>
      </c>
      <c r="I33" s="21">
        <f>IF(H48=0, "-", H33/H48)</f>
        <v>9.5346800095559153E-2</v>
      </c>
      <c r="J33" s="20">
        <f t="shared" si="0"/>
        <v>0.41568627450980394</v>
      </c>
      <c r="K33" s="21">
        <f t="shared" si="1"/>
        <v>7.2197475872308833E-2</v>
      </c>
    </row>
    <row r="34" spans="1:11" x14ac:dyDescent="0.25">
      <c r="A34" s="7" t="s">
        <v>83</v>
      </c>
      <c r="B34" s="65">
        <v>505</v>
      </c>
      <c r="C34" s="39">
        <f>IF(B48=0, "-", B34/B48)</f>
        <v>4.5577617328519858E-2</v>
      </c>
      <c r="D34" s="65">
        <v>185</v>
      </c>
      <c r="E34" s="21">
        <f>IF(D48=0, "-", D34/D48)</f>
        <v>2.3050087216546226E-2</v>
      </c>
      <c r="F34" s="81">
        <v>3426</v>
      </c>
      <c r="G34" s="39">
        <f>IF(F48=0, "-", F34/F48)</f>
        <v>2.8590026036451031E-2</v>
      </c>
      <c r="H34" s="65">
        <v>4594</v>
      </c>
      <c r="I34" s="21">
        <f>IF(H48=0, "-", H34/H48)</f>
        <v>4.0648032631681395E-2</v>
      </c>
      <c r="J34" s="20">
        <f t="shared" si="0"/>
        <v>1.7297297297297298</v>
      </c>
      <c r="K34" s="21">
        <f t="shared" si="1"/>
        <v>-0.25424466695690029</v>
      </c>
    </row>
    <row r="35" spans="1:11" x14ac:dyDescent="0.25">
      <c r="A35" s="7" t="s">
        <v>84</v>
      </c>
      <c r="B35" s="65">
        <v>5</v>
      </c>
      <c r="C35" s="39">
        <f>IF(B48=0, "-", B35/B48)</f>
        <v>4.512635379061372E-4</v>
      </c>
      <c r="D35" s="65">
        <v>12</v>
      </c>
      <c r="E35" s="21">
        <f>IF(D48=0, "-", D35/D48)</f>
        <v>1.4951407924246199E-3</v>
      </c>
      <c r="F35" s="81">
        <v>186</v>
      </c>
      <c r="G35" s="39">
        <f>IF(F48=0, "-", F35/F48)</f>
        <v>1.5521730422591628E-3</v>
      </c>
      <c r="H35" s="65">
        <v>236</v>
      </c>
      <c r="I35" s="21">
        <f>IF(H48=0, "-", H35/H48)</f>
        <v>2.0881444712835895E-3</v>
      </c>
      <c r="J35" s="20">
        <f t="shared" si="0"/>
        <v>-0.58333333333333337</v>
      </c>
      <c r="K35" s="21">
        <f t="shared" si="1"/>
        <v>-0.21186440677966101</v>
      </c>
    </row>
    <row r="36" spans="1:11" x14ac:dyDescent="0.25">
      <c r="A36" s="7" t="s">
        <v>86</v>
      </c>
      <c r="B36" s="65">
        <v>23</v>
      </c>
      <c r="C36" s="39">
        <f>IF(B48=0, "-", B36/B48)</f>
        <v>2.0758122743682311E-3</v>
      </c>
      <c r="D36" s="65">
        <v>49</v>
      </c>
      <c r="E36" s="21">
        <f>IF(D48=0, "-", D36/D48)</f>
        <v>6.105158235733865E-3</v>
      </c>
      <c r="F36" s="81">
        <v>617</v>
      </c>
      <c r="G36" s="39">
        <f>IF(F48=0, "-", F36/F48)</f>
        <v>5.1488750917951798E-3</v>
      </c>
      <c r="H36" s="65">
        <v>474</v>
      </c>
      <c r="I36" s="21">
        <f>IF(H48=0, "-", H36/H48)</f>
        <v>4.1939850821543284E-3</v>
      </c>
      <c r="J36" s="20">
        <f t="shared" si="0"/>
        <v>-0.53061224489795922</v>
      </c>
      <c r="K36" s="21">
        <f t="shared" si="1"/>
        <v>0.30168776371308015</v>
      </c>
    </row>
    <row r="37" spans="1:11" x14ac:dyDescent="0.25">
      <c r="A37" s="7" t="s">
        <v>88</v>
      </c>
      <c r="B37" s="65">
        <v>51</v>
      </c>
      <c r="C37" s="39">
        <f>IF(B48=0, "-", B37/B48)</f>
        <v>4.6028880866425996E-3</v>
      </c>
      <c r="D37" s="65">
        <v>38</v>
      </c>
      <c r="E37" s="21">
        <f>IF(D48=0, "-", D37/D48)</f>
        <v>4.7346125093446299E-3</v>
      </c>
      <c r="F37" s="81">
        <v>1125</v>
      </c>
      <c r="G37" s="39">
        <f>IF(F48=0, "-", F37/F48)</f>
        <v>9.3881434007610648E-3</v>
      </c>
      <c r="H37" s="65">
        <v>515</v>
      </c>
      <c r="I37" s="21">
        <f>IF(H48=0, "-", H37/H48)</f>
        <v>4.5567559436908841E-3</v>
      </c>
      <c r="J37" s="20">
        <f t="shared" si="0"/>
        <v>0.34210526315789475</v>
      </c>
      <c r="K37" s="21">
        <f t="shared" si="1"/>
        <v>1.1844660194174756</v>
      </c>
    </row>
    <row r="38" spans="1:11" x14ac:dyDescent="0.25">
      <c r="A38" s="7" t="s">
        <v>89</v>
      </c>
      <c r="B38" s="65">
        <v>1</v>
      </c>
      <c r="C38" s="39">
        <f>IF(B48=0, "-", B38/B48)</f>
        <v>9.0252707581227432E-5</v>
      </c>
      <c r="D38" s="65">
        <v>0</v>
      </c>
      <c r="E38" s="21">
        <f>IF(D48=0, "-", D38/D48)</f>
        <v>0</v>
      </c>
      <c r="F38" s="81">
        <v>9</v>
      </c>
      <c r="G38" s="39">
        <f>IF(F48=0, "-", F38/F48)</f>
        <v>7.5105147206088526E-5</v>
      </c>
      <c r="H38" s="65">
        <v>3</v>
      </c>
      <c r="I38" s="21">
        <f>IF(H48=0, "-", H38/H48)</f>
        <v>2.6544209380723594E-5</v>
      </c>
      <c r="J38" s="20" t="str">
        <f t="shared" si="0"/>
        <v>-</v>
      </c>
      <c r="K38" s="21">
        <f t="shared" si="1"/>
        <v>2</v>
      </c>
    </row>
    <row r="39" spans="1:11" x14ac:dyDescent="0.25">
      <c r="A39" s="7" t="s">
        <v>92</v>
      </c>
      <c r="B39" s="65">
        <v>71</v>
      </c>
      <c r="C39" s="39">
        <f>IF(B48=0, "-", B39/B48)</f>
        <v>6.407942238267148E-3</v>
      </c>
      <c r="D39" s="65">
        <v>36</v>
      </c>
      <c r="E39" s="21">
        <f>IF(D48=0, "-", D39/D48)</f>
        <v>4.4854223772738599E-3</v>
      </c>
      <c r="F39" s="81">
        <v>626</v>
      </c>
      <c r="G39" s="39">
        <f>IF(F48=0, "-", F39/F48)</f>
        <v>5.223980239001268E-3</v>
      </c>
      <c r="H39" s="65">
        <v>892</v>
      </c>
      <c r="I39" s="21">
        <f>IF(H48=0, "-", H39/H48)</f>
        <v>7.8924782558684823E-3</v>
      </c>
      <c r="J39" s="20">
        <f t="shared" si="0"/>
        <v>0.97222222222222221</v>
      </c>
      <c r="K39" s="21">
        <f t="shared" si="1"/>
        <v>-0.2982062780269058</v>
      </c>
    </row>
    <row r="40" spans="1:11" x14ac:dyDescent="0.25">
      <c r="A40" s="7" t="s">
        <v>93</v>
      </c>
      <c r="B40" s="65">
        <v>64</v>
      </c>
      <c r="C40" s="39">
        <f>IF(B48=0, "-", B40/B48)</f>
        <v>5.7761732851985556E-3</v>
      </c>
      <c r="D40" s="65">
        <v>25</v>
      </c>
      <c r="E40" s="21">
        <f>IF(D48=0, "-", D40/D48)</f>
        <v>3.1148766508846248E-3</v>
      </c>
      <c r="F40" s="81">
        <v>620</v>
      </c>
      <c r="G40" s="39">
        <f>IF(F48=0, "-", F40/F48)</f>
        <v>5.1739101408638764E-3</v>
      </c>
      <c r="H40" s="65">
        <v>329</v>
      </c>
      <c r="I40" s="21">
        <f>IF(H48=0, "-", H40/H48)</f>
        <v>2.9110149620860211E-3</v>
      </c>
      <c r="J40" s="20">
        <f t="shared" si="0"/>
        <v>1.56</v>
      </c>
      <c r="K40" s="21">
        <f t="shared" si="1"/>
        <v>0.88449848024316113</v>
      </c>
    </row>
    <row r="41" spans="1:11" x14ac:dyDescent="0.25">
      <c r="A41" s="7" t="s">
        <v>94</v>
      </c>
      <c r="B41" s="65">
        <v>612</v>
      </c>
      <c r="C41" s="39">
        <f>IF(B48=0, "-", B41/B48)</f>
        <v>5.5234657039711192E-2</v>
      </c>
      <c r="D41" s="65">
        <v>408</v>
      </c>
      <c r="E41" s="21">
        <f>IF(D48=0, "-", D41/D48)</f>
        <v>5.083478694243708E-2</v>
      </c>
      <c r="F41" s="81">
        <v>5189</v>
      </c>
      <c r="G41" s="39">
        <f>IF(F48=0, "-", F41/F48)</f>
        <v>4.3302289872488152E-2</v>
      </c>
      <c r="H41" s="65">
        <v>5393</v>
      </c>
      <c r="I41" s="21">
        <f>IF(H48=0, "-", H41/H48)</f>
        <v>4.7717640396747453E-2</v>
      </c>
      <c r="J41" s="20">
        <f t="shared" si="0"/>
        <v>0.5</v>
      </c>
      <c r="K41" s="21">
        <f t="shared" si="1"/>
        <v>-3.7826812534767294E-2</v>
      </c>
    </row>
    <row r="42" spans="1:11" x14ac:dyDescent="0.25">
      <c r="A42" s="7" t="s">
        <v>95</v>
      </c>
      <c r="B42" s="65">
        <v>267</v>
      </c>
      <c r="C42" s="39">
        <f>IF(B48=0, "-", B42/B48)</f>
        <v>2.4097472924187725E-2</v>
      </c>
      <c r="D42" s="65">
        <v>150</v>
      </c>
      <c r="E42" s="21">
        <f>IF(D48=0, "-", D42/D48)</f>
        <v>1.8689259905307749E-2</v>
      </c>
      <c r="F42" s="81">
        <v>2250</v>
      </c>
      <c r="G42" s="39">
        <f>IF(F48=0, "-", F42/F48)</f>
        <v>1.877628680152213E-2</v>
      </c>
      <c r="H42" s="65">
        <v>2462</v>
      </c>
      <c r="I42" s="21">
        <f>IF(H48=0, "-", H42/H48)</f>
        <v>2.1783947831780497E-2</v>
      </c>
      <c r="J42" s="20">
        <f t="shared" si="0"/>
        <v>0.78</v>
      </c>
      <c r="K42" s="21">
        <f t="shared" si="1"/>
        <v>-8.6108854589764416E-2</v>
      </c>
    </row>
    <row r="43" spans="1:11" x14ac:dyDescent="0.25">
      <c r="A43" s="7" t="s">
        <v>96</v>
      </c>
      <c r="B43" s="65">
        <v>32</v>
      </c>
      <c r="C43" s="39">
        <f>IF(B48=0, "-", B43/B48)</f>
        <v>2.8880866425992778E-3</v>
      </c>
      <c r="D43" s="65">
        <v>0</v>
      </c>
      <c r="E43" s="21">
        <f>IF(D48=0, "-", D43/D48)</f>
        <v>0</v>
      </c>
      <c r="F43" s="81">
        <v>1681</v>
      </c>
      <c r="G43" s="39">
        <f>IF(F48=0, "-", F43/F48)</f>
        <v>1.4027972494826089E-2</v>
      </c>
      <c r="H43" s="65">
        <v>0</v>
      </c>
      <c r="I43" s="21">
        <f>IF(H48=0, "-", H43/H48)</f>
        <v>0</v>
      </c>
      <c r="J43" s="20" t="str">
        <f t="shared" si="0"/>
        <v>-</v>
      </c>
      <c r="K43" s="21" t="str">
        <f t="shared" si="1"/>
        <v>-</v>
      </c>
    </row>
    <row r="44" spans="1:11" x14ac:dyDescent="0.25">
      <c r="A44" s="7" t="s">
        <v>97</v>
      </c>
      <c r="B44" s="65">
        <v>1733</v>
      </c>
      <c r="C44" s="39">
        <f>IF(B48=0, "-", B44/B48)</f>
        <v>0.15640794223826715</v>
      </c>
      <c r="D44" s="65">
        <v>1836</v>
      </c>
      <c r="E44" s="21">
        <f>IF(D48=0, "-", D44/D48)</f>
        <v>0.22875654124096687</v>
      </c>
      <c r="F44" s="81">
        <v>23157</v>
      </c>
      <c r="G44" s="39">
        <f>IF(F48=0, "-", F44/F48)</f>
        <v>0.19324554376126576</v>
      </c>
      <c r="H44" s="65">
        <v>22582</v>
      </c>
      <c r="I44" s="21">
        <f>IF(H48=0, "-", H44/H48)</f>
        <v>0.19980711207850008</v>
      </c>
      <c r="J44" s="20">
        <f t="shared" si="0"/>
        <v>-5.6100217864923745E-2</v>
      </c>
      <c r="K44" s="21">
        <f t="shared" si="1"/>
        <v>2.5462757948808784E-2</v>
      </c>
    </row>
    <row r="45" spans="1:11" x14ac:dyDescent="0.25">
      <c r="A45" s="7" t="s">
        <v>99</v>
      </c>
      <c r="B45" s="65">
        <v>298</v>
      </c>
      <c r="C45" s="39">
        <f>IF(B48=0, "-", B45/B48)</f>
        <v>2.6895306859205777E-2</v>
      </c>
      <c r="D45" s="65">
        <v>174</v>
      </c>
      <c r="E45" s="21">
        <f>IF(D48=0, "-", D45/D48)</f>
        <v>2.1679541490156991E-2</v>
      </c>
      <c r="F45" s="81">
        <v>2722</v>
      </c>
      <c r="G45" s="39">
        <f>IF(F48=0, "-", F45/F48)</f>
        <v>2.2715134521663662E-2</v>
      </c>
      <c r="H45" s="65">
        <v>3507</v>
      </c>
      <c r="I45" s="21">
        <f>IF(H48=0, "-", H45/H48)</f>
        <v>3.1030180766065882E-2</v>
      </c>
      <c r="J45" s="20">
        <f t="shared" si="0"/>
        <v>0.71264367816091956</v>
      </c>
      <c r="K45" s="21">
        <f t="shared" si="1"/>
        <v>-0.22383803820929568</v>
      </c>
    </row>
    <row r="46" spans="1:11" x14ac:dyDescent="0.25">
      <c r="A46" s="7" t="s">
        <v>100</v>
      </c>
      <c r="B46" s="65">
        <v>186</v>
      </c>
      <c r="C46" s="39">
        <f>IF(B48=0, "-", B46/B48)</f>
        <v>1.6787003610108302E-2</v>
      </c>
      <c r="D46" s="65">
        <v>57</v>
      </c>
      <c r="E46" s="21">
        <f>IF(D48=0, "-", D46/D48)</f>
        <v>7.1019187640169448E-3</v>
      </c>
      <c r="F46" s="81">
        <v>1614</v>
      </c>
      <c r="G46" s="39">
        <f>IF(F48=0, "-", F46/F48)</f>
        <v>1.3468856398958543E-2</v>
      </c>
      <c r="H46" s="65">
        <v>1222</v>
      </c>
      <c r="I46" s="21">
        <f>IF(H48=0, "-", H46/H48)</f>
        <v>1.0812341287748078E-2</v>
      </c>
      <c r="J46" s="20">
        <f t="shared" si="0"/>
        <v>2.263157894736842</v>
      </c>
      <c r="K46" s="21">
        <f t="shared" si="1"/>
        <v>0.32078559738134205</v>
      </c>
    </row>
    <row r="47" spans="1:11" x14ac:dyDescent="0.25">
      <c r="A47" s="2"/>
      <c r="B47" s="68"/>
      <c r="C47" s="33"/>
      <c r="D47" s="68"/>
      <c r="E47" s="6"/>
      <c r="F47" s="82"/>
      <c r="G47" s="33"/>
      <c r="H47" s="68"/>
      <c r="I47" s="6"/>
      <c r="J47" s="5"/>
      <c r="K47" s="6"/>
    </row>
    <row r="48" spans="1:11" s="43" customFormat="1" x14ac:dyDescent="0.25">
      <c r="A48" s="162" t="s">
        <v>613</v>
      </c>
      <c r="B48" s="71">
        <f>SUM(B7:B47)</f>
        <v>11080</v>
      </c>
      <c r="C48" s="40">
        <v>1</v>
      </c>
      <c r="D48" s="71">
        <f>SUM(D7:D47)</f>
        <v>8026</v>
      </c>
      <c r="E48" s="41">
        <v>1</v>
      </c>
      <c r="F48" s="77">
        <f>SUM(F7:F47)</f>
        <v>119832</v>
      </c>
      <c r="G48" s="42">
        <v>1</v>
      </c>
      <c r="H48" s="71">
        <f>SUM(H7:H47)</f>
        <v>113019</v>
      </c>
      <c r="I48" s="41">
        <v>1</v>
      </c>
      <c r="J48" s="37">
        <f>IF(D48=0, "-", (B48-D48)/D48)</f>
        <v>0.3805133316720658</v>
      </c>
      <c r="K48" s="38">
        <f>IF(H48=0, "-", (F48-H48)/H48)</f>
        <v>6.0281899503623282E-2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9"/>
  <sheetViews>
    <sheetView tabSelected="1" zoomScaleNormal="100" workbookViewId="0">
      <selection activeCell="M1" sqref="M1"/>
    </sheetView>
  </sheetViews>
  <sheetFormatPr defaultRowHeight="13.2" x14ac:dyDescent="0.25"/>
  <cols>
    <col min="1" max="1" width="30"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113</v>
      </c>
      <c r="B2" s="202" t="s">
        <v>104</v>
      </c>
      <c r="C2" s="198"/>
      <c r="D2" s="198"/>
      <c r="E2" s="203"/>
      <c r="F2" s="203"/>
      <c r="G2" s="203"/>
      <c r="H2" s="203"/>
      <c r="I2" s="203"/>
      <c r="J2" s="203"/>
      <c r="K2" s="203"/>
    </row>
    <row r="4" spans="1:11" ht="15.6" x14ac:dyDescent="0.3">
      <c r="A4" s="164" t="s">
        <v>129</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131</v>
      </c>
      <c r="B6" s="61" t="s">
        <v>12</v>
      </c>
      <c r="C6" s="62" t="s">
        <v>13</v>
      </c>
      <c r="D6" s="61" t="s">
        <v>12</v>
      </c>
      <c r="E6" s="63" t="s">
        <v>13</v>
      </c>
      <c r="F6" s="62" t="s">
        <v>12</v>
      </c>
      <c r="G6" s="62" t="s">
        <v>13</v>
      </c>
      <c r="H6" s="61" t="s">
        <v>12</v>
      </c>
      <c r="I6" s="63" t="s">
        <v>13</v>
      </c>
      <c r="J6" s="61"/>
      <c r="K6" s="63"/>
    </row>
    <row r="7" spans="1:11" x14ac:dyDescent="0.25">
      <c r="A7" s="7" t="s">
        <v>494</v>
      </c>
      <c r="B7" s="65">
        <v>0</v>
      </c>
      <c r="C7" s="34">
        <f>IF(B15=0, "-", B7/B15)</f>
        <v>0</v>
      </c>
      <c r="D7" s="65">
        <v>3</v>
      </c>
      <c r="E7" s="9">
        <f>IF(D15=0, "-", D7/D15)</f>
        <v>4.1666666666666664E-2</v>
      </c>
      <c r="F7" s="81">
        <v>3</v>
      </c>
      <c r="G7" s="34">
        <f>IF(F15=0, "-", F7/F15)</f>
        <v>3.7128712871287127E-3</v>
      </c>
      <c r="H7" s="65">
        <v>51</v>
      </c>
      <c r="I7" s="9">
        <f>IF(H15=0, "-", H7/H15)</f>
        <v>6.8273092369477914E-2</v>
      </c>
      <c r="J7" s="8">
        <f t="shared" ref="J7:J13" si="0">IF(D7=0, "-", IF((B7-D7)/D7&lt;10, (B7-D7)/D7, "&gt;999%"))</f>
        <v>-1</v>
      </c>
      <c r="K7" s="9">
        <f t="shared" ref="K7:K13" si="1">IF(H7=0, "-", IF((F7-H7)/H7&lt;10, (F7-H7)/H7, "&gt;999%"))</f>
        <v>-0.94117647058823528</v>
      </c>
    </row>
    <row r="8" spans="1:11" x14ac:dyDescent="0.25">
      <c r="A8" s="7" t="s">
        <v>495</v>
      </c>
      <c r="B8" s="65">
        <v>0</v>
      </c>
      <c r="C8" s="34">
        <f>IF(B15=0, "-", B8/B15)</f>
        <v>0</v>
      </c>
      <c r="D8" s="65">
        <v>0</v>
      </c>
      <c r="E8" s="9">
        <f>IF(D15=0, "-", D8/D15)</f>
        <v>0</v>
      </c>
      <c r="F8" s="81">
        <v>5</v>
      </c>
      <c r="G8" s="34">
        <f>IF(F15=0, "-", F8/F15)</f>
        <v>6.1881188118811884E-3</v>
      </c>
      <c r="H8" s="65">
        <v>0</v>
      </c>
      <c r="I8" s="9">
        <f>IF(H15=0, "-", H8/H15)</f>
        <v>0</v>
      </c>
      <c r="J8" s="8" t="str">
        <f t="shared" si="0"/>
        <v>-</v>
      </c>
      <c r="K8" s="9" t="str">
        <f t="shared" si="1"/>
        <v>-</v>
      </c>
    </row>
    <row r="9" spans="1:11" x14ac:dyDescent="0.25">
      <c r="A9" s="7" t="s">
        <v>496</v>
      </c>
      <c r="B9" s="65">
        <v>6</v>
      </c>
      <c r="C9" s="34">
        <f>IF(B15=0, "-", B9/B15)</f>
        <v>9.2307692307692313E-2</v>
      </c>
      <c r="D9" s="65">
        <v>7</v>
      </c>
      <c r="E9" s="9">
        <f>IF(D15=0, "-", D9/D15)</f>
        <v>9.7222222222222224E-2</v>
      </c>
      <c r="F9" s="81">
        <v>57</v>
      </c>
      <c r="G9" s="34">
        <f>IF(F15=0, "-", F9/F15)</f>
        <v>7.0544554455445538E-2</v>
      </c>
      <c r="H9" s="65">
        <v>28</v>
      </c>
      <c r="I9" s="9">
        <f>IF(H15=0, "-", H9/H15)</f>
        <v>3.7483266398929051E-2</v>
      </c>
      <c r="J9" s="8">
        <f t="shared" si="0"/>
        <v>-0.14285714285714285</v>
      </c>
      <c r="K9" s="9">
        <f t="shared" si="1"/>
        <v>1.0357142857142858</v>
      </c>
    </row>
    <row r="10" spans="1:11" x14ac:dyDescent="0.25">
      <c r="A10" s="7" t="s">
        <v>497</v>
      </c>
      <c r="B10" s="65">
        <v>1</v>
      </c>
      <c r="C10" s="34">
        <f>IF(B15=0, "-", B10/B15)</f>
        <v>1.5384615384615385E-2</v>
      </c>
      <c r="D10" s="65">
        <v>1</v>
      </c>
      <c r="E10" s="9">
        <f>IF(D15=0, "-", D10/D15)</f>
        <v>1.3888888888888888E-2</v>
      </c>
      <c r="F10" s="81">
        <v>14</v>
      </c>
      <c r="G10" s="34">
        <f>IF(F15=0, "-", F10/F15)</f>
        <v>1.7326732673267328E-2</v>
      </c>
      <c r="H10" s="65">
        <v>18</v>
      </c>
      <c r="I10" s="9">
        <f>IF(H15=0, "-", H10/H15)</f>
        <v>2.4096385542168676E-2</v>
      </c>
      <c r="J10" s="8">
        <f t="shared" si="0"/>
        <v>0</v>
      </c>
      <c r="K10" s="9">
        <f t="shared" si="1"/>
        <v>-0.22222222222222221</v>
      </c>
    </row>
    <row r="11" spans="1:11" x14ac:dyDescent="0.25">
      <c r="A11" s="7" t="s">
        <v>498</v>
      </c>
      <c r="B11" s="65">
        <v>0</v>
      </c>
      <c r="C11" s="34">
        <f>IF(B15=0, "-", B11/B15)</f>
        <v>0</v>
      </c>
      <c r="D11" s="65">
        <v>0</v>
      </c>
      <c r="E11" s="9">
        <f>IF(D15=0, "-", D11/D15)</f>
        <v>0</v>
      </c>
      <c r="F11" s="81">
        <v>6</v>
      </c>
      <c r="G11" s="34">
        <f>IF(F15=0, "-", F11/F15)</f>
        <v>7.4257425742574254E-3</v>
      </c>
      <c r="H11" s="65">
        <v>21</v>
      </c>
      <c r="I11" s="9">
        <f>IF(H15=0, "-", H11/H15)</f>
        <v>2.8112449799196786E-2</v>
      </c>
      <c r="J11" s="8" t="str">
        <f t="shared" si="0"/>
        <v>-</v>
      </c>
      <c r="K11" s="9">
        <f t="shared" si="1"/>
        <v>-0.7142857142857143</v>
      </c>
    </row>
    <row r="12" spans="1:11" x14ac:dyDescent="0.25">
      <c r="A12" s="7" t="s">
        <v>499</v>
      </c>
      <c r="B12" s="65">
        <v>58</v>
      </c>
      <c r="C12" s="34">
        <f>IF(B15=0, "-", B12/B15)</f>
        <v>0.89230769230769236</v>
      </c>
      <c r="D12" s="65">
        <v>59</v>
      </c>
      <c r="E12" s="9">
        <f>IF(D15=0, "-", D12/D15)</f>
        <v>0.81944444444444442</v>
      </c>
      <c r="F12" s="81">
        <v>707</v>
      </c>
      <c r="G12" s="34">
        <f>IF(F15=0, "-", F12/F15)</f>
        <v>0.875</v>
      </c>
      <c r="H12" s="65">
        <v>618</v>
      </c>
      <c r="I12" s="9">
        <f>IF(H15=0, "-", H12/H15)</f>
        <v>0.82730923694779113</v>
      </c>
      <c r="J12" s="8">
        <f t="shared" si="0"/>
        <v>-1.6949152542372881E-2</v>
      </c>
      <c r="K12" s="9">
        <f t="shared" si="1"/>
        <v>0.14401294498381878</v>
      </c>
    </row>
    <row r="13" spans="1:11" x14ac:dyDescent="0.25">
      <c r="A13" s="7" t="s">
        <v>500</v>
      </c>
      <c r="B13" s="65">
        <v>0</v>
      </c>
      <c r="C13" s="34">
        <f>IF(B15=0, "-", B13/B15)</f>
        <v>0</v>
      </c>
      <c r="D13" s="65">
        <v>2</v>
      </c>
      <c r="E13" s="9">
        <f>IF(D15=0, "-", D13/D15)</f>
        <v>2.7777777777777776E-2</v>
      </c>
      <c r="F13" s="81">
        <v>16</v>
      </c>
      <c r="G13" s="34">
        <f>IF(F15=0, "-", F13/F15)</f>
        <v>1.9801980198019802E-2</v>
      </c>
      <c r="H13" s="65">
        <v>11</v>
      </c>
      <c r="I13" s="9">
        <f>IF(H15=0, "-", H13/H15)</f>
        <v>1.4725568942436412E-2</v>
      </c>
      <c r="J13" s="8">
        <f t="shared" si="0"/>
        <v>-1</v>
      </c>
      <c r="K13" s="9">
        <f t="shared" si="1"/>
        <v>0.45454545454545453</v>
      </c>
    </row>
    <row r="14" spans="1:11" x14ac:dyDescent="0.25">
      <c r="A14" s="2"/>
      <c r="B14" s="68"/>
      <c r="C14" s="33"/>
      <c r="D14" s="68"/>
      <c r="E14" s="6"/>
      <c r="F14" s="82"/>
      <c r="G14" s="33"/>
      <c r="H14" s="68"/>
      <c r="I14" s="6"/>
      <c r="J14" s="5"/>
      <c r="K14" s="6"/>
    </row>
    <row r="15" spans="1:11" s="43" customFormat="1" x14ac:dyDescent="0.25">
      <c r="A15" s="162" t="s">
        <v>635</v>
      </c>
      <c r="B15" s="71">
        <f>SUM(B7:B14)</f>
        <v>65</v>
      </c>
      <c r="C15" s="40">
        <f>B15/20204</f>
        <v>3.217184715897842E-3</v>
      </c>
      <c r="D15" s="71">
        <f>SUM(D7:D14)</f>
        <v>72</v>
      </c>
      <c r="E15" s="41">
        <f>D15/16458</f>
        <v>4.3747721472839956E-3</v>
      </c>
      <c r="F15" s="77">
        <f>SUM(F7:F14)</f>
        <v>808</v>
      </c>
      <c r="G15" s="42">
        <f>F15/235591</f>
        <v>3.4296726105835962E-3</v>
      </c>
      <c r="H15" s="71">
        <f>SUM(H7:H14)</f>
        <v>747</v>
      </c>
      <c r="I15" s="41">
        <f>H15/229775</f>
        <v>3.2510064193232509E-3</v>
      </c>
      <c r="J15" s="37">
        <f>IF(D15=0, "-", IF((B15-D15)/D15&lt;10, (B15-D15)/D15, "&gt;999%"))</f>
        <v>-9.7222222222222224E-2</v>
      </c>
      <c r="K15" s="38">
        <f>IF(H15=0, "-", IF((F15-H15)/H15&lt;10, (F15-H15)/H15, "&gt;999%"))</f>
        <v>8.1659973226238289E-2</v>
      </c>
    </row>
    <row r="16" spans="1:11" x14ac:dyDescent="0.25">
      <c r="B16" s="83"/>
      <c r="D16" s="83"/>
      <c r="F16" s="83"/>
      <c r="H16" s="83"/>
    </row>
    <row r="17" spans="1:11" x14ac:dyDescent="0.25">
      <c r="A17" s="163" t="s">
        <v>132</v>
      </c>
      <c r="B17" s="61" t="s">
        <v>12</v>
      </c>
      <c r="C17" s="62" t="s">
        <v>13</v>
      </c>
      <c r="D17" s="61" t="s">
        <v>12</v>
      </c>
      <c r="E17" s="63" t="s">
        <v>13</v>
      </c>
      <c r="F17" s="62" t="s">
        <v>12</v>
      </c>
      <c r="G17" s="62" t="s">
        <v>13</v>
      </c>
      <c r="H17" s="61" t="s">
        <v>12</v>
      </c>
      <c r="I17" s="63" t="s">
        <v>13</v>
      </c>
      <c r="J17" s="61"/>
      <c r="K17" s="63"/>
    </row>
    <row r="18" spans="1:11" x14ac:dyDescent="0.25">
      <c r="A18" s="7" t="s">
        <v>501</v>
      </c>
      <c r="B18" s="65">
        <v>15</v>
      </c>
      <c r="C18" s="34">
        <f>IF(B20=0, "-", B18/B20)</f>
        <v>1</v>
      </c>
      <c r="D18" s="65">
        <v>8</v>
      </c>
      <c r="E18" s="9">
        <f>IF(D20=0, "-", D18/D20)</f>
        <v>1</v>
      </c>
      <c r="F18" s="81">
        <v>90</v>
      </c>
      <c r="G18" s="34">
        <f>IF(F20=0, "-", F18/F20)</f>
        <v>1</v>
      </c>
      <c r="H18" s="65">
        <v>57</v>
      </c>
      <c r="I18" s="9">
        <f>IF(H20=0, "-", H18/H20)</f>
        <v>1</v>
      </c>
      <c r="J18" s="8">
        <f>IF(D18=0, "-", IF((B18-D18)/D18&lt;10, (B18-D18)/D18, "&gt;999%"))</f>
        <v>0.875</v>
      </c>
      <c r="K18" s="9">
        <f>IF(H18=0, "-", IF((F18-H18)/H18&lt;10, (F18-H18)/H18, "&gt;999%"))</f>
        <v>0.57894736842105265</v>
      </c>
    </row>
    <row r="19" spans="1:11" x14ac:dyDescent="0.25">
      <c r="A19" s="2"/>
      <c r="B19" s="68"/>
      <c r="C19" s="33"/>
      <c r="D19" s="68"/>
      <c r="E19" s="6"/>
      <c r="F19" s="82"/>
      <c r="G19" s="33"/>
      <c r="H19" s="68"/>
      <c r="I19" s="6"/>
      <c r="J19" s="5"/>
      <c r="K19" s="6"/>
    </row>
    <row r="20" spans="1:11" s="43" customFormat="1" x14ac:dyDescent="0.25">
      <c r="A20" s="162" t="s">
        <v>634</v>
      </c>
      <c r="B20" s="71">
        <f>SUM(B18:B19)</f>
        <v>15</v>
      </c>
      <c r="C20" s="40">
        <f>B20/20204</f>
        <v>7.4242724213027128E-4</v>
      </c>
      <c r="D20" s="71">
        <f>SUM(D18:D19)</f>
        <v>8</v>
      </c>
      <c r="E20" s="41">
        <f>D20/16458</f>
        <v>4.8608579414266616E-4</v>
      </c>
      <c r="F20" s="77">
        <f>SUM(F18:F19)</f>
        <v>90</v>
      </c>
      <c r="G20" s="42">
        <f>F20/235591</f>
        <v>3.8201798880262828E-4</v>
      </c>
      <c r="H20" s="71">
        <f>SUM(H18:H19)</f>
        <v>57</v>
      </c>
      <c r="I20" s="41">
        <f>H20/229775</f>
        <v>2.4806876292024808E-4</v>
      </c>
      <c r="J20" s="37">
        <f>IF(D20=0, "-", IF((B20-D20)/D20&lt;10, (B20-D20)/D20, "&gt;999%"))</f>
        <v>0.875</v>
      </c>
      <c r="K20" s="38">
        <f>IF(H20=0, "-", IF((F20-H20)/H20&lt;10, (F20-H20)/H20, "&gt;999%"))</f>
        <v>0.57894736842105265</v>
      </c>
    </row>
    <row r="21" spans="1:11" x14ac:dyDescent="0.25">
      <c r="B21" s="83"/>
      <c r="D21" s="83"/>
      <c r="F21" s="83"/>
      <c r="H21" s="83"/>
    </row>
    <row r="22" spans="1:11" x14ac:dyDescent="0.25">
      <c r="A22" s="163" t="s">
        <v>133</v>
      </c>
      <c r="B22" s="61" t="s">
        <v>12</v>
      </c>
      <c r="C22" s="62" t="s">
        <v>13</v>
      </c>
      <c r="D22" s="61" t="s">
        <v>12</v>
      </c>
      <c r="E22" s="63" t="s">
        <v>13</v>
      </c>
      <c r="F22" s="62" t="s">
        <v>12</v>
      </c>
      <c r="G22" s="62" t="s">
        <v>13</v>
      </c>
      <c r="H22" s="61" t="s">
        <v>12</v>
      </c>
      <c r="I22" s="63" t="s">
        <v>13</v>
      </c>
      <c r="J22" s="61"/>
      <c r="K22" s="63"/>
    </row>
    <row r="23" spans="1:11" x14ac:dyDescent="0.25">
      <c r="A23" s="7" t="s">
        <v>502</v>
      </c>
      <c r="B23" s="65">
        <v>5</v>
      </c>
      <c r="C23" s="34">
        <f>IF(B27=0, "-", B23/B27)</f>
        <v>0.55555555555555558</v>
      </c>
      <c r="D23" s="65">
        <v>4</v>
      </c>
      <c r="E23" s="9">
        <f>IF(D27=0, "-", D23/D27)</f>
        <v>0.2857142857142857</v>
      </c>
      <c r="F23" s="81">
        <v>49</v>
      </c>
      <c r="G23" s="34">
        <f>IF(F27=0, "-", F23/F27)</f>
        <v>0.22072072072072071</v>
      </c>
      <c r="H23" s="65">
        <v>52</v>
      </c>
      <c r="I23" s="9">
        <f>IF(H27=0, "-", H23/H27)</f>
        <v>0.18118466898954705</v>
      </c>
      <c r="J23" s="8">
        <f>IF(D23=0, "-", IF((B23-D23)/D23&lt;10, (B23-D23)/D23, "&gt;999%"))</f>
        <v>0.25</v>
      </c>
      <c r="K23" s="9">
        <f>IF(H23=0, "-", IF((F23-H23)/H23&lt;10, (F23-H23)/H23, "&gt;999%"))</f>
        <v>-5.7692307692307696E-2</v>
      </c>
    </row>
    <row r="24" spans="1:11" x14ac:dyDescent="0.25">
      <c r="A24" s="7" t="s">
        <v>503</v>
      </c>
      <c r="B24" s="65">
        <v>3</v>
      </c>
      <c r="C24" s="34">
        <f>IF(B27=0, "-", B24/B27)</f>
        <v>0.33333333333333331</v>
      </c>
      <c r="D24" s="65">
        <v>5</v>
      </c>
      <c r="E24" s="9">
        <f>IF(D27=0, "-", D24/D27)</f>
        <v>0.35714285714285715</v>
      </c>
      <c r="F24" s="81">
        <v>73</v>
      </c>
      <c r="G24" s="34">
        <f>IF(F27=0, "-", F24/F27)</f>
        <v>0.32882882882882886</v>
      </c>
      <c r="H24" s="65">
        <v>127</v>
      </c>
      <c r="I24" s="9">
        <f>IF(H27=0, "-", H24/H27)</f>
        <v>0.4425087108013937</v>
      </c>
      <c r="J24" s="8">
        <f>IF(D24=0, "-", IF((B24-D24)/D24&lt;10, (B24-D24)/D24, "&gt;999%"))</f>
        <v>-0.4</v>
      </c>
      <c r="K24" s="9">
        <f>IF(H24=0, "-", IF((F24-H24)/H24&lt;10, (F24-H24)/H24, "&gt;999%"))</f>
        <v>-0.42519685039370081</v>
      </c>
    </row>
    <row r="25" spans="1:11" x14ac:dyDescent="0.25">
      <c r="A25" s="7" t="s">
        <v>504</v>
      </c>
      <c r="B25" s="65">
        <v>1</v>
      </c>
      <c r="C25" s="34">
        <f>IF(B27=0, "-", B25/B27)</f>
        <v>0.1111111111111111</v>
      </c>
      <c r="D25" s="65">
        <v>5</v>
      </c>
      <c r="E25" s="9">
        <f>IF(D27=0, "-", D25/D27)</f>
        <v>0.35714285714285715</v>
      </c>
      <c r="F25" s="81">
        <v>100</v>
      </c>
      <c r="G25" s="34">
        <f>IF(F27=0, "-", F25/F27)</f>
        <v>0.45045045045045046</v>
      </c>
      <c r="H25" s="65">
        <v>108</v>
      </c>
      <c r="I25" s="9">
        <f>IF(H27=0, "-", H25/H27)</f>
        <v>0.37630662020905925</v>
      </c>
      <c r="J25" s="8">
        <f>IF(D25=0, "-", IF((B25-D25)/D25&lt;10, (B25-D25)/D25, "&gt;999%"))</f>
        <v>-0.8</v>
      </c>
      <c r="K25" s="9">
        <f>IF(H25=0, "-", IF((F25-H25)/H25&lt;10, (F25-H25)/H25, "&gt;999%"))</f>
        <v>-7.407407407407407E-2</v>
      </c>
    </row>
    <row r="26" spans="1:11" x14ac:dyDescent="0.25">
      <c r="A26" s="2"/>
      <c r="B26" s="68"/>
      <c r="C26" s="33"/>
      <c r="D26" s="68"/>
      <c r="E26" s="6"/>
      <c r="F26" s="82"/>
      <c r="G26" s="33"/>
      <c r="H26" s="68"/>
      <c r="I26" s="6"/>
      <c r="J26" s="5"/>
      <c r="K26" s="6"/>
    </row>
    <row r="27" spans="1:11" s="43" customFormat="1" x14ac:dyDescent="0.25">
      <c r="A27" s="162" t="s">
        <v>633</v>
      </c>
      <c r="B27" s="71">
        <f>SUM(B23:B26)</f>
        <v>9</v>
      </c>
      <c r="C27" s="40">
        <f>B27/20204</f>
        <v>4.4545634527816272E-4</v>
      </c>
      <c r="D27" s="71">
        <f>SUM(D23:D26)</f>
        <v>14</v>
      </c>
      <c r="E27" s="41">
        <f>D27/16458</f>
        <v>8.5065013974966583E-4</v>
      </c>
      <c r="F27" s="77">
        <f>SUM(F23:F26)</f>
        <v>222</v>
      </c>
      <c r="G27" s="42">
        <f>F27/235591</f>
        <v>9.423110390464831E-4</v>
      </c>
      <c r="H27" s="71">
        <f>SUM(H23:H26)</f>
        <v>287</v>
      </c>
      <c r="I27" s="41">
        <f>H27/229775</f>
        <v>1.2490479817212491E-3</v>
      </c>
      <c r="J27" s="37">
        <f>IF(D27=0, "-", IF((B27-D27)/D27&lt;10, (B27-D27)/D27, "&gt;999%"))</f>
        <v>-0.35714285714285715</v>
      </c>
      <c r="K27" s="38">
        <f>IF(H27=0, "-", IF((F27-H27)/H27&lt;10, (F27-H27)/H27, "&gt;999%"))</f>
        <v>-0.2264808362369338</v>
      </c>
    </row>
    <row r="28" spans="1:11" x14ac:dyDescent="0.25">
      <c r="B28" s="83"/>
      <c r="D28" s="83"/>
      <c r="F28" s="83"/>
      <c r="H28" s="83"/>
    </row>
    <row r="29" spans="1:11" x14ac:dyDescent="0.25">
      <c r="A29" s="163" t="s">
        <v>134</v>
      </c>
      <c r="B29" s="61" t="s">
        <v>12</v>
      </c>
      <c r="C29" s="62" t="s">
        <v>13</v>
      </c>
      <c r="D29" s="61" t="s">
        <v>12</v>
      </c>
      <c r="E29" s="63" t="s">
        <v>13</v>
      </c>
      <c r="F29" s="62" t="s">
        <v>12</v>
      </c>
      <c r="G29" s="62" t="s">
        <v>13</v>
      </c>
      <c r="H29" s="61" t="s">
        <v>12</v>
      </c>
      <c r="I29" s="63" t="s">
        <v>13</v>
      </c>
      <c r="J29" s="61"/>
      <c r="K29" s="63"/>
    </row>
    <row r="30" spans="1:11" x14ac:dyDescent="0.25">
      <c r="A30" s="7" t="s">
        <v>505</v>
      </c>
      <c r="B30" s="65">
        <v>4</v>
      </c>
      <c r="C30" s="34">
        <f>IF(B42=0, "-", B30/B42)</f>
        <v>1.6949152542372881E-2</v>
      </c>
      <c r="D30" s="65">
        <v>0</v>
      </c>
      <c r="E30" s="9">
        <f>IF(D42=0, "-", D30/D42)</f>
        <v>0</v>
      </c>
      <c r="F30" s="81">
        <v>186</v>
      </c>
      <c r="G30" s="34">
        <f>IF(F42=0, "-", F30/F42)</f>
        <v>4.4455066921606119E-2</v>
      </c>
      <c r="H30" s="65">
        <v>296</v>
      </c>
      <c r="I30" s="9">
        <f>IF(H42=0, "-", H30/H42)</f>
        <v>6.3724434876210975E-2</v>
      </c>
      <c r="J30" s="8" t="str">
        <f t="shared" ref="J30:J40" si="2">IF(D30=0, "-", IF((B30-D30)/D30&lt;10, (B30-D30)/D30, "&gt;999%"))</f>
        <v>-</v>
      </c>
      <c r="K30" s="9">
        <f t="shared" ref="K30:K40" si="3">IF(H30=0, "-", IF((F30-H30)/H30&lt;10, (F30-H30)/H30, "&gt;999%"))</f>
        <v>-0.3716216216216216</v>
      </c>
    </row>
    <row r="31" spans="1:11" x14ac:dyDescent="0.25">
      <c r="A31" s="7" t="s">
        <v>506</v>
      </c>
      <c r="B31" s="65">
        <v>0</v>
      </c>
      <c r="C31" s="34">
        <f>IF(B42=0, "-", B31/B42)</f>
        <v>0</v>
      </c>
      <c r="D31" s="65">
        <v>0</v>
      </c>
      <c r="E31" s="9">
        <f>IF(D42=0, "-", D31/D42)</f>
        <v>0</v>
      </c>
      <c r="F31" s="81">
        <v>0</v>
      </c>
      <c r="G31" s="34">
        <f>IF(F42=0, "-", F31/F42)</f>
        <v>0</v>
      </c>
      <c r="H31" s="65">
        <v>484</v>
      </c>
      <c r="I31" s="9">
        <f>IF(H42=0, "-", H31/H42)</f>
        <v>0.10419806243272337</v>
      </c>
      <c r="J31" s="8" t="str">
        <f t="shared" si="2"/>
        <v>-</v>
      </c>
      <c r="K31" s="9">
        <f t="shared" si="3"/>
        <v>-1</v>
      </c>
    </row>
    <row r="32" spans="1:11" x14ac:dyDescent="0.25">
      <c r="A32" s="7" t="s">
        <v>507</v>
      </c>
      <c r="B32" s="65">
        <v>19</v>
      </c>
      <c r="C32" s="34">
        <f>IF(B42=0, "-", B32/B42)</f>
        <v>8.050847457627118E-2</v>
      </c>
      <c r="D32" s="65">
        <v>20</v>
      </c>
      <c r="E32" s="9">
        <f>IF(D42=0, "-", D32/D42)</f>
        <v>5.1020408163265307E-2</v>
      </c>
      <c r="F32" s="81">
        <v>706</v>
      </c>
      <c r="G32" s="34">
        <f>IF(F42=0, "-", F32/F42)</f>
        <v>0.16873804971319312</v>
      </c>
      <c r="H32" s="65">
        <v>107</v>
      </c>
      <c r="I32" s="9">
        <f>IF(H42=0, "-", H32/H42)</f>
        <v>2.303552206673843E-2</v>
      </c>
      <c r="J32" s="8">
        <f t="shared" si="2"/>
        <v>-0.05</v>
      </c>
      <c r="K32" s="9">
        <f t="shared" si="3"/>
        <v>5.5981308411214954</v>
      </c>
    </row>
    <row r="33" spans="1:11" x14ac:dyDescent="0.25">
      <c r="A33" s="7" t="s">
        <v>508</v>
      </c>
      <c r="B33" s="65">
        <v>54</v>
      </c>
      <c r="C33" s="34">
        <f>IF(B42=0, "-", B33/B42)</f>
        <v>0.2288135593220339</v>
      </c>
      <c r="D33" s="65">
        <v>80</v>
      </c>
      <c r="E33" s="9">
        <f>IF(D42=0, "-", D33/D42)</f>
        <v>0.20408163265306123</v>
      </c>
      <c r="F33" s="81">
        <v>616</v>
      </c>
      <c r="G33" s="34">
        <f>IF(F42=0, "-", F33/F42)</f>
        <v>0.14722753346080306</v>
      </c>
      <c r="H33" s="65">
        <v>629</v>
      </c>
      <c r="I33" s="9">
        <f>IF(H42=0, "-", H33/H42)</f>
        <v>0.13541442411194834</v>
      </c>
      <c r="J33" s="8">
        <f t="shared" si="2"/>
        <v>-0.32500000000000001</v>
      </c>
      <c r="K33" s="9">
        <f t="shared" si="3"/>
        <v>-2.066772655007949E-2</v>
      </c>
    </row>
    <row r="34" spans="1:11" x14ac:dyDescent="0.25">
      <c r="A34" s="7" t="s">
        <v>509</v>
      </c>
      <c r="B34" s="65">
        <v>10</v>
      </c>
      <c r="C34" s="34">
        <f>IF(B42=0, "-", B34/B42)</f>
        <v>4.2372881355932202E-2</v>
      </c>
      <c r="D34" s="65">
        <v>10</v>
      </c>
      <c r="E34" s="9">
        <f>IF(D42=0, "-", D34/D42)</f>
        <v>2.5510204081632654E-2</v>
      </c>
      <c r="F34" s="81">
        <v>179</v>
      </c>
      <c r="G34" s="34">
        <f>IF(F42=0, "-", F34/F42)</f>
        <v>4.2782026768642449E-2</v>
      </c>
      <c r="H34" s="65">
        <v>179</v>
      </c>
      <c r="I34" s="9">
        <f>IF(H42=0, "-", H34/H42)</f>
        <v>3.8536060279870832E-2</v>
      </c>
      <c r="J34" s="8">
        <f t="shared" si="2"/>
        <v>0</v>
      </c>
      <c r="K34" s="9">
        <f t="shared" si="3"/>
        <v>0</v>
      </c>
    </row>
    <row r="35" spans="1:11" x14ac:dyDescent="0.25">
      <c r="A35" s="7" t="s">
        <v>510</v>
      </c>
      <c r="B35" s="65">
        <v>12</v>
      </c>
      <c r="C35" s="34">
        <f>IF(B42=0, "-", B35/B42)</f>
        <v>5.0847457627118647E-2</v>
      </c>
      <c r="D35" s="65">
        <v>15</v>
      </c>
      <c r="E35" s="9">
        <f>IF(D42=0, "-", D35/D42)</f>
        <v>3.826530612244898E-2</v>
      </c>
      <c r="F35" s="81">
        <v>133</v>
      </c>
      <c r="G35" s="34">
        <f>IF(F42=0, "-", F35/F42)</f>
        <v>3.1787762906309754E-2</v>
      </c>
      <c r="H35" s="65">
        <v>158</v>
      </c>
      <c r="I35" s="9">
        <f>IF(H42=0, "-", H35/H42)</f>
        <v>3.4015069967707215E-2</v>
      </c>
      <c r="J35" s="8">
        <f t="shared" si="2"/>
        <v>-0.2</v>
      </c>
      <c r="K35" s="9">
        <f t="shared" si="3"/>
        <v>-0.15822784810126583</v>
      </c>
    </row>
    <row r="36" spans="1:11" x14ac:dyDescent="0.25">
      <c r="A36" s="7" t="s">
        <v>511</v>
      </c>
      <c r="B36" s="65">
        <v>4</v>
      </c>
      <c r="C36" s="34">
        <f>IF(B42=0, "-", B36/B42)</f>
        <v>1.6949152542372881E-2</v>
      </c>
      <c r="D36" s="65">
        <v>79</v>
      </c>
      <c r="E36" s="9">
        <f>IF(D42=0, "-", D36/D42)</f>
        <v>0.20153061224489796</v>
      </c>
      <c r="F36" s="81">
        <v>390</v>
      </c>
      <c r="G36" s="34">
        <f>IF(F42=0, "-", F36/F42)</f>
        <v>9.3212237093690253E-2</v>
      </c>
      <c r="H36" s="65">
        <v>502</v>
      </c>
      <c r="I36" s="9">
        <f>IF(H42=0, "-", H36/H42)</f>
        <v>0.10807319698600645</v>
      </c>
      <c r="J36" s="8">
        <f t="shared" si="2"/>
        <v>-0.94936708860759489</v>
      </c>
      <c r="K36" s="9">
        <f t="shared" si="3"/>
        <v>-0.22310756972111553</v>
      </c>
    </row>
    <row r="37" spans="1:11" x14ac:dyDescent="0.25">
      <c r="A37" s="7" t="s">
        <v>512</v>
      </c>
      <c r="B37" s="65">
        <v>4</v>
      </c>
      <c r="C37" s="34">
        <f>IF(B42=0, "-", B37/B42)</f>
        <v>1.6949152542372881E-2</v>
      </c>
      <c r="D37" s="65">
        <v>0</v>
      </c>
      <c r="E37" s="9">
        <f>IF(D42=0, "-", D37/D42)</f>
        <v>0</v>
      </c>
      <c r="F37" s="81">
        <v>45</v>
      </c>
      <c r="G37" s="34">
        <f>IF(F42=0, "-", F37/F42)</f>
        <v>1.0755258126195029E-2</v>
      </c>
      <c r="H37" s="65">
        <v>32</v>
      </c>
      <c r="I37" s="9">
        <f>IF(H42=0, "-", H37/H42)</f>
        <v>6.8891280947255117E-3</v>
      </c>
      <c r="J37" s="8" t="str">
        <f t="shared" si="2"/>
        <v>-</v>
      </c>
      <c r="K37" s="9">
        <f t="shared" si="3"/>
        <v>0.40625</v>
      </c>
    </row>
    <row r="38" spans="1:11" x14ac:dyDescent="0.25">
      <c r="A38" s="7" t="s">
        <v>513</v>
      </c>
      <c r="B38" s="65">
        <v>15</v>
      </c>
      <c r="C38" s="34">
        <f>IF(B42=0, "-", B38/B42)</f>
        <v>6.3559322033898302E-2</v>
      </c>
      <c r="D38" s="65">
        <v>41</v>
      </c>
      <c r="E38" s="9">
        <f>IF(D42=0, "-", D38/D42)</f>
        <v>0.10459183673469388</v>
      </c>
      <c r="F38" s="81">
        <v>332</v>
      </c>
      <c r="G38" s="34">
        <f>IF(F42=0, "-", F38/F42)</f>
        <v>7.9349904397705548E-2</v>
      </c>
      <c r="H38" s="65">
        <v>466</v>
      </c>
      <c r="I38" s="9">
        <f>IF(H42=0, "-", H38/H42)</f>
        <v>0.10032292787944026</v>
      </c>
      <c r="J38" s="8">
        <f t="shared" si="2"/>
        <v>-0.63414634146341464</v>
      </c>
      <c r="K38" s="9">
        <f t="shared" si="3"/>
        <v>-0.28755364806866951</v>
      </c>
    </row>
    <row r="39" spans="1:11" x14ac:dyDescent="0.25">
      <c r="A39" s="7" t="s">
        <v>514</v>
      </c>
      <c r="B39" s="65">
        <v>103</v>
      </c>
      <c r="C39" s="34">
        <f>IF(B42=0, "-", B39/B42)</f>
        <v>0.4364406779661017</v>
      </c>
      <c r="D39" s="65">
        <v>143</v>
      </c>
      <c r="E39" s="9">
        <f>IF(D42=0, "-", D39/D42)</f>
        <v>0.36479591836734693</v>
      </c>
      <c r="F39" s="81">
        <v>1423</v>
      </c>
      <c r="G39" s="34">
        <f>IF(F42=0, "-", F39/F42)</f>
        <v>0.34010516252390055</v>
      </c>
      <c r="H39" s="65">
        <v>1571</v>
      </c>
      <c r="I39" s="9">
        <f>IF(H42=0, "-", H39/H42)</f>
        <v>0.33821313240043055</v>
      </c>
      <c r="J39" s="8">
        <f t="shared" si="2"/>
        <v>-0.27972027972027974</v>
      </c>
      <c r="K39" s="9">
        <f t="shared" si="3"/>
        <v>-9.4207511139401651E-2</v>
      </c>
    </row>
    <row r="40" spans="1:11" x14ac:dyDescent="0.25">
      <c r="A40" s="7" t="s">
        <v>515</v>
      </c>
      <c r="B40" s="65">
        <v>11</v>
      </c>
      <c r="C40" s="34">
        <f>IF(B42=0, "-", B40/B42)</f>
        <v>4.6610169491525424E-2</v>
      </c>
      <c r="D40" s="65">
        <v>4</v>
      </c>
      <c r="E40" s="9">
        <f>IF(D42=0, "-", D40/D42)</f>
        <v>1.020408163265306E-2</v>
      </c>
      <c r="F40" s="81">
        <v>174</v>
      </c>
      <c r="G40" s="34">
        <f>IF(F42=0, "-", F40/F42)</f>
        <v>4.1586998087954109E-2</v>
      </c>
      <c r="H40" s="65">
        <v>221</v>
      </c>
      <c r="I40" s="9">
        <f>IF(H42=0, "-", H40/H42)</f>
        <v>4.7578040904198066E-2</v>
      </c>
      <c r="J40" s="8">
        <f t="shared" si="2"/>
        <v>1.75</v>
      </c>
      <c r="K40" s="9">
        <f t="shared" si="3"/>
        <v>-0.21266968325791855</v>
      </c>
    </row>
    <row r="41" spans="1:11" x14ac:dyDescent="0.25">
      <c r="A41" s="2"/>
      <c r="B41" s="68"/>
      <c r="C41" s="33"/>
      <c r="D41" s="68"/>
      <c r="E41" s="6"/>
      <c r="F41" s="82"/>
      <c r="G41" s="33"/>
      <c r="H41" s="68"/>
      <c r="I41" s="6"/>
      <c r="J41" s="5"/>
      <c r="K41" s="6"/>
    </row>
    <row r="42" spans="1:11" s="43" customFormat="1" x14ac:dyDescent="0.25">
      <c r="A42" s="162" t="s">
        <v>632</v>
      </c>
      <c r="B42" s="71">
        <f>SUM(B30:B41)</f>
        <v>236</v>
      </c>
      <c r="C42" s="40">
        <f>B42/20204</f>
        <v>1.1680855276182935E-2</v>
      </c>
      <c r="D42" s="71">
        <f>SUM(D30:D41)</f>
        <v>392</v>
      </c>
      <c r="E42" s="41">
        <f>D42/16458</f>
        <v>2.3818203912990644E-2</v>
      </c>
      <c r="F42" s="77">
        <f>SUM(F30:F41)</f>
        <v>4184</v>
      </c>
      <c r="G42" s="42">
        <f>F42/235591</f>
        <v>1.7759591835002187E-2</v>
      </c>
      <c r="H42" s="71">
        <f>SUM(H30:H41)</f>
        <v>4645</v>
      </c>
      <c r="I42" s="41">
        <f>H42/229775</f>
        <v>2.0215428136220216E-2</v>
      </c>
      <c r="J42" s="37">
        <f>IF(D42=0, "-", IF((B42-D42)/D42&lt;10, (B42-D42)/D42, "&gt;999%"))</f>
        <v>-0.39795918367346939</v>
      </c>
      <c r="K42" s="38">
        <f>IF(H42=0, "-", IF((F42-H42)/H42&lt;10, (F42-H42)/H42, "&gt;999%"))</f>
        <v>-9.9246501614639396E-2</v>
      </c>
    </row>
    <row r="43" spans="1:11" x14ac:dyDescent="0.25">
      <c r="B43" s="83"/>
      <c r="D43" s="83"/>
      <c r="F43" s="83"/>
      <c r="H43" s="83"/>
    </row>
    <row r="44" spans="1:11" x14ac:dyDescent="0.25">
      <c r="A44" s="163" t="s">
        <v>135</v>
      </c>
      <c r="B44" s="61" t="s">
        <v>12</v>
      </c>
      <c r="C44" s="62" t="s">
        <v>13</v>
      </c>
      <c r="D44" s="61" t="s">
        <v>12</v>
      </c>
      <c r="E44" s="63" t="s">
        <v>13</v>
      </c>
      <c r="F44" s="62" t="s">
        <v>12</v>
      </c>
      <c r="G44" s="62" t="s">
        <v>13</v>
      </c>
      <c r="H44" s="61" t="s">
        <v>12</v>
      </c>
      <c r="I44" s="63" t="s">
        <v>13</v>
      </c>
      <c r="J44" s="61"/>
      <c r="K44" s="63"/>
    </row>
    <row r="45" spans="1:11" x14ac:dyDescent="0.25">
      <c r="A45" s="7" t="s">
        <v>516</v>
      </c>
      <c r="B45" s="65">
        <v>80</v>
      </c>
      <c r="C45" s="34">
        <f>IF(B54=0, "-", B45/B54)</f>
        <v>0.13179571663920922</v>
      </c>
      <c r="D45" s="65">
        <v>63</v>
      </c>
      <c r="E45" s="9">
        <f>IF(D54=0, "-", D45/D54)</f>
        <v>9.1970802919708022E-2</v>
      </c>
      <c r="F45" s="81">
        <v>825</v>
      </c>
      <c r="G45" s="34">
        <f>IF(F54=0, "-", F45/F54)</f>
        <v>9.8027566539923949E-2</v>
      </c>
      <c r="H45" s="65">
        <v>850</v>
      </c>
      <c r="I45" s="9">
        <f>IF(H54=0, "-", H45/H54)</f>
        <v>0.10570824524312897</v>
      </c>
      <c r="J45" s="8">
        <f t="shared" ref="J45:J52" si="4">IF(D45=0, "-", IF((B45-D45)/D45&lt;10, (B45-D45)/D45, "&gt;999%"))</f>
        <v>0.26984126984126983</v>
      </c>
      <c r="K45" s="9">
        <f t="shared" ref="K45:K52" si="5">IF(H45=0, "-", IF((F45-H45)/H45&lt;10, (F45-H45)/H45, "&gt;999%"))</f>
        <v>-2.9411764705882353E-2</v>
      </c>
    </row>
    <row r="46" spans="1:11" x14ac:dyDescent="0.25">
      <c r="A46" s="7" t="s">
        <v>517</v>
      </c>
      <c r="B46" s="65">
        <v>0</v>
      </c>
      <c r="C46" s="34">
        <f>IF(B54=0, "-", B46/B54)</f>
        <v>0</v>
      </c>
      <c r="D46" s="65">
        <v>0</v>
      </c>
      <c r="E46" s="9">
        <f>IF(D54=0, "-", D46/D54)</f>
        <v>0</v>
      </c>
      <c r="F46" s="81">
        <v>1</v>
      </c>
      <c r="G46" s="34">
        <f>IF(F54=0, "-", F46/F54)</f>
        <v>1.188212927756654E-4</v>
      </c>
      <c r="H46" s="65">
        <v>254</v>
      </c>
      <c r="I46" s="9">
        <f>IF(H54=0, "-", H46/H54)</f>
        <v>3.1588110931476183E-2</v>
      </c>
      <c r="J46" s="8" t="str">
        <f t="shared" si="4"/>
        <v>-</v>
      </c>
      <c r="K46" s="9">
        <f t="shared" si="5"/>
        <v>-0.99606299212598426</v>
      </c>
    </row>
    <row r="47" spans="1:11" x14ac:dyDescent="0.25">
      <c r="A47" s="7" t="s">
        <v>518</v>
      </c>
      <c r="B47" s="65">
        <v>3</v>
      </c>
      <c r="C47" s="34">
        <f>IF(B54=0, "-", B47/B54)</f>
        <v>4.9423393739703456E-3</v>
      </c>
      <c r="D47" s="65">
        <v>30</v>
      </c>
      <c r="E47" s="9">
        <f>IF(D54=0, "-", D47/D54)</f>
        <v>4.3795620437956206E-2</v>
      </c>
      <c r="F47" s="81">
        <v>72</v>
      </c>
      <c r="G47" s="34">
        <f>IF(F54=0, "-", F47/F54)</f>
        <v>8.555133079847909E-3</v>
      </c>
      <c r="H47" s="65">
        <v>72</v>
      </c>
      <c r="I47" s="9">
        <f>IF(H54=0, "-", H47/H54)</f>
        <v>8.9541101853003353E-3</v>
      </c>
      <c r="J47" s="8">
        <f t="shared" si="4"/>
        <v>-0.9</v>
      </c>
      <c r="K47" s="9">
        <f t="shared" si="5"/>
        <v>0</v>
      </c>
    </row>
    <row r="48" spans="1:11" x14ac:dyDescent="0.25">
      <c r="A48" s="7" t="s">
        <v>519</v>
      </c>
      <c r="B48" s="65">
        <v>66</v>
      </c>
      <c r="C48" s="34">
        <f>IF(B54=0, "-", B48/B54)</f>
        <v>0.10873146622734761</v>
      </c>
      <c r="D48" s="65">
        <v>147</v>
      </c>
      <c r="E48" s="9">
        <f>IF(D54=0, "-", D48/D54)</f>
        <v>0.21459854014598539</v>
      </c>
      <c r="F48" s="81">
        <v>1088</v>
      </c>
      <c r="G48" s="34">
        <f>IF(F54=0, "-", F48/F54)</f>
        <v>0.12927756653992395</v>
      </c>
      <c r="H48" s="65">
        <v>1592</v>
      </c>
      <c r="I48" s="9">
        <f>IF(H54=0, "-", H48/H54)</f>
        <v>0.19798532520830742</v>
      </c>
      <c r="J48" s="8">
        <f t="shared" si="4"/>
        <v>-0.55102040816326525</v>
      </c>
      <c r="K48" s="9">
        <f t="shared" si="5"/>
        <v>-0.3165829145728643</v>
      </c>
    </row>
    <row r="49" spans="1:11" x14ac:dyDescent="0.25">
      <c r="A49" s="7" t="s">
        <v>520</v>
      </c>
      <c r="B49" s="65">
        <v>46</v>
      </c>
      <c r="C49" s="34">
        <f>IF(B54=0, "-", B49/B54)</f>
        <v>7.57825370675453E-2</v>
      </c>
      <c r="D49" s="65">
        <v>69</v>
      </c>
      <c r="E49" s="9">
        <f>IF(D54=0, "-", D49/D54)</f>
        <v>0.10072992700729927</v>
      </c>
      <c r="F49" s="81">
        <v>725</v>
      </c>
      <c r="G49" s="34">
        <f>IF(F54=0, "-", F49/F54)</f>
        <v>8.6145437262357419E-2</v>
      </c>
      <c r="H49" s="65">
        <v>730</v>
      </c>
      <c r="I49" s="9">
        <f>IF(H54=0, "-", H49/H54)</f>
        <v>9.0784728267628401E-2</v>
      </c>
      <c r="J49" s="8">
        <f t="shared" si="4"/>
        <v>-0.33333333333333331</v>
      </c>
      <c r="K49" s="9">
        <f t="shared" si="5"/>
        <v>-6.8493150684931503E-3</v>
      </c>
    </row>
    <row r="50" spans="1:11" x14ac:dyDescent="0.25">
      <c r="A50" s="7" t="s">
        <v>521</v>
      </c>
      <c r="B50" s="65">
        <v>32</v>
      </c>
      <c r="C50" s="34">
        <f>IF(B54=0, "-", B50/B54)</f>
        <v>5.2718286655683691E-2</v>
      </c>
      <c r="D50" s="65">
        <v>76</v>
      </c>
      <c r="E50" s="9">
        <f>IF(D54=0, "-", D50/D54)</f>
        <v>0.11094890510948906</v>
      </c>
      <c r="F50" s="81">
        <v>807</v>
      </c>
      <c r="G50" s="34">
        <f>IF(F54=0, "-", F50/F54)</f>
        <v>9.5888783269961975E-2</v>
      </c>
      <c r="H50" s="65">
        <v>687</v>
      </c>
      <c r="I50" s="9">
        <f>IF(H54=0, "-", H50/H54)</f>
        <v>8.5437134684740706E-2</v>
      </c>
      <c r="J50" s="8">
        <f t="shared" si="4"/>
        <v>-0.57894736842105265</v>
      </c>
      <c r="K50" s="9">
        <f t="shared" si="5"/>
        <v>0.17467248908296942</v>
      </c>
    </row>
    <row r="51" spans="1:11" x14ac:dyDescent="0.25">
      <c r="A51" s="7" t="s">
        <v>522</v>
      </c>
      <c r="B51" s="65">
        <v>3</v>
      </c>
      <c r="C51" s="34">
        <f>IF(B54=0, "-", B51/B54)</f>
        <v>4.9423393739703456E-3</v>
      </c>
      <c r="D51" s="65">
        <v>18</v>
      </c>
      <c r="E51" s="9">
        <f>IF(D54=0, "-", D51/D54)</f>
        <v>2.6277372262773723E-2</v>
      </c>
      <c r="F51" s="81">
        <v>347</v>
      </c>
      <c r="G51" s="34">
        <f>IF(F54=0, "-", F51/F54)</f>
        <v>4.1230988593155896E-2</v>
      </c>
      <c r="H51" s="65">
        <v>417</v>
      </c>
      <c r="I51" s="9">
        <f>IF(H54=0, "-", H51/H54)</f>
        <v>5.1859221489864445E-2</v>
      </c>
      <c r="J51" s="8">
        <f t="shared" si="4"/>
        <v>-0.83333333333333337</v>
      </c>
      <c r="K51" s="9">
        <f t="shared" si="5"/>
        <v>-0.16786570743405277</v>
      </c>
    </row>
    <row r="52" spans="1:11" x14ac:dyDescent="0.25">
      <c r="A52" s="7" t="s">
        <v>523</v>
      </c>
      <c r="B52" s="65">
        <v>377</v>
      </c>
      <c r="C52" s="34">
        <f>IF(B54=0, "-", B52/B54)</f>
        <v>0.62108731466227352</v>
      </c>
      <c r="D52" s="65">
        <v>282</v>
      </c>
      <c r="E52" s="9">
        <f>IF(D54=0, "-", D52/D54)</f>
        <v>0.4116788321167883</v>
      </c>
      <c r="F52" s="81">
        <v>4551</v>
      </c>
      <c r="G52" s="34">
        <f>IF(F54=0, "-", F52/F54)</f>
        <v>0.54075570342205326</v>
      </c>
      <c r="H52" s="65">
        <v>3439</v>
      </c>
      <c r="I52" s="9">
        <f>IF(H54=0, "-", H52/H54)</f>
        <v>0.42768312398955355</v>
      </c>
      <c r="J52" s="8">
        <f t="shared" si="4"/>
        <v>0.33687943262411346</v>
      </c>
      <c r="K52" s="9">
        <f t="shared" si="5"/>
        <v>0.32334981099156734</v>
      </c>
    </row>
    <row r="53" spans="1:11" x14ac:dyDescent="0.25">
      <c r="A53" s="2"/>
      <c r="B53" s="68"/>
      <c r="C53" s="33"/>
      <c r="D53" s="68"/>
      <c r="E53" s="6"/>
      <c r="F53" s="82"/>
      <c r="G53" s="33"/>
      <c r="H53" s="68"/>
      <c r="I53" s="6"/>
      <c r="J53" s="5"/>
      <c r="K53" s="6"/>
    </row>
    <row r="54" spans="1:11" s="43" customFormat="1" x14ac:dyDescent="0.25">
      <c r="A54" s="162" t="s">
        <v>631</v>
      </c>
      <c r="B54" s="71">
        <f>SUM(B45:B53)</f>
        <v>607</v>
      </c>
      <c r="C54" s="40">
        <f>B54/20204</f>
        <v>3.0043555731538309E-2</v>
      </c>
      <c r="D54" s="71">
        <f>SUM(D45:D53)</f>
        <v>685</v>
      </c>
      <c r="E54" s="41">
        <f>D54/16458</f>
        <v>4.1621096123465789E-2</v>
      </c>
      <c r="F54" s="77">
        <f>SUM(F45:F53)</f>
        <v>8416</v>
      </c>
      <c r="G54" s="42">
        <f>F54/235591</f>
        <v>3.5722926597365777E-2</v>
      </c>
      <c r="H54" s="71">
        <f>SUM(H45:H53)</f>
        <v>8041</v>
      </c>
      <c r="I54" s="41">
        <f>H54/229775</f>
        <v>3.4995103905994994E-2</v>
      </c>
      <c r="J54" s="37">
        <f>IF(D54=0, "-", IF((B54-D54)/D54&lt;10, (B54-D54)/D54, "&gt;999%"))</f>
        <v>-0.11386861313868613</v>
      </c>
      <c r="K54" s="38">
        <f>IF(H54=0, "-", IF((F54-H54)/H54&lt;10, (F54-H54)/H54, "&gt;999%"))</f>
        <v>4.6635990548439248E-2</v>
      </c>
    </row>
    <row r="55" spans="1:11" x14ac:dyDescent="0.25">
      <c r="B55" s="83"/>
      <c r="D55" s="83"/>
      <c r="F55" s="83"/>
      <c r="H55" s="83"/>
    </row>
    <row r="56" spans="1:11" x14ac:dyDescent="0.25">
      <c r="A56" s="163" t="s">
        <v>136</v>
      </c>
      <c r="B56" s="61" t="s">
        <v>12</v>
      </c>
      <c r="C56" s="62" t="s">
        <v>13</v>
      </c>
      <c r="D56" s="61" t="s">
        <v>12</v>
      </c>
      <c r="E56" s="63" t="s">
        <v>13</v>
      </c>
      <c r="F56" s="62" t="s">
        <v>12</v>
      </c>
      <c r="G56" s="62" t="s">
        <v>13</v>
      </c>
      <c r="H56" s="61" t="s">
        <v>12</v>
      </c>
      <c r="I56" s="63" t="s">
        <v>13</v>
      </c>
      <c r="J56" s="61"/>
      <c r="K56" s="63"/>
    </row>
    <row r="57" spans="1:11" x14ac:dyDescent="0.25">
      <c r="A57" s="7" t="s">
        <v>524</v>
      </c>
      <c r="B57" s="65">
        <v>79</v>
      </c>
      <c r="C57" s="34">
        <f>IF(B77=0, "-", B57/B77)</f>
        <v>1.9362745098039216E-2</v>
      </c>
      <c r="D57" s="65">
        <v>53</v>
      </c>
      <c r="E57" s="9">
        <f>IF(D77=0, "-", D57/D77)</f>
        <v>1.4787946428571428E-2</v>
      </c>
      <c r="F57" s="81">
        <v>486</v>
      </c>
      <c r="G57" s="34">
        <f>IF(F77=0, "-", F57/F77)</f>
        <v>9.6789612044929502E-3</v>
      </c>
      <c r="H57" s="65">
        <v>492</v>
      </c>
      <c r="I57" s="9">
        <f>IF(H77=0, "-", H57/H77)</f>
        <v>1.0335483057790475E-2</v>
      </c>
      <c r="J57" s="8">
        <f t="shared" ref="J57:J75" si="6">IF(D57=0, "-", IF((B57-D57)/D57&lt;10, (B57-D57)/D57, "&gt;999%"))</f>
        <v>0.49056603773584906</v>
      </c>
      <c r="K57" s="9">
        <f t="shared" ref="K57:K75" si="7">IF(H57=0, "-", IF((F57-H57)/H57&lt;10, (F57-H57)/H57, "&gt;999%"))</f>
        <v>-1.2195121951219513E-2</v>
      </c>
    </row>
    <row r="58" spans="1:11" x14ac:dyDescent="0.25">
      <c r="A58" s="7" t="s">
        <v>525</v>
      </c>
      <c r="B58" s="65">
        <v>19</v>
      </c>
      <c r="C58" s="34">
        <f>IF(B77=0, "-", B58/B77)</f>
        <v>4.6568627450980392E-3</v>
      </c>
      <c r="D58" s="65">
        <v>0</v>
      </c>
      <c r="E58" s="9">
        <f>IF(D77=0, "-", D58/D77)</f>
        <v>0</v>
      </c>
      <c r="F58" s="81">
        <v>115</v>
      </c>
      <c r="G58" s="34">
        <f>IF(F77=0, "-", F58/F77)</f>
        <v>2.2902891739026527E-3</v>
      </c>
      <c r="H58" s="65">
        <v>0</v>
      </c>
      <c r="I58" s="9">
        <f>IF(H77=0, "-", H58/H77)</f>
        <v>0</v>
      </c>
      <c r="J58" s="8" t="str">
        <f t="shared" si="6"/>
        <v>-</v>
      </c>
      <c r="K58" s="9" t="str">
        <f t="shared" si="7"/>
        <v>-</v>
      </c>
    </row>
    <row r="59" spans="1:11" x14ac:dyDescent="0.25">
      <c r="A59" s="7" t="s">
        <v>526</v>
      </c>
      <c r="B59" s="65">
        <v>927</v>
      </c>
      <c r="C59" s="34">
        <f>IF(B77=0, "-", B59/B77)</f>
        <v>0.22720588235294117</v>
      </c>
      <c r="D59" s="65">
        <v>635</v>
      </c>
      <c r="E59" s="9">
        <f>IF(D77=0, "-", D59/D77)</f>
        <v>0.17717633928571427</v>
      </c>
      <c r="F59" s="81">
        <v>8449</v>
      </c>
      <c r="G59" s="34">
        <f>IF(F77=0, "-", F59/F77)</f>
        <v>0.16826654982872621</v>
      </c>
      <c r="H59" s="65">
        <v>8560</v>
      </c>
      <c r="I59" s="9">
        <f>IF(H77=0, "-", H59/H77)</f>
        <v>0.17982059954204566</v>
      </c>
      <c r="J59" s="8">
        <f t="shared" si="6"/>
        <v>0.45984251968503936</v>
      </c>
      <c r="K59" s="9">
        <f t="shared" si="7"/>
        <v>-1.2967289719626168E-2</v>
      </c>
    </row>
    <row r="60" spans="1:11" x14ac:dyDescent="0.25">
      <c r="A60" s="7" t="s">
        <v>527</v>
      </c>
      <c r="B60" s="65">
        <v>0</v>
      </c>
      <c r="C60" s="34">
        <f>IF(B77=0, "-", B60/B77)</f>
        <v>0</v>
      </c>
      <c r="D60" s="65">
        <v>0</v>
      </c>
      <c r="E60" s="9">
        <f>IF(D77=0, "-", D60/D77)</f>
        <v>0</v>
      </c>
      <c r="F60" s="81">
        <v>0</v>
      </c>
      <c r="G60" s="34">
        <f>IF(F77=0, "-", F60/F77)</f>
        <v>0</v>
      </c>
      <c r="H60" s="65">
        <v>148</v>
      </c>
      <c r="I60" s="9">
        <f>IF(H77=0, "-", H60/H77)</f>
        <v>3.109047749091444E-3</v>
      </c>
      <c r="J60" s="8" t="str">
        <f t="shared" si="6"/>
        <v>-</v>
      </c>
      <c r="K60" s="9">
        <f t="shared" si="7"/>
        <v>-1</v>
      </c>
    </row>
    <row r="61" spans="1:11" x14ac:dyDescent="0.25">
      <c r="A61" s="7" t="s">
        <v>528</v>
      </c>
      <c r="B61" s="65">
        <v>269</v>
      </c>
      <c r="C61" s="34">
        <f>IF(B77=0, "-", B61/B77)</f>
        <v>6.593137254901961E-2</v>
      </c>
      <c r="D61" s="65">
        <v>110</v>
      </c>
      <c r="E61" s="9">
        <f>IF(D77=0, "-", D61/D77)</f>
        <v>3.0691964285714284E-2</v>
      </c>
      <c r="F61" s="81">
        <v>2665</v>
      </c>
      <c r="G61" s="34">
        <f>IF(F77=0, "-", F61/F77)</f>
        <v>5.3074962160439734E-2</v>
      </c>
      <c r="H61" s="65">
        <v>2346</v>
      </c>
      <c r="I61" s="9">
        <f>IF(H77=0, "-", H61/H77)</f>
        <v>4.9282608238976539E-2</v>
      </c>
      <c r="J61" s="8">
        <f t="shared" si="6"/>
        <v>1.4454545454545455</v>
      </c>
      <c r="K61" s="9">
        <f t="shared" si="7"/>
        <v>0.13597612958226768</v>
      </c>
    </row>
    <row r="62" spans="1:11" x14ac:dyDescent="0.25">
      <c r="A62" s="7" t="s">
        <v>529</v>
      </c>
      <c r="B62" s="65">
        <v>456</v>
      </c>
      <c r="C62" s="34">
        <f>IF(B77=0, "-", B62/B77)</f>
        <v>0.11176470588235295</v>
      </c>
      <c r="D62" s="65">
        <v>418</v>
      </c>
      <c r="E62" s="9">
        <f>IF(D77=0, "-", D62/D77)</f>
        <v>0.11662946428571429</v>
      </c>
      <c r="F62" s="81">
        <v>5478</v>
      </c>
      <c r="G62" s="34">
        <f>IF(F77=0, "-", F62/F77)</f>
        <v>0.10909742690990201</v>
      </c>
      <c r="H62" s="65">
        <v>5268</v>
      </c>
      <c r="I62" s="9">
        <f>IF(H77=0, "-", H62/H77)</f>
        <v>0.11066529420414679</v>
      </c>
      <c r="J62" s="8">
        <f t="shared" si="6"/>
        <v>9.0909090909090912E-2</v>
      </c>
      <c r="K62" s="9">
        <f t="shared" si="7"/>
        <v>3.9863325740318908E-2</v>
      </c>
    </row>
    <row r="63" spans="1:11" x14ac:dyDescent="0.25">
      <c r="A63" s="7" t="s">
        <v>530</v>
      </c>
      <c r="B63" s="65">
        <v>17</v>
      </c>
      <c r="C63" s="34">
        <f>IF(B77=0, "-", B63/B77)</f>
        <v>4.1666666666666666E-3</v>
      </c>
      <c r="D63" s="65">
        <v>36</v>
      </c>
      <c r="E63" s="9">
        <f>IF(D77=0, "-", D63/D77)</f>
        <v>1.0044642857142858E-2</v>
      </c>
      <c r="F63" s="81">
        <v>354</v>
      </c>
      <c r="G63" s="34">
        <f>IF(F77=0, "-", F63/F77)</f>
        <v>7.0501075440133829E-3</v>
      </c>
      <c r="H63" s="65">
        <v>296</v>
      </c>
      <c r="I63" s="9">
        <f>IF(H77=0, "-", H63/H77)</f>
        <v>6.218095498182888E-3</v>
      </c>
      <c r="J63" s="8">
        <f t="shared" si="6"/>
        <v>-0.52777777777777779</v>
      </c>
      <c r="K63" s="9">
        <f t="shared" si="7"/>
        <v>0.19594594594594594</v>
      </c>
    </row>
    <row r="64" spans="1:11" x14ac:dyDescent="0.25">
      <c r="A64" s="7" t="s">
        <v>531</v>
      </c>
      <c r="B64" s="65">
        <v>168</v>
      </c>
      <c r="C64" s="34">
        <f>IF(B77=0, "-", B64/B77)</f>
        <v>4.1176470588235294E-2</v>
      </c>
      <c r="D64" s="65">
        <v>71</v>
      </c>
      <c r="E64" s="9">
        <f>IF(D77=0, "-", D64/D77)</f>
        <v>1.9810267857142856E-2</v>
      </c>
      <c r="F64" s="81">
        <v>1510</v>
      </c>
      <c r="G64" s="34">
        <f>IF(F77=0, "-", F64/F77)</f>
        <v>3.0072492631243529E-2</v>
      </c>
      <c r="H64" s="65">
        <v>1741</v>
      </c>
      <c r="I64" s="9">
        <f>IF(H77=0, "-", H64/H77)</f>
        <v>3.6573325210595968E-2</v>
      </c>
      <c r="J64" s="8">
        <f t="shared" si="6"/>
        <v>1.3661971830985915</v>
      </c>
      <c r="K64" s="9">
        <f t="shared" si="7"/>
        <v>-0.13268236645605974</v>
      </c>
    </row>
    <row r="65" spans="1:11" x14ac:dyDescent="0.25">
      <c r="A65" s="7" t="s">
        <v>532</v>
      </c>
      <c r="B65" s="65">
        <v>394</v>
      </c>
      <c r="C65" s="34">
        <f>IF(B77=0, "-", B65/B77)</f>
        <v>9.6568627450980396E-2</v>
      </c>
      <c r="D65" s="65">
        <v>370</v>
      </c>
      <c r="E65" s="9">
        <f>IF(D77=0, "-", D65/D77)</f>
        <v>0.10323660714285714</v>
      </c>
      <c r="F65" s="81">
        <v>3730</v>
      </c>
      <c r="G65" s="34">
        <f>IF(F77=0, "-", F65/F77)</f>
        <v>7.4285031466581691E-2</v>
      </c>
      <c r="H65" s="65">
        <v>4247</v>
      </c>
      <c r="I65" s="9">
        <f>IF(H77=0, "-", H65/H77)</f>
        <v>8.921706615129299E-2</v>
      </c>
      <c r="J65" s="8">
        <f t="shared" si="6"/>
        <v>6.4864864864864868E-2</v>
      </c>
      <c r="K65" s="9">
        <f t="shared" si="7"/>
        <v>-0.12173298799152343</v>
      </c>
    </row>
    <row r="66" spans="1:11" x14ac:dyDescent="0.25">
      <c r="A66" s="7" t="s">
        <v>533</v>
      </c>
      <c r="B66" s="65">
        <v>0</v>
      </c>
      <c r="C66" s="34">
        <f>IF(B77=0, "-", B66/B77)</f>
        <v>0</v>
      </c>
      <c r="D66" s="65">
        <v>0</v>
      </c>
      <c r="E66" s="9">
        <f>IF(D77=0, "-", D66/D77)</f>
        <v>0</v>
      </c>
      <c r="F66" s="81">
        <v>0</v>
      </c>
      <c r="G66" s="34">
        <f>IF(F77=0, "-", F66/F77)</f>
        <v>0</v>
      </c>
      <c r="H66" s="65">
        <v>2</v>
      </c>
      <c r="I66" s="9">
        <f>IF(H77=0, "-", H66/H77)</f>
        <v>4.2014158771505994E-5</v>
      </c>
      <c r="J66" s="8" t="str">
        <f t="shared" si="6"/>
        <v>-</v>
      </c>
      <c r="K66" s="9">
        <f t="shared" si="7"/>
        <v>-1</v>
      </c>
    </row>
    <row r="67" spans="1:11" x14ac:dyDescent="0.25">
      <c r="A67" s="7" t="s">
        <v>534</v>
      </c>
      <c r="B67" s="65">
        <v>236</v>
      </c>
      <c r="C67" s="34">
        <f>IF(B77=0, "-", B67/B77)</f>
        <v>5.7843137254901963E-2</v>
      </c>
      <c r="D67" s="65">
        <v>437</v>
      </c>
      <c r="E67" s="9">
        <f>IF(D77=0, "-", D67/D77)</f>
        <v>0.12193080357142858</v>
      </c>
      <c r="F67" s="81">
        <v>6151</v>
      </c>
      <c r="G67" s="34">
        <f>IF(F77=0, "-", F67/F77)</f>
        <v>0.12250059746674102</v>
      </c>
      <c r="H67" s="65">
        <v>4083</v>
      </c>
      <c r="I67" s="9">
        <f>IF(H77=0, "-", H67/H77)</f>
        <v>8.5771905132029494E-2</v>
      </c>
      <c r="J67" s="8">
        <f t="shared" si="6"/>
        <v>-0.459954233409611</v>
      </c>
      <c r="K67" s="9">
        <f t="shared" si="7"/>
        <v>0.50649032574087682</v>
      </c>
    </row>
    <row r="68" spans="1:11" x14ac:dyDescent="0.25">
      <c r="A68" s="7" t="s">
        <v>535</v>
      </c>
      <c r="B68" s="65">
        <v>124</v>
      </c>
      <c r="C68" s="34">
        <f>IF(B77=0, "-", B68/B77)</f>
        <v>3.0392156862745098E-2</v>
      </c>
      <c r="D68" s="65">
        <v>360</v>
      </c>
      <c r="E68" s="9">
        <f>IF(D77=0, "-", D68/D77)</f>
        <v>0.10044642857142858</v>
      </c>
      <c r="F68" s="81">
        <v>2190</v>
      </c>
      <c r="G68" s="34">
        <f>IF(F77=0, "-", F68/F77)</f>
        <v>4.3615072094320084E-2</v>
      </c>
      <c r="H68" s="65">
        <v>3459</v>
      </c>
      <c r="I68" s="9">
        <f>IF(H77=0, "-", H68/H77)</f>
        <v>7.2663487595319626E-2</v>
      </c>
      <c r="J68" s="8">
        <f t="shared" si="6"/>
        <v>-0.65555555555555556</v>
      </c>
      <c r="K68" s="9">
        <f t="shared" si="7"/>
        <v>-0.3668690372940156</v>
      </c>
    </row>
    <row r="69" spans="1:11" x14ac:dyDescent="0.25">
      <c r="A69" s="7" t="s">
        <v>536</v>
      </c>
      <c r="B69" s="65">
        <v>159</v>
      </c>
      <c r="C69" s="34">
        <f>IF(B77=0, "-", B69/B77)</f>
        <v>3.8970588235294118E-2</v>
      </c>
      <c r="D69" s="65">
        <v>109</v>
      </c>
      <c r="E69" s="9">
        <f>IF(D77=0, "-", D69/D77)</f>
        <v>3.0412946428571428E-2</v>
      </c>
      <c r="F69" s="81">
        <v>1395</v>
      </c>
      <c r="G69" s="34">
        <f>IF(F77=0, "-", F69/F77)</f>
        <v>2.7782203457340875E-2</v>
      </c>
      <c r="H69" s="65">
        <v>1087</v>
      </c>
      <c r="I69" s="9">
        <f>IF(H77=0, "-", H69/H77)</f>
        <v>2.2834695292313509E-2</v>
      </c>
      <c r="J69" s="8">
        <f t="shared" si="6"/>
        <v>0.45871559633027525</v>
      </c>
      <c r="K69" s="9">
        <f t="shared" si="7"/>
        <v>0.28334866605335784</v>
      </c>
    </row>
    <row r="70" spans="1:11" x14ac:dyDescent="0.25">
      <c r="A70" s="7" t="s">
        <v>537</v>
      </c>
      <c r="B70" s="65">
        <v>7</v>
      </c>
      <c r="C70" s="34">
        <f>IF(B77=0, "-", B70/B77)</f>
        <v>1.7156862745098039E-3</v>
      </c>
      <c r="D70" s="65">
        <v>16</v>
      </c>
      <c r="E70" s="9">
        <f>IF(D77=0, "-", D70/D77)</f>
        <v>4.464285714285714E-3</v>
      </c>
      <c r="F70" s="81">
        <v>179</v>
      </c>
      <c r="G70" s="34">
        <f>IF(F77=0, "-", F70/F77)</f>
        <v>3.5648848880745639E-3</v>
      </c>
      <c r="H70" s="65">
        <v>45</v>
      </c>
      <c r="I70" s="9">
        <f>IF(H77=0, "-", H70/H77)</f>
        <v>9.453185723588849E-4</v>
      </c>
      <c r="J70" s="8">
        <f t="shared" si="6"/>
        <v>-0.5625</v>
      </c>
      <c r="K70" s="9">
        <f t="shared" si="7"/>
        <v>2.9777777777777779</v>
      </c>
    </row>
    <row r="71" spans="1:11" x14ac:dyDescent="0.25">
      <c r="A71" s="7" t="s">
        <v>538</v>
      </c>
      <c r="B71" s="65">
        <v>0</v>
      </c>
      <c r="C71" s="34">
        <f>IF(B77=0, "-", B71/B77)</f>
        <v>0</v>
      </c>
      <c r="D71" s="65">
        <v>2</v>
      </c>
      <c r="E71" s="9">
        <f>IF(D77=0, "-", D71/D77)</f>
        <v>5.5803571428571425E-4</v>
      </c>
      <c r="F71" s="81">
        <v>14</v>
      </c>
      <c r="G71" s="34">
        <f>IF(F77=0, "-", F71/F77)</f>
        <v>2.7881781247510553E-4</v>
      </c>
      <c r="H71" s="65">
        <v>8</v>
      </c>
      <c r="I71" s="9">
        <f>IF(H77=0, "-", H71/H77)</f>
        <v>1.6805663508602398E-4</v>
      </c>
      <c r="J71" s="8">
        <f t="shared" si="6"/>
        <v>-1</v>
      </c>
      <c r="K71" s="9">
        <f t="shared" si="7"/>
        <v>0.75</v>
      </c>
    </row>
    <row r="72" spans="1:11" x14ac:dyDescent="0.25">
      <c r="A72" s="7" t="s">
        <v>539</v>
      </c>
      <c r="B72" s="65">
        <v>78</v>
      </c>
      <c r="C72" s="34">
        <f>IF(B77=0, "-", B72/B77)</f>
        <v>1.9117647058823531E-2</v>
      </c>
      <c r="D72" s="65">
        <v>27</v>
      </c>
      <c r="E72" s="9">
        <f>IF(D77=0, "-", D72/D77)</f>
        <v>7.533482142857143E-3</v>
      </c>
      <c r="F72" s="81">
        <v>590</v>
      </c>
      <c r="G72" s="34">
        <f>IF(F77=0, "-", F72/F77)</f>
        <v>1.1750179240022305E-2</v>
      </c>
      <c r="H72" s="65">
        <v>544</v>
      </c>
      <c r="I72" s="9">
        <f>IF(H77=0, "-", H72/H77)</f>
        <v>1.1427851185849632E-2</v>
      </c>
      <c r="J72" s="8">
        <f t="shared" si="6"/>
        <v>1.8888888888888888</v>
      </c>
      <c r="K72" s="9">
        <f t="shared" si="7"/>
        <v>8.455882352941177E-2</v>
      </c>
    </row>
    <row r="73" spans="1:11" x14ac:dyDescent="0.25">
      <c r="A73" s="7" t="s">
        <v>540</v>
      </c>
      <c r="B73" s="65">
        <v>703</v>
      </c>
      <c r="C73" s="34">
        <f>IF(B77=0, "-", B73/B77)</f>
        <v>0.17230392156862745</v>
      </c>
      <c r="D73" s="65">
        <v>624</v>
      </c>
      <c r="E73" s="9">
        <f>IF(D77=0, "-", D73/D77)</f>
        <v>0.17410714285714285</v>
      </c>
      <c r="F73" s="81">
        <v>12289</v>
      </c>
      <c r="G73" s="34">
        <f>IF(F77=0, "-", F73/F77)</f>
        <v>0.24474229267904088</v>
      </c>
      <c r="H73" s="65">
        <v>9847</v>
      </c>
      <c r="I73" s="9">
        <f>IF(H77=0, "-", H73/H77)</f>
        <v>0.20685671071150977</v>
      </c>
      <c r="J73" s="8">
        <f t="shared" si="6"/>
        <v>0.1266025641025641</v>
      </c>
      <c r="K73" s="9">
        <f t="shared" si="7"/>
        <v>0.24799431298872754</v>
      </c>
    </row>
    <row r="74" spans="1:11" x14ac:dyDescent="0.25">
      <c r="A74" s="7" t="s">
        <v>541</v>
      </c>
      <c r="B74" s="65">
        <v>315</v>
      </c>
      <c r="C74" s="34">
        <f>IF(B77=0, "-", B74/B77)</f>
        <v>7.720588235294118E-2</v>
      </c>
      <c r="D74" s="65">
        <v>276</v>
      </c>
      <c r="E74" s="9">
        <f>IF(D77=0, "-", D74/D77)</f>
        <v>7.7008928571428575E-2</v>
      </c>
      <c r="F74" s="81">
        <v>3464</v>
      </c>
      <c r="G74" s="34">
        <f>IF(F77=0, "-", F74/F77)</f>
        <v>6.8987493029554689E-2</v>
      </c>
      <c r="H74" s="65">
        <v>3524</v>
      </c>
      <c r="I74" s="9">
        <f>IF(H77=0, "-", H74/H77)</f>
        <v>7.4028947755393565E-2</v>
      </c>
      <c r="J74" s="8">
        <f t="shared" si="6"/>
        <v>0.14130434782608695</v>
      </c>
      <c r="K74" s="9">
        <f t="shared" si="7"/>
        <v>-1.70261066969353E-2</v>
      </c>
    </row>
    <row r="75" spans="1:11" x14ac:dyDescent="0.25">
      <c r="A75" s="7" t="s">
        <v>542</v>
      </c>
      <c r="B75" s="65">
        <v>129</v>
      </c>
      <c r="C75" s="34">
        <f>IF(B77=0, "-", B75/B77)</f>
        <v>3.1617647058823528E-2</v>
      </c>
      <c r="D75" s="65">
        <v>40</v>
      </c>
      <c r="E75" s="9">
        <f>IF(D77=0, "-", D75/D77)</f>
        <v>1.1160714285714286E-2</v>
      </c>
      <c r="F75" s="81">
        <v>1153</v>
      </c>
      <c r="G75" s="34">
        <f>IF(F77=0, "-", F75/F77)</f>
        <v>2.2962638413128338E-2</v>
      </c>
      <c r="H75" s="65">
        <v>1906</v>
      </c>
      <c r="I75" s="9">
        <f>IF(H77=0, "-", H75/H77)</f>
        <v>4.0039493309245215E-2</v>
      </c>
      <c r="J75" s="8">
        <f t="shared" si="6"/>
        <v>2.2250000000000001</v>
      </c>
      <c r="K75" s="9">
        <f t="shared" si="7"/>
        <v>-0.3950682056663169</v>
      </c>
    </row>
    <row r="76" spans="1:11" x14ac:dyDescent="0.25">
      <c r="A76" s="2"/>
      <c r="B76" s="68"/>
      <c r="C76" s="33"/>
      <c r="D76" s="68"/>
      <c r="E76" s="6"/>
      <c r="F76" s="82"/>
      <c r="G76" s="33"/>
      <c r="H76" s="68"/>
      <c r="I76" s="6"/>
      <c r="J76" s="5"/>
      <c r="K76" s="6"/>
    </row>
    <row r="77" spans="1:11" s="43" customFormat="1" x14ac:dyDescent="0.25">
      <c r="A77" s="162" t="s">
        <v>630</v>
      </c>
      <c r="B77" s="71">
        <f>SUM(B57:B76)</f>
        <v>4080</v>
      </c>
      <c r="C77" s="40">
        <f>B77/20204</f>
        <v>0.20194020985943378</v>
      </c>
      <c r="D77" s="71">
        <f>SUM(D57:D76)</f>
        <v>3584</v>
      </c>
      <c r="E77" s="41">
        <f>D77/16458</f>
        <v>0.21776643577591445</v>
      </c>
      <c r="F77" s="77">
        <f>SUM(F57:F76)</f>
        <v>50212</v>
      </c>
      <c r="G77" s="42">
        <f>F77/235591</f>
        <v>0.21313208059730634</v>
      </c>
      <c r="H77" s="71">
        <f>SUM(H57:H76)</f>
        <v>47603</v>
      </c>
      <c r="I77" s="41">
        <f>H77/229775</f>
        <v>0.20717223370688717</v>
      </c>
      <c r="J77" s="37">
        <f>IF(D77=0, "-", IF((B77-D77)/D77&lt;10, (B77-D77)/D77, "&gt;999%"))</f>
        <v>0.13839285714285715</v>
      </c>
      <c r="K77" s="38">
        <f>IF(H77=0, "-", IF((F77-H77)/H77&lt;10, (F77-H77)/H77, "&gt;999%"))</f>
        <v>5.4807470117429577E-2</v>
      </c>
    </row>
    <row r="78" spans="1:11" x14ac:dyDescent="0.25">
      <c r="B78" s="83"/>
      <c r="D78" s="83"/>
      <c r="F78" s="83"/>
      <c r="H78" s="83"/>
    </row>
    <row r="79" spans="1:11" x14ac:dyDescent="0.25">
      <c r="A79" s="27" t="s">
        <v>629</v>
      </c>
      <c r="B79" s="71">
        <v>5012</v>
      </c>
      <c r="C79" s="40">
        <f>B79/20204</f>
        <v>0.24806968917046129</v>
      </c>
      <c r="D79" s="71">
        <v>4755</v>
      </c>
      <c r="E79" s="41">
        <f>D79/16458</f>
        <v>0.28891724389354723</v>
      </c>
      <c r="F79" s="77">
        <v>63932</v>
      </c>
      <c r="G79" s="42">
        <f>F79/235591</f>
        <v>0.27136860066810703</v>
      </c>
      <c r="H79" s="71">
        <v>61380</v>
      </c>
      <c r="I79" s="41">
        <f>H79/229775</f>
        <v>0.26713088891306713</v>
      </c>
      <c r="J79" s="37">
        <f>IF(D79=0, "-", IF((B79-D79)/D79&lt;10, (B79-D79)/D79, "&gt;999%"))</f>
        <v>5.4048370136698214E-2</v>
      </c>
      <c r="K79" s="38">
        <f>IF(H79=0, "-", IF((F79-H79)/H79&lt;10, (F79-H79)/H79, "&gt;999%"))</f>
        <v>4.157706093189964E-2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4" max="16383" man="1"/>
    <brk id="79"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6"/>
  <sheetViews>
    <sheetView tabSelected="1" workbookViewId="0">
      <selection activeCell="M1" sqref="M1"/>
    </sheetView>
  </sheetViews>
  <sheetFormatPr defaultRowHeight="13.2" x14ac:dyDescent="0.25"/>
  <cols>
    <col min="1" max="1" width="22.109375" bestFit="1" customWidth="1"/>
    <col min="2" max="11" width="8.44140625" customWidth="1"/>
  </cols>
  <sheetData>
    <row r="1" spans="1:11" s="52" customFormat="1" ht="20.399999999999999" x14ac:dyDescent="0.35">
      <c r="A1" s="4" t="s">
        <v>10</v>
      </c>
      <c r="B1" s="198" t="s">
        <v>642</v>
      </c>
      <c r="C1" s="198"/>
      <c r="D1" s="198"/>
      <c r="E1" s="199"/>
      <c r="F1" s="199"/>
      <c r="G1" s="199"/>
      <c r="H1" s="199"/>
      <c r="I1" s="199"/>
      <c r="J1" s="199"/>
      <c r="K1" s="199"/>
    </row>
    <row r="2" spans="1:11" s="52" customFormat="1" ht="20.399999999999999" x14ac:dyDescent="0.35">
      <c r="A2" s="4" t="s">
        <v>113</v>
      </c>
      <c r="B2" s="202" t="s">
        <v>104</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39</v>
      </c>
      <c r="B7" s="65">
        <v>98</v>
      </c>
      <c r="C7" s="39">
        <f>IF(B26=0, "-", B7/B26)</f>
        <v>1.9553072625698324E-2</v>
      </c>
      <c r="D7" s="65">
        <v>53</v>
      </c>
      <c r="E7" s="21">
        <f>IF(D26=0, "-", D7/D26)</f>
        <v>1.1146161934805467E-2</v>
      </c>
      <c r="F7" s="81">
        <v>601</v>
      </c>
      <c r="G7" s="39">
        <f>IF(F26=0, "-", F7/F26)</f>
        <v>9.4006131514734401E-3</v>
      </c>
      <c r="H7" s="65">
        <v>492</v>
      </c>
      <c r="I7" s="21">
        <f>IF(H26=0, "-", H7/H26)</f>
        <v>8.0156402737047907E-3</v>
      </c>
      <c r="J7" s="20">
        <f t="shared" ref="J7:J24" si="0">IF(D7=0, "-", IF((B7-D7)/D7&lt;10, (B7-D7)/D7, "&gt;999%"))</f>
        <v>0.84905660377358494</v>
      </c>
      <c r="K7" s="21">
        <f t="shared" ref="K7:K24" si="1">IF(H7=0, "-", IF((F7-H7)/H7&lt;10, (F7-H7)/H7, "&gt;999%"))</f>
        <v>0.22154471544715448</v>
      </c>
    </row>
    <row r="8" spans="1:11" x14ac:dyDescent="0.25">
      <c r="A8" s="7" t="s">
        <v>48</v>
      </c>
      <c r="B8" s="65">
        <v>1011</v>
      </c>
      <c r="C8" s="39">
        <f>IF(B26=0, "-", B8/B26)</f>
        <v>0.20171588188347964</v>
      </c>
      <c r="D8" s="65">
        <v>701</v>
      </c>
      <c r="E8" s="21">
        <f>IF(D26=0, "-", D8/D26)</f>
        <v>0.14742376445846478</v>
      </c>
      <c r="F8" s="81">
        <v>9463</v>
      </c>
      <c r="G8" s="39">
        <f>IF(F26=0, "-", F8/F26)</f>
        <v>0.14801664268285053</v>
      </c>
      <c r="H8" s="65">
        <v>9757</v>
      </c>
      <c r="I8" s="21">
        <f>IF(H26=0, "-", H8/H26)</f>
        <v>0.1589605734767025</v>
      </c>
      <c r="J8" s="20">
        <f t="shared" si="0"/>
        <v>0.44222539229671898</v>
      </c>
      <c r="K8" s="21">
        <f t="shared" si="1"/>
        <v>-3.0132212770318745E-2</v>
      </c>
    </row>
    <row r="9" spans="1:11" x14ac:dyDescent="0.25">
      <c r="A9" s="7" t="s">
        <v>52</v>
      </c>
      <c r="B9" s="65">
        <v>272</v>
      </c>
      <c r="C9" s="39">
        <f>IF(B26=0, "-", B9/B26)</f>
        <v>5.4269752593774943E-2</v>
      </c>
      <c r="D9" s="65">
        <v>140</v>
      </c>
      <c r="E9" s="21">
        <f>IF(D26=0, "-", D9/D26)</f>
        <v>2.9442691903259727E-2</v>
      </c>
      <c r="F9" s="81">
        <v>2738</v>
      </c>
      <c r="G9" s="39">
        <f>IF(F26=0, "-", F9/F26)</f>
        <v>4.2826753425514612E-2</v>
      </c>
      <c r="H9" s="65">
        <v>2820</v>
      </c>
      <c r="I9" s="21">
        <f>IF(H26=0, "-", H9/H26)</f>
        <v>4.5943304007820138E-2</v>
      </c>
      <c r="J9" s="20">
        <f t="shared" si="0"/>
        <v>0.94285714285714284</v>
      </c>
      <c r="K9" s="21">
        <f t="shared" si="1"/>
        <v>-2.9078014184397163E-2</v>
      </c>
    </row>
    <row r="10" spans="1:11" x14ac:dyDescent="0.25">
      <c r="A10" s="7" t="s">
        <v>55</v>
      </c>
      <c r="B10" s="65">
        <v>19</v>
      </c>
      <c r="C10" s="39">
        <f>IF(B26=0, "-", B10/B26)</f>
        <v>3.7909018355945729E-3</v>
      </c>
      <c r="D10" s="65">
        <v>20</v>
      </c>
      <c r="E10" s="21">
        <f>IF(D26=0, "-", D10/D26)</f>
        <v>4.206098843322818E-3</v>
      </c>
      <c r="F10" s="81">
        <v>706</v>
      </c>
      <c r="G10" s="39">
        <f>IF(F26=0, "-", F10/F26)</f>
        <v>1.1042983169617718E-2</v>
      </c>
      <c r="H10" s="65">
        <v>591</v>
      </c>
      <c r="I10" s="21">
        <f>IF(H26=0, "-", H10/H26)</f>
        <v>9.6285434995112412E-3</v>
      </c>
      <c r="J10" s="20">
        <f t="shared" si="0"/>
        <v>-0.05</v>
      </c>
      <c r="K10" s="21">
        <f t="shared" si="1"/>
        <v>0.19458544839255498</v>
      </c>
    </row>
    <row r="11" spans="1:11" x14ac:dyDescent="0.25">
      <c r="A11" s="7" t="s">
        <v>59</v>
      </c>
      <c r="B11" s="65">
        <v>522</v>
      </c>
      <c r="C11" s="39">
        <f>IF(B26=0, "-", B11/B26)</f>
        <v>0.10415003990422984</v>
      </c>
      <c r="D11" s="65">
        <v>565</v>
      </c>
      <c r="E11" s="21">
        <f>IF(D26=0, "-", D11/D26)</f>
        <v>0.11882229232386961</v>
      </c>
      <c r="F11" s="81">
        <v>6566</v>
      </c>
      <c r="G11" s="39">
        <f>IF(F26=0, "-", F11/F26)</f>
        <v>0.10270287180128887</v>
      </c>
      <c r="H11" s="65">
        <v>6860</v>
      </c>
      <c r="I11" s="21">
        <f>IF(H26=0, "-", H11/H26)</f>
        <v>0.11176278918214402</v>
      </c>
      <c r="J11" s="20">
        <f t="shared" si="0"/>
        <v>-7.6106194690265486E-2</v>
      </c>
      <c r="K11" s="21">
        <f t="shared" si="1"/>
        <v>-4.2857142857142858E-2</v>
      </c>
    </row>
    <row r="12" spans="1:11" x14ac:dyDescent="0.25">
      <c r="A12" s="7" t="s">
        <v>60</v>
      </c>
      <c r="B12" s="65">
        <v>0</v>
      </c>
      <c r="C12" s="39">
        <f>IF(B26=0, "-", B12/B26)</f>
        <v>0</v>
      </c>
      <c r="D12" s="65">
        <v>0</v>
      </c>
      <c r="E12" s="21">
        <f>IF(D26=0, "-", D12/D26)</f>
        <v>0</v>
      </c>
      <c r="F12" s="81">
        <v>5</v>
      </c>
      <c r="G12" s="39">
        <f>IF(F26=0, "-", F12/F26)</f>
        <v>7.8208096102108497E-5</v>
      </c>
      <c r="H12" s="65">
        <v>0</v>
      </c>
      <c r="I12" s="21">
        <f>IF(H26=0, "-", H12/H26)</f>
        <v>0</v>
      </c>
      <c r="J12" s="20" t="str">
        <f t="shared" si="0"/>
        <v>-</v>
      </c>
      <c r="K12" s="21" t="str">
        <f t="shared" si="1"/>
        <v>-</v>
      </c>
    </row>
    <row r="13" spans="1:11" x14ac:dyDescent="0.25">
      <c r="A13" s="7" t="s">
        <v>63</v>
      </c>
      <c r="B13" s="65">
        <v>17</v>
      </c>
      <c r="C13" s="39">
        <f>IF(B26=0, "-", B13/B26)</f>
        <v>3.391859537110934E-3</v>
      </c>
      <c r="D13" s="65">
        <v>36</v>
      </c>
      <c r="E13" s="21">
        <f>IF(D26=0, "-", D13/D26)</f>
        <v>7.5709779179810727E-3</v>
      </c>
      <c r="F13" s="81">
        <v>354</v>
      </c>
      <c r="G13" s="39">
        <f>IF(F26=0, "-", F13/F26)</f>
        <v>5.537133204029281E-3</v>
      </c>
      <c r="H13" s="65">
        <v>296</v>
      </c>
      <c r="I13" s="21">
        <f>IF(H26=0, "-", H13/H26)</f>
        <v>4.8224177256435321E-3</v>
      </c>
      <c r="J13" s="20">
        <f t="shared" si="0"/>
        <v>-0.52777777777777779</v>
      </c>
      <c r="K13" s="21">
        <f t="shared" si="1"/>
        <v>0.19594594594594594</v>
      </c>
    </row>
    <row r="14" spans="1:11" x14ac:dyDescent="0.25">
      <c r="A14" s="7" t="s">
        <v>68</v>
      </c>
      <c r="B14" s="65">
        <v>238</v>
      </c>
      <c r="C14" s="39">
        <f>IF(B26=0, "-", B14/B26)</f>
        <v>4.7486033519553071E-2</v>
      </c>
      <c r="D14" s="65">
        <v>168</v>
      </c>
      <c r="E14" s="21">
        <f>IF(D26=0, "-", D14/D26)</f>
        <v>3.533123028391167E-2</v>
      </c>
      <c r="F14" s="81">
        <v>2362</v>
      </c>
      <c r="G14" s="39">
        <f>IF(F26=0, "-", F14/F26)</f>
        <v>3.6945504598636048E-2</v>
      </c>
      <c r="H14" s="65">
        <v>2577</v>
      </c>
      <c r="I14" s="21">
        <f>IF(H26=0, "-", H14/H26)</f>
        <v>4.198435972629521E-2</v>
      </c>
      <c r="J14" s="20">
        <f t="shared" si="0"/>
        <v>0.41666666666666669</v>
      </c>
      <c r="K14" s="21">
        <f t="shared" si="1"/>
        <v>-8.3430345362824995E-2</v>
      </c>
    </row>
    <row r="15" spans="1:11" x14ac:dyDescent="0.25">
      <c r="A15" s="7" t="s">
        <v>74</v>
      </c>
      <c r="B15" s="65">
        <v>440</v>
      </c>
      <c r="C15" s="39">
        <f>IF(B26=0, "-", B15/B26)</f>
        <v>8.7789305666400641E-2</v>
      </c>
      <c r="D15" s="65">
        <v>439</v>
      </c>
      <c r="E15" s="21">
        <f>IF(D26=0, "-", D15/D26)</f>
        <v>9.232386961093586E-2</v>
      </c>
      <c r="F15" s="81">
        <v>4455</v>
      </c>
      <c r="G15" s="39">
        <f>IF(F26=0, "-", F15/F26)</f>
        <v>6.9683413626978663E-2</v>
      </c>
      <c r="H15" s="65">
        <v>4977</v>
      </c>
      <c r="I15" s="21">
        <f>IF(H26=0, "-", H15/H26)</f>
        <v>8.1085043988269795E-2</v>
      </c>
      <c r="J15" s="20">
        <f t="shared" si="0"/>
        <v>2.2779043280182231E-3</v>
      </c>
      <c r="K15" s="21">
        <f t="shared" si="1"/>
        <v>-0.10488245931283906</v>
      </c>
    </row>
    <row r="16" spans="1:11" x14ac:dyDescent="0.25">
      <c r="A16" s="7" t="s">
        <v>78</v>
      </c>
      <c r="B16" s="65">
        <v>13</v>
      </c>
      <c r="C16" s="39">
        <f>IF(B26=0, "-", B16/B26)</f>
        <v>2.5937749401436553E-3</v>
      </c>
      <c r="D16" s="65">
        <v>16</v>
      </c>
      <c r="E16" s="21">
        <f>IF(D26=0, "-", D16/D26)</f>
        <v>3.3648790746582543E-3</v>
      </c>
      <c r="F16" s="81">
        <v>147</v>
      </c>
      <c r="G16" s="39">
        <f>IF(F26=0, "-", F16/F26)</f>
        <v>2.2993180254019898E-3</v>
      </c>
      <c r="H16" s="65">
        <v>178</v>
      </c>
      <c r="I16" s="21">
        <f>IF(H26=0, "-", H16/H26)</f>
        <v>2.8999674160964484E-3</v>
      </c>
      <c r="J16" s="20">
        <f t="shared" si="0"/>
        <v>-0.1875</v>
      </c>
      <c r="K16" s="21">
        <f t="shared" si="1"/>
        <v>-0.17415730337078653</v>
      </c>
    </row>
    <row r="17" spans="1:11" x14ac:dyDescent="0.25">
      <c r="A17" s="7" t="s">
        <v>81</v>
      </c>
      <c r="B17" s="65">
        <v>272</v>
      </c>
      <c r="C17" s="39">
        <f>IF(B26=0, "-", B17/B26)</f>
        <v>5.4269752593774943E-2</v>
      </c>
      <c r="D17" s="65">
        <v>592</v>
      </c>
      <c r="E17" s="21">
        <f>IF(D26=0, "-", D17/D26)</f>
        <v>0.12450052576235542</v>
      </c>
      <c r="F17" s="81">
        <v>7348</v>
      </c>
      <c r="G17" s="39">
        <f>IF(F26=0, "-", F17/F26)</f>
        <v>0.11493461803165864</v>
      </c>
      <c r="H17" s="65">
        <v>5272</v>
      </c>
      <c r="I17" s="21">
        <f>IF(H26=0, "-", H17/H26)</f>
        <v>8.5891169762137509E-2</v>
      </c>
      <c r="J17" s="20">
        <f t="shared" si="0"/>
        <v>-0.54054054054054057</v>
      </c>
      <c r="K17" s="21">
        <f t="shared" si="1"/>
        <v>0.3937784522003035</v>
      </c>
    </row>
    <row r="18" spans="1:11" x14ac:dyDescent="0.25">
      <c r="A18" s="7" t="s">
        <v>83</v>
      </c>
      <c r="B18" s="65">
        <v>127</v>
      </c>
      <c r="C18" s="39">
        <f>IF(B26=0, "-", B18/B26)</f>
        <v>2.5339185953711093E-2</v>
      </c>
      <c r="D18" s="65">
        <v>378</v>
      </c>
      <c r="E18" s="21">
        <f>IF(D26=0, "-", D18/D26)</f>
        <v>7.9495268138801256E-2</v>
      </c>
      <c r="F18" s="81">
        <v>2537</v>
      </c>
      <c r="G18" s="39">
        <f>IF(F26=0, "-", F18/F26)</f>
        <v>3.9682787962209851E-2</v>
      </c>
      <c r="H18" s="65">
        <v>3876</v>
      </c>
      <c r="I18" s="21">
        <f>IF(H26=0, "-", H18/H26)</f>
        <v>6.3147605083088948E-2</v>
      </c>
      <c r="J18" s="20">
        <f t="shared" si="0"/>
        <v>-0.66402116402116407</v>
      </c>
      <c r="K18" s="21">
        <f t="shared" si="1"/>
        <v>-0.34545923632610936</v>
      </c>
    </row>
    <row r="19" spans="1:11" x14ac:dyDescent="0.25">
      <c r="A19" s="7" t="s">
        <v>84</v>
      </c>
      <c r="B19" s="65">
        <v>9</v>
      </c>
      <c r="C19" s="39">
        <f>IF(B26=0, "-", B19/B26)</f>
        <v>1.7956903431763766E-3</v>
      </c>
      <c r="D19" s="65">
        <v>4</v>
      </c>
      <c r="E19" s="21">
        <f>IF(D26=0, "-", D19/D26)</f>
        <v>8.4121976866456357E-4</v>
      </c>
      <c r="F19" s="81">
        <v>94</v>
      </c>
      <c r="G19" s="39">
        <f>IF(F26=0, "-", F19/F26)</f>
        <v>1.4703122067196395E-3</v>
      </c>
      <c r="H19" s="65">
        <v>84</v>
      </c>
      <c r="I19" s="21">
        <f>IF(H26=0, "-", H19/H26)</f>
        <v>1.3685239491691105E-3</v>
      </c>
      <c r="J19" s="20">
        <f t="shared" si="0"/>
        <v>1.25</v>
      </c>
      <c r="K19" s="21">
        <f t="shared" si="1"/>
        <v>0.11904761904761904</v>
      </c>
    </row>
    <row r="20" spans="1:11" x14ac:dyDescent="0.25">
      <c r="A20" s="7" t="s">
        <v>87</v>
      </c>
      <c r="B20" s="65">
        <v>166</v>
      </c>
      <c r="C20" s="39">
        <f>IF(B26=0, "-", B20/B26)</f>
        <v>3.3120510774142062E-2</v>
      </c>
      <c r="D20" s="65">
        <v>127</v>
      </c>
      <c r="E20" s="21">
        <f>IF(D26=0, "-", D20/D26)</f>
        <v>2.6708727655099896E-2</v>
      </c>
      <c r="F20" s="81">
        <v>1588</v>
      </c>
      <c r="G20" s="39">
        <f>IF(F26=0, "-", F20/F26)</f>
        <v>2.4838891322029658E-2</v>
      </c>
      <c r="H20" s="65">
        <v>1140</v>
      </c>
      <c r="I20" s="21">
        <f>IF(H26=0, "-", H20/H26)</f>
        <v>1.8572825024437929E-2</v>
      </c>
      <c r="J20" s="20">
        <f t="shared" si="0"/>
        <v>0.30708661417322836</v>
      </c>
      <c r="K20" s="21">
        <f t="shared" si="1"/>
        <v>0.39298245614035088</v>
      </c>
    </row>
    <row r="21" spans="1:11" x14ac:dyDescent="0.25">
      <c r="A21" s="7" t="s">
        <v>88</v>
      </c>
      <c r="B21" s="65">
        <v>18</v>
      </c>
      <c r="C21" s="39">
        <f>IF(B26=0, "-", B21/B26)</f>
        <v>3.5913806863527532E-3</v>
      </c>
      <c r="D21" s="65">
        <v>46</v>
      </c>
      <c r="E21" s="21">
        <f>IF(D26=0, "-", D21/D26)</f>
        <v>9.6740273396424808E-3</v>
      </c>
      <c r="F21" s="81">
        <v>411</v>
      </c>
      <c r="G21" s="39">
        <f>IF(F26=0, "-", F21/F26)</f>
        <v>6.4287054995933179E-3</v>
      </c>
      <c r="H21" s="65">
        <v>614</v>
      </c>
      <c r="I21" s="21">
        <f>IF(H26=0, "-", H21/H26)</f>
        <v>1.0003258390355164E-2</v>
      </c>
      <c r="J21" s="20">
        <f t="shared" si="0"/>
        <v>-0.60869565217391308</v>
      </c>
      <c r="K21" s="21">
        <f t="shared" si="1"/>
        <v>-0.3306188925081433</v>
      </c>
    </row>
    <row r="22" spans="1:11" x14ac:dyDescent="0.25">
      <c r="A22" s="7" t="s">
        <v>93</v>
      </c>
      <c r="B22" s="65">
        <v>78</v>
      </c>
      <c r="C22" s="39">
        <f>IF(B26=0, "-", B22/B26)</f>
        <v>1.5562649640861931E-2</v>
      </c>
      <c r="D22" s="65">
        <v>27</v>
      </c>
      <c r="E22" s="21">
        <f>IF(D26=0, "-", D22/D26)</f>
        <v>5.6782334384858045E-3</v>
      </c>
      <c r="F22" s="81">
        <v>590</v>
      </c>
      <c r="G22" s="39">
        <f>IF(F26=0, "-", F22/F26)</f>
        <v>9.228555340048801E-3</v>
      </c>
      <c r="H22" s="65">
        <v>544</v>
      </c>
      <c r="I22" s="21">
        <f>IF(H26=0, "-", H22/H26)</f>
        <v>8.8628217660475725E-3</v>
      </c>
      <c r="J22" s="20">
        <f t="shared" si="0"/>
        <v>1.8888888888888888</v>
      </c>
      <c r="K22" s="21">
        <f t="shared" si="1"/>
        <v>8.455882352941177E-2</v>
      </c>
    </row>
    <row r="23" spans="1:11" x14ac:dyDescent="0.25">
      <c r="A23" s="7" t="s">
        <v>97</v>
      </c>
      <c r="B23" s="65">
        <v>1571</v>
      </c>
      <c r="C23" s="39">
        <f>IF(B26=0, "-", B23/B26)</f>
        <v>0.31344772545889865</v>
      </c>
      <c r="D23" s="65">
        <v>1392</v>
      </c>
      <c r="E23" s="21">
        <f>IF(D26=0, "-", D23/D26)</f>
        <v>0.29274447949526816</v>
      </c>
      <c r="F23" s="81">
        <v>22524</v>
      </c>
      <c r="G23" s="39">
        <f>IF(F26=0, "-", F23/F26)</f>
        <v>0.35231183132077831</v>
      </c>
      <c r="H23" s="65">
        <v>19056</v>
      </c>
      <c r="I23" s="21">
        <f>IF(H26=0, "-", H23/H26)</f>
        <v>0.31045943304007823</v>
      </c>
      <c r="J23" s="20">
        <f t="shared" si="0"/>
        <v>0.12859195402298851</v>
      </c>
      <c r="K23" s="21">
        <f t="shared" si="1"/>
        <v>0.18198992443324938</v>
      </c>
    </row>
    <row r="24" spans="1:11" x14ac:dyDescent="0.25">
      <c r="A24" s="7" t="s">
        <v>99</v>
      </c>
      <c r="B24" s="65">
        <v>141</v>
      </c>
      <c r="C24" s="39">
        <f>IF(B26=0, "-", B24/B26)</f>
        <v>2.8132482043096568E-2</v>
      </c>
      <c r="D24" s="65">
        <v>51</v>
      </c>
      <c r="E24" s="21">
        <f>IF(D26=0, "-", D24/D26)</f>
        <v>1.0725552050473186E-2</v>
      </c>
      <c r="F24" s="81">
        <v>1443</v>
      </c>
      <c r="G24" s="39">
        <f>IF(F26=0, "-", F24/F26)</f>
        <v>2.2570856535068511E-2</v>
      </c>
      <c r="H24" s="65">
        <v>2246</v>
      </c>
      <c r="I24" s="21">
        <f>IF(H26=0, "-", H24/H26)</f>
        <v>3.6591723688497883E-2</v>
      </c>
      <c r="J24" s="20">
        <f t="shared" si="0"/>
        <v>1.7647058823529411</v>
      </c>
      <c r="K24" s="21">
        <f t="shared" si="1"/>
        <v>-0.35752448797862868</v>
      </c>
    </row>
    <row r="25" spans="1:11" x14ac:dyDescent="0.25">
      <c r="A25" s="2"/>
      <c r="B25" s="68"/>
      <c r="C25" s="33"/>
      <c r="D25" s="68"/>
      <c r="E25" s="6"/>
      <c r="F25" s="82"/>
      <c r="G25" s="33"/>
      <c r="H25" s="68"/>
      <c r="I25" s="6"/>
      <c r="J25" s="5"/>
      <c r="K25" s="6"/>
    </row>
    <row r="26" spans="1:11" s="43" customFormat="1" x14ac:dyDescent="0.25">
      <c r="A26" s="162" t="s">
        <v>629</v>
      </c>
      <c r="B26" s="71">
        <f>SUM(B7:B25)</f>
        <v>5012</v>
      </c>
      <c r="C26" s="40">
        <v>1</v>
      </c>
      <c r="D26" s="71">
        <f>SUM(D7:D25)</f>
        <v>4755</v>
      </c>
      <c r="E26" s="41">
        <v>1</v>
      </c>
      <c r="F26" s="77">
        <f>SUM(F7:F25)</f>
        <v>63932</v>
      </c>
      <c r="G26" s="42">
        <v>1</v>
      </c>
      <c r="H26" s="71">
        <f>SUM(H7:H25)</f>
        <v>61380</v>
      </c>
      <c r="I26" s="41">
        <v>1</v>
      </c>
      <c r="J26" s="37">
        <f>IF(D26=0, "-", (B26-D26)/D26)</f>
        <v>5.4048370136698214E-2</v>
      </c>
      <c r="K26" s="38">
        <f>IF(H26=0, "-", (F26-H26)/H26)</f>
        <v>4.157706093189964E-2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64"/>
  <sheetViews>
    <sheetView tabSelected="1" zoomScaleNormal="100" workbookViewId="0">
      <selection activeCell="M1" sqref="M1"/>
    </sheetView>
  </sheetViews>
  <sheetFormatPr defaultRowHeight="13.2" x14ac:dyDescent="0.25"/>
  <cols>
    <col min="1" max="1" width="35.21875"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113</v>
      </c>
      <c r="B2" s="202" t="s">
        <v>104</v>
      </c>
      <c r="C2" s="198"/>
      <c r="D2" s="198"/>
      <c r="E2" s="203"/>
      <c r="F2" s="203"/>
      <c r="G2" s="203"/>
      <c r="H2" s="203"/>
      <c r="I2" s="203"/>
      <c r="J2" s="203"/>
      <c r="K2" s="203"/>
    </row>
    <row r="4" spans="1:11" ht="15.6" x14ac:dyDescent="0.3">
      <c r="A4" s="164" t="s">
        <v>130</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137</v>
      </c>
      <c r="B6" s="61" t="s">
        <v>12</v>
      </c>
      <c r="C6" s="62" t="s">
        <v>13</v>
      </c>
      <c r="D6" s="61" t="s">
        <v>12</v>
      </c>
      <c r="E6" s="63" t="s">
        <v>13</v>
      </c>
      <c r="F6" s="62" t="s">
        <v>12</v>
      </c>
      <c r="G6" s="62" t="s">
        <v>13</v>
      </c>
      <c r="H6" s="61" t="s">
        <v>12</v>
      </c>
      <c r="I6" s="63" t="s">
        <v>13</v>
      </c>
      <c r="J6" s="61"/>
      <c r="K6" s="63"/>
    </row>
    <row r="7" spans="1:11" x14ac:dyDescent="0.25">
      <c r="A7" s="7" t="s">
        <v>543</v>
      </c>
      <c r="B7" s="65">
        <v>15</v>
      </c>
      <c r="C7" s="34">
        <f>IF(B23=0, "-", B7/B23)</f>
        <v>2.9940119760479042E-2</v>
      </c>
      <c r="D7" s="65">
        <v>20</v>
      </c>
      <c r="E7" s="9">
        <f>IF(D23=0, "-", D7/D23)</f>
        <v>5.865102639296188E-2</v>
      </c>
      <c r="F7" s="81">
        <v>164</v>
      </c>
      <c r="G7" s="34">
        <f>IF(F23=0, "-", F7/F23)</f>
        <v>2.8611304954640614E-2</v>
      </c>
      <c r="H7" s="65">
        <v>265</v>
      </c>
      <c r="I7" s="9">
        <f>IF(H23=0, "-", H7/H23)</f>
        <v>5.231984205330701E-2</v>
      </c>
      <c r="J7" s="8">
        <f t="shared" ref="J7:J21" si="0">IF(D7=0, "-", IF((B7-D7)/D7&lt;10, (B7-D7)/D7, "&gt;999%"))</f>
        <v>-0.25</v>
      </c>
      <c r="K7" s="9">
        <f t="shared" ref="K7:K21" si="1">IF(H7=0, "-", IF((F7-H7)/H7&lt;10, (F7-H7)/H7, "&gt;999%"))</f>
        <v>-0.38113207547169814</v>
      </c>
    </row>
    <row r="8" spans="1:11" x14ac:dyDescent="0.25">
      <c r="A8" s="7" t="s">
        <v>544</v>
      </c>
      <c r="B8" s="65">
        <v>0</v>
      </c>
      <c r="C8" s="34">
        <f>IF(B23=0, "-", B8/B23)</f>
        <v>0</v>
      </c>
      <c r="D8" s="65">
        <v>4</v>
      </c>
      <c r="E8" s="9">
        <f>IF(D23=0, "-", D8/D23)</f>
        <v>1.1730205278592375E-2</v>
      </c>
      <c r="F8" s="81">
        <v>47</v>
      </c>
      <c r="G8" s="34">
        <f>IF(F23=0, "-", F8/F23)</f>
        <v>8.1995812979762731E-3</v>
      </c>
      <c r="H8" s="65">
        <v>150</v>
      </c>
      <c r="I8" s="9">
        <f>IF(H23=0, "-", H8/H23)</f>
        <v>2.9615004935834157E-2</v>
      </c>
      <c r="J8" s="8">
        <f t="shared" si="0"/>
        <v>-1</v>
      </c>
      <c r="K8" s="9">
        <f t="shared" si="1"/>
        <v>-0.68666666666666665</v>
      </c>
    </row>
    <row r="9" spans="1:11" x14ac:dyDescent="0.25">
      <c r="A9" s="7" t="s">
        <v>545</v>
      </c>
      <c r="B9" s="65">
        <v>85</v>
      </c>
      <c r="C9" s="34">
        <f>IF(B23=0, "-", B9/B23)</f>
        <v>0.16966067864271456</v>
      </c>
      <c r="D9" s="65">
        <v>66</v>
      </c>
      <c r="E9" s="9">
        <f>IF(D23=0, "-", D9/D23)</f>
        <v>0.19354838709677419</v>
      </c>
      <c r="F9" s="81">
        <v>750</v>
      </c>
      <c r="G9" s="34">
        <f>IF(F23=0, "-", F9/F23)</f>
        <v>0.13084438241451501</v>
      </c>
      <c r="H9" s="65">
        <v>740</v>
      </c>
      <c r="I9" s="9">
        <f>IF(H23=0, "-", H9/H23)</f>
        <v>0.14610069101678183</v>
      </c>
      <c r="J9" s="8">
        <f t="shared" si="0"/>
        <v>0.2878787878787879</v>
      </c>
      <c r="K9" s="9">
        <f t="shared" si="1"/>
        <v>1.3513513513513514E-2</v>
      </c>
    </row>
    <row r="10" spans="1:11" x14ac:dyDescent="0.25">
      <c r="A10" s="7" t="s">
        <v>546</v>
      </c>
      <c r="B10" s="65">
        <v>33</v>
      </c>
      <c r="C10" s="34">
        <f>IF(B23=0, "-", B10/B23)</f>
        <v>6.5868263473053898E-2</v>
      </c>
      <c r="D10" s="65">
        <v>69</v>
      </c>
      <c r="E10" s="9">
        <f>IF(D23=0, "-", D10/D23)</f>
        <v>0.20234604105571846</v>
      </c>
      <c r="F10" s="81">
        <v>597</v>
      </c>
      <c r="G10" s="34">
        <f>IF(F23=0, "-", F10/F23)</f>
        <v>0.10415212840195394</v>
      </c>
      <c r="H10" s="65">
        <v>686</v>
      </c>
      <c r="I10" s="9">
        <f>IF(H23=0, "-", H10/H23)</f>
        <v>0.13543928923988155</v>
      </c>
      <c r="J10" s="8">
        <f t="shared" si="0"/>
        <v>-0.52173913043478259</v>
      </c>
      <c r="K10" s="9">
        <f t="shared" si="1"/>
        <v>-0.12973760932944606</v>
      </c>
    </row>
    <row r="11" spans="1:11" x14ac:dyDescent="0.25">
      <c r="A11" s="7" t="s">
        <v>547</v>
      </c>
      <c r="B11" s="65">
        <v>4</v>
      </c>
      <c r="C11" s="34">
        <f>IF(B23=0, "-", B11/B23)</f>
        <v>7.9840319361277438E-3</v>
      </c>
      <c r="D11" s="65">
        <v>3</v>
      </c>
      <c r="E11" s="9">
        <f>IF(D23=0, "-", D11/D23)</f>
        <v>8.7976539589442824E-3</v>
      </c>
      <c r="F11" s="81">
        <v>52</v>
      </c>
      <c r="G11" s="34">
        <f>IF(F23=0, "-", F11/F23)</f>
        <v>9.0718771807397069E-3</v>
      </c>
      <c r="H11" s="65">
        <v>53</v>
      </c>
      <c r="I11" s="9">
        <f>IF(H23=0, "-", H11/H23)</f>
        <v>1.0463968410661401E-2</v>
      </c>
      <c r="J11" s="8">
        <f t="shared" si="0"/>
        <v>0.33333333333333331</v>
      </c>
      <c r="K11" s="9">
        <f t="shared" si="1"/>
        <v>-1.8867924528301886E-2</v>
      </c>
    </row>
    <row r="12" spans="1:11" x14ac:dyDescent="0.25">
      <c r="A12" s="7" t="s">
        <v>548</v>
      </c>
      <c r="B12" s="65">
        <v>0</v>
      </c>
      <c r="C12" s="34">
        <f>IF(B23=0, "-", B12/B23)</f>
        <v>0</v>
      </c>
      <c r="D12" s="65">
        <v>1</v>
      </c>
      <c r="E12" s="9">
        <f>IF(D23=0, "-", D12/D23)</f>
        <v>2.9325513196480938E-3</v>
      </c>
      <c r="F12" s="81">
        <v>10</v>
      </c>
      <c r="G12" s="34">
        <f>IF(F23=0, "-", F12/F23)</f>
        <v>1.7445917655268667E-3</v>
      </c>
      <c r="H12" s="65">
        <v>6</v>
      </c>
      <c r="I12" s="9">
        <f>IF(H23=0, "-", H12/H23)</f>
        <v>1.1846001974333662E-3</v>
      </c>
      <c r="J12" s="8">
        <f t="shared" si="0"/>
        <v>-1</v>
      </c>
      <c r="K12" s="9">
        <f t="shared" si="1"/>
        <v>0.66666666666666663</v>
      </c>
    </row>
    <row r="13" spans="1:11" x14ac:dyDescent="0.25">
      <c r="A13" s="7" t="s">
        <v>549</v>
      </c>
      <c r="B13" s="65">
        <v>0</v>
      </c>
      <c r="C13" s="34">
        <f>IF(B23=0, "-", B13/B23)</f>
        <v>0</v>
      </c>
      <c r="D13" s="65">
        <v>0</v>
      </c>
      <c r="E13" s="9">
        <f>IF(D23=0, "-", D13/D23)</f>
        <v>0</v>
      </c>
      <c r="F13" s="81">
        <v>0</v>
      </c>
      <c r="G13" s="34">
        <f>IF(F23=0, "-", F13/F23)</f>
        <v>0</v>
      </c>
      <c r="H13" s="65">
        <v>1</v>
      </c>
      <c r="I13" s="9">
        <f>IF(H23=0, "-", H13/H23)</f>
        <v>1.9743336623889436E-4</v>
      </c>
      <c r="J13" s="8" t="str">
        <f t="shared" si="0"/>
        <v>-</v>
      </c>
      <c r="K13" s="9">
        <f t="shared" si="1"/>
        <v>-1</v>
      </c>
    </row>
    <row r="14" spans="1:11" x14ac:dyDescent="0.25">
      <c r="A14" s="7" t="s">
        <v>550</v>
      </c>
      <c r="B14" s="65">
        <v>201</v>
      </c>
      <c r="C14" s="34">
        <f>IF(B23=0, "-", B14/B23)</f>
        <v>0.40119760479041916</v>
      </c>
      <c r="D14" s="65">
        <v>88</v>
      </c>
      <c r="E14" s="9">
        <f>IF(D23=0, "-", D14/D23)</f>
        <v>0.25806451612903225</v>
      </c>
      <c r="F14" s="81">
        <v>1930</v>
      </c>
      <c r="G14" s="34">
        <f>IF(F23=0, "-", F14/F23)</f>
        <v>0.33670621074668527</v>
      </c>
      <c r="H14" s="65">
        <v>1271</v>
      </c>
      <c r="I14" s="9">
        <f>IF(H23=0, "-", H14/H23)</f>
        <v>0.25093780848963476</v>
      </c>
      <c r="J14" s="8">
        <f t="shared" si="0"/>
        <v>1.2840909090909092</v>
      </c>
      <c r="K14" s="9">
        <f t="shared" si="1"/>
        <v>0.51848937844217147</v>
      </c>
    </row>
    <row r="15" spans="1:11" x14ac:dyDescent="0.25">
      <c r="A15" s="7" t="s">
        <v>551</v>
      </c>
      <c r="B15" s="65">
        <v>22</v>
      </c>
      <c r="C15" s="34">
        <f>IF(B23=0, "-", B15/B23)</f>
        <v>4.3912175648702596E-2</v>
      </c>
      <c r="D15" s="65">
        <v>24</v>
      </c>
      <c r="E15" s="9">
        <f>IF(D23=0, "-", D15/D23)</f>
        <v>7.0381231671554259E-2</v>
      </c>
      <c r="F15" s="81">
        <v>307</v>
      </c>
      <c r="G15" s="34">
        <f>IF(F23=0, "-", F15/F23)</f>
        <v>5.3558967201674808E-2</v>
      </c>
      <c r="H15" s="65">
        <v>343</v>
      </c>
      <c r="I15" s="9">
        <f>IF(H23=0, "-", H15/H23)</f>
        <v>6.7719644619940775E-2</v>
      </c>
      <c r="J15" s="8">
        <f t="shared" si="0"/>
        <v>-8.3333333333333329E-2</v>
      </c>
      <c r="K15" s="9">
        <f t="shared" si="1"/>
        <v>-0.10495626822157435</v>
      </c>
    </row>
    <row r="16" spans="1:11" x14ac:dyDescent="0.25">
      <c r="A16" s="7" t="s">
        <v>552</v>
      </c>
      <c r="B16" s="65">
        <v>10</v>
      </c>
      <c r="C16" s="34">
        <f>IF(B23=0, "-", B16/B23)</f>
        <v>1.9960079840319361E-2</v>
      </c>
      <c r="D16" s="65">
        <v>2</v>
      </c>
      <c r="E16" s="9">
        <f>IF(D23=0, "-", D16/D23)</f>
        <v>5.8651026392961877E-3</v>
      </c>
      <c r="F16" s="81">
        <v>75</v>
      </c>
      <c r="G16" s="34">
        <f>IF(F23=0, "-", F16/F23)</f>
        <v>1.30844382414515E-2</v>
      </c>
      <c r="H16" s="65">
        <v>32</v>
      </c>
      <c r="I16" s="9">
        <f>IF(H23=0, "-", H16/H23)</f>
        <v>6.3178677196446195E-3</v>
      </c>
      <c r="J16" s="8">
        <f t="shared" si="0"/>
        <v>4</v>
      </c>
      <c r="K16" s="9">
        <f t="shared" si="1"/>
        <v>1.34375</v>
      </c>
    </row>
    <row r="17" spans="1:11" x14ac:dyDescent="0.25">
      <c r="A17" s="7" t="s">
        <v>553</v>
      </c>
      <c r="B17" s="65">
        <v>63</v>
      </c>
      <c r="C17" s="34">
        <f>IF(B23=0, "-", B17/B23)</f>
        <v>0.12574850299401197</v>
      </c>
      <c r="D17" s="65">
        <v>11</v>
      </c>
      <c r="E17" s="9">
        <f>IF(D23=0, "-", D17/D23)</f>
        <v>3.2258064516129031E-2</v>
      </c>
      <c r="F17" s="81">
        <v>696</v>
      </c>
      <c r="G17" s="34">
        <f>IF(F23=0, "-", F17/F23)</f>
        <v>0.12142358688066993</v>
      </c>
      <c r="H17" s="65">
        <v>365</v>
      </c>
      <c r="I17" s="9">
        <f>IF(H23=0, "-", H17/H23)</f>
        <v>7.2063178677196443E-2</v>
      </c>
      <c r="J17" s="8">
        <f t="shared" si="0"/>
        <v>4.7272727272727275</v>
      </c>
      <c r="K17" s="9">
        <f t="shared" si="1"/>
        <v>0.9068493150684932</v>
      </c>
    </row>
    <row r="18" spans="1:11" x14ac:dyDescent="0.25">
      <c r="A18" s="7" t="s">
        <v>554</v>
      </c>
      <c r="B18" s="65">
        <v>46</v>
      </c>
      <c r="C18" s="34">
        <f>IF(B23=0, "-", B18/B23)</f>
        <v>9.1816367265469059E-2</v>
      </c>
      <c r="D18" s="65">
        <v>41</v>
      </c>
      <c r="E18" s="9">
        <f>IF(D23=0, "-", D18/D23)</f>
        <v>0.12023460410557185</v>
      </c>
      <c r="F18" s="81">
        <v>554</v>
      </c>
      <c r="G18" s="34">
        <f>IF(F23=0, "-", F18/F23)</f>
        <v>9.6650383810188423E-2</v>
      </c>
      <c r="H18" s="65">
        <v>577</v>
      </c>
      <c r="I18" s="9">
        <f>IF(H23=0, "-", H18/H23)</f>
        <v>0.11391905231984205</v>
      </c>
      <c r="J18" s="8">
        <f t="shared" si="0"/>
        <v>0.12195121951219512</v>
      </c>
      <c r="K18" s="9">
        <f t="shared" si="1"/>
        <v>-3.9861351819757362E-2</v>
      </c>
    </row>
    <row r="19" spans="1:11" x14ac:dyDescent="0.25">
      <c r="A19" s="7" t="s">
        <v>555</v>
      </c>
      <c r="B19" s="65">
        <v>0</v>
      </c>
      <c r="C19" s="34">
        <f>IF(B23=0, "-", B19/B23)</f>
        <v>0</v>
      </c>
      <c r="D19" s="65">
        <v>0</v>
      </c>
      <c r="E19" s="9">
        <f>IF(D23=0, "-", D19/D23)</f>
        <v>0</v>
      </c>
      <c r="F19" s="81">
        <v>4</v>
      </c>
      <c r="G19" s="34">
        <f>IF(F23=0, "-", F19/F23)</f>
        <v>6.9783670621074664E-4</v>
      </c>
      <c r="H19" s="65">
        <v>6</v>
      </c>
      <c r="I19" s="9">
        <f>IF(H23=0, "-", H19/H23)</f>
        <v>1.1846001974333662E-3</v>
      </c>
      <c r="J19" s="8" t="str">
        <f t="shared" si="0"/>
        <v>-</v>
      </c>
      <c r="K19" s="9">
        <f t="shared" si="1"/>
        <v>-0.33333333333333331</v>
      </c>
    </row>
    <row r="20" spans="1:11" x14ac:dyDescent="0.25">
      <c r="A20" s="7" t="s">
        <v>556</v>
      </c>
      <c r="B20" s="65">
        <v>8</v>
      </c>
      <c r="C20" s="34">
        <f>IF(B23=0, "-", B20/B23)</f>
        <v>1.5968063872255488E-2</v>
      </c>
      <c r="D20" s="65">
        <v>3</v>
      </c>
      <c r="E20" s="9">
        <f>IF(D23=0, "-", D20/D23)</f>
        <v>8.7976539589442824E-3</v>
      </c>
      <c r="F20" s="81">
        <v>343</v>
      </c>
      <c r="G20" s="34">
        <f>IF(F23=0, "-", F20/F23)</f>
        <v>5.9839497557571529E-2</v>
      </c>
      <c r="H20" s="65">
        <v>292</v>
      </c>
      <c r="I20" s="9">
        <f>IF(H23=0, "-", H20/H23)</f>
        <v>5.7650542941757157E-2</v>
      </c>
      <c r="J20" s="8">
        <f t="shared" si="0"/>
        <v>1.6666666666666667</v>
      </c>
      <c r="K20" s="9">
        <f t="shared" si="1"/>
        <v>0.17465753424657535</v>
      </c>
    </row>
    <row r="21" spans="1:11" x14ac:dyDescent="0.25">
      <c r="A21" s="7" t="s">
        <v>557</v>
      </c>
      <c r="B21" s="65">
        <v>14</v>
      </c>
      <c r="C21" s="34">
        <f>IF(B23=0, "-", B21/B23)</f>
        <v>2.7944111776447105E-2</v>
      </c>
      <c r="D21" s="65">
        <v>9</v>
      </c>
      <c r="E21" s="9">
        <f>IF(D23=0, "-", D21/D23)</f>
        <v>2.6392961876832845E-2</v>
      </c>
      <c r="F21" s="81">
        <v>203</v>
      </c>
      <c r="G21" s="34">
        <f>IF(F23=0, "-", F21/F23)</f>
        <v>3.5415212840195394E-2</v>
      </c>
      <c r="H21" s="65">
        <v>278</v>
      </c>
      <c r="I21" s="9">
        <f>IF(H23=0, "-", H21/H23)</f>
        <v>5.4886475814412639E-2</v>
      </c>
      <c r="J21" s="8">
        <f t="shared" si="0"/>
        <v>0.55555555555555558</v>
      </c>
      <c r="K21" s="9">
        <f t="shared" si="1"/>
        <v>-0.26978417266187049</v>
      </c>
    </row>
    <row r="22" spans="1:11" x14ac:dyDescent="0.25">
      <c r="A22" s="2"/>
      <c r="B22" s="68"/>
      <c r="C22" s="33"/>
      <c r="D22" s="68"/>
      <c r="E22" s="6"/>
      <c r="F22" s="82"/>
      <c r="G22" s="33"/>
      <c r="H22" s="68"/>
      <c r="I22" s="6"/>
      <c r="J22" s="5"/>
      <c r="K22" s="6"/>
    </row>
    <row r="23" spans="1:11" s="43" customFormat="1" x14ac:dyDescent="0.25">
      <c r="A23" s="162" t="s">
        <v>639</v>
      </c>
      <c r="B23" s="71">
        <f>SUM(B7:B22)</f>
        <v>501</v>
      </c>
      <c r="C23" s="40">
        <f>B23/20204</f>
        <v>2.4797069887151059E-2</v>
      </c>
      <c r="D23" s="71">
        <f>SUM(D7:D22)</f>
        <v>341</v>
      </c>
      <c r="E23" s="41">
        <f>D23/16458</f>
        <v>2.0719406975331145E-2</v>
      </c>
      <c r="F23" s="77">
        <f>SUM(F7:F22)</f>
        <v>5732</v>
      </c>
      <c r="G23" s="42">
        <f>F23/235591</f>
        <v>2.4330301242407391E-2</v>
      </c>
      <c r="H23" s="71">
        <f>SUM(H7:H22)</f>
        <v>5065</v>
      </c>
      <c r="I23" s="41">
        <f>H23/229775</f>
        <v>2.2043303231422045E-2</v>
      </c>
      <c r="J23" s="37">
        <f>IF(D23=0, "-", IF((B23-D23)/D23&lt;10, (B23-D23)/D23, "&gt;999%"))</f>
        <v>0.46920821114369504</v>
      </c>
      <c r="K23" s="38">
        <f>IF(H23=0, "-", IF((F23-H23)/H23&lt;10, (F23-H23)/H23, "&gt;999%"))</f>
        <v>0.13168805528134256</v>
      </c>
    </row>
    <row r="24" spans="1:11" x14ac:dyDescent="0.25">
      <c r="B24" s="83"/>
      <c r="D24" s="83"/>
      <c r="F24" s="83"/>
      <c r="H24" s="83"/>
    </row>
    <row r="25" spans="1:11" x14ac:dyDescent="0.25">
      <c r="A25" s="163" t="s">
        <v>138</v>
      </c>
      <c r="B25" s="61" t="s">
        <v>12</v>
      </c>
      <c r="C25" s="62" t="s">
        <v>13</v>
      </c>
      <c r="D25" s="61" t="s">
        <v>12</v>
      </c>
      <c r="E25" s="63" t="s">
        <v>13</v>
      </c>
      <c r="F25" s="62" t="s">
        <v>12</v>
      </c>
      <c r="G25" s="62" t="s">
        <v>13</v>
      </c>
      <c r="H25" s="61" t="s">
        <v>12</v>
      </c>
      <c r="I25" s="63" t="s">
        <v>13</v>
      </c>
      <c r="J25" s="61"/>
      <c r="K25" s="63"/>
    </row>
    <row r="26" spans="1:11" x14ac:dyDescent="0.25">
      <c r="A26" s="7" t="s">
        <v>558</v>
      </c>
      <c r="B26" s="65">
        <v>1</v>
      </c>
      <c r="C26" s="34">
        <f>IF(B41=0, "-", B26/B41)</f>
        <v>7.0422535211267607E-3</v>
      </c>
      <c r="D26" s="65">
        <v>0</v>
      </c>
      <c r="E26" s="9">
        <f>IF(D41=0, "-", D26/D41)</f>
        <v>0</v>
      </c>
      <c r="F26" s="81">
        <v>5</v>
      </c>
      <c r="G26" s="34">
        <f>IF(F41=0, "-", F26/F41)</f>
        <v>2.9154518950437317E-3</v>
      </c>
      <c r="H26" s="65">
        <v>3</v>
      </c>
      <c r="I26" s="9">
        <f>IF(H41=0, "-", H26/H41)</f>
        <v>1.9342359767891683E-3</v>
      </c>
      <c r="J26" s="8" t="str">
        <f t="shared" ref="J26:J39" si="2">IF(D26=0, "-", IF((B26-D26)/D26&lt;10, (B26-D26)/D26, "&gt;999%"))</f>
        <v>-</v>
      </c>
      <c r="K26" s="9">
        <f t="shared" ref="K26:K39" si="3">IF(H26=0, "-", IF((F26-H26)/H26&lt;10, (F26-H26)/H26, "&gt;999%"))</f>
        <v>0.66666666666666663</v>
      </c>
    </row>
    <row r="27" spans="1:11" x14ac:dyDescent="0.25">
      <c r="A27" s="7" t="s">
        <v>559</v>
      </c>
      <c r="B27" s="65">
        <v>0</v>
      </c>
      <c r="C27" s="34">
        <f>IF(B41=0, "-", B27/B41)</f>
        <v>0</v>
      </c>
      <c r="D27" s="65">
        <v>0</v>
      </c>
      <c r="E27" s="9">
        <f>IF(D41=0, "-", D27/D41)</f>
        <v>0</v>
      </c>
      <c r="F27" s="81">
        <v>0</v>
      </c>
      <c r="G27" s="34">
        <f>IF(F41=0, "-", F27/F41)</f>
        <v>0</v>
      </c>
      <c r="H27" s="65">
        <v>1</v>
      </c>
      <c r="I27" s="9">
        <f>IF(H41=0, "-", H27/H41)</f>
        <v>6.4474532559638943E-4</v>
      </c>
      <c r="J27" s="8" t="str">
        <f t="shared" si="2"/>
        <v>-</v>
      </c>
      <c r="K27" s="9">
        <f t="shared" si="3"/>
        <v>-1</v>
      </c>
    </row>
    <row r="28" spans="1:11" x14ac:dyDescent="0.25">
      <c r="A28" s="7" t="s">
        <v>560</v>
      </c>
      <c r="B28" s="65">
        <v>28</v>
      </c>
      <c r="C28" s="34">
        <f>IF(B41=0, "-", B28/B41)</f>
        <v>0.19718309859154928</v>
      </c>
      <c r="D28" s="65">
        <v>29</v>
      </c>
      <c r="E28" s="9">
        <f>IF(D41=0, "-", D28/D41)</f>
        <v>0.21323529411764705</v>
      </c>
      <c r="F28" s="81">
        <v>313</v>
      </c>
      <c r="G28" s="34">
        <f>IF(F41=0, "-", F28/F41)</f>
        <v>0.18250728862973761</v>
      </c>
      <c r="H28" s="65">
        <v>341</v>
      </c>
      <c r="I28" s="9">
        <f>IF(H41=0, "-", H28/H41)</f>
        <v>0.21985815602836881</v>
      </c>
      <c r="J28" s="8">
        <f t="shared" si="2"/>
        <v>-3.4482758620689655E-2</v>
      </c>
      <c r="K28" s="9">
        <f t="shared" si="3"/>
        <v>-8.2111436950146624E-2</v>
      </c>
    </row>
    <row r="29" spans="1:11" x14ac:dyDescent="0.25">
      <c r="A29" s="7" t="s">
        <v>561</v>
      </c>
      <c r="B29" s="65">
        <v>21</v>
      </c>
      <c r="C29" s="34">
        <f>IF(B41=0, "-", B29/B41)</f>
        <v>0.14788732394366197</v>
      </c>
      <c r="D29" s="65">
        <v>45</v>
      </c>
      <c r="E29" s="9">
        <f>IF(D41=0, "-", D29/D41)</f>
        <v>0.33088235294117646</v>
      </c>
      <c r="F29" s="81">
        <v>444</v>
      </c>
      <c r="G29" s="34">
        <f>IF(F41=0, "-", F29/F41)</f>
        <v>0.25889212827988339</v>
      </c>
      <c r="H29" s="65">
        <v>506</v>
      </c>
      <c r="I29" s="9">
        <f>IF(H41=0, "-", H29/H41)</f>
        <v>0.32624113475177308</v>
      </c>
      <c r="J29" s="8">
        <f t="shared" si="2"/>
        <v>-0.53333333333333333</v>
      </c>
      <c r="K29" s="9">
        <f t="shared" si="3"/>
        <v>-0.1225296442687747</v>
      </c>
    </row>
    <row r="30" spans="1:11" x14ac:dyDescent="0.25">
      <c r="A30" s="7" t="s">
        <v>562</v>
      </c>
      <c r="B30" s="65">
        <v>0</v>
      </c>
      <c r="C30" s="34">
        <f>IF(B41=0, "-", B30/B41)</f>
        <v>0</v>
      </c>
      <c r="D30" s="65">
        <v>0</v>
      </c>
      <c r="E30" s="9">
        <f>IF(D41=0, "-", D30/D41)</f>
        <v>0</v>
      </c>
      <c r="F30" s="81">
        <v>6</v>
      </c>
      <c r="G30" s="34">
        <f>IF(F41=0, "-", F30/F41)</f>
        <v>3.4985422740524781E-3</v>
      </c>
      <c r="H30" s="65">
        <v>1</v>
      </c>
      <c r="I30" s="9">
        <f>IF(H41=0, "-", H30/H41)</f>
        <v>6.4474532559638943E-4</v>
      </c>
      <c r="J30" s="8" t="str">
        <f t="shared" si="2"/>
        <v>-</v>
      </c>
      <c r="K30" s="9">
        <f t="shared" si="3"/>
        <v>5</v>
      </c>
    </row>
    <row r="31" spans="1:11" x14ac:dyDescent="0.25">
      <c r="A31" s="7" t="s">
        <v>563</v>
      </c>
      <c r="B31" s="65">
        <v>0</v>
      </c>
      <c r="C31" s="34">
        <f>IF(B41=0, "-", B31/B41)</f>
        <v>0</v>
      </c>
      <c r="D31" s="65">
        <v>2</v>
      </c>
      <c r="E31" s="9">
        <f>IF(D41=0, "-", D31/D41)</f>
        <v>1.4705882352941176E-2</v>
      </c>
      <c r="F31" s="81">
        <v>15</v>
      </c>
      <c r="G31" s="34">
        <f>IF(F41=0, "-", F31/F41)</f>
        <v>8.7463556851311956E-3</v>
      </c>
      <c r="H31" s="65">
        <v>13</v>
      </c>
      <c r="I31" s="9">
        <f>IF(H41=0, "-", H31/H41)</f>
        <v>8.3816892327530628E-3</v>
      </c>
      <c r="J31" s="8">
        <f t="shared" si="2"/>
        <v>-1</v>
      </c>
      <c r="K31" s="9">
        <f t="shared" si="3"/>
        <v>0.15384615384615385</v>
      </c>
    </row>
    <row r="32" spans="1:11" x14ac:dyDescent="0.25">
      <c r="A32" s="7" t="s">
        <v>564</v>
      </c>
      <c r="B32" s="65">
        <v>2</v>
      </c>
      <c r="C32" s="34">
        <f>IF(B41=0, "-", B32/B41)</f>
        <v>1.4084507042253521E-2</v>
      </c>
      <c r="D32" s="65">
        <v>1</v>
      </c>
      <c r="E32" s="9">
        <f>IF(D41=0, "-", D32/D41)</f>
        <v>7.3529411764705881E-3</v>
      </c>
      <c r="F32" s="81">
        <v>7</v>
      </c>
      <c r="G32" s="34">
        <f>IF(F41=0, "-", F32/F41)</f>
        <v>4.0816326530612249E-3</v>
      </c>
      <c r="H32" s="65">
        <v>3</v>
      </c>
      <c r="I32" s="9">
        <f>IF(H41=0, "-", H32/H41)</f>
        <v>1.9342359767891683E-3</v>
      </c>
      <c r="J32" s="8">
        <f t="shared" si="2"/>
        <v>1</v>
      </c>
      <c r="K32" s="9">
        <f t="shared" si="3"/>
        <v>1.3333333333333333</v>
      </c>
    </row>
    <row r="33" spans="1:11" x14ac:dyDescent="0.25">
      <c r="A33" s="7" t="s">
        <v>565</v>
      </c>
      <c r="B33" s="65">
        <v>84</v>
      </c>
      <c r="C33" s="34">
        <f>IF(B41=0, "-", B33/B41)</f>
        <v>0.59154929577464788</v>
      </c>
      <c r="D33" s="65">
        <v>53</v>
      </c>
      <c r="E33" s="9">
        <f>IF(D41=0, "-", D33/D41)</f>
        <v>0.38970588235294118</v>
      </c>
      <c r="F33" s="81">
        <v>821</v>
      </c>
      <c r="G33" s="34">
        <f>IF(F41=0, "-", F33/F41)</f>
        <v>0.47871720116618077</v>
      </c>
      <c r="H33" s="65">
        <v>606</v>
      </c>
      <c r="I33" s="9">
        <f>IF(H41=0, "-", H33/H41)</f>
        <v>0.390715667311412</v>
      </c>
      <c r="J33" s="8">
        <f t="shared" si="2"/>
        <v>0.58490566037735847</v>
      </c>
      <c r="K33" s="9">
        <f t="shared" si="3"/>
        <v>0.3547854785478548</v>
      </c>
    </row>
    <row r="34" spans="1:11" x14ac:dyDescent="0.25">
      <c r="A34" s="7" t="s">
        <v>566</v>
      </c>
      <c r="B34" s="65">
        <v>1</v>
      </c>
      <c r="C34" s="34">
        <f>IF(B41=0, "-", B34/B41)</f>
        <v>7.0422535211267607E-3</v>
      </c>
      <c r="D34" s="65">
        <v>2</v>
      </c>
      <c r="E34" s="9">
        <f>IF(D41=0, "-", D34/D41)</f>
        <v>1.4705882352941176E-2</v>
      </c>
      <c r="F34" s="81">
        <v>25</v>
      </c>
      <c r="G34" s="34">
        <f>IF(F41=0, "-", F34/F41)</f>
        <v>1.4577259475218658E-2</v>
      </c>
      <c r="H34" s="65">
        <v>19</v>
      </c>
      <c r="I34" s="9">
        <f>IF(H41=0, "-", H34/H41)</f>
        <v>1.2250161186331399E-2</v>
      </c>
      <c r="J34" s="8">
        <f t="shared" si="2"/>
        <v>-0.5</v>
      </c>
      <c r="K34" s="9">
        <f t="shared" si="3"/>
        <v>0.31578947368421051</v>
      </c>
    </row>
    <row r="35" spans="1:11" x14ac:dyDescent="0.25">
      <c r="A35" s="7" t="s">
        <v>567</v>
      </c>
      <c r="B35" s="65">
        <v>0</v>
      </c>
      <c r="C35" s="34">
        <f>IF(B41=0, "-", B35/B41)</f>
        <v>0</v>
      </c>
      <c r="D35" s="65">
        <v>1</v>
      </c>
      <c r="E35" s="9">
        <f>IF(D41=0, "-", D35/D41)</f>
        <v>7.3529411764705881E-3</v>
      </c>
      <c r="F35" s="81">
        <v>0</v>
      </c>
      <c r="G35" s="34">
        <f>IF(F41=0, "-", F35/F41)</f>
        <v>0</v>
      </c>
      <c r="H35" s="65">
        <v>13</v>
      </c>
      <c r="I35" s="9">
        <f>IF(H41=0, "-", H35/H41)</f>
        <v>8.3816892327530628E-3</v>
      </c>
      <c r="J35" s="8">
        <f t="shared" si="2"/>
        <v>-1</v>
      </c>
      <c r="K35" s="9">
        <f t="shared" si="3"/>
        <v>-1</v>
      </c>
    </row>
    <row r="36" spans="1:11" x14ac:dyDescent="0.25">
      <c r="A36" s="7" t="s">
        <v>568</v>
      </c>
      <c r="B36" s="65">
        <v>0</v>
      </c>
      <c r="C36" s="34">
        <f>IF(B41=0, "-", B36/B41)</f>
        <v>0</v>
      </c>
      <c r="D36" s="65">
        <v>0</v>
      </c>
      <c r="E36" s="9">
        <f>IF(D41=0, "-", D36/D41)</f>
        <v>0</v>
      </c>
      <c r="F36" s="81">
        <v>6</v>
      </c>
      <c r="G36" s="34">
        <f>IF(F41=0, "-", F36/F41)</f>
        <v>3.4985422740524781E-3</v>
      </c>
      <c r="H36" s="65">
        <v>8</v>
      </c>
      <c r="I36" s="9">
        <f>IF(H41=0, "-", H36/H41)</f>
        <v>5.1579626047711154E-3</v>
      </c>
      <c r="J36" s="8" t="str">
        <f t="shared" si="2"/>
        <v>-</v>
      </c>
      <c r="K36" s="9">
        <f t="shared" si="3"/>
        <v>-0.25</v>
      </c>
    </row>
    <row r="37" spans="1:11" x14ac:dyDescent="0.25">
      <c r="A37" s="7" t="s">
        <v>569</v>
      </c>
      <c r="B37" s="65">
        <v>0</v>
      </c>
      <c r="C37" s="34">
        <f>IF(B41=0, "-", B37/B41)</f>
        <v>0</v>
      </c>
      <c r="D37" s="65">
        <v>0</v>
      </c>
      <c r="E37" s="9">
        <f>IF(D41=0, "-", D37/D41)</f>
        <v>0</v>
      </c>
      <c r="F37" s="81">
        <v>1</v>
      </c>
      <c r="G37" s="34">
        <f>IF(F41=0, "-", F37/F41)</f>
        <v>5.8309037900874635E-4</v>
      </c>
      <c r="H37" s="65">
        <v>0</v>
      </c>
      <c r="I37" s="9">
        <f>IF(H41=0, "-", H37/H41)</f>
        <v>0</v>
      </c>
      <c r="J37" s="8" t="str">
        <f t="shared" si="2"/>
        <v>-</v>
      </c>
      <c r="K37" s="9" t="str">
        <f t="shared" si="3"/>
        <v>-</v>
      </c>
    </row>
    <row r="38" spans="1:11" x14ac:dyDescent="0.25">
      <c r="A38" s="7" t="s">
        <v>570</v>
      </c>
      <c r="B38" s="65">
        <v>4</v>
      </c>
      <c r="C38" s="34">
        <f>IF(B41=0, "-", B38/B41)</f>
        <v>2.8169014084507043E-2</v>
      </c>
      <c r="D38" s="65">
        <v>1</v>
      </c>
      <c r="E38" s="9">
        <f>IF(D41=0, "-", D38/D41)</f>
        <v>7.3529411764705881E-3</v>
      </c>
      <c r="F38" s="81">
        <v>49</v>
      </c>
      <c r="G38" s="34">
        <f>IF(F41=0, "-", F38/F41)</f>
        <v>2.8571428571428571E-2</v>
      </c>
      <c r="H38" s="65">
        <v>19</v>
      </c>
      <c r="I38" s="9">
        <f>IF(H41=0, "-", H38/H41)</f>
        <v>1.2250161186331399E-2</v>
      </c>
      <c r="J38" s="8">
        <f t="shared" si="2"/>
        <v>3</v>
      </c>
      <c r="K38" s="9">
        <f t="shared" si="3"/>
        <v>1.5789473684210527</v>
      </c>
    </row>
    <row r="39" spans="1:11" x14ac:dyDescent="0.25">
      <c r="A39" s="7" t="s">
        <v>571</v>
      </c>
      <c r="B39" s="65">
        <v>1</v>
      </c>
      <c r="C39" s="34">
        <f>IF(B41=0, "-", B39/B41)</f>
        <v>7.0422535211267607E-3</v>
      </c>
      <c r="D39" s="65">
        <v>2</v>
      </c>
      <c r="E39" s="9">
        <f>IF(D41=0, "-", D39/D41)</f>
        <v>1.4705882352941176E-2</v>
      </c>
      <c r="F39" s="81">
        <v>23</v>
      </c>
      <c r="G39" s="34">
        <f>IF(F41=0, "-", F39/F41)</f>
        <v>1.3411078717201166E-2</v>
      </c>
      <c r="H39" s="65">
        <v>18</v>
      </c>
      <c r="I39" s="9">
        <f>IF(H41=0, "-", H39/H41)</f>
        <v>1.160541586073501E-2</v>
      </c>
      <c r="J39" s="8">
        <f t="shared" si="2"/>
        <v>-0.5</v>
      </c>
      <c r="K39" s="9">
        <f t="shared" si="3"/>
        <v>0.27777777777777779</v>
      </c>
    </row>
    <row r="40" spans="1:11" x14ac:dyDescent="0.25">
      <c r="A40" s="2"/>
      <c r="B40" s="68"/>
      <c r="C40" s="33"/>
      <c r="D40" s="68"/>
      <c r="E40" s="6"/>
      <c r="F40" s="82"/>
      <c r="G40" s="33"/>
      <c r="H40" s="68"/>
      <c r="I40" s="6"/>
      <c r="J40" s="5"/>
      <c r="K40" s="6"/>
    </row>
    <row r="41" spans="1:11" s="43" customFormat="1" x14ac:dyDescent="0.25">
      <c r="A41" s="162" t="s">
        <v>638</v>
      </c>
      <c r="B41" s="71">
        <f>SUM(B26:B40)</f>
        <v>142</v>
      </c>
      <c r="C41" s="40">
        <f>B41/20204</f>
        <v>7.0283112254999006E-3</v>
      </c>
      <c r="D41" s="71">
        <f>SUM(D26:D40)</f>
        <v>136</v>
      </c>
      <c r="E41" s="41">
        <f>D41/16458</f>
        <v>8.2634585004253257E-3</v>
      </c>
      <c r="F41" s="77">
        <f>SUM(F26:F40)</f>
        <v>1715</v>
      </c>
      <c r="G41" s="42">
        <f>F41/235591</f>
        <v>7.279565008850083E-3</v>
      </c>
      <c r="H41" s="71">
        <f>SUM(H26:H40)</f>
        <v>1551</v>
      </c>
      <c r="I41" s="41">
        <f>H41/229775</f>
        <v>6.7500816015667502E-3</v>
      </c>
      <c r="J41" s="37">
        <f>IF(D41=0, "-", IF((B41-D41)/D41&lt;10, (B41-D41)/D41, "&gt;999%"))</f>
        <v>4.4117647058823532E-2</v>
      </c>
      <c r="K41" s="38">
        <f>IF(H41=0, "-", IF((F41-H41)/H41&lt;10, (F41-H41)/H41, "&gt;999%"))</f>
        <v>0.10573823339780787</v>
      </c>
    </row>
    <row r="42" spans="1:11" x14ac:dyDescent="0.25">
      <c r="B42" s="83"/>
      <c r="D42" s="83"/>
      <c r="F42" s="83"/>
      <c r="H42" s="83"/>
    </row>
    <row r="43" spans="1:11" x14ac:dyDescent="0.25">
      <c r="A43" s="163" t="s">
        <v>139</v>
      </c>
      <c r="B43" s="61" t="s">
        <v>12</v>
      </c>
      <c r="C43" s="62" t="s">
        <v>13</v>
      </c>
      <c r="D43" s="61" t="s">
        <v>12</v>
      </c>
      <c r="E43" s="63" t="s">
        <v>13</v>
      </c>
      <c r="F43" s="62" t="s">
        <v>12</v>
      </c>
      <c r="G43" s="62" t="s">
        <v>13</v>
      </c>
      <c r="H43" s="61" t="s">
        <v>12</v>
      </c>
      <c r="I43" s="63" t="s">
        <v>13</v>
      </c>
      <c r="J43" s="61"/>
      <c r="K43" s="63"/>
    </row>
    <row r="44" spans="1:11" x14ac:dyDescent="0.25">
      <c r="A44" s="7" t="s">
        <v>572</v>
      </c>
      <c r="B44" s="65">
        <v>26</v>
      </c>
      <c r="C44" s="34">
        <f>IF(B62=0, "-", B44/B62)</f>
        <v>7.2829131652661069E-2</v>
      </c>
      <c r="D44" s="65">
        <v>23</v>
      </c>
      <c r="E44" s="9">
        <f>IF(D62=0, "-", D44/D62)</f>
        <v>8.7452471482889732E-2</v>
      </c>
      <c r="F44" s="81">
        <v>166</v>
      </c>
      <c r="G44" s="34">
        <f>IF(F62=0, "-", F44/F62)</f>
        <v>4.6786922209695603E-2</v>
      </c>
      <c r="H44" s="65">
        <v>150</v>
      </c>
      <c r="I44" s="9">
        <f>IF(H62=0, "-", H44/H62)</f>
        <v>5.0709939148073022E-2</v>
      </c>
      <c r="J44" s="8">
        <f t="shared" ref="J44:J60" si="4">IF(D44=0, "-", IF((B44-D44)/D44&lt;10, (B44-D44)/D44, "&gt;999%"))</f>
        <v>0.13043478260869565</v>
      </c>
      <c r="K44" s="9">
        <f t="shared" ref="K44:K60" si="5">IF(H44=0, "-", IF((F44-H44)/H44&lt;10, (F44-H44)/H44, "&gt;999%"))</f>
        <v>0.10666666666666667</v>
      </c>
    </row>
    <row r="45" spans="1:11" x14ac:dyDescent="0.25">
      <c r="A45" s="7" t="s">
        <v>573</v>
      </c>
      <c r="B45" s="65">
        <v>2</v>
      </c>
      <c r="C45" s="34">
        <f>IF(B62=0, "-", B45/B62)</f>
        <v>5.6022408963585435E-3</v>
      </c>
      <c r="D45" s="65">
        <v>0</v>
      </c>
      <c r="E45" s="9">
        <f>IF(D62=0, "-", D45/D62)</f>
        <v>0</v>
      </c>
      <c r="F45" s="81">
        <v>7</v>
      </c>
      <c r="G45" s="34">
        <f>IF(F62=0, "-", F45/F62)</f>
        <v>1.9729425028184892E-3</v>
      </c>
      <c r="H45" s="65">
        <v>5</v>
      </c>
      <c r="I45" s="9">
        <f>IF(H62=0, "-", H45/H62)</f>
        <v>1.6903313049357674E-3</v>
      </c>
      <c r="J45" s="8" t="str">
        <f t="shared" si="4"/>
        <v>-</v>
      </c>
      <c r="K45" s="9">
        <f t="shared" si="5"/>
        <v>0.4</v>
      </c>
    </row>
    <row r="46" spans="1:11" x14ac:dyDescent="0.25">
      <c r="A46" s="7" t="s">
        <v>574</v>
      </c>
      <c r="B46" s="65">
        <v>4</v>
      </c>
      <c r="C46" s="34">
        <f>IF(B62=0, "-", B46/B62)</f>
        <v>1.1204481792717087E-2</v>
      </c>
      <c r="D46" s="65">
        <v>12</v>
      </c>
      <c r="E46" s="9">
        <f>IF(D62=0, "-", D46/D62)</f>
        <v>4.5627376425855515E-2</v>
      </c>
      <c r="F46" s="81">
        <v>51</v>
      </c>
      <c r="G46" s="34">
        <f>IF(F62=0, "-", F46/F62)</f>
        <v>1.4374295377677565E-2</v>
      </c>
      <c r="H46" s="65">
        <v>71</v>
      </c>
      <c r="I46" s="9">
        <f>IF(H62=0, "-", H46/H62)</f>
        <v>2.4002704530087897E-2</v>
      </c>
      <c r="J46" s="8">
        <f t="shared" si="4"/>
        <v>-0.66666666666666663</v>
      </c>
      <c r="K46" s="9">
        <f t="shared" si="5"/>
        <v>-0.28169014084507044</v>
      </c>
    </row>
    <row r="47" spans="1:11" x14ac:dyDescent="0.25">
      <c r="A47" s="7" t="s">
        <v>575</v>
      </c>
      <c r="B47" s="65">
        <v>24</v>
      </c>
      <c r="C47" s="34">
        <f>IF(B62=0, "-", B47/B62)</f>
        <v>6.7226890756302518E-2</v>
      </c>
      <c r="D47" s="65">
        <v>13</v>
      </c>
      <c r="E47" s="9">
        <f>IF(D62=0, "-", D47/D62)</f>
        <v>4.9429657794676805E-2</v>
      </c>
      <c r="F47" s="81">
        <v>193</v>
      </c>
      <c r="G47" s="34">
        <f>IF(F62=0, "-", F47/F62)</f>
        <v>5.4396843291995491E-2</v>
      </c>
      <c r="H47" s="65">
        <v>131</v>
      </c>
      <c r="I47" s="9">
        <f>IF(H62=0, "-", H47/H62)</f>
        <v>4.4286680189317106E-2</v>
      </c>
      <c r="J47" s="8">
        <f t="shared" si="4"/>
        <v>0.84615384615384615</v>
      </c>
      <c r="K47" s="9">
        <f t="shared" si="5"/>
        <v>0.47328244274809161</v>
      </c>
    </row>
    <row r="48" spans="1:11" x14ac:dyDescent="0.25">
      <c r="A48" s="7" t="s">
        <v>576</v>
      </c>
      <c r="B48" s="65">
        <v>22</v>
      </c>
      <c r="C48" s="34">
        <f>IF(B62=0, "-", B48/B62)</f>
        <v>6.1624649859943981E-2</v>
      </c>
      <c r="D48" s="65">
        <v>12</v>
      </c>
      <c r="E48" s="9">
        <f>IF(D62=0, "-", D48/D62)</f>
        <v>4.5627376425855515E-2</v>
      </c>
      <c r="F48" s="81">
        <v>210</v>
      </c>
      <c r="G48" s="34">
        <f>IF(F62=0, "-", F48/F62)</f>
        <v>5.9188275084554681E-2</v>
      </c>
      <c r="H48" s="65">
        <v>154</v>
      </c>
      <c r="I48" s="9">
        <f>IF(H62=0, "-", H48/H62)</f>
        <v>5.2062204192021636E-2</v>
      </c>
      <c r="J48" s="8">
        <f t="shared" si="4"/>
        <v>0.83333333333333337</v>
      </c>
      <c r="K48" s="9">
        <f t="shared" si="5"/>
        <v>0.36363636363636365</v>
      </c>
    </row>
    <row r="49" spans="1:11" x14ac:dyDescent="0.25">
      <c r="A49" s="7" t="s">
        <v>577</v>
      </c>
      <c r="B49" s="65">
        <v>0</v>
      </c>
      <c r="C49" s="34">
        <f>IF(B62=0, "-", B49/B62)</f>
        <v>0</v>
      </c>
      <c r="D49" s="65">
        <v>0</v>
      </c>
      <c r="E49" s="9">
        <f>IF(D62=0, "-", D49/D62)</f>
        <v>0</v>
      </c>
      <c r="F49" s="81">
        <v>1</v>
      </c>
      <c r="G49" s="34">
        <f>IF(F62=0, "-", F49/F62)</f>
        <v>2.8184892897406989E-4</v>
      </c>
      <c r="H49" s="65">
        <v>1</v>
      </c>
      <c r="I49" s="9">
        <f>IF(H62=0, "-", H49/H62)</f>
        <v>3.3806626098715348E-4</v>
      </c>
      <c r="J49" s="8" t="str">
        <f t="shared" si="4"/>
        <v>-</v>
      </c>
      <c r="K49" s="9">
        <f t="shared" si="5"/>
        <v>0</v>
      </c>
    </row>
    <row r="50" spans="1:11" x14ac:dyDescent="0.25">
      <c r="A50" s="7" t="s">
        <v>57</v>
      </c>
      <c r="B50" s="65">
        <v>0</v>
      </c>
      <c r="C50" s="34">
        <f>IF(B62=0, "-", B50/B62)</f>
        <v>0</v>
      </c>
      <c r="D50" s="65">
        <v>0</v>
      </c>
      <c r="E50" s="9">
        <f>IF(D62=0, "-", D50/D62)</f>
        <v>0</v>
      </c>
      <c r="F50" s="81">
        <v>0</v>
      </c>
      <c r="G50" s="34">
        <f>IF(F62=0, "-", F50/F62)</f>
        <v>0</v>
      </c>
      <c r="H50" s="65">
        <v>3</v>
      </c>
      <c r="I50" s="9">
        <f>IF(H62=0, "-", H50/H62)</f>
        <v>1.0141987829614604E-3</v>
      </c>
      <c r="J50" s="8" t="str">
        <f t="shared" si="4"/>
        <v>-</v>
      </c>
      <c r="K50" s="9">
        <f t="shared" si="5"/>
        <v>-1</v>
      </c>
    </row>
    <row r="51" spans="1:11" x14ac:dyDescent="0.25">
      <c r="A51" s="7" t="s">
        <v>578</v>
      </c>
      <c r="B51" s="65">
        <v>64</v>
      </c>
      <c r="C51" s="34">
        <f>IF(B62=0, "-", B51/B62)</f>
        <v>0.17927170868347339</v>
      </c>
      <c r="D51" s="65">
        <v>48</v>
      </c>
      <c r="E51" s="9">
        <f>IF(D62=0, "-", D51/D62)</f>
        <v>0.18250950570342206</v>
      </c>
      <c r="F51" s="81">
        <v>587</v>
      </c>
      <c r="G51" s="34">
        <f>IF(F62=0, "-", F51/F62)</f>
        <v>0.16544532130777903</v>
      </c>
      <c r="H51" s="65">
        <v>403</v>
      </c>
      <c r="I51" s="9">
        <f>IF(H62=0, "-", H51/H62)</f>
        <v>0.13624070317782286</v>
      </c>
      <c r="J51" s="8">
        <f t="shared" si="4"/>
        <v>0.33333333333333331</v>
      </c>
      <c r="K51" s="9">
        <f t="shared" si="5"/>
        <v>0.45657568238213397</v>
      </c>
    </row>
    <row r="52" spans="1:11" x14ac:dyDescent="0.25">
      <c r="A52" s="7" t="s">
        <v>579</v>
      </c>
      <c r="B52" s="65">
        <v>6</v>
      </c>
      <c r="C52" s="34">
        <f>IF(B62=0, "-", B52/B62)</f>
        <v>1.680672268907563E-2</v>
      </c>
      <c r="D52" s="65">
        <v>8</v>
      </c>
      <c r="E52" s="9">
        <f>IF(D62=0, "-", D52/D62)</f>
        <v>3.0418250950570342E-2</v>
      </c>
      <c r="F52" s="81">
        <v>69</v>
      </c>
      <c r="G52" s="34">
        <f>IF(F62=0, "-", F52/F62)</f>
        <v>1.9447576099210825E-2</v>
      </c>
      <c r="H52" s="65">
        <v>80</v>
      </c>
      <c r="I52" s="9">
        <f>IF(H62=0, "-", H52/H62)</f>
        <v>2.7045300878972278E-2</v>
      </c>
      <c r="J52" s="8">
        <f t="shared" si="4"/>
        <v>-0.25</v>
      </c>
      <c r="K52" s="9">
        <f t="shared" si="5"/>
        <v>-0.13750000000000001</v>
      </c>
    </row>
    <row r="53" spans="1:11" x14ac:dyDescent="0.25">
      <c r="A53" s="7" t="s">
        <v>64</v>
      </c>
      <c r="B53" s="65">
        <v>75</v>
      </c>
      <c r="C53" s="34">
        <f>IF(B62=0, "-", B53/B62)</f>
        <v>0.21008403361344538</v>
      </c>
      <c r="D53" s="65">
        <v>70</v>
      </c>
      <c r="E53" s="9">
        <f>IF(D62=0, "-", D53/D62)</f>
        <v>0.26615969581749049</v>
      </c>
      <c r="F53" s="81">
        <v>742</v>
      </c>
      <c r="G53" s="34">
        <f>IF(F62=0, "-", F53/F62)</f>
        <v>0.20913190529875986</v>
      </c>
      <c r="H53" s="65">
        <v>679</v>
      </c>
      <c r="I53" s="9">
        <f>IF(H62=0, "-", H53/H62)</f>
        <v>0.22954699121027722</v>
      </c>
      <c r="J53" s="8">
        <f t="shared" si="4"/>
        <v>7.1428571428571425E-2</v>
      </c>
      <c r="K53" s="9">
        <f t="shared" si="5"/>
        <v>9.2783505154639179E-2</v>
      </c>
    </row>
    <row r="54" spans="1:11" x14ac:dyDescent="0.25">
      <c r="A54" s="7" t="s">
        <v>580</v>
      </c>
      <c r="B54" s="65">
        <v>19</v>
      </c>
      <c r="C54" s="34">
        <f>IF(B62=0, "-", B54/B62)</f>
        <v>5.3221288515406161E-2</v>
      </c>
      <c r="D54" s="65">
        <v>7</v>
      </c>
      <c r="E54" s="9">
        <f>IF(D62=0, "-", D54/D62)</f>
        <v>2.6615969581749048E-2</v>
      </c>
      <c r="F54" s="81">
        <v>231</v>
      </c>
      <c r="G54" s="34">
        <f>IF(F62=0, "-", F54/F62)</f>
        <v>6.5107102593010141E-2</v>
      </c>
      <c r="H54" s="65">
        <v>142</v>
      </c>
      <c r="I54" s="9">
        <f>IF(H62=0, "-", H54/H62)</f>
        <v>4.8005409060175794E-2</v>
      </c>
      <c r="J54" s="8">
        <f t="shared" si="4"/>
        <v>1.7142857142857142</v>
      </c>
      <c r="K54" s="9">
        <f t="shared" si="5"/>
        <v>0.62676056338028174</v>
      </c>
    </row>
    <row r="55" spans="1:11" x14ac:dyDescent="0.25">
      <c r="A55" s="7" t="s">
        <v>581</v>
      </c>
      <c r="B55" s="65">
        <v>11</v>
      </c>
      <c r="C55" s="34">
        <f>IF(B62=0, "-", B55/B62)</f>
        <v>3.081232492997199E-2</v>
      </c>
      <c r="D55" s="65">
        <v>11</v>
      </c>
      <c r="E55" s="9">
        <f>IF(D62=0, "-", D55/D62)</f>
        <v>4.1825095057034217E-2</v>
      </c>
      <c r="F55" s="81">
        <v>67</v>
      </c>
      <c r="G55" s="34">
        <f>IF(F62=0, "-", F55/F62)</f>
        <v>1.8883878241262683E-2</v>
      </c>
      <c r="H55" s="65">
        <v>88</v>
      </c>
      <c r="I55" s="9">
        <f>IF(H62=0, "-", H55/H62)</f>
        <v>2.9749830966869506E-2</v>
      </c>
      <c r="J55" s="8">
        <f t="shared" si="4"/>
        <v>0</v>
      </c>
      <c r="K55" s="9">
        <f t="shared" si="5"/>
        <v>-0.23863636363636365</v>
      </c>
    </row>
    <row r="56" spans="1:11" x14ac:dyDescent="0.25">
      <c r="A56" s="7" t="s">
        <v>582</v>
      </c>
      <c r="B56" s="65">
        <v>14</v>
      </c>
      <c r="C56" s="34">
        <f>IF(B62=0, "-", B56/B62)</f>
        <v>3.9215686274509803E-2</v>
      </c>
      <c r="D56" s="65">
        <v>14</v>
      </c>
      <c r="E56" s="9">
        <f>IF(D62=0, "-", D56/D62)</f>
        <v>5.3231939163498096E-2</v>
      </c>
      <c r="F56" s="81">
        <v>214</v>
      </c>
      <c r="G56" s="34">
        <f>IF(F62=0, "-", F56/F62)</f>
        <v>6.0315670800450957E-2</v>
      </c>
      <c r="H56" s="65">
        <v>265</v>
      </c>
      <c r="I56" s="9">
        <f>IF(H62=0, "-", H56/H62)</f>
        <v>8.9587559161595678E-2</v>
      </c>
      <c r="J56" s="8">
        <f t="shared" si="4"/>
        <v>0</v>
      </c>
      <c r="K56" s="9">
        <f t="shared" si="5"/>
        <v>-0.19245283018867926</v>
      </c>
    </row>
    <row r="57" spans="1:11" x14ac:dyDescent="0.25">
      <c r="A57" s="7" t="s">
        <v>583</v>
      </c>
      <c r="B57" s="65">
        <v>4</v>
      </c>
      <c r="C57" s="34">
        <f>IF(B62=0, "-", B57/B62)</f>
        <v>1.1204481792717087E-2</v>
      </c>
      <c r="D57" s="65">
        <v>6</v>
      </c>
      <c r="E57" s="9">
        <f>IF(D62=0, "-", D57/D62)</f>
        <v>2.2813688212927757E-2</v>
      </c>
      <c r="F57" s="81">
        <v>134</v>
      </c>
      <c r="G57" s="34">
        <f>IF(F62=0, "-", F57/F62)</f>
        <v>3.7767756482525366E-2</v>
      </c>
      <c r="H57" s="65">
        <v>190</v>
      </c>
      <c r="I57" s="9">
        <f>IF(H62=0, "-", H57/H62)</f>
        <v>6.4232589587559161E-2</v>
      </c>
      <c r="J57" s="8">
        <f t="shared" si="4"/>
        <v>-0.33333333333333331</v>
      </c>
      <c r="K57" s="9">
        <f t="shared" si="5"/>
        <v>-0.29473684210526313</v>
      </c>
    </row>
    <row r="58" spans="1:11" x14ac:dyDescent="0.25">
      <c r="A58" s="7" t="s">
        <v>584</v>
      </c>
      <c r="B58" s="65">
        <v>19</v>
      </c>
      <c r="C58" s="34">
        <f>IF(B62=0, "-", B58/B62)</f>
        <v>5.3221288515406161E-2</v>
      </c>
      <c r="D58" s="65">
        <v>9</v>
      </c>
      <c r="E58" s="9">
        <f>IF(D62=0, "-", D58/D62)</f>
        <v>3.4220532319391636E-2</v>
      </c>
      <c r="F58" s="81">
        <v>233</v>
      </c>
      <c r="G58" s="34">
        <f>IF(F62=0, "-", F58/F62)</f>
        <v>6.5670800450958286E-2</v>
      </c>
      <c r="H58" s="65">
        <v>133</v>
      </c>
      <c r="I58" s="9">
        <f>IF(H62=0, "-", H58/H62)</f>
        <v>4.4962812711291412E-2</v>
      </c>
      <c r="J58" s="8">
        <f t="shared" si="4"/>
        <v>1.1111111111111112</v>
      </c>
      <c r="K58" s="9">
        <f t="shared" si="5"/>
        <v>0.75187969924812026</v>
      </c>
    </row>
    <row r="59" spans="1:11" x14ac:dyDescent="0.25">
      <c r="A59" s="7" t="s">
        <v>585</v>
      </c>
      <c r="B59" s="65">
        <v>63</v>
      </c>
      <c r="C59" s="34">
        <f>IF(B62=0, "-", B59/B62)</f>
        <v>0.17647058823529413</v>
      </c>
      <c r="D59" s="65">
        <v>18</v>
      </c>
      <c r="E59" s="9">
        <f>IF(D62=0, "-", D59/D62)</f>
        <v>6.8441064638783272E-2</v>
      </c>
      <c r="F59" s="81">
        <v>549</v>
      </c>
      <c r="G59" s="34">
        <f>IF(F62=0, "-", F59/F62)</f>
        <v>0.15473506200676437</v>
      </c>
      <c r="H59" s="65">
        <v>314</v>
      </c>
      <c r="I59" s="9">
        <f>IF(H62=0, "-", H59/H62)</f>
        <v>0.10615280594996619</v>
      </c>
      <c r="J59" s="8">
        <f t="shared" si="4"/>
        <v>2.5</v>
      </c>
      <c r="K59" s="9">
        <f t="shared" si="5"/>
        <v>0.74840764331210186</v>
      </c>
    </row>
    <row r="60" spans="1:11" x14ac:dyDescent="0.25">
      <c r="A60" s="7" t="s">
        <v>586</v>
      </c>
      <c r="B60" s="65">
        <v>4</v>
      </c>
      <c r="C60" s="34">
        <f>IF(B62=0, "-", B60/B62)</f>
        <v>1.1204481792717087E-2</v>
      </c>
      <c r="D60" s="65">
        <v>12</v>
      </c>
      <c r="E60" s="9">
        <f>IF(D62=0, "-", D60/D62)</f>
        <v>4.5627376425855515E-2</v>
      </c>
      <c r="F60" s="81">
        <v>94</v>
      </c>
      <c r="G60" s="34">
        <f>IF(F62=0, "-", F60/F62)</f>
        <v>2.6493799323562571E-2</v>
      </c>
      <c r="H60" s="65">
        <v>149</v>
      </c>
      <c r="I60" s="9">
        <f>IF(H62=0, "-", H60/H62)</f>
        <v>5.0371872887085868E-2</v>
      </c>
      <c r="J60" s="8">
        <f t="shared" si="4"/>
        <v>-0.66666666666666663</v>
      </c>
      <c r="K60" s="9">
        <f t="shared" si="5"/>
        <v>-0.36912751677852351</v>
      </c>
    </row>
    <row r="61" spans="1:11" x14ac:dyDescent="0.25">
      <c r="A61" s="2"/>
      <c r="B61" s="68"/>
      <c r="C61" s="33"/>
      <c r="D61" s="68"/>
      <c r="E61" s="6"/>
      <c r="F61" s="82"/>
      <c r="G61" s="33"/>
      <c r="H61" s="68"/>
      <c r="I61" s="6"/>
      <c r="J61" s="5"/>
      <c r="K61" s="6"/>
    </row>
    <row r="62" spans="1:11" s="43" customFormat="1" x14ac:dyDescent="0.25">
      <c r="A62" s="162" t="s">
        <v>637</v>
      </c>
      <c r="B62" s="71">
        <f>SUM(B44:B61)</f>
        <v>357</v>
      </c>
      <c r="C62" s="40">
        <f>B62/20204</f>
        <v>1.7669768362700455E-2</v>
      </c>
      <c r="D62" s="71">
        <f>SUM(D44:D61)</f>
        <v>263</v>
      </c>
      <c r="E62" s="41">
        <f>D62/16458</f>
        <v>1.5980070482440149E-2</v>
      </c>
      <c r="F62" s="77">
        <f>SUM(F44:F61)</f>
        <v>3548</v>
      </c>
      <c r="G62" s="42">
        <f>F62/235591</f>
        <v>1.5059998047463613E-2</v>
      </c>
      <c r="H62" s="71">
        <f>SUM(H44:H61)</f>
        <v>2958</v>
      </c>
      <c r="I62" s="41">
        <f>H62/229775</f>
        <v>1.2873463170492873E-2</v>
      </c>
      <c r="J62" s="37">
        <f>IF(D62=0, "-", IF((B62-D62)/D62&lt;10, (B62-D62)/D62, "&gt;999%"))</f>
        <v>0.35741444866920152</v>
      </c>
      <c r="K62" s="38">
        <f>IF(H62=0, "-", IF((F62-H62)/H62&lt;10, (F62-H62)/H62, "&gt;999%"))</f>
        <v>0.19945909398242057</v>
      </c>
    </row>
    <row r="63" spans="1:11" x14ac:dyDescent="0.25">
      <c r="B63" s="83"/>
      <c r="D63" s="83"/>
      <c r="F63" s="83"/>
      <c r="H63" s="83"/>
    </row>
    <row r="64" spans="1:11" x14ac:dyDescent="0.25">
      <c r="A64" s="27" t="s">
        <v>636</v>
      </c>
      <c r="B64" s="71">
        <v>1000</v>
      </c>
      <c r="C64" s="40">
        <f>B64/20204</f>
        <v>4.9495149475351413E-2</v>
      </c>
      <c r="D64" s="71">
        <v>740</v>
      </c>
      <c r="E64" s="41">
        <f>D64/16458</f>
        <v>4.4962935958196622E-2</v>
      </c>
      <c r="F64" s="77">
        <v>10995</v>
      </c>
      <c r="G64" s="42">
        <f>F64/235591</f>
        <v>4.6669864298721088E-2</v>
      </c>
      <c r="H64" s="71">
        <v>9574</v>
      </c>
      <c r="I64" s="41">
        <f>H64/229775</f>
        <v>4.1666848003481666E-2</v>
      </c>
      <c r="J64" s="37">
        <f>IF(D64=0, "-", IF((B64-D64)/D64&lt;10, (B64-D64)/D64, "&gt;999%"))</f>
        <v>0.35135135135135137</v>
      </c>
      <c r="K64" s="38">
        <f>IF(H64=0, "-", IF((F64-H64)/H64&lt;10, (F64-H64)/H64, "&gt;999%"))</f>
        <v>0.14842281178190933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64"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3"/>
  <sheetViews>
    <sheetView tabSelected="1" zoomScaleNormal="100" workbookViewId="0">
      <selection activeCell="M1" sqref="M1"/>
    </sheetView>
  </sheetViews>
  <sheetFormatPr defaultRowHeight="13.2" x14ac:dyDescent="0.25"/>
  <cols>
    <col min="1" max="1" width="25.77734375" bestFit="1" customWidth="1"/>
    <col min="2" max="11" width="8.44140625" customWidth="1"/>
  </cols>
  <sheetData>
    <row r="1" spans="1:11" s="52" customFormat="1" ht="20.399999999999999" x14ac:dyDescent="0.35">
      <c r="A1" s="4" t="s">
        <v>10</v>
      </c>
      <c r="B1" s="198" t="s">
        <v>643</v>
      </c>
      <c r="C1" s="198"/>
      <c r="D1" s="198"/>
      <c r="E1" s="199"/>
      <c r="F1" s="199"/>
      <c r="G1" s="199"/>
      <c r="H1" s="199"/>
      <c r="I1" s="199"/>
      <c r="J1" s="199"/>
      <c r="K1" s="199"/>
    </row>
    <row r="2" spans="1:11" s="52" customFormat="1" ht="20.399999999999999" x14ac:dyDescent="0.35">
      <c r="A2" s="4" t="s">
        <v>113</v>
      </c>
      <c r="B2" s="202" t="s">
        <v>104</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43</v>
      </c>
      <c r="B7" s="65">
        <v>27</v>
      </c>
      <c r="C7" s="39">
        <f>IF(B33=0, "-", B7/B33)</f>
        <v>2.7E-2</v>
      </c>
      <c r="D7" s="65">
        <v>23</v>
      </c>
      <c r="E7" s="21">
        <f>IF(D33=0, "-", D7/D33)</f>
        <v>3.1081081081081083E-2</v>
      </c>
      <c r="F7" s="81">
        <v>171</v>
      </c>
      <c r="G7" s="39">
        <f>IF(F33=0, "-", F7/F33)</f>
        <v>1.5552523874488404E-2</v>
      </c>
      <c r="H7" s="65">
        <v>153</v>
      </c>
      <c r="I7" s="21">
        <f>IF(H33=0, "-", H7/H33)</f>
        <v>1.5980781282640483E-2</v>
      </c>
      <c r="J7" s="20">
        <f t="shared" ref="J7:J31" si="0">IF(D7=0, "-", IF((B7-D7)/D7&lt;10, (B7-D7)/D7, "&gt;999%"))</f>
        <v>0.17391304347826086</v>
      </c>
      <c r="K7" s="21">
        <f t="shared" ref="K7:K31" si="1">IF(H7=0, "-", IF((F7-H7)/H7&lt;10, (F7-H7)/H7, "&gt;999%"))</f>
        <v>0.11764705882352941</v>
      </c>
    </row>
    <row r="8" spans="1:11" x14ac:dyDescent="0.25">
      <c r="A8" s="7" t="s">
        <v>44</v>
      </c>
      <c r="B8" s="65">
        <v>2</v>
      </c>
      <c r="C8" s="39">
        <f>IF(B33=0, "-", B8/B33)</f>
        <v>2E-3</v>
      </c>
      <c r="D8" s="65">
        <v>0</v>
      </c>
      <c r="E8" s="21">
        <f>IF(D33=0, "-", D8/D33)</f>
        <v>0</v>
      </c>
      <c r="F8" s="81">
        <v>7</v>
      </c>
      <c r="G8" s="39">
        <f>IF(F33=0, "-", F8/F33)</f>
        <v>6.3665302410186443E-4</v>
      </c>
      <c r="H8" s="65">
        <v>6</v>
      </c>
      <c r="I8" s="21">
        <f>IF(H33=0, "-", H8/H33)</f>
        <v>6.2669730520158759E-4</v>
      </c>
      <c r="J8" s="20" t="str">
        <f t="shared" si="0"/>
        <v>-</v>
      </c>
      <c r="K8" s="21">
        <f t="shared" si="1"/>
        <v>0.16666666666666666</v>
      </c>
    </row>
    <row r="9" spans="1:11" x14ac:dyDescent="0.25">
      <c r="A9" s="7" t="s">
        <v>47</v>
      </c>
      <c r="B9" s="65">
        <v>15</v>
      </c>
      <c r="C9" s="39">
        <f>IF(B33=0, "-", B9/B33)</f>
        <v>1.4999999999999999E-2</v>
      </c>
      <c r="D9" s="65">
        <v>20</v>
      </c>
      <c r="E9" s="21">
        <f>IF(D33=0, "-", D9/D33)</f>
        <v>2.7027027027027029E-2</v>
      </c>
      <c r="F9" s="81">
        <v>164</v>
      </c>
      <c r="G9" s="39">
        <f>IF(F33=0, "-", F9/F33)</f>
        <v>1.491587085038654E-2</v>
      </c>
      <c r="H9" s="65">
        <v>265</v>
      </c>
      <c r="I9" s="21">
        <f>IF(H33=0, "-", H9/H33)</f>
        <v>2.7679130979736788E-2</v>
      </c>
      <c r="J9" s="20">
        <f t="shared" si="0"/>
        <v>-0.25</v>
      </c>
      <c r="K9" s="21">
        <f t="shared" si="1"/>
        <v>-0.38113207547169814</v>
      </c>
    </row>
    <row r="10" spans="1:11" x14ac:dyDescent="0.25">
      <c r="A10" s="7" t="s">
        <v>48</v>
      </c>
      <c r="B10" s="65">
        <v>0</v>
      </c>
      <c r="C10" s="39">
        <f>IF(B33=0, "-", B10/B33)</f>
        <v>0</v>
      </c>
      <c r="D10" s="65">
        <v>4</v>
      </c>
      <c r="E10" s="21">
        <f>IF(D33=0, "-", D10/D33)</f>
        <v>5.4054054054054057E-3</v>
      </c>
      <c r="F10" s="81">
        <v>47</v>
      </c>
      <c r="G10" s="39">
        <f>IF(F33=0, "-", F10/F33)</f>
        <v>4.2746703046839469E-3</v>
      </c>
      <c r="H10" s="65">
        <v>150</v>
      </c>
      <c r="I10" s="21">
        <f>IF(H33=0, "-", H10/H33)</f>
        <v>1.5667432630039693E-2</v>
      </c>
      <c r="J10" s="20">
        <f t="shared" si="0"/>
        <v>-1</v>
      </c>
      <c r="K10" s="21">
        <f t="shared" si="1"/>
        <v>-0.68666666666666665</v>
      </c>
    </row>
    <row r="11" spans="1:11" x14ac:dyDescent="0.25">
      <c r="A11" s="7" t="s">
        <v>49</v>
      </c>
      <c r="B11" s="65">
        <v>4</v>
      </c>
      <c r="C11" s="39">
        <f>IF(B33=0, "-", B11/B33)</f>
        <v>4.0000000000000001E-3</v>
      </c>
      <c r="D11" s="65">
        <v>12</v>
      </c>
      <c r="E11" s="21">
        <f>IF(D33=0, "-", D11/D33)</f>
        <v>1.6216216216216217E-2</v>
      </c>
      <c r="F11" s="81">
        <v>51</v>
      </c>
      <c r="G11" s="39">
        <f>IF(F33=0, "-", F11/F33)</f>
        <v>4.6384720327421556E-3</v>
      </c>
      <c r="H11" s="65">
        <v>71</v>
      </c>
      <c r="I11" s="21">
        <f>IF(H33=0, "-", H11/H33)</f>
        <v>7.4159181115521205E-3</v>
      </c>
      <c r="J11" s="20">
        <f t="shared" si="0"/>
        <v>-0.66666666666666663</v>
      </c>
      <c r="K11" s="21">
        <f t="shared" si="1"/>
        <v>-0.28169014084507044</v>
      </c>
    </row>
    <row r="12" spans="1:11" x14ac:dyDescent="0.25">
      <c r="A12" s="7" t="s">
        <v>50</v>
      </c>
      <c r="B12" s="65">
        <v>137</v>
      </c>
      <c r="C12" s="39">
        <f>IF(B33=0, "-", B12/B33)</f>
        <v>0.13700000000000001</v>
      </c>
      <c r="D12" s="65">
        <v>108</v>
      </c>
      <c r="E12" s="21">
        <f>IF(D33=0, "-", D12/D33)</f>
        <v>0.14594594594594595</v>
      </c>
      <c r="F12" s="81">
        <v>1256</v>
      </c>
      <c r="G12" s="39">
        <f>IF(F33=0, "-", F12/F33)</f>
        <v>0.1142337426102774</v>
      </c>
      <c r="H12" s="65">
        <v>1212</v>
      </c>
      <c r="I12" s="21">
        <f>IF(H33=0, "-", H12/H33)</f>
        <v>0.1265928556507207</v>
      </c>
      <c r="J12" s="20">
        <f t="shared" si="0"/>
        <v>0.26851851851851855</v>
      </c>
      <c r="K12" s="21">
        <f t="shared" si="1"/>
        <v>3.6303630363036306E-2</v>
      </c>
    </row>
    <row r="13" spans="1:11" x14ac:dyDescent="0.25">
      <c r="A13" s="7" t="s">
        <v>53</v>
      </c>
      <c r="B13" s="65">
        <v>76</v>
      </c>
      <c r="C13" s="39">
        <f>IF(B33=0, "-", B13/B33)</f>
        <v>7.5999999999999998E-2</v>
      </c>
      <c r="D13" s="65">
        <v>126</v>
      </c>
      <c r="E13" s="21">
        <f>IF(D33=0, "-", D13/D33)</f>
        <v>0.17027027027027028</v>
      </c>
      <c r="F13" s="81">
        <v>1251</v>
      </c>
      <c r="G13" s="39">
        <f>IF(F33=0, "-", F13/F33)</f>
        <v>0.11377899045020463</v>
      </c>
      <c r="H13" s="65">
        <v>1346</v>
      </c>
      <c r="I13" s="21">
        <f>IF(H33=0, "-", H13/H33)</f>
        <v>0.1405890954668895</v>
      </c>
      <c r="J13" s="20">
        <f t="shared" si="0"/>
        <v>-0.3968253968253968</v>
      </c>
      <c r="K13" s="21">
        <f t="shared" si="1"/>
        <v>-7.0579494799405645E-2</v>
      </c>
    </row>
    <row r="14" spans="1:11" x14ac:dyDescent="0.25">
      <c r="A14" s="7" t="s">
        <v>56</v>
      </c>
      <c r="B14" s="65">
        <v>6</v>
      </c>
      <c r="C14" s="39">
        <f>IF(B33=0, "-", B14/B33)</f>
        <v>6.0000000000000001E-3</v>
      </c>
      <c r="D14" s="65">
        <v>7</v>
      </c>
      <c r="E14" s="21">
        <f>IF(D33=0, "-", D14/D33)</f>
        <v>9.45945945945946E-3</v>
      </c>
      <c r="F14" s="81">
        <v>91</v>
      </c>
      <c r="G14" s="39">
        <f>IF(F33=0, "-", F14/F33)</f>
        <v>8.2764893133242378E-3</v>
      </c>
      <c r="H14" s="65">
        <v>78</v>
      </c>
      <c r="I14" s="21">
        <f>IF(H33=0, "-", H14/H33)</f>
        <v>8.1470649676206389E-3</v>
      </c>
      <c r="J14" s="20">
        <f t="shared" si="0"/>
        <v>-0.14285714285714285</v>
      </c>
      <c r="K14" s="21">
        <f t="shared" si="1"/>
        <v>0.16666666666666666</v>
      </c>
    </row>
    <row r="15" spans="1:11" x14ac:dyDescent="0.25">
      <c r="A15" s="7" t="s">
        <v>57</v>
      </c>
      <c r="B15" s="65">
        <v>0</v>
      </c>
      <c r="C15" s="39">
        <f>IF(B33=0, "-", B15/B33)</f>
        <v>0</v>
      </c>
      <c r="D15" s="65">
        <v>0</v>
      </c>
      <c r="E15" s="21">
        <f>IF(D33=0, "-", D15/D33)</f>
        <v>0</v>
      </c>
      <c r="F15" s="81">
        <v>0</v>
      </c>
      <c r="G15" s="39">
        <f>IF(F33=0, "-", F15/F33)</f>
        <v>0</v>
      </c>
      <c r="H15" s="65">
        <v>3</v>
      </c>
      <c r="I15" s="21">
        <f>IF(H33=0, "-", H15/H33)</f>
        <v>3.1334865260079379E-4</v>
      </c>
      <c r="J15" s="20" t="str">
        <f t="shared" si="0"/>
        <v>-</v>
      </c>
      <c r="K15" s="21">
        <f t="shared" si="1"/>
        <v>-1</v>
      </c>
    </row>
    <row r="16" spans="1:11" x14ac:dyDescent="0.25">
      <c r="A16" s="7" t="s">
        <v>58</v>
      </c>
      <c r="B16" s="65">
        <v>349</v>
      </c>
      <c r="C16" s="39">
        <f>IF(B33=0, "-", B16/B33)</f>
        <v>0.34899999999999998</v>
      </c>
      <c r="D16" s="65">
        <v>189</v>
      </c>
      <c r="E16" s="21">
        <f>IF(D33=0, "-", D16/D33)</f>
        <v>0.25540540540540541</v>
      </c>
      <c r="F16" s="81">
        <v>3338</v>
      </c>
      <c r="G16" s="39">
        <f>IF(F33=0, "-", F16/F33)</f>
        <v>0.30359254206457481</v>
      </c>
      <c r="H16" s="65">
        <v>2280</v>
      </c>
      <c r="I16" s="21">
        <f>IF(H33=0, "-", H16/H33)</f>
        <v>0.23814497597660331</v>
      </c>
      <c r="J16" s="20">
        <f t="shared" si="0"/>
        <v>0.84656084656084651</v>
      </c>
      <c r="K16" s="21">
        <f t="shared" si="1"/>
        <v>0.46403508771929824</v>
      </c>
    </row>
    <row r="17" spans="1:11" x14ac:dyDescent="0.25">
      <c r="A17" s="7" t="s">
        <v>61</v>
      </c>
      <c r="B17" s="65">
        <v>39</v>
      </c>
      <c r="C17" s="39">
        <f>IF(B33=0, "-", B17/B33)</f>
        <v>3.9E-2</v>
      </c>
      <c r="D17" s="65">
        <v>36</v>
      </c>
      <c r="E17" s="21">
        <f>IF(D33=0, "-", D17/D33)</f>
        <v>4.8648648648648651E-2</v>
      </c>
      <c r="F17" s="81">
        <v>476</v>
      </c>
      <c r="G17" s="39">
        <f>IF(F33=0, "-", F17/F33)</f>
        <v>4.3292405638926786E-2</v>
      </c>
      <c r="H17" s="65">
        <v>474</v>
      </c>
      <c r="I17" s="21">
        <f>IF(H33=0, "-", H17/H33)</f>
        <v>4.9509087110925422E-2</v>
      </c>
      <c r="J17" s="20">
        <f t="shared" si="0"/>
        <v>8.3333333333333329E-2</v>
      </c>
      <c r="K17" s="21">
        <f t="shared" si="1"/>
        <v>4.2194092827004216E-3</v>
      </c>
    </row>
    <row r="18" spans="1:11" x14ac:dyDescent="0.25">
      <c r="A18" s="7" t="s">
        <v>64</v>
      </c>
      <c r="B18" s="65">
        <v>75</v>
      </c>
      <c r="C18" s="39">
        <f>IF(B33=0, "-", B18/B33)</f>
        <v>7.4999999999999997E-2</v>
      </c>
      <c r="D18" s="65">
        <v>70</v>
      </c>
      <c r="E18" s="21">
        <f>IF(D33=0, "-", D18/D33)</f>
        <v>9.45945945945946E-2</v>
      </c>
      <c r="F18" s="81">
        <v>742</v>
      </c>
      <c r="G18" s="39">
        <f>IF(F33=0, "-", F18/F33)</f>
        <v>6.7485220554797637E-2</v>
      </c>
      <c r="H18" s="65">
        <v>679</v>
      </c>
      <c r="I18" s="21">
        <f>IF(H33=0, "-", H18/H33)</f>
        <v>7.092124503864633E-2</v>
      </c>
      <c r="J18" s="20">
        <f t="shared" si="0"/>
        <v>7.1428571428571425E-2</v>
      </c>
      <c r="K18" s="21">
        <f t="shared" si="1"/>
        <v>9.2783505154639179E-2</v>
      </c>
    </row>
    <row r="19" spans="1:11" x14ac:dyDescent="0.25">
      <c r="A19" s="7" t="s">
        <v>68</v>
      </c>
      <c r="B19" s="65">
        <v>63</v>
      </c>
      <c r="C19" s="39">
        <f>IF(B33=0, "-", B19/B33)</f>
        <v>6.3E-2</v>
      </c>
      <c r="D19" s="65">
        <v>11</v>
      </c>
      <c r="E19" s="21">
        <f>IF(D33=0, "-", D19/D33)</f>
        <v>1.4864864864864866E-2</v>
      </c>
      <c r="F19" s="81">
        <v>696</v>
      </c>
      <c r="G19" s="39">
        <f>IF(F33=0, "-", F19/F33)</f>
        <v>6.3301500682128239E-2</v>
      </c>
      <c r="H19" s="65">
        <v>365</v>
      </c>
      <c r="I19" s="21">
        <f>IF(H33=0, "-", H19/H33)</f>
        <v>3.8124086066429912E-2</v>
      </c>
      <c r="J19" s="20">
        <f t="shared" si="0"/>
        <v>4.7272727272727275</v>
      </c>
      <c r="K19" s="21">
        <f t="shared" si="1"/>
        <v>0.9068493150684932</v>
      </c>
    </row>
    <row r="20" spans="1:11" x14ac:dyDescent="0.25">
      <c r="A20" s="7" t="s">
        <v>71</v>
      </c>
      <c r="B20" s="65">
        <v>19</v>
      </c>
      <c r="C20" s="39">
        <f>IF(B33=0, "-", B20/B33)</f>
        <v>1.9E-2</v>
      </c>
      <c r="D20" s="65">
        <v>7</v>
      </c>
      <c r="E20" s="21">
        <f>IF(D33=0, "-", D20/D33)</f>
        <v>9.45945945945946E-3</v>
      </c>
      <c r="F20" s="81">
        <v>231</v>
      </c>
      <c r="G20" s="39">
        <f>IF(F33=0, "-", F20/F33)</f>
        <v>2.1009549795361529E-2</v>
      </c>
      <c r="H20" s="65">
        <v>142</v>
      </c>
      <c r="I20" s="21">
        <f>IF(H33=0, "-", H20/H33)</f>
        <v>1.4831836223104241E-2</v>
      </c>
      <c r="J20" s="20">
        <f t="shared" si="0"/>
        <v>1.7142857142857142</v>
      </c>
      <c r="K20" s="21">
        <f t="shared" si="1"/>
        <v>0.62676056338028174</v>
      </c>
    </row>
    <row r="21" spans="1:11" x14ac:dyDescent="0.25">
      <c r="A21" s="7" t="s">
        <v>72</v>
      </c>
      <c r="B21" s="65">
        <v>11</v>
      </c>
      <c r="C21" s="39">
        <f>IF(B33=0, "-", B21/B33)</f>
        <v>1.0999999999999999E-2</v>
      </c>
      <c r="D21" s="65">
        <v>12</v>
      </c>
      <c r="E21" s="21">
        <f>IF(D33=0, "-", D21/D33)</f>
        <v>1.6216216216216217E-2</v>
      </c>
      <c r="F21" s="81">
        <v>67</v>
      </c>
      <c r="G21" s="39">
        <f>IF(F33=0, "-", F21/F33)</f>
        <v>6.0936789449749888E-3</v>
      </c>
      <c r="H21" s="65">
        <v>101</v>
      </c>
      <c r="I21" s="21">
        <f>IF(H33=0, "-", H21/H33)</f>
        <v>1.0549404637560059E-2</v>
      </c>
      <c r="J21" s="20">
        <f t="shared" si="0"/>
        <v>-8.3333333333333329E-2</v>
      </c>
      <c r="K21" s="21">
        <f t="shared" si="1"/>
        <v>-0.33663366336633666</v>
      </c>
    </row>
    <row r="22" spans="1:11" x14ac:dyDescent="0.25">
      <c r="A22" s="7" t="s">
        <v>77</v>
      </c>
      <c r="B22" s="65">
        <v>14</v>
      </c>
      <c r="C22" s="39">
        <f>IF(B33=0, "-", B22/B33)</f>
        <v>1.4E-2</v>
      </c>
      <c r="D22" s="65">
        <v>14</v>
      </c>
      <c r="E22" s="21">
        <f>IF(D33=0, "-", D22/D33)</f>
        <v>1.891891891891892E-2</v>
      </c>
      <c r="F22" s="81">
        <v>220</v>
      </c>
      <c r="G22" s="39">
        <f>IF(F33=0, "-", F22/F33)</f>
        <v>2.0009095043201454E-2</v>
      </c>
      <c r="H22" s="65">
        <v>273</v>
      </c>
      <c r="I22" s="21">
        <f>IF(H33=0, "-", H22/H33)</f>
        <v>2.8514727386672236E-2</v>
      </c>
      <c r="J22" s="20">
        <f t="shared" si="0"/>
        <v>0</v>
      </c>
      <c r="K22" s="21">
        <f t="shared" si="1"/>
        <v>-0.19413919413919414</v>
      </c>
    </row>
    <row r="23" spans="1:11" x14ac:dyDescent="0.25">
      <c r="A23" s="7" t="s">
        <v>78</v>
      </c>
      <c r="B23" s="65">
        <v>46</v>
      </c>
      <c r="C23" s="39">
        <f>IF(B33=0, "-", B23/B33)</f>
        <v>4.5999999999999999E-2</v>
      </c>
      <c r="D23" s="65">
        <v>41</v>
      </c>
      <c r="E23" s="21">
        <f>IF(D33=0, "-", D23/D33)</f>
        <v>5.5405405405405408E-2</v>
      </c>
      <c r="F23" s="81">
        <v>554</v>
      </c>
      <c r="G23" s="39">
        <f>IF(F33=0, "-", F23/F33)</f>
        <v>5.0386539336061846E-2</v>
      </c>
      <c r="H23" s="65">
        <v>577</v>
      </c>
      <c r="I23" s="21">
        <f>IF(H33=0, "-", H23/H33)</f>
        <v>6.0267390850219343E-2</v>
      </c>
      <c r="J23" s="20">
        <f t="shared" si="0"/>
        <v>0.12195121951219512</v>
      </c>
      <c r="K23" s="21">
        <f t="shared" si="1"/>
        <v>-3.9861351819757362E-2</v>
      </c>
    </row>
    <row r="24" spans="1:11" x14ac:dyDescent="0.25">
      <c r="A24" s="7" t="s">
        <v>84</v>
      </c>
      <c r="B24" s="65">
        <v>0</v>
      </c>
      <c r="C24" s="39">
        <f>IF(B33=0, "-", B24/B33)</f>
        <v>0</v>
      </c>
      <c r="D24" s="65">
        <v>0</v>
      </c>
      <c r="E24" s="21">
        <f>IF(D33=0, "-", D24/D33)</f>
        <v>0</v>
      </c>
      <c r="F24" s="81">
        <v>4</v>
      </c>
      <c r="G24" s="39">
        <f>IF(F33=0, "-", F24/F33)</f>
        <v>3.6380172805820825E-4</v>
      </c>
      <c r="H24" s="65">
        <v>6</v>
      </c>
      <c r="I24" s="21">
        <f>IF(H33=0, "-", H24/H33)</f>
        <v>6.2669730520158759E-4</v>
      </c>
      <c r="J24" s="20" t="str">
        <f t="shared" si="0"/>
        <v>-</v>
      </c>
      <c r="K24" s="21">
        <f t="shared" si="1"/>
        <v>-0.33333333333333331</v>
      </c>
    </row>
    <row r="25" spans="1:11" x14ac:dyDescent="0.25">
      <c r="A25" s="7" t="s">
        <v>88</v>
      </c>
      <c r="B25" s="65">
        <v>8</v>
      </c>
      <c r="C25" s="39">
        <f>IF(B33=0, "-", B25/B33)</f>
        <v>8.0000000000000002E-3</v>
      </c>
      <c r="D25" s="65">
        <v>3</v>
      </c>
      <c r="E25" s="21">
        <f>IF(D33=0, "-", D25/D33)</f>
        <v>4.0540540540540543E-3</v>
      </c>
      <c r="F25" s="81">
        <v>343</v>
      </c>
      <c r="G25" s="39">
        <f>IF(F33=0, "-", F25/F33)</f>
        <v>3.119599818099136E-2</v>
      </c>
      <c r="H25" s="65">
        <v>292</v>
      </c>
      <c r="I25" s="21">
        <f>IF(H33=0, "-", H25/H33)</f>
        <v>3.049926885314393E-2</v>
      </c>
      <c r="J25" s="20">
        <f t="shared" si="0"/>
        <v>1.6666666666666667</v>
      </c>
      <c r="K25" s="21">
        <f t="shared" si="1"/>
        <v>0.17465753424657535</v>
      </c>
    </row>
    <row r="26" spans="1:11" x14ac:dyDescent="0.25">
      <c r="A26" s="7" t="s">
        <v>90</v>
      </c>
      <c r="B26" s="65">
        <v>4</v>
      </c>
      <c r="C26" s="39">
        <f>IF(B33=0, "-", B26/B33)</f>
        <v>4.0000000000000001E-3</v>
      </c>
      <c r="D26" s="65">
        <v>6</v>
      </c>
      <c r="E26" s="21">
        <f>IF(D33=0, "-", D26/D33)</f>
        <v>8.1081081081081086E-3</v>
      </c>
      <c r="F26" s="81">
        <v>134</v>
      </c>
      <c r="G26" s="39">
        <f>IF(F33=0, "-", F26/F33)</f>
        <v>1.2187357889949978E-2</v>
      </c>
      <c r="H26" s="65">
        <v>190</v>
      </c>
      <c r="I26" s="21">
        <f>IF(H33=0, "-", H26/H33)</f>
        <v>1.9845414664716943E-2</v>
      </c>
      <c r="J26" s="20">
        <f t="shared" si="0"/>
        <v>-0.33333333333333331</v>
      </c>
      <c r="K26" s="21">
        <f t="shared" si="1"/>
        <v>-0.29473684210526313</v>
      </c>
    </row>
    <row r="27" spans="1:11" x14ac:dyDescent="0.25">
      <c r="A27" s="7" t="s">
        <v>91</v>
      </c>
      <c r="B27" s="65">
        <v>0</v>
      </c>
      <c r="C27" s="39">
        <f>IF(B33=0, "-", B27/B33)</f>
        <v>0</v>
      </c>
      <c r="D27" s="65">
        <v>0</v>
      </c>
      <c r="E27" s="21">
        <f>IF(D33=0, "-", D27/D33)</f>
        <v>0</v>
      </c>
      <c r="F27" s="81">
        <v>1</v>
      </c>
      <c r="G27" s="39">
        <f>IF(F33=0, "-", F27/F33)</f>
        <v>9.0950432014552063E-5</v>
      </c>
      <c r="H27" s="65">
        <v>0</v>
      </c>
      <c r="I27" s="21">
        <f>IF(H33=0, "-", H27/H33)</f>
        <v>0</v>
      </c>
      <c r="J27" s="20" t="str">
        <f t="shared" si="0"/>
        <v>-</v>
      </c>
      <c r="K27" s="21" t="str">
        <f t="shared" si="1"/>
        <v>-</v>
      </c>
    </row>
    <row r="28" spans="1:11" x14ac:dyDescent="0.25">
      <c r="A28" s="7" t="s">
        <v>98</v>
      </c>
      <c r="B28" s="65">
        <v>23</v>
      </c>
      <c r="C28" s="39">
        <f>IF(B33=0, "-", B28/B33)</f>
        <v>2.3E-2</v>
      </c>
      <c r="D28" s="65">
        <v>10</v>
      </c>
      <c r="E28" s="21">
        <f>IF(D33=0, "-", D28/D33)</f>
        <v>1.3513513513513514E-2</v>
      </c>
      <c r="F28" s="81">
        <v>282</v>
      </c>
      <c r="G28" s="39">
        <f>IF(F33=0, "-", F28/F33)</f>
        <v>2.5648021828103683E-2</v>
      </c>
      <c r="H28" s="65">
        <v>152</v>
      </c>
      <c r="I28" s="21">
        <f>IF(H33=0, "-", H28/H33)</f>
        <v>1.5876331731773552E-2</v>
      </c>
      <c r="J28" s="20">
        <f t="shared" si="0"/>
        <v>1.3</v>
      </c>
      <c r="K28" s="21">
        <f t="shared" si="1"/>
        <v>0.85526315789473684</v>
      </c>
    </row>
    <row r="29" spans="1:11" x14ac:dyDescent="0.25">
      <c r="A29" s="7" t="s">
        <v>99</v>
      </c>
      <c r="B29" s="65">
        <v>14</v>
      </c>
      <c r="C29" s="39">
        <f>IF(B33=0, "-", B29/B33)</f>
        <v>1.4E-2</v>
      </c>
      <c r="D29" s="65">
        <v>9</v>
      </c>
      <c r="E29" s="21">
        <f>IF(D33=0, "-", D29/D33)</f>
        <v>1.2162162162162163E-2</v>
      </c>
      <c r="F29" s="81">
        <v>203</v>
      </c>
      <c r="G29" s="39">
        <f>IF(F33=0, "-", F29/F33)</f>
        <v>1.846293769895407E-2</v>
      </c>
      <c r="H29" s="65">
        <v>278</v>
      </c>
      <c r="I29" s="21">
        <f>IF(H33=0, "-", H29/H33)</f>
        <v>2.9036975141006893E-2</v>
      </c>
      <c r="J29" s="20">
        <f t="shared" si="0"/>
        <v>0.55555555555555558</v>
      </c>
      <c r="K29" s="21">
        <f t="shared" si="1"/>
        <v>-0.26978417266187049</v>
      </c>
    </row>
    <row r="30" spans="1:11" x14ac:dyDescent="0.25">
      <c r="A30" s="7" t="s">
        <v>101</v>
      </c>
      <c r="B30" s="65">
        <v>64</v>
      </c>
      <c r="C30" s="39">
        <f>IF(B33=0, "-", B30/B33)</f>
        <v>6.4000000000000001E-2</v>
      </c>
      <c r="D30" s="65">
        <v>20</v>
      </c>
      <c r="E30" s="21">
        <f>IF(D33=0, "-", D30/D33)</f>
        <v>2.7027027027027029E-2</v>
      </c>
      <c r="F30" s="81">
        <v>572</v>
      </c>
      <c r="G30" s="39">
        <f>IF(F33=0, "-", F30/F33)</f>
        <v>5.2023647112323781E-2</v>
      </c>
      <c r="H30" s="65">
        <v>332</v>
      </c>
      <c r="I30" s="21">
        <f>IF(H33=0, "-", H30/H33)</f>
        <v>3.4677250887821184E-2</v>
      </c>
      <c r="J30" s="20">
        <f t="shared" si="0"/>
        <v>2.2000000000000002</v>
      </c>
      <c r="K30" s="21">
        <f t="shared" si="1"/>
        <v>0.72289156626506024</v>
      </c>
    </row>
    <row r="31" spans="1:11" x14ac:dyDescent="0.25">
      <c r="A31" s="7" t="s">
        <v>102</v>
      </c>
      <c r="B31" s="65">
        <v>4</v>
      </c>
      <c r="C31" s="39">
        <f>IF(B33=0, "-", B31/B33)</f>
        <v>4.0000000000000001E-3</v>
      </c>
      <c r="D31" s="65">
        <v>12</v>
      </c>
      <c r="E31" s="21">
        <f>IF(D33=0, "-", D31/D33)</f>
        <v>1.6216216216216217E-2</v>
      </c>
      <c r="F31" s="81">
        <v>94</v>
      </c>
      <c r="G31" s="39">
        <f>IF(F33=0, "-", F31/F33)</f>
        <v>8.5493406093678937E-3</v>
      </c>
      <c r="H31" s="65">
        <v>149</v>
      </c>
      <c r="I31" s="21">
        <f>IF(H33=0, "-", H31/H33)</f>
        <v>1.5562983079172759E-2</v>
      </c>
      <c r="J31" s="20">
        <f t="shared" si="0"/>
        <v>-0.66666666666666663</v>
      </c>
      <c r="K31" s="21">
        <f t="shared" si="1"/>
        <v>-0.36912751677852351</v>
      </c>
    </row>
    <row r="32" spans="1:11" x14ac:dyDescent="0.25">
      <c r="A32" s="2"/>
      <c r="B32" s="68"/>
      <c r="C32" s="33"/>
      <c r="D32" s="68"/>
      <c r="E32" s="6"/>
      <c r="F32" s="82"/>
      <c r="G32" s="33"/>
      <c r="H32" s="68"/>
      <c r="I32" s="6"/>
      <c r="J32" s="5"/>
      <c r="K32" s="6"/>
    </row>
    <row r="33" spans="1:11" s="43" customFormat="1" x14ac:dyDescent="0.25">
      <c r="A33" s="162" t="s">
        <v>636</v>
      </c>
      <c r="B33" s="71">
        <f>SUM(B7:B32)</f>
        <v>1000</v>
      </c>
      <c r="C33" s="40">
        <v>1</v>
      </c>
      <c r="D33" s="71">
        <f>SUM(D7:D32)</f>
        <v>740</v>
      </c>
      <c r="E33" s="41">
        <v>1</v>
      </c>
      <c r="F33" s="77">
        <f>SUM(F7:F32)</f>
        <v>10995</v>
      </c>
      <c r="G33" s="42">
        <v>1</v>
      </c>
      <c r="H33" s="71">
        <f>SUM(H7:H32)</f>
        <v>9574</v>
      </c>
      <c r="I33" s="41">
        <v>1</v>
      </c>
      <c r="J33" s="37">
        <f>IF(D33=0, "-", (B33-D33)/D33)</f>
        <v>0.35135135135135137</v>
      </c>
      <c r="K33" s="38">
        <f>IF(H33=0, "-", (F33-H33)/H33)</f>
        <v>0.14842281178190933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611"/>
  <sheetViews>
    <sheetView tabSelected="1" zoomScaleNormal="100" workbookViewId="0">
      <selection activeCell="M1" sqref="M1"/>
    </sheetView>
  </sheetViews>
  <sheetFormatPr defaultRowHeight="13.2" x14ac:dyDescent="0.25"/>
  <cols>
    <col min="1" max="1" width="34.109375" bestFit="1" customWidth="1"/>
    <col min="6" max="6" width="1.77734375" customWidth="1"/>
  </cols>
  <sheetData>
    <row r="1" spans="1:10" s="52" customFormat="1" ht="20.399999999999999" x14ac:dyDescent="0.35">
      <c r="A1" s="4" t="s">
        <v>10</v>
      </c>
      <c r="B1" s="198" t="s">
        <v>21</v>
      </c>
      <c r="C1" s="199"/>
      <c r="D1" s="199"/>
      <c r="E1" s="199"/>
      <c r="F1" s="199"/>
      <c r="G1" s="199"/>
      <c r="H1" s="199"/>
      <c r="I1" s="199"/>
      <c r="J1" s="199"/>
    </row>
    <row r="2" spans="1:10" s="52" customFormat="1" ht="20.399999999999999" x14ac:dyDescent="0.35">
      <c r="A2" s="4" t="s">
        <v>113</v>
      </c>
      <c r="B2" s="202" t="s">
        <v>104</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c r="B5" s="57">
        <f>VALUE(RIGHT(B2, 4))</f>
        <v>2022</v>
      </c>
      <c r="C5" s="58">
        <f>B5-1</f>
        <v>2021</v>
      </c>
      <c r="D5" s="57">
        <f>B5</f>
        <v>2022</v>
      </c>
      <c r="E5" s="58">
        <f>C5</f>
        <v>2021</v>
      </c>
      <c r="F5" s="64"/>
      <c r="G5" s="57" t="s">
        <v>4</v>
      </c>
      <c r="H5" s="58" t="s">
        <v>2</v>
      </c>
      <c r="I5" s="57" t="s">
        <v>4</v>
      </c>
      <c r="J5" s="58" t="s">
        <v>2</v>
      </c>
    </row>
    <row r="6" spans="1:10" x14ac:dyDescent="0.25">
      <c r="A6" s="7"/>
      <c r="B6" s="86"/>
      <c r="C6" s="87"/>
      <c r="D6" s="86"/>
      <c r="E6" s="87"/>
      <c r="F6" s="88"/>
      <c r="G6" s="86"/>
      <c r="H6" s="87"/>
      <c r="I6" s="35"/>
      <c r="J6" s="36"/>
    </row>
    <row r="7" spans="1:10" s="139" customFormat="1" x14ac:dyDescent="0.25">
      <c r="A7" s="159" t="s">
        <v>31</v>
      </c>
      <c r="B7" s="65"/>
      <c r="C7" s="66"/>
      <c r="D7" s="65"/>
      <c r="E7" s="66"/>
      <c r="F7" s="67"/>
      <c r="G7" s="65"/>
      <c r="H7" s="66"/>
      <c r="I7" s="20"/>
      <c r="J7" s="21"/>
    </row>
    <row r="8" spans="1:10" x14ac:dyDescent="0.25">
      <c r="A8" s="158" t="s">
        <v>322</v>
      </c>
      <c r="B8" s="65">
        <v>0</v>
      </c>
      <c r="C8" s="66">
        <v>0</v>
      </c>
      <c r="D8" s="65">
        <v>0</v>
      </c>
      <c r="E8" s="66">
        <v>2</v>
      </c>
      <c r="F8" s="67"/>
      <c r="G8" s="65">
        <f>B8-C8</f>
        <v>0</v>
      </c>
      <c r="H8" s="66">
        <f>D8-E8</f>
        <v>-2</v>
      </c>
      <c r="I8" s="20" t="str">
        <f>IF(C8=0, "-", IF(G8/C8&lt;10, G8/C8, "&gt;999%"))</f>
        <v>-</v>
      </c>
      <c r="J8" s="21">
        <f>IF(E8=0, "-", IF(H8/E8&lt;10, H8/E8, "&gt;999%"))</f>
        <v>-1</v>
      </c>
    </row>
    <row r="9" spans="1:10" x14ac:dyDescent="0.25">
      <c r="A9" s="158" t="s">
        <v>254</v>
      </c>
      <c r="B9" s="65">
        <v>1</v>
      </c>
      <c r="C9" s="66">
        <v>3</v>
      </c>
      <c r="D9" s="65">
        <v>22</v>
      </c>
      <c r="E9" s="66">
        <v>18</v>
      </c>
      <c r="F9" s="67"/>
      <c r="G9" s="65">
        <f>B9-C9</f>
        <v>-2</v>
      </c>
      <c r="H9" s="66">
        <f>D9-E9</f>
        <v>4</v>
      </c>
      <c r="I9" s="20">
        <f>IF(C9=0, "-", IF(G9/C9&lt;10, G9/C9, "&gt;999%"))</f>
        <v>-0.66666666666666663</v>
      </c>
      <c r="J9" s="21">
        <f>IF(E9=0, "-", IF(H9/E9&lt;10, H9/E9, "&gt;999%"))</f>
        <v>0.22222222222222221</v>
      </c>
    </row>
    <row r="10" spans="1:10" x14ac:dyDescent="0.25">
      <c r="A10" s="158" t="s">
        <v>219</v>
      </c>
      <c r="B10" s="65">
        <v>0</v>
      </c>
      <c r="C10" s="66">
        <v>0</v>
      </c>
      <c r="D10" s="65">
        <v>0</v>
      </c>
      <c r="E10" s="66">
        <v>5</v>
      </c>
      <c r="F10" s="67"/>
      <c r="G10" s="65">
        <f>B10-C10</f>
        <v>0</v>
      </c>
      <c r="H10" s="66">
        <f>D10-E10</f>
        <v>-5</v>
      </c>
      <c r="I10" s="20" t="str">
        <f>IF(C10=0, "-", IF(G10/C10&lt;10, G10/C10, "&gt;999%"))</f>
        <v>-</v>
      </c>
      <c r="J10" s="21">
        <f>IF(E10=0, "-", IF(H10/E10&lt;10, H10/E10, "&gt;999%"))</f>
        <v>-1</v>
      </c>
    </row>
    <row r="11" spans="1:10" x14ac:dyDescent="0.25">
      <c r="A11" s="158" t="s">
        <v>418</v>
      </c>
      <c r="B11" s="65">
        <v>4</v>
      </c>
      <c r="C11" s="66">
        <v>3</v>
      </c>
      <c r="D11" s="65">
        <v>34</v>
      </c>
      <c r="E11" s="66">
        <v>15</v>
      </c>
      <c r="F11" s="67"/>
      <c r="G11" s="65">
        <f>B11-C11</f>
        <v>1</v>
      </c>
      <c r="H11" s="66">
        <f>D11-E11</f>
        <v>19</v>
      </c>
      <c r="I11" s="20">
        <f>IF(C11=0, "-", IF(G11/C11&lt;10, G11/C11, "&gt;999%"))</f>
        <v>0.33333333333333331</v>
      </c>
      <c r="J11" s="21">
        <f>IF(E11=0, "-", IF(H11/E11&lt;10, H11/E11, "&gt;999%"))</f>
        <v>1.2666666666666666</v>
      </c>
    </row>
    <row r="12" spans="1:10" s="160" customFormat="1" x14ac:dyDescent="0.25">
      <c r="A12" s="178" t="s">
        <v>644</v>
      </c>
      <c r="B12" s="71">
        <v>5</v>
      </c>
      <c r="C12" s="72">
        <v>6</v>
      </c>
      <c r="D12" s="71">
        <v>56</v>
      </c>
      <c r="E12" s="72">
        <v>40</v>
      </c>
      <c r="F12" s="73"/>
      <c r="G12" s="71">
        <f>B12-C12</f>
        <v>-1</v>
      </c>
      <c r="H12" s="72">
        <f>D12-E12</f>
        <v>16</v>
      </c>
      <c r="I12" s="37">
        <f>IF(C12=0, "-", IF(G12/C12&lt;10, G12/C12, "&gt;999%"))</f>
        <v>-0.16666666666666666</v>
      </c>
      <c r="J12" s="38">
        <f>IF(E12=0, "-", IF(H12/E12&lt;10, H12/E12, "&gt;999%"))</f>
        <v>0.4</v>
      </c>
    </row>
    <row r="13" spans="1:10" x14ac:dyDescent="0.25">
      <c r="A13" s="177"/>
      <c r="B13" s="143"/>
      <c r="C13" s="144"/>
      <c r="D13" s="143"/>
      <c r="E13" s="144"/>
      <c r="F13" s="145"/>
      <c r="G13" s="143"/>
      <c r="H13" s="144"/>
      <c r="I13" s="151"/>
      <c r="J13" s="152"/>
    </row>
    <row r="14" spans="1:10" s="139" customFormat="1" x14ac:dyDescent="0.25">
      <c r="A14" s="159" t="s">
        <v>32</v>
      </c>
      <c r="B14" s="65"/>
      <c r="C14" s="66"/>
      <c r="D14" s="65"/>
      <c r="E14" s="66"/>
      <c r="F14" s="67"/>
      <c r="G14" s="65"/>
      <c r="H14" s="66"/>
      <c r="I14" s="20"/>
      <c r="J14" s="21"/>
    </row>
    <row r="15" spans="1:10" x14ac:dyDescent="0.25">
      <c r="A15" s="158" t="s">
        <v>323</v>
      </c>
      <c r="B15" s="65">
        <v>0</v>
      </c>
      <c r="C15" s="66">
        <v>0</v>
      </c>
      <c r="D15" s="65">
        <v>1</v>
      </c>
      <c r="E15" s="66">
        <v>2</v>
      </c>
      <c r="F15" s="67"/>
      <c r="G15" s="65">
        <f>B15-C15</f>
        <v>0</v>
      </c>
      <c r="H15" s="66">
        <f>D15-E15</f>
        <v>-1</v>
      </c>
      <c r="I15" s="20" t="str">
        <f>IF(C15=0, "-", IF(G15/C15&lt;10, G15/C15, "&gt;999%"))</f>
        <v>-</v>
      </c>
      <c r="J15" s="21">
        <f>IF(E15=0, "-", IF(H15/E15&lt;10, H15/E15, "&gt;999%"))</f>
        <v>-0.5</v>
      </c>
    </row>
    <row r="16" spans="1:10" s="160" customFormat="1" x14ac:dyDescent="0.25">
      <c r="A16" s="178" t="s">
        <v>645</v>
      </c>
      <c r="B16" s="71">
        <v>0</v>
      </c>
      <c r="C16" s="72">
        <v>0</v>
      </c>
      <c r="D16" s="71">
        <v>1</v>
      </c>
      <c r="E16" s="72">
        <v>2</v>
      </c>
      <c r="F16" s="73"/>
      <c r="G16" s="71">
        <f>B16-C16</f>
        <v>0</v>
      </c>
      <c r="H16" s="72">
        <f>D16-E16</f>
        <v>-1</v>
      </c>
      <c r="I16" s="37" t="str">
        <f>IF(C16=0, "-", IF(G16/C16&lt;10, G16/C16, "&gt;999%"))</f>
        <v>-</v>
      </c>
      <c r="J16" s="38">
        <f>IF(E16=0, "-", IF(H16/E16&lt;10, H16/E16, "&gt;999%"))</f>
        <v>-0.5</v>
      </c>
    </row>
    <row r="17" spans="1:10" x14ac:dyDescent="0.25">
      <c r="A17" s="177"/>
      <c r="B17" s="143"/>
      <c r="C17" s="144"/>
      <c r="D17" s="143"/>
      <c r="E17" s="144"/>
      <c r="F17" s="145"/>
      <c r="G17" s="143"/>
      <c r="H17" s="144"/>
      <c r="I17" s="151"/>
      <c r="J17" s="152"/>
    </row>
    <row r="18" spans="1:10" s="139" customFormat="1" x14ac:dyDescent="0.25">
      <c r="A18" s="159" t="s">
        <v>33</v>
      </c>
      <c r="B18" s="65"/>
      <c r="C18" s="66"/>
      <c r="D18" s="65"/>
      <c r="E18" s="66"/>
      <c r="F18" s="67"/>
      <c r="G18" s="65"/>
      <c r="H18" s="66"/>
      <c r="I18" s="20"/>
      <c r="J18" s="21"/>
    </row>
    <row r="19" spans="1:10" x14ac:dyDescent="0.25">
      <c r="A19" s="158" t="s">
        <v>340</v>
      </c>
      <c r="B19" s="65">
        <v>3</v>
      </c>
      <c r="C19" s="66">
        <v>3</v>
      </c>
      <c r="D19" s="65">
        <v>18</v>
      </c>
      <c r="E19" s="66">
        <v>16</v>
      </c>
      <c r="F19" s="67"/>
      <c r="G19" s="65">
        <f>B19-C19</f>
        <v>0</v>
      </c>
      <c r="H19" s="66">
        <f>D19-E19</f>
        <v>2</v>
      </c>
      <c r="I19" s="20">
        <f>IF(C19=0, "-", IF(G19/C19&lt;10, G19/C19, "&gt;999%"))</f>
        <v>0</v>
      </c>
      <c r="J19" s="21">
        <f>IF(E19=0, "-", IF(H19/E19&lt;10, H19/E19, "&gt;999%"))</f>
        <v>0.125</v>
      </c>
    </row>
    <row r="20" spans="1:10" x14ac:dyDescent="0.25">
      <c r="A20" s="158" t="s">
        <v>483</v>
      </c>
      <c r="B20" s="65">
        <v>2</v>
      </c>
      <c r="C20" s="66">
        <v>2</v>
      </c>
      <c r="D20" s="65">
        <v>10</v>
      </c>
      <c r="E20" s="66">
        <v>19</v>
      </c>
      <c r="F20" s="67"/>
      <c r="G20" s="65">
        <f>B20-C20</f>
        <v>0</v>
      </c>
      <c r="H20" s="66">
        <f>D20-E20</f>
        <v>-9</v>
      </c>
      <c r="I20" s="20">
        <f>IF(C20=0, "-", IF(G20/C20&lt;10, G20/C20, "&gt;999%"))</f>
        <v>0</v>
      </c>
      <c r="J20" s="21">
        <f>IF(E20=0, "-", IF(H20/E20&lt;10, H20/E20, "&gt;999%"))</f>
        <v>-0.47368421052631576</v>
      </c>
    </row>
    <row r="21" spans="1:10" s="160" customFormat="1" x14ac:dyDescent="0.25">
      <c r="A21" s="178" t="s">
        <v>646</v>
      </c>
      <c r="B21" s="71">
        <v>5</v>
      </c>
      <c r="C21" s="72">
        <v>5</v>
      </c>
      <c r="D21" s="71">
        <v>28</v>
      </c>
      <c r="E21" s="72">
        <v>35</v>
      </c>
      <c r="F21" s="73"/>
      <c r="G21" s="71">
        <f>B21-C21</f>
        <v>0</v>
      </c>
      <c r="H21" s="72">
        <f>D21-E21</f>
        <v>-7</v>
      </c>
      <c r="I21" s="37">
        <f>IF(C21=0, "-", IF(G21/C21&lt;10, G21/C21, "&gt;999%"))</f>
        <v>0</v>
      </c>
      <c r="J21" s="38">
        <f>IF(E21=0, "-", IF(H21/E21&lt;10, H21/E21, "&gt;999%"))</f>
        <v>-0.2</v>
      </c>
    </row>
    <row r="22" spans="1:10" x14ac:dyDescent="0.25">
      <c r="A22" s="177"/>
      <c r="B22" s="143"/>
      <c r="C22" s="144"/>
      <c r="D22" s="143"/>
      <c r="E22" s="144"/>
      <c r="F22" s="145"/>
      <c r="G22" s="143"/>
      <c r="H22" s="144"/>
      <c r="I22" s="151"/>
      <c r="J22" s="152"/>
    </row>
    <row r="23" spans="1:10" s="139" customFormat="1" x14ac:dyDescent="0.25">
      <c r="A23" s="159" t="s">
        <v>34</v>
      </c>
      <c r="B23" s="65"/>
      <c r="C23" s="66"/>
      <c r="D23" s="65"/>
      <c r="E23" s="66"/>
      <c r="F23" s="67"/>
      <c r="G23" s="65"/>
      <c r="H23" s="66"/>
      <c r="I23" s="20"/>
      <c r="J23" s="21"/>
    </row>
    <row r="24" spans="1:10" x14ac:dyDescent="0.25">
      <c r="A24" s="158" t="s">
        <v>216</v>
      </c>
      <c r="B24" s="65">
        <v>2</v>
      </c>
      <c r="C24" s="66">
        <v>0</v>
      </c>
      <c r="D24" s="65">
        <v>75</v>
      </c>
      <c r="E24" s="66">
        <v>104</v>
      </c>
      <c r="F24" s="67"/>
      <c r="G24" s="65">
        <f t="shared" ref="G24:G40" si="0">B24-C24</f>
        <v>2</v>
      </c>
      <c r="H24" s="66">
        <f t="shared" ref="H24:H40" si="1">D24-E24</f>
        <v>-29</v>
      </c>
      <c r="I24" s="20" t="str">
        <f t="shared" ref="I24:I40" si="2">IF(C24=0, "-", IF(G24/C24&lt;10, G24/C24, "&gt;999%"))</f>
        <v>-</v>
      </c>
      <c r="J24" s="21">
        <f t="shared" ref="J24:J40" si="3">IF(E24=0, "-", IF(H24/E24&lt;10, H24/E24, "&gt;999%"))</f>
        <v>-0.27884615384615385</v>
      </c>
    </row>
    <row r="25" spans="1:10" x14ac:dyDescent="0.25">
      <c r="A25" s="158" t="s">
        <v>235</v>
      </c>
      <c r="B25" s="65">
        <v>20</v>
      </c>
      <c r="C25" s="66">
        <v>0</v>
      </c>
      <c r="D25" s="65">
        <v>359</v>
      </c>
      <c r="E25" s="66">
        <v>54</v>
      </c>
      <c r="F25" s="67"/>
      <c r="G25" s="65">
        <f t="shared" si="0"/>
        <v>20</v>
      </c>
      <c r="H25" s="66">
        <f t="shared" si="1"/>
        <v>305</v>
      </c>
      <c r="I25" s="20" t="str">
        <f t="shared" si="2"/>
        <v>-</v>
      </c>
      <c r="J25" s="21">
        <f t="shared" si="3"/>
        <v>5.6481481481481479</v>
      </c>
    </row>
    <row r="26" spans="1:10" x14ac:dyDescent="0.25">
      <c r="A26" s="158" t="s">
        <v>255</v>
      </c>
      <c r="B26" s="65">
        <v>9</v>
      </c>
      <c r="C26" s="66">
        <v>7</v>
      </c>
      <c r="D26" s="65">
        <v>90</v>
      </c>
      <c r="E26" s="66">
        <v>105</v>
      </c>
      <c r="F26" s="67"/>
      <c r="G26" s="65">
        <f t="shared" si="0"/>
        <v>2</v>
      </c>
      <c r="H26" s="66">
        <f t="shared" si="1"/>
        <v>-15</v>
      </c>
      <c r="I26" s="20">
        <f t="shared" si="2"/>
        <v>0.2857142857142857</v>
      </c>
      <c r="J26" s="21">
        <f t="shared" si="3"/>
        <v>-0.14285714285714285</v>
      </c>
    </row>
    <row r="27" spans="1:10" x14ac:dyDescent="0.25">
      <c r="A27" s="158" t="s">
        <v>324</v>
      </c>
      <c r="B27" s="65">
        <v>0</v>
      </c>
      <c r="C27" s="66">
        <v>8</v>
      </c>
      <c r="D27" s="65">
        <v>27</v>
      </c>
      <c r="E27" s="66">
        <v>46</v>
      </c>
      <c r="F27" s="67"/>
      <c r="G27" s="65">
        <f t="shared" si="0"/>
        <v>-8</v>
      </c>
      <c r="H27" s="66">
        <f t="shared" si="1"/>
        <v>-19</v>
      </c>
      <c r="I27" s="20">
        <f t="shared" si="2"/>
        <v>-1</v>
      </c>
      <c r="J27" s="21">
        <f t="shared" si="3"/>
        <v>-0.41304347826086957</v>
      </c>
    </row>
    <row r="28" spans="1:10" x14ac:dyDescent="0.25">
      <c r="A28" s="158" t="s">
        <v>256</v>
      </c>
      <c r="B28" s="65">
        <v>5</v>
      </c>
      <c r="C28" s="66">
        <v>10</v>
      </c>
      <c r="D28" s="65">
        <v>60</v>
      </c>
      <c r="E28" s="66">
        <v>103</v>
      </c>
      <c r="F28" s="67"/>
      <c r="G28" s="65">
        <f t="shared" si="0"/>
        <v>-5</v>
      </c>
      <c r="H28" s="66">
        <f t="shared" si="1"/>
        <v>-43</v>
      </c>
      <c r="I28" s="20">
        <f t="shared" si="2"/>
        <v>-0.5</v>
      </c>
      <c r="J28" s="21">
        <f t="shared" si="3"/>
        <v>-0.41747572815533979</v>
      </c>
    </row>
    <row r="29" spans="1:10" x14ac:dyDescent="0.25">
      <c r="A29" s="158" t="s">
        <v>274</v>
      </c>
      <c r="B29" s="65">
        <v>1</v>
      </c>
      <c r="C29" s="66">
        <v>0</v>
      </c>
      <c r="D29" s="65">
        <v>40</v>
      </c>
      <c r="E29" s="66">
        <v>35</v>
      </c>
      <c r="F29" s="67"/>
      <c r="G29" s="65">
        <f t="shared" si="0"/>
        <v>1</v>
      </c>
      <c r="H29" s="66">
        <f t="shared" si="1"/>
        <v>5</v>
      </c>
      <c r="I29" s="20" t="str">
        <f t="shared" si="2"/>
        <v>-</v>
      </c>
      <c r="J29" s="21">
        <f t="shared" si="3"/>
        <v>0.14285714285714285</v>
      </c>
    </row>
    <row r="30" spans="1:10" x14ac:dyDescent="0.25">
      <c r="A30" s="158" t="s">
        <v>275</v>
      </c>
      <c r="B30" s="65">
        <v>0</v>
      </c>
      <c r="C30" s="66">
        <v>0</v>
      </c>
      <c r="D30" s="65">
        <v>17</v>
      </c>
      <c r="E30" s="66">
        <v>16</v>
      </c>
      <c r="F30" s="67"/>
      <c r="G30" s="65">
        <f t="shared" si="0"/>
        <v>0</v>
      </c>
      <c r="H30" s="66">
        <f t="shared" si="1"/>
        <v>1</v>
      </c>
      <c r="I30" s="20" t="str">
        <f t="shared" si="2"/>
        <v>-</v>
      </c>
      <c r="J30" s="21">
        <f t="shared" si="3"/>
        <v>6.25E-2</v>
      </c>
    </row>
    <row r="31" spans="1:10" x14ac:dyDescent="0.25">
      <c r="A31" s="158" t="s">
        <v>284</v>
      </c>
      <c r="B31" s="65">
        <v>0</v>
      </c>
      <c r="C31" s="66">
        <v>0</v>
      </c>
      <c r="D31" s="65">
        <v>1</v>
      </c>
      <c r="E31" s="66">
        <v>3</v>
      </c>
      <c r="F31" s="67"/>
      <c r="G31" s="65">
        <f t="shared" si="0"/>
        <v>0</v>
      </c>
      <c r="H31" s="66">
        <f t="shared" si="1"/>
        <v>-2</v>
      </c>
      <c r="I31" s="20" t="str">
        <f t="shared" si="2"/>
        <v>-</v>
      </c>
      <c r="J31" s="21">
        <f t="shared" si="3"/>
        <v>-0.66666666666666663</v>
      </c>
    </row>
    <row r="32" spans="1:10" x14ac:dyDescent="0.25">
      <c r="A32" s="158" t="s">
        <v>461</v>
      </c>
      <c r="B32" s="65">
        <v>0</v>
      </c>
      <c r="C32" s="66">
        <v>2</v>
      </c>
      <c r="D32" s="65">
        <v>16</v>
      </c>
      <c r="E32" s="66">
        <v>18</v>
      </c>
      <c r="F32" s="67"/>
      <c r="G32" s="65">
        <f t="shared" si="0"/>
        <v>-2</v>
      </c>
      <c r="H32" s="66">
        <f t="shared" si="1"/>
        <v>-2</v>
      </c>
      <c r="I32" s="20">
        <f t="shared" si="2"/>
        <v>-1</v>
      </c>
      <c r="J32" s="21">
        <f t="shared" si="3"/>
        <v>-0.1111111111111111</v>
      </c>
    </row>
    <row r="33" spans="1:10" x14ac:dyDescent="0.25">
      <c r="A33" s="158" t="s">
        <v>385</v>
      </c>
      <c r="B33" s="65">
        <v>3</v>
      </c>
      <c r="C33" s="66">
        <v>10</v>
      </c>
      <c r="D33" s="65">
        <v>131</v>
      </c>
      <c r="E33" s="66">
        <v>285</v>
      </c>
      <c r="F33" s="67"/>
      <c r="G33" s="65">
        <f t="shared" si="0"/>
        <v>-7</v>
      </c>
      <c r="H33" s="66">
        <f t="shared" si="1"/>
        <v>-154</v>
      </c>
      <c r="I33" s="20">
        <f t="shared" si="2"/>
        <v>-0.7</v>
      </c>
      <c r="J33" s="21">
        <f t="shared" si="3"/>
        <v>-0.54035087719298247</v>
      </c>
    </row>
    <row r="34" spans="1:10" x14ac:dyDescent="0.25">
      <c r="A34" s="158" t="s">
        <v>386</v>
      </c>
      <c r="B34" s="65">
        <v>99</v>
      </c>
      <c r="C34" s="66">
        <v>76</v>
      </c>
      <c r="D34" s="65">
        <v>917</v>
      </c>
      <c r="E34" s="66">
        <v>1099</v>
      </c>
      <c r="F34" s="67"/>
      <c r="G34" s="65">
        <f t="shared" si="0"/>
        <v>23</v>
      </c>
      <c r="H34" s="66">
        <f t="shared" si="1"/>
        <v>-182</v>
      </c>
      <c r="I34" s="20">
        <f t="shared" si="2"/>
        <v>0.30263157894736842</v>
      </c>
      <c r="J34" s="21">
        <f t="shared" si="3"/>
        <v>-0.16560509554140126</v>
      </c>
    </row>
    <row r="35" spans="1:10" x14ac:dyDescent="0.25">
      <c r="A35" s="158" t="s">
        <v>419</v>
      </c>
      <c r="B35" s="65">
        <v>43</v>
      </c>
      <c r="C35" s="66">
        <v>35</v>
      </c>
      <c r="D35" s="65">
        <v>457</v>
      </c>
      <c r="E35" s="66">
        <v>540</v>
      </c>
      <c r="F35" s="67"/>
      <c r="G35" s="65">
        <f t="shared" si="0"/>
        <v>8</v>
      </c>
      <c r="H35" s="66">
        <f t="shared" si="1"/>
        <v>-83</v>
      </c>
      <c r="I35" s="20">
        <f t="shared" si="2"/>
        <v>0.22857142857142856</v>
      </c>
      <c r="J35" s="21">
        <f t="shared" si="3"/>
        <v>-0.1537037037037037</v>
      </c>
    </row>
    <row r="36" spans="1:10" x14ac:dyDescent="0.25">
      <c r="A36" s="158" t="s">
        <v>462</v>
      </c>
      <c r="B36" s="65">
        <v>20</v>
      </c>
      <c r="C36" s="66">
        <v>13</v>
      </c>
      <c r="D36" s="65">
        <v>153</v>
      </c>
      <c r="E36" s="66">
        <v>231</v>
      </c>
      <c r="F36" s="67"/>
      <c r="G36" s="65">
        <f t="shared" si="0"/>
        <v>7</v>
      </c>
      <c r="H36" s="66">
        <f t="shared" si="1"/>
        <v>-78</v>
      </c>
      <c r="I36" s="20">
        <f t="shared" si="2"/>
        <v>0.53846153846153844</v>
      </c>
      <c r="J36" s="21">
        <f t="shared" si="3"/>
        <v>-0.33766233766233766</v>
      </c>
    </row>
    <row r="37" spans="1:10" x14ac:dyDescent="0.25">
      <c r="A37" s="158" t="s">
        <v>484</v>
      </c>
      <c r="B37" s="65">
        <v>6</v>
      </c>
      <c r="C37" s="66">
        <v>2</v>
      </c>
      <c r="D37" s="65">
        <v>74</v>
      </c>
      <c r="E37" s="66">
        <v>60</v>
      </c>
      <c r="F37" s="67"/>
      <c r="G37" s="65">
        <f t="shared" si="0"/>
        <v>4</v>
      </c>
      <c r="H37" s="66">
        <f t="shared" si="1"/>
        <v>14</v>
      </c>
      <c r="I37" s="20">
        <f t="shared" si="2"/>
        <v>2</v>
      </c>
      <c r="J37" s="21">
        <f t="shared" si="3"/>
        <v>0.23333333333333334</v>
      </c>
    </row>
    <row r="38" spans="1:10" x14ac:dyDescent="0.25">
      <c r="A38" s="158" t="s">
        <v>341</v>
      </c>
      <c r="B38" s="65">
        <v>0</v>
      </c>
      <c r="C38" s="66">
        <v>0</v>
      </c>
      <c r="D38" s="65">
        <v>0</v>
      </c>
      <c r="E38" s="66">
        <v>6</v>
      </c>
      <c r="F38" s="67"/>
      <c r="G38" s="65">
        <f t="shared" si="0"/>
        <v>0</v>
      </c>
      <c r="H38" s="66">
        <f t="shared" si="1"/>
        <v>-6</v>
      </c>
      <c r="I38" s="20" t="str">
        <f t="shared" si="2"/>
        <v>-</v>
      </c>
      <c r="J38" s="21">
        <f t="shared" si="3"/>
        <v>-1</v>
      </c>
    </row>
    <row r="39" spans="1:10" x14ac:dyDescent="0.25">
      <c r="A39" s="158" t="s">
        <v>325</v>
      </c>
      <c r="B39" s="65">
        <v>1</v>
      </c>
      <c r="C39" s="66">
        <v>1</v>
      </c>
      <c r="D39" s="65">
        <v>6</v>
      </c>
      <c r="E39" s="66">
        <v>14</v>
      </c>
      <c r="F39" s="67"/>
      <c r="G39" s="65">
        <f t="shared" si="0"/>
        <v>0</v>
      </c>
      <c r="H39" s="66">
        <f t="shared" si="1"/>
        <v>-8</v>
      </c>
      <c r="I39" s="20">
        <f t="shared" si="2"/>
        <v>0</v>
      </c>
      <c r="J39" s="21">
        <f t="shared" si="3"/>
        <v>-0.5714285714285714</v>
      </c>
    </row>
    <row r="40" spans="1:10" s="160" customFormat="1" x14ac:dyDescent="0.25">
      <c r="A40" s="178" t="s">
        <v>647</v>
      </c>
      <c r="B40" s="71">
        <v>209</v>
      </c>
      <c r="C40" s="72">
        <v>164</v>
      </c>
      <c r="D40" s="71">
        <v>2423</v>
      </c>
      <c r="E40" s="72">
        <v>2719</v>
      </c>
      <c r="F40" s="73"/>
      <c r="G40" s="71">
        <f t="shared" si="0"/>
        <v>45</v>
      </c>
      <c r="H40" s="72">
        <f t="shared" si="1"/>
        <v>-296</v>
      </c>
      <c r="I40" s="37">
        <f t="shared" si="2"/>
        <v>0.27439024390243905</v>
      </c>
      <c r="J40" s="38">
        <f t="shared" si="3"/>
        <v>-0.10886355277675616</v>
      </c>
    </row>
    <row r="41" spans="1:10" x14ac:dyDescent="0.25">
      <c r="A41" s="177"/>
      <c r="B41" s="143"/>
      <c r="C41" s="144"/>
      <c r="D41" s="143"/>
      <c r="E41" s="144"/>
      <c r="F41" s="145"/>
      <c r="G41" s="143"/>
      <c r="H41" s="144"/>
      <c r="I41" s="151"/>
      <c r="J41" s="152"/>
    </row>
    <row r="42" spans="1:10" s="139" customFormat="1" x14ac:dyDescent="0.25">
      <c r="A42" s="159" t="s">
        <v>35</v>
      </c>
      <c r="B42" s="65"/>
      <c r="C42" s="66"/>
      <c r="D42" s="65"/>
      <c r="E42" s="66"/>
      <c r="F42" s="67"/>
      <c r="G42" s="65"/>
      <c r="H42" s="66"/>
      <c r="I42" s="20"/>
      <c r="J42" s="21"/>
    </row>
    <row r="43" spans="1:10" x14ac:dyDescent="0.25">
      <c r="A43" s="158" t="s">
        <v>485</v>
      </c>
      <c r="B43" s="65">
        <v>1</v>
      </c>
      <c r="C43" s="66">
        <v>0</v>
      </c>
      <c r="D43" s="65">
        <v>18</v>
      </c>
      <c r="E43" s="66">
        <v>16</v>
      </c>
      <c r="F43" s="67"/>
      <c r="G43" s="65">
        <f>B43-C43</f>
        <v>1</v>
      </c>
      <c r="H43" s="66">
        <f>D43-E43</f>
        <v>2</v>
      </c>
      <c r="I43" s="20" t="str">
        <f>IF(C43=0, "-", IF(G43/C43&lt;10, G43/C43, "&gt;999%"))</f>
        <v>-</v>
      </c>
      <c r="J43" s="21">
        <f>IF(E43=0, "-", IF(H43/E43&lt;10, H43/E43, "&gt;999%"))</f>
        <v>0.125</v>
      </c>
    </row>
    <row r="44" spans="1:10" x14ac:dyDescent="0.25">
      <c r="A44" s="158" t="s">
        <v>342</v>
      </c>
      <c r="B44" s="65">
        <v>0</v>
      </c>
      <c r="C44" s="66">
        <v>2</v>
      </c>
      <c r="D44" s="65">
        <v>16</v>
      </c>
      <c r="E44" s="66">
        <v>24</v>
      </c>
      <c r="F44" s="67"/>
      <c r="G44" s="65">
        <f>B44-C44</f>
        <v>-2</v>
      </c>
      <c r="H44" s="66">
        <f>D44-E44</f>
        <v>-8</v>
      </c>
      <c r="I44" s="20">
        <f>IF(C44=0, "-", IF(G44/C44&lt;10, G44/C44, "&gt;999%"))</f>
        <v>-1</v>
      </c>
      <c r="J44" s="21">
        <f>IF(E44=0, "-", IF(H44/E44&lt;10, H44/E44, "&gt;999%"))</f>
        <v>-0.33333333333333331</v>
      </c>
    </row>
    <row r="45" spans="1:10" x14ac:dyDescent="0.25">
      <c r="A45" s="158" t="s">
        <v>285</v>
      </c>
      <c r="B45" s="65">
        <v>0</v>
      </c>
      <c r="C45" s="66">
        <v>0</v>
      </c>
      <c r="D45" s="65">
        <v>5</v>
      </c>
      <c r="E45" s="66">
        <v>6</v>
      </c>
      <c r="F45" s="67"/>
      <c r="G45" s="65">
        <f>B45-C45</f>
        <v>0</v>
      </c>
      <c r="H45" s="66">
        <f>D45-E45</f>
        <v>-1</v>
      </c>
      <c r="I45" s="20" t="str">
        <f>IF(C45=0, "-", IF(G45/C45&lt;10, G45/C45, "&gt;999%"))</f>
        <v>-</v>
      </c>
      <c r="J45" s="21">
        <f>IF(E45=0, "-", IF(H45/E45&lt;10, H45/E45, "&gt;999%"))</f>
        <v>-0.16666666666666666</v>
      </c>
    </row>
    <row r="46" spans="1:10" s="160" customFormat="1" x14ac:dyDescent="0.25">
      <c r="A46" s="178" t="s">
        <v>648</v>
      </c>
      <c r="B46" s="71">
        <v>1</v>
      </c>
      <c r="C46" s="72">
        <v>2</v>
      </c>
      <c r="D46" s="71">
        <v>39</v>
      </c>
      <c r="E46" s="72">
        <v>46</v>
      </c>
      <c r="F46" s="73"/>
      <c r="G46" s="71">
        <f>B46-C46</f>
        <v>-1</v>
      </c>
      <c r="H46" s="72">
        <f>D46-E46</f>
        <v>-7</v>
      </c>
      <c r="I46" s="37">
        <f>IF(C46=0, "-", IF(G46/C46&lt;10, G46/C46, "&gt;999%"))</f>
        <v>-0.5</v>
      </c>
      <c r="J46" s="38">
        <f>IF(E46=0, "-", IF(H46/E46&lt;10, H46/E46, "&gt;999%"))</f>
        <v>-0.15217391304347827</v>
      </c>
    </row>
    <row r="47" spans="1:10" x14ac:dyDescent="0.25">
      <c r="A47" s="177"/>
      <c r="B47" s="143"/>
      <c r="C47" s="144"/>
      <c r="D47" s="143"/>
      <c r="E47" s="144"/>
      <c r="F47" s="145"/>
      <c r="G47" s="143"/>
      <c r="H47" s="144"/>
      <c r="I47" s="151"/>
      <c r="J47" s="152"/>
    </row>
    <row r="48" spans="1:10" s="139" customFormat="1" x14ac:dyDescent="0.25">
      <c r="A48" s="159" t="s">
        <v>36</v>
      </c>
      <c r="B48" s="65"/>
      <c r="C48" s="66"/>
      <c r="D48" s="65"/>
      <c r="E48" s="66"/>
      <c r="F48" s="67"/>
      <c r="G48" s="65"/>
      <c r="H48" s="66"/>
      <c r="I48" s="20"/>
      <c r="J48" s="21"/>
    </row>
    <row r="49" spans="1:10" x14ac:dyDescent="0.25">
      <c r="A49" s="158" t="s">
        <v>236</v>
      </c>
      <c r="B49" s="65">
        <v>2</v>
      </c>
      <c r="C49" s="66">
        <v>9</v>
      </c>
      <c r="D49" s="65">
        <v>226</v>
      </c>
      <c r="E49" s="66">
        <v>502</v>
      </c>
      <c r="F49" s="67"/>
      <c r="G49" s="65">
        <f t="shared" ref="G49:G72" si="4">B49-C49</f>
        <v>-7</v>
      </c>
      <c r="H49" s="66">
        <f t="shared" ref="H49:H72" si="5">D49-E49</f>
        <v>-276</v>
      </c>
      <c r="I49" s="20">
        <f t="shared" ref="I49:I72" si="6">IF(C49=0, "-", IF(G49/C49&lt;10, G49/C49, "&gt;999%"))</f>
        <v>-0.77777777777777779</v>
      </c>
      <c r="J49" s="21">
        <f t="shared" ref="J49:J72" si="7">IF(E49=0, "-", IF(H49/E49&lt;10, H49/E49, "&gt;999%"))</f>
        <v>-0.54980079681274896</v>
      </c>
    </row>
    <row r="50" spans="1:10" x14ac:dyDescent="0.25">
      <c r="A50" s="158" t="s">
        <v>313</v>
      </c>
      <c r="B50" s="65">
        <v>4</v>
      </c>
      <c r="C50" s="66">
        <v>0</v>
      </c>
      <c r="D50" s="65">
        <v>124</v>
      </c>
      <c r="E50" s="66">
        <v>64</v>
      </c>
      <c r="F50" s="67"/>
      <c r="G50" s="65">
        <f t="shared" si="4"/>
        <v>4</v>
      </c>
      <c r="H50" s="66">
        <f t="shared" si="5"/>
        <v>60</v>
      </c>
      <c r="I50" s="20" t="str">
        <f t="shared" si="6"/>
        <v>-</v>
      </c>
      <c r="J50" s="21">
        <f t="shared" si="7"/>
        <v>0.9375</v>
      </c>
    </row>
    <row r="51" spans="1:10" x14ac:dyDescent="0.25">
      <c r="A51" s="158" t="s">
        <v>237</v>
      </c>
      <c r="B51" s="65">
        <v>4</v>
      </c>
      <c r="C51" s="66">
        <v>6</v>
      </c>
      <c r="D51" s="65">
        <v>243</v>
      </c>
      <c r="E51" s="66">
        <v>396</v>
      </c>
      <c r="F51" s="67"/>
      <c r="G51" s="65">
        <f t="shared" si="4"/>
        <v>-2</v>
      </c>
      <c r="H51" s="66">
        <f t="shared" si="5"/>
        <v>-153</v>
      </c>
      <c r="I51" s="20">
        <f t="shared" si="6"/>
        <v>-0.33333333333333331</v>
      </c>
      <c r="J51" s="21">
        <f t="shared" si="7"/>
        <v>-0.38636363636363635</v>
      </c>
    </row>
    <row r="52" spans="1:10" x14ac:dyDescent="0.25">
      <c r="A52" s="158" t="s">
        <v>257</v>
      </c>
      <c r="B52" s="65">
        <v>11</v>
      </c>
      <c r="C52" s="66">
        <v>50</v>
      </c>
      <c r="D52" s="65">
        <v>317</v>
      </c>
      <c r="E52" s="66">
        <v>629</v>
      </c>
      <c r="F52" s="67"/>
      <c r="G52" s="65">
        <f t="shared" si="4"/>
        <v>-39</v>
      </c>
      <c r="H52" s="66">
        <f t="shared" si="5"/>
        <v>-312</v>
      </c>
      <c r="I52" s="20">
        <f t="shared" si="6"/>
        <v>-0.78</v>
      </c>
      <c r="J52" s="21">
        <f t="shared" si="7"/>
        <v>-0.49602543720190778</v>
      </c>
    </row>
    <row r="53" spans="1:10" x14ac:dyDescent="0.25">
      <c r="A53" s="158" t="s">
        <v>326</v>
      </c>
      <c r="B53" s="65">
        <v>5</v>
      </c>
      <c r="C53" s="66">
        <v>5</v>
      </c>
      <c r="D53" s="65">
        <v>155</v>
      </c>
      <c r="E53" s="66">
        <v>170</v>
      </c>
      <c r="F53" s="67"/>
      <c r="G53" s="65">
        <f t="shared" si="4"/>
        <v>0</v>
      </c>
      <c r="H53" s="66">
        <f t="shared" si="5"/>
        <v>-15</v>
      </c>
      <c r="I53" s="20">
        <f t="shared" si="6"/>
        <v>0</v>
      </c>
      <c r="J53" s="21">
        <f t="shared" si="7"/>
        <v>-8.8235294117647065E-2</v>
      </c>
    </row>
    <row r="54" spans="1:10" x14ac:dyDescent="0.25">
      <c r="A54" s="158" t="s">
        <v>258</v>
      </c>
      <c r="B54" s="65">
        <v>4</v>
      </c>
      <c r="C54" s="66">
        <v>9</v>
      </c>
      <c r="D54" s="65">
        <v>135</v>
      </c>
      <c r="E54" s="66">
        <v>26</v>
      </c>
      <c r="F54" s="67"/>
      <c r="G54" s="65">
        <f t="shared" si="4"/>
        <v>-5</v>
      </c>
      <c r="H54" s="66">
        <f t="shared" si="5"/>
        <v>109</v>
      </c>
      <c r="I54" s="20">
        <f t="shared" si="6"/>
        <v>-0.55555555555555558</v>
      </c>
      <c r="J54" s="21">
        <f t="shared" si="7"/>
        <v>4.1923076923076925</v>
      </c>
    </row>
    <row r="55" spans="1:10" x14ac:dyDescent="0.25">
      <c r="A55" s="158" t="s">
        <v>276</v>
      </c>
      <c r="B55" s="65">
        <v>0</v>
      </c>
      <c r="C55" s="66">
        <v>6</v>
      </c>
      <c r="D55" s="65">
        <v>40</v>
      </c>
      <c r="E55" s="66">
        <v>51</v>
      </c>
      <c r="F55" s="67"/>
      <c r="G55" s="65">
        <f t="shared" si="4"/>
        <v>-6</v>
      </c>
      <c r="H55" s="66">
        <f t="shared" si="5"/>
        <v>-11</v>
      </c>
      <c r="I55" s="20">
        <f t="shared" si="6"/>
        <v>-1</v>
      </c>
      <c r="J55" s="21">
        <f t="shared" si="7"/>
        <v>-0.21568627450980393</v>
      </c>
    </row>
    <row r="56" spans="1:10" x14ac:dyDescent="0.25">
      <c r="A56" s="158" t="s">
        <v>286</v>
      </c>
      <c r="B56" s="65">
        <v>0</v>
      </c>
      <c r="C56" s="66">
        <v>0</v>
      </c>
      <c r="D56" s="65">
        <v>0</v>
      </c>
      <c r="E56" s="66">
        <v>8</v>
      </c>
      <c r="F56" s="67"/>
      <c r="G56" s="65">
        <f t="shared" si="4"/>
        <v>0</v>
      </c>
      <c r="H56" s="66">
        <f t="shared" si="5"/>
        <v>-8</v>
      </c>
      <c r="I56" s="20" t="str">
        <f t="shared" si="6"/>
        <v>-</v>
      </c>
      <c r="J56" s="21">
        <f t="shared" si="7"/>
        <v>-1</v>
      </c>
    </row>
    <row r="57" spans="1:10" x14ac:dyDescent="0.25">
      <c r="A57" s="158" t="s">
        <v>287</v>
      </c>
      <c r="B57" s="65">
        <v>1</v>
      </c>
      <c r="C57" s="66">
        <v>1</v>
      </c>
      <c r="D57" s="65">
        <v>8</v>
      </c>
      <c r="E57" s="66">
        <v>11</v>
      </c>
      <c r="F57" s="67"/>
      <c r="G57" s="65">
        <f t="shared" si="4"/>
        <v>0</v>
      </c>
      <c r="H57" s="66">
        <f t="shared" si="5"/>
        <v>-3</v>
      </c>
      <c r="I57" s="20">
        <f t="shared" si="6"/>
        <v>0</v>
      </c>
      <c r="J57" s="21">
        <f t="shared" si="7"/>
        <v>-0.27272727272727271</v>
      </c>
    </row>
    <row r="58" spans="1:10" x14ac:dyDescent="0.25">
      <c r="A58" s="158" t="s">
        <v>343</v>
      </c>
      <c r="B58" s="65">
        <v>1</v>
      </c>
      <c r="C58" s="66">
        <v>1</v>
      </c>
      <c r="D58" s="65">
        <v>10</v>
      </c>
      <c r="E58" s="66">
        <v>4</v>
      </c>
      <c r="F58" s="67"/>
      <c r="G58" s="65">
        <f t="shared" si="4"/>
        <v>0</v>
      </c>
      <c r="H58" s="66">
        <f t="shared" si="5"/>
        <v>6</v>
      </c>
      <c r="I58" s="20">
        <f t="shared" si="6"/>
        <v>0</v>
      </c>
      <c r="J58" s="21">
        <f t="shared" si="7"/>
        <v>1.5</v>
      </c>
    </row>
    <row r="59" spans="1:10" x14ac:dyDescent="0.25">
      <c r="A59" s="158" t="s">
        <v>288</v>
      </c>
      <c r="B59" s="65">
        <v>2</v>
      </c>
      <c r="C59" s="66">
        <v>0</v>
      </c>
      <c r="D59" s="65">
        <v>9</v>
      </c>
      <c r="E59" s="66">
        <v>2</v>
      </c>
      <c r="F59" s="67"/>
      <c r="G59" s="65">
        <f t="shared" si="4"/>
        <v>2</v>
      </c>
      <c r="H59" s="66">
        <f t="shared" si="5"/>
        <v>7</v>
      </c>
      <c r="I59" s="20" t="str">
        <f t="shared" si="6"/>
        <v>-</v>
      </c>
      <c r="J59" s="21">
        <f t="shared" si="7"/>
        <v>3.5</v>
      </c>
    </row>
    <row r="60" spans="1:10" x14ac:dyDescent="0.25">
      <c r="A60" s="158" t="s">
        <v>238</v>
      </c>
      <c r="B60" s="65">
        <v>0</v>
      </c>
      <c r="C60" s="66">
        <v>1</v>
      </c>
      <c r="D60" s="65">
        <v>0</v>
      </c>
      <c r="E60" s="66">
        <v>9</v>
      </c>
      <c r="F60" s="67"/>
      <c r="G60" s="65">
        <f t="shared" si="4"/>
        <v>-1</v>
      </c>
      <c r="H60" s="66">
        <f t="shared" si="5"/>
        <v>-9</v>
      </c>
      <c r="I60" s="20">
        <f t="shared" si="6"/>
        <v>-1</v>
      </c>
      <c r="J60" s="21">
        <f t="shared" si="7"/>
        <v>-1</v>
      </c>
    </row>
    <row r="61" spans="1:10" x14ac:dyDescent="0.25">
      <c r="A61" s="158" t="s">
        <v>259</v>
      </c>
      <c r="B61" s="65">
        <v>0</v>
      </c>
      <c r="C61" s="66">
        <v>0</v>
      </c>
      <c r="D61" s="65">
        <v>37</v>
      </c>
      <c r="E61" s="66">
        <v>0</v>
      </c>
      <c r="F61" s="67"/>
      <c r="G61" s="65">
        <f t="shared" si="4"/>
        <v>0</v>
      </c>
      <c r="H61" s="66">
        <f t="shared" si="5"/>
        <v>37</v>
      </c>
      <c r="I61" s="20" t="str">
        <f t="shared" si="6"/>
        <v>-</v>
      </c>
      <c r="J61" s="21" t="str">
        <f t="shared" si="7"/>
        <v>-</v>
      </c>
    </row>
    <row r="62" spans="1:10" x14ac:dyDescent="0.25">
      <c r="A62" s="158" t="s">
        <v>289</v>
      </c>
      <c r="B62" s="65">
        <v>3</v>
      </c>
      <c r="C62" s="66">
        <v>0</v>
      </c>
      <c r="D62" s="65">
        <v>3</v>
      </c>
      <c r="E62" s="66">
        <v>0</v>
      </c>
      <c r="F62" s="67"/>
      <c r="G62" s="65">
        <f t="shared" si="4"/>
        <v>3</v>
      </c>
      <c r="H62" s="66">
        <f t="shared" si="5"/>
        <v>3</v>
      </c>
      <c r="I62" s="20" t="str">
        <f t="shared" si="6"/>
        <v>-</v>
      </c>
      <c r="J62" s="21" t="str">
        <f t="shared" si="7"/>
        <v>-</v>
      </c>
    </row>
    <row r="63" spans="1:10" x14ac:dyDescent="0.25">
      <c r="A63" s="158" t="s">
        <v>463</v>
      </c>
      <c r="B63" s="65">
        <v>4</v>
      </c>
      <c r="C63" s="66">
        <v>4</v>
      </c>
      <c r="D63" s="65">
        <v>91</v>
      </c>
      <c r="E63" s="66">
        <v>4</v>
      </c>
      <c r="F63" s="67"/>
      <c r="G63" s="65">
        <f t="shared" si="4"/>
        <v>0</v>
      </c>
      <c r="H63" s="66">
        <f t="shared" si="5"/>
        <v>87</v>
      </c>
      <c r="I63" s="20">
        <f t="shared" si="6"/>
        <v>0</v>
      </c>
      <c r="J63" s="21" t="str">
        <f t="shared" si="7"/>
        <v>&gt;999%</v>
      </c>
    </row>
    <row r="64" spans="1:10" x14ac:dyDescent="0.25">
      <c r="A64" s="158" t="s">
        <v>387</v>
      </c>
      <c r="B64" s="65">
        <v>3</v>
      </c>
      <c r="C64" s="66">
        <v>15</v>
      </c>
      <c r="D64" s="65">
        <v>397</v>
      </c>
      <c r="E64" s="66">
        <v>435</v>
      </c>
      <c r="F64" s="67"/>
      <c r="G64" s="65">
        <f t="shared" si="4"/>
        <v>-12</v>
      </c>
      <c r="H64" s="66">
        <f t="shared" si="5"/>
        <v>-38</v>
      </c>
      <c r="I64" s="20">
        <f t="shared" si="6"/>
        <v>-0.8</v>
      </c>
      <c r="J64" s="21">
        <f t="shared" si="7"/>
        <v>-8.7356321839080459E-2</v>
      </c>
    </row>
    <row r="65" spans="1:10" x14ac:dyDescent="0.25">
      <c r="A65" s="158" t="s">
        <v>388</v>
      </c>
      <c r="B65" s="65">
        <v>6</v>
      </c>
      <c r="C65" s="66">
        <v>1</v>
      </c>
      <c r="D65" s="65">
        <v>87</v>
      </c>
      <c r="E65" s="66">
        <v>78</v>
      </c>
      <c r="F65" s="67"/>
      <c r="G65" s="65">
        <f t="shared" si="4"/>
        <v>5</v>
      </c>
      <c r="H65" s="66">
        <f t="shared" si="5"/>
        <v>9</v>
      </c>
      <c r="I65" s="20">
        <f t="shared" si="6"/>
        <v>5</v>
      </c>
      <c r="J65" s="21">
        <f t="shared" si="7"/>
        <v>0.11538461538461539</v>
      </c>
    </row>
    <row r="66" spans="1:10" x14ac:dyDescent="0.25">
      <c r="A66" s="158" t="s">
        <v>420</v>
      </c>
      <c r="B66" s="65">
        <v>15</v>
      </c>
      <c r="C66" s="66">
        <v>71</v>
      </c>
      <c r="D66" s="65">
        <v>587</v>
      </c>
      <c r="E66" s="66">
        <v>656</v>
      </c>
      <c r="F66" s="67"/>
      <c r="G66" s="65">
        <f t="shared" si="4"/>
        <v>-56</v>
      </c>
      <c r="H66" s="66">
        <f t="shared" si="5"/>
        <v>-69</v>
      </c>
      <c r="I66" s="20">
        <f t="shared" si="6"/>
        <v>-0.78873239436619713</v>
      </c>
      <c r="J66" s="21">
        <f t="shared" si="7"/>
        <v>-0.10518292682926829</v>
      </c>
    </row>
    <row r="67" spans="1:10" x14ac:dyDescent="0.25">
      <c r="A67" s="158" t="s">
        <v>421</v>
      </c>
      <c r="B67" s="65">
        <v>2</v>
      </c>
      <c r="C67" s="66">
        <v>8</v>
      </c>
      <c r="D67" s="65">
        <v>140</v>
      </c>
      <c r="E67" s="66">
        <v>170</v>
      </c>
      <c r="F67" s="67"/>
      <c r="G67" s="65">
        <f t="shared" si="4"/>
        <v>-6</v>
      </c>
      <c r="H67" s="66">
        <f t="shared" si="5"/>
        <v>-30</v>
      </c>
      <c r="I67" s="20">
        <f t="shared" si="6"/>
        <v>-0.75</v>
      </c>
      <c r="J67" s="21">
        <f t="shared" si="7"/>
        <v>-0.17647058823529413</v>
      </c>
    </row>
    <row r="68" spans="1:10" x14ac:dyDescent="0.25">
      <c r="A68" s="158" t="s">
        <v>464</v>
      </c>
      <c r="B68" s="65">
        <v>14</v>
      </c>
      <c r="C68" s="66">
        <v>27</v>
      </c>
      <c r="D68" s="65">
        <v>413</v>
      </c>
      <c r="E68" s="66">
        <v>438</v>
      </c>
      <c r="F68" s="67"/>
      <c r="G68" s="65">
        <f t="shared" si="4"/>
        <v>-13</v>
      </c>
      <c r="H68" s="66">
        <f t="shared" si="5"/>
        <v>-25</v>
      </c>
      <c r="I68" s="20">
        <f t="shared" si="6"/>
        <v>-0.48148148148148145</v>
      </c>
      <c r="J68" s="21">
        <f t="shared" si="7"/>
        <v>-5.7077625570776253E-2</v>
      </c>
    </row>
    <row r="69" spans="1:10" x14ac:dyDescent="0.25">
      <c r="A69" s="158" t="s">
        <v>465</v>
      </c>
      <c r="B69" s="65">
        <v>0</v>
      </c>
      <c r="C69" s="66">
        <v>2</v>
      </c>
      <c r="D69" s="65">
        <v>96</v>
      </c>
      <c r="E69" s="66">
        <v>105</v>
      </c>
      <c r="F69" s="67"/>
      <c r="G69" s="65">
        <f t="shared" si="4"/>
        <v>-2</v>
      </c>
      <c r="H69" s="66">
        <f t="shared" si="5"/>
        <v>-9</v>
      </c>
      <c r="I69" s="20">
        <f t="shared" si="6"/>
        <v>-1</v>
      </c>
      <c r="J69" s="21">
        <f t="shared" si="7"/>
        <v>-8.5714285714285715E-2</v>
      </c>
    </row>
    <row r="70" spans="1:10" x14ac:dyDescent="0.25">
      <c r="A70" s="158" t="s">
        <v>486</v>
      </c>
      <c r="B70" s="65">
        <v>20</v>
      </c>
      <c r="C70" s="66">
        <v>12</v>
      </c>
      <c r="D70" s="65">
        <v>143</v>
      </c>
      <c r="E70" s="66">
        <v>102</v>
      </c>
      <c r="F70" s="67"/>
      <c r="G70" s="65">
        <f t="shared" si="4"/>
        <v>8</v>
      </c>
      <c r="H70" s="66">
        <f t="shared" si="5"/>
        <v>41</v>
      </c>
      <c r="I70" s="20">
        <f t="shared" si="6"/>
        <v>0.66666666666666663</v>
      </c>
      <c r="J70" s="21">
        <f t="shared" si="7"/>
        <v>0.40196078431372551</v>
      </c>
    </row>
    <row r="71" spans="1:10" x14ac:dyDescent="0.25">
      <c r="A71" s="158" t="s">
        <v>327</v>
      </c>
      <c r="B71" s="65">
        <v>0</v>
      </c>
      <c r="C71" s="66">
        <v>0</v>
      </c>
      <c r="D71" s="65">
        <v>17</v>
      </c>
      <c r="E71" s="66">
        <v>15</v>
      </c>
      <c r="F71" s="67"/>
      <c r="G71" s="65">
        <f t="shared" si="4"/>
        <v>0</v>
      </c>
      <c r="H71" s="66">
        <f t="shared" si="5"/>
        <v>2</v>
      </c>
      <c r="I71" s="20" t="str">
        <f t="shared" si="6"/>
        <v>-</v>
      </c>
      <c r="J71" s="21">
        <f t="shared" si="7"/>
        <v>0.13333333333333333</v>
      </c>
    </row>
    <row r="72" spans="1:10" s="160" customFormat="1" x14ac:dyDescent="0.25">
      <c r="A72" s="178" t="s">
        <v>649</v>
      </c>
      <c r="B72" s="71">
        <v>101</v>
      </c>
      <c r="C72" s="72">
        <v>228</v>
      </c>
      <c r="D72" s="71">
        <v>3278</v>
      </c>
      <c r="E72" s="72">
        <v>3875</v>
      </c>
      <c r="F72" s="73"/>
      <c r="G72" s="71">
        <f t="shared" si="4"/>
        <v>-127</v>
      </c>
      <c r="H72" s="72">
        <f t="shared" si="5"/>
        <v>-597</v>
      </c>
      <c r="I72" s="37">
        <f t="shared" si="6"/>
        <v>-0.55701754385964908</v>
      </c>
      <c r="J72" s="38">
        <f t="shared" si="7"/>
        <v>-0.15406451612903227</v>
      </c>
    </row>
    <row r="73" spans="1:10" x14ac:dyDescent="0.25">
      <c r="A73" s="177"/>
      <c r="B73" s="143"/>
      <c r="C73" s="144"/>
      <c r="D73" s="143"/>
      <c r="E73" s="144"/>
      <c r="F73" s="145"/>
      <c r="G73" s="143"/>
      <c r="H73" s="144"/>
      <c r="I73" s="151"/>
      <c r="J73" s="152"/>
    </row>
    <row r="74" spans="1:10" s="139" customFormat="1" x14ac:dyDescent="0.25">
      <c r="A74" s="159" t="s">
        <v>37</v>
      </c>
      <c r="B74" s="65"/>
      <c r="C74" s="66"/>
      <c r="D74" s="65"/>
      <c r="E74" s="66"/>
      <c r="F74" s="67"/>
      <c r="G74" s="65"/>
      <c r="H74" s="66"/>
      <c r="I74" s="20"/>
      <c r="J74" s="21"/>
    </row>
    <row r="75" spans="1:10" x14ac:dyDescent="0.25">
      <c r="A75" s="158" t="s">
        <v>396</v>
      </c>
      <c r="B75" s="65">
        <v>325</v>
      </c>
      <c r="C75" s="66">
        <v>0</v>
      </c>
      <c r="D75" s="65">
        <v>506</v>
      </c>
      <c r="E75" s="66">
        <v>0</v>
      </c>
      <c r="F75" s="67"/>
      <c r="G75" s="65">
        <f>B75-C75</f>
        <v>325</v>
      </c>
      <c r="H75" s="66">
        <f>D75-E75</f>
        <v>506</v>
      </c>
      <c r="I75" s="20" t="str">
        <f>IF(C75=0, "-", IF(G75/C75&lt;10, G75/C75, "&gt;999%"))</f>
        <v>-</v>
      </c>
      <c r="J75" s="21" t="str">
        <f>IF(E75=0, "-", IF(H75/E75&lt;10, H75/E75, "&gt;999%"))</f>
        <v>-</v>
      </c>
    </row>
    <row r="76" spans="1:10" s="160" customFormat="1" x14ac:dyDescent="0.25">
      <c r="A76" s="178" t="s">
        <v>650</v>
      </c>
      <c r="B76" s="71">
        <v>325</v>
      </c>
      <c r="C76" s="72">
        <v>0</v>
      </c>
      <c r="D76" s="71">
        <v>506</v>
      </c>
      <c r="E76" s="72">
        <v>0</v>
      </c>
      <c r="F76" s="73"/>
      <c r="G76" s="71">
        <f>B76-C76</f>
        <v>325</v>
      </c>
      <c r="H76" s="72">
        <f>D76-E76</f>
        <v>506</v>
      </c>
      <c r="I76" s="37" t="str">
        <f>IF(C76=0, "-", IF(G76/C76&lt;10, G76/C76, "&gt;999%"))</f>
        <v>-</v>
      </c>
      <c r="J76" s="38" t="str">
        <f>IF(E76=0, "-", IF(H76/E76&lt;10, H76/E76, "&gt;999%"))</f>
        <v>-</v>
      </c>
    </row>
    <row r="77" spans="1:10" x14ac:dyDescent="0.25">
      <c r="A77" s="177"/>
      <c r="B77" s="143"/>
      <c r="C77" s="144"/>
      <c r="D77" s="143"/>
      <c r="E77" s="144"/>
      <c r="F77" s="145"/>
      <c r="G77" s="143"/>
      <c r="H77" s="144"/>
      <c r="I77" s="151"/>
      <c r="J77" s="152"/>
    </row>
    <row r="78" spans="1:10" s="139" customFormat="1" x14ac:dyDescent="0.25">
      <c r="A78" s="159" t="s">
        <v>38</v>
      </c>
      <c r="B78" s="65"/>
      <c r="C78" s="66"/>
      <c r="D78" s="65"/>
      <c r="E78" s="66"/>
      <c r="F78" s="67"/>
      <c r="G78" s="65"/>
      <c r="H78" s="66"/>
      <c r="I78" s="20"/>
      <c r="J78" s="21"/>
    </row>
    <row r="79" spans="1:10" x14ac:dyDescent="0.25">
      <c r="A79" s="158" t="s">
        <v>38</v>
      </c>
      <c r="B79" s="65">
        <v>0</v>
      </c>
      <c r="C79" s="66">
        <v>0</v>
      </c>
      <c r="D79" s="65">
        <v>1</v>
      </c>
      <c r="E79" s="66">
        <v>0</v>
      </c>
      <c r="F79" s="67"/>
      <c r="G79" s="65">
        <f>B79-C79</f>
        <v>0</v>
      </c>
      <c r="H79" s="66">
        <f>D79-E79</f>
        <v>1</v>
      </c>
      <c r="I79" s="20" t="str">
        <f>IF(C79=0, "-", IF(G79/C79&lt;10, G79/C79, "&gt;999%"))</f>
        <v>-</v>
      </c>
      <c r="J79" s="21" t="str">
        <f>IF(E79=0, "-", IF(H79/E79&lt;10, H79/E79, "&gt;999%"))</f>
        <v>-</v>
      </c>
    </row>
    <row r="80" spans="1:10" s="160" customFormat="1" x14ac:dyDescent="0.25">
      <c r="A80" s="178" t="s">
        <v>651</v>
      </c>
      <c r="B80" s="71">
        <v>0</v>
      </c>
      <c r="C80" s="72">
        <v>0</v>
      </c>
      <c r="D80" s="71">
        <v>1</v>
      </c>
      <c r="E80" s="72">
        <v>0</v>
      </c>
      <c r="F80" s="73"/>
      <c r="G80" s="71">
        <f>B80-C80</f>
        <v>0</v>
      </c>
      <c r="H80" s="72">
        <f>D80-E80</f>
        <v>1</v>
      </c>
      <c r="I80" s="37" t="str">
        <f>IF(C80=0, "-", IF(G80/C80&lt;10, G80/C80, "&gt;999%"))</f>
        <v>-</v>
      </c>
      <c r="J80" s="38" t="str">
        <f>IF(E80=0, "-", IF(H80/E80&lt;10, H80/E80, "&gt;999%"))</f>
        <v>-</v>
      </c>
    </row>
    <row r="81" spans="1:10" x14ac:dyDescent="0.25">
      <c r="A81" s="177"/>
      <c r="B81" s="143"/>
      <c r="C81" s="144"/>
      <c r="D81" s="143"/>
      <c r="E81" s="144"/>
      <c r="F81" s="145"/>
      <c r="G81" s="143"/>
      <c r="H81" s="144"/>
      <c r="I81" s="151"/>
      <c r="J81" s="152"/>
    </row>
    <row r="82" spans="1:10" s="139" customFormat="1" x14ac:dyDescent="0.25">
      <c r="A82" s="159" t="s">
        <v>39</v>
      </c>
      <c r="B82" s="65"/>
      <c r="C82" s="66"/>
      <c r="D82" s="65"/>
      <c r="E82" s="66"/>
      <c r="F82" s="67"/>
      <c r="G82" s="65"/>
      <c r="H82" s="66"/>
      <c r="I82" s="20"/>
      <c r="J82" s="21"/>
    </row>
    <row r="83" spans="1:10" x14ac:dyDescent="0.25">
      <c r="A83" s="158" t="s">
        <v>328</v>
      </c>
      <c r="B83" s="65">
        <v>5</v>
      </c>
      <c r="C83" s="66">
        <v>0</v>
      </c>
      <c r="D83" s="65">
        <v>53</v>
      </c>
      <c r="E83" s="66">
        <v>0</v>
      </c>
      <c r="F83" s="67"/>
      <c r="G83" s="65">
        <f>B83-C83</f>
        <v>5</v>
      </c>
      <c r="H83" s="66">
        <f>D83-E83</f>
        <v>53</v>
      </c>
      <c r="I83" s="20" t="str">
        <f>IF(C83=0, "-", IF(G83/C83&lt;10, G83/C83, "&gt;999%"))</f>
        <v>-</v>
      </c>
      <c r="J83" s="21" t="str">
        <f>IF(E83=0, "-", IF(H83/E83&lt;10, H83/E83, "&gt;999%"))</f>
        <v>-</v>
      </c>
    </row>
    <row r="84" spans="1:10" x14ac:dyDescent="0.25">
      <c r="A84" s="158" t="s">
        <v>524</v>
      </c>
      <c r="B84" s="65">
        <v>79</v>
      </c>
      <c r="C84" s="66">
        <v>53</v>
      </c>
      <c r="D84" s="65">
        <v>486</v>
      </c>
      <c r="E84" s="66">
        <v>492</v>
      </c>
      <c r="F84" s="67"/>
      <c r="G84" s="65">
        <f>B84-C84</f>
        <v>26</v>
      </c>
      <c r="H84" s="66">
        <f>D84-E84</f>
        <v>-6</v>
      </c>
      <c r="I84" s="20">
        <f>IF(C84=0, "-", IF(G84/C84&lt;10, G84/C84, "&gt;999%"))</f>
        <v>0.49056603773584906</v>
      </c>
      <c r="J84" s="21">
        <f>IF(E84=0, "-", IF(H84/E84&lt;10, H84/E84, "&gt;999%"))</f>
        <v>-1.2195121951219513E-2</v>
      </c>
    </row>
    <row r="85" spans="1:10" x14ac:dyDescent="0.25">
      <c r="A85" s="158" t="s">
        <v>525</v>
      </c>
      <c r="B85" s="65">
        <v>19</v>
      </c>
      <c r="C85" s="66">
        <v>0</v>
      </c>
      <c r="D85" s="65">
        <v>115</v>
      </c>
      <c r="E85" s="66">
        <v>0</v>
      </c>
      <c r="F85" s="67"/>
      <c r="G85" s="65">
        <f>B85-C85</f>
        <v>19</v>
      </c>
      <c r="H85" s="66">
        <f>D85-E85</f>
        <v>115</v>
      </c>
      <c r="I85" s="20" t="str">
        <f>IF(C85=0, "-", IF(G85/C85&lt;10, G85/C85, "&gt;999%"))</f>
        <v>-</v>
      </c>
      <c r="J85" s="21" t="str">
        <f>IF(E85=0, "-", IF(H85/E85&lt;10, H85/E85, "&gt;999%"))</f>
        <v>-</v>
      </c>
    </row>
    <row r="86" spans="1:10" s="160" customFormat="1" x14ac:dyDescent="0.25">
      <c r="A86" s="178" t="s">
        <v>652</v>
      </c>
      <c r="B86" s="71">
        <v>103</v>
      </c>
      <c r="C86" s="72">
        <v>53</v>
      </c>
      <c r="D86" s="71">
        <v>654</v>
      </c>
      <c r="E86" s="72">
        <v>492</v>
      </c>
      <c r="F86" s="73"/>
      <c r="G86" s="71">
        <f>B86-C86</f>
        <v>50</v>
      </c>
      <c r="H86" s="72">
        <f>D86-E86</f>
        <v>162</v>
      </c>
      <c r="I86" s="37">
        <f>IF(C86=0, "-", IF(G86/C86&lt;10, G86/C86, "&gt;999%"))</f>
        <v>0.94339622641509435</v>
      </c>
      <c r="J86" s="38">
        <f>IF(E86=0, "-", IF(H86/E86&lt;10, H86/E86, "&gt;999%"))</f>
        <v>0.32926829268292684</v>
      </c>
    </row>
    <row r="87" spans="1:10" x14ac:dyDescent="0.25">
      <c r="A87" s="177"/>
      <c r="B87" s="143"/>
      <c r="C87" s="144"/>
      <c r="D87" s="143"/>
      <c r="E87" s="144"/>
      <c r="F87" s="145"/>
      <c r="G87" s="143"/>
      <c r="H87" s="144"/>
      <c r="I87" s="151"/>
      <c r="J87" s="152"/>
    </row>
    <row r="88" spans="1:10" s="139" customFormat="1" x14ac:dyDescent="0.25">
      <c r="A88" s="159" t="s">
        <v>40</v>
      </c>
      <c r="B88" s="65"/>
      <c r="C88" s="66"/>
      <c r="D88" s="65"/>
      <c r="E88" s="66"/>
      <c r="F88" s="67"/>
      <c r="G88" s="65"/>
      <c r="H88" s="66"/>
      <c r="I88" s="20"/>
      <c r="J88" s="21"/>
    </row>
    <row r="89" spans="1:10" x14ac:dyDescent="0.25">
      <c r="A89" s="158" t="s">
        <v>283</v>
      </c>
      <c r="B89" s="65">
        <v>0</v>
      </c>
      <c r="C89" s="66">
        <v>0</v>
      </c>
      <c r="D89" s="65">
        <v>7</v>
      </c>
      <c r="E89" s="66">
        <v>14</v>
      </c>
      <c r="F89" s="67"/>
      <c r="G89" s="65">
        <f>B89-C89</f>
        <v>0</v>
      </c>
      <c r="H89" s="66">
        <f>D89-E89</f>
        <v>-7</v>
      </c>
      <c r="I89" s="20" t="str">
        <f>IF(C89=0, "-", IF(G89/C89&lt;10, G89/C89, "&gt;999%"))</f>
        <v>-</v>
      </c>
      <c r="J89" s="21">
        <f>IF(E89=0, "-", IF(H89/E89&lt;10, H89/E89, "&gt;999%"))</f>
        <v>-0.5</v>
      </c>
    </row>
    <row r="90" spans="1:10" s="160" customFormat="1" x14ac:dyDescent="0.25">
      <c r="A90" s="178" t="s">
        <v>653</v>
      </c>
      <c r="B90" s="71">
        <v>0</v>
      </c>
      <c r="C90" s="72">
        <v>0</v>
      </c>
      <c r="D90" s="71">
        <v>7</v>
      </c>
      <c r="E90" s="72">
        <v>14</v>
      </c>
      <c r="F90" s="73"/>
      <c r="G90" s="71">
        <f>B90-C90</f>
        <v>0</v>
      </c>
      <c r="H90" s="72">
        <f>D90-E90</f>
        <v>-7</v>
      </c>
      <c r="I90" s="37" t="str">
        <f>IF(C90=0, "-", IF(G90/C90&lt;10, G90/C90, "&gt;999%"))</f>
        <v>-</v>
      </c>
      <c r="J90" s="38">
        <f>IF(E90=0, "-", IF(H90/E90&lt;10, H90/E90, "&gt;999%"))</f>
        <v>-0.5</v>
      </c>
    </row>
    <row r="91" spans="1:10" x14ac:dyDescent="0.25">
      <c r="A91" s="177"/>
      <c r="B91" s="143"/>
      <c r="C91" s="144"/>
      <c r="D91" s="143"/>
      <c r="E91" s="144"/>
      <c r="F91" s="145"/>
      <c r="G91" s="143"/>
      <c r="H91" s="144"/>
      <c r="I91" s="151"/>
      <c r="J91" s="152"/>
    </row>
    <row r="92" spans="1:10" s="139" customFormat="1" x14ac:dyDescent="0.25">
      <c r="A92" s="159" t="s">
        <v>41</v>
      </c>
      <c r="B92" s="65"/>
      <c r="C92" s="66"/>
      <c r="D92" s="65"/>
      <c r="E92" s="66"/>
      <c r="F92" s="67"/>
      <c r="G92" s="65"/>
      <c r="H92" s="66"/>
      <c r="I92" s="20"/>
      <c r="J92" s="21"/>
    </row>
    <row r="93" spans="1:10" x14ac:dyDescent="0.25">
      <c r="A93" s="158" t="s">
        <v>217</v>
      </c>
      <c r="B93" s="65">
        <v>0</v>
      </c>
      <c r="C93" s="66">
        <v>1</v>
      </c>
      <c r="D93" s="65">
        <v>10</v>
      </c>
      <c r="E93" s="66">
        <v>10</v>
      </c>
      <c r="F93" s="67"/>
      <c r="G93" s="65">
        <f>B93-C93</f>
        <v>-1</v>
      </c>
      <c r="H93" s="66">
        <f>D93-E93</f>
        <v>0</v>
      </c>
      <c r="I93" s="20">
        <f>IF(C93=0, "-", IF(G93/C93&lt;10, G93/C93, "&gt;999%"))</f>
        <v>-1</v>
      </c>
      <c r="J93" s="21">
        <f>IF(E93=0, "-", IF(H93/E93&lt;10, H93/E93, "&gt;999%"))</f>
        <v>0</v>
      </c>
    </row>
    <row r="94" spans="1:10" x14ac:dyDescent="0.25">
      <c r="A94" s="158" t="s">
        <v>362</v>
      </c>
      <c r="B94" s="65">
        <v>2</v>
      </c>
      <c r="C94" s="66">
        <v>0</v>
      </c>
      <c r="D94" s="65">
        <v>14</v>
      </c>
      <c r="E94" s="66">
        <v>1</v>
      </c>
      <c r="F94" s="67"/>
      <c r="G94" s="65">
        <f>B94-C94</f>
        <v>2</v>
      </c>
      <c r="H94" s="66">
        <f>D94-E94</f>
        <v>13</v>
      </c>
      <c r="I94" s="20" t="str">
        <f>IF(C94=0, "-", IF(G94/C94&lt;10, G94/C94, "&gt;999%"))</f>
        <v>-</v>
      </c>
      <c r="J94" s="21" t="str">
        <f>IF(E94=0, "-", IF(H94/E94&lt;10, H94/E94, "&gt;999%"))</f>
        <v>&gt;999%</v>
      </c>
    </row>
    <row r="95" spans="1:10" x14ac:dyDescent="0.25">
      <c r="A95" s="158" t="s">
        <v>397</v>
      </c>
      <c r="B95" s="65">
        <v>0</v>
      </c>
      <c r="C95" s="66">
        <v>0</v>
      </c>
      <c r="D95" s="65">
        <v>5</v>
      </c>
      <c r="E95" s="66">
        <v>1</v>
      </c>
      <c r="F95" s="67"/>
      <c r="G95" s="65">
        <f>B95-C95</f>
        <v>0</v>
      </c>
      <c r="H95" s="66">
        <f>D95-E95</f>
        <v>4</v>
      </c>
      <c r="I95" s="20" t="str">
        <f>IF(C95=0, "-", IF(G95/C95&lt;10, G95/C95, "&gt;999%"))</f>
        <v>-</v>
      </c>
      <c r="J95" s="21">
        <f>IF(E95=0, "-", IF(H95/E95&lt;10, H95/E95, "&gt;999%"))</f>
        <v>4</v>
      </c>
    </row>
    <row r="96" spans="1:10" x14ac:dyDescent="0.25">
      <c r="A96" s="158" t="s">
        <v>271</v>
      </c>
      <c r="B96" s="65">
        <v>0</v>
      </c>
      <c r="C96" s="66">
        <v>0</v>
      </c>
      <c r="D96" s="65">
        <v>2</v>
      </c>
      <c r="E96" s="66">
        <v>0</v>
      </c>
      <c r="F96" s="67"/>
      <c r="G96" s="65">
        <f>B96-C96</f>
        <v>0</v>
      </c>
      <c r="H96" s="66">
        <f>D96-E96</f>
        <v>2</v>
      </c>
      <c r="I96" s="20" t="str">
        <f>IF(C96=0, "-", IF(G96/C96&lt;10, G96/C96, "&gt;999%"))</f>
        <v>-</v>
      </c>
      <c r="J96" s="21" t="str">
        <f>IF(E96=0, "-", IF(H96/E96&lt;10, H96/E96, "&gt;999%"))</f>
        <v>-</v>
      </c>
    </row>
    <row r="97" spans="1:10" s="160" customFormat="1" x14ac:dyDescent="0.25">
      <c r="A97" s="178" t="s">
        <v>654</v>
      </c>
      <c r="B97" s="71">
        <v>2</v>
      </c>
      <c r="C97" s="72">
        <v>1</v>
      </c>
      <c r="D97" s="71">
        <v>31</v>
      </c>
      <c r="E97" s="72">
        <v>12</v>
      </c>
      <c r="F97" s="73"/>
      <c r="G97" s="71">
        <f>B97-C97</f>
        <v>1</v>
      </c>
      <c r="H97" s="72">
        <f>D97-E97</f>
        <v>19</v>
      </c>
      <c r="I97" s="37">
        <f>IF(C97=0, "-", IF(G97/C97&lt;10, G97/C97, "&gt;999%"))</f>
        <v>1</v>
      </c>
      <c r="J97" s="38">
        <f>IF(E97=0, "-", IF(H97/E97&lt;10, H97/E97, "&gt;999%"))</f>
        <v>1.5833333333333333</v>
      </c>
    </row>
    <row r="98" spans="1:10" x14ac:dyDescent="0.25">
      <c r="A98" s="177"/>
      <c r="B98" s="143"/>
      <c r="C98" s="144"/>
      <c r="D98" s="143"/>
      <c r="E98" s="144"/>
      <c r="F98" s="145"/>
      <c r="G98" s="143"/>
      <c r="H98" s="144"/>
      <c r="I98" s="151"/>
      <c r="J98" s="152"/>
    </row>
    <row r="99" spans="1:10" s="139" customFormat="1" x14ac:dyDescent="0.25">
      <c r="A99" s="159" t="s">
        <v>42</v>
      </c>
      <c r="B99" s="65"/>
      <c r="C99" s="66"/>
      <c r="D99" s="65"/>
      <c r="E99" s="66"/>
      <c r="F99" s="67"/>
      <c r="G99" s="65"/>
      <c r="H99" s="66"/>
      <c r="I99" s="20"/>
      <c r="J99" s="21"/>
    </row>
    <row r="100" spans="1:10" x14ac:dyDescent="0.25">
      <c r="A100" s="158" t="s">
        <v>422</v>
      </c>
      <c r="B100" s="65">
        <v>6</v>
      </c>
      <c r="C100" s="66">
        <v>0</v>
      </c>
      <c r="D100" s="65">
        <v>32</v>
      </c>
      <c r="E100" s="66">
        <v>0</v>
      </c>
      <c r="F100" s="67"/>
      <c r="G100" s="65">
        <f>B100-C100</f>
        <v>6</v>
      </c>
      <c r="H100" s="66">
        <f>D100-E100</f>
        <v>32</v>
      </c>
      <c r="I100" s="20" t="str">
        <f>IF(C100=0, "-", IF(G100/C100&lt;10, G100/C100, "&gt;999%"))</f>
        <v>-</v>
      </c>
      <c r="J100" s="21" t="str">
        <f>IF(E100=0, "-", IF(H100/E100&lt;10, H100/E100, "&gt;999%"))</f>
        <v>-</v>
      </c>
    </row>
    <row r="101" spans="1:10" x14ac:dyDescent="0.25">
      <c r="A101" s="158" t="s">
        <v>398</v>
      </c>
      <c r="B101" s="65">
        <v>32</v>
      </c>
      <c r="C101" s="66">
        <v>0</v>
      </c>
      <c r="D101" s="65">
        <v>101</v>
      </c>
      <c r="E101" s="66">
        <v>0</v>
      </c>
      <c r="F101" s="67"/>
      <c r="G101" s="65">
        <f>B101-C101</f>
        <v>32</v>
      </c>
      <c r="H101" s="66">
        <f>D101-E101</f>
        <v>101</v>
      </c>
      <c r="I101" s="20" t="str">
        <f>IF(C101=0, "-", IF(G101/C101&lt;10, G101/C101, "&gt;999%"))</f>
        <v>-</v>
      </c>
      <c r="J101" s="21" t="str">
        <f>IF(E101=0, "-", IF(H101/E101&lt;10, H101/E101, "&gt;999%"))</f>
        <v>-</v>
      </c>
    </row>
    <row r="102" spans="1:10" x14ac:dyDescent="0.25">
      <c r="A102" s="158" t="s">
        <v>239</v>
      </c>
      <c r="B102" s="65">
        <v>5</v>
      </c>
      <c r="C102" s="66">
        <v>0</v>
      </c>
      <c r="D102" s="65">
        <v>25</v>
      </c>
      <c r="E102" s="66">
        <v>0</v>
      </c>
      <c r="F102" s="67"/>
      <c r="G102" s="65">
        <f>B102-C102</f>
        <v>5</v>
      </c>
      <c r="H102" s="66">
        <f>D102-E102</f>
        <v>25</v>
      </c>
      <c r="I102" s="20" t="str">
        <f>IF(C102=0, "-", IF(G102/C102&lt;10, G102/C102, "&gt;999%"))</f>
        <v>-</v>
      </c>
      <c r="J102" s="21" t="str">
        <f>IF(E102=0, "-", IF(H102/E102&lt;10, H102/E102, "&gt;999%"))</f>
        <v>-</v>
      </c>
    </row>
    <row r="103" spans="1:10" s="160" customFormat="1" x14ac:dyDescent="0.25">
      <c r="A103" s="178" t="s">
        <v>655</v>
      </c>
      <c r="B103" s="71">
        <v>43</v>
      </c>
      <c r="C103" s="72">
        <v>0</v>
      </c>
      <c r="D103" s="71">
        <v>158</v>
      </c>
      <c r="E103" s="72">
        <v>0</v>
      </c>
      <c r="F103" s="73"/>
      <c r="G103" s="71">
        <f>B103-C103</f>
        <v>43</v>
      </c>
      <c r="H103" s="72">
        <f>D103-E103</f>
        <v>158</v>
      </c>
      <c r="I103" s="37" t="str">
        <f>IF(C103=0, "-", IF(G103/C103&lt;10, G103/C103, "&gt;999%"))</f>
        <v>-</v>
      </c>
      <c r="J103" s="38" t="str">
        <f>IF(E103=0, "-", IF(H103/E103&lt;10, H103/E103, "&gt;999%"))</f>
        <v>-</v>
      </c>
    </row>
    <row r="104" spans="1:10" x14ac:dyDescent="0.25">
      <c r="A104" s="177"/>
      <c r="B104" s="143"/>
      <c r="C104" s="144"/>
      <c r="D104" s="143"/>
      <c r="E104" s="144"/>
      <c r="F104" s="145"/>
      <c r="G104" s="143"/>
      <c r="H104" s="144"/>
      <c r="I104" s="151"/>
      <c r="J104" s="152"/>
    </row>
    <row r="105" spans="1:10" s="139" customFormat="1" x14ac:dyDescent="0.25">
      <c r="A105" s="159" t="s">
        <v>43</v>
      </c>
      <c r="B105" s="65"/>
      <c r="C105" s="66"/>
      <c r="D105" s="65"/>
      <c r="E105" s="66"/>
      <c r="F105" s="67"/>
      <c r="G105" s="65"/>
      <c r="H105" s="66"/>
      <c r="I105" s="20"/>
      <c r="J105" s="21"/>
    </row>
    <row r="106" spans="1:10" x14ac:dyDescent="0.25">
      <c r="A106" s="158" t="s">
        <v>572</v>
      </c>
      <c r="B106" s="65">
        <v>26</v>
      </c>
      <c r="C106" s="66">
        <v>23</v>
      </c>
      <c r="D106" s="65">
        <v>166</v>
      </c>
      <c r="E106" s="66">
        <v>150</v>
      </c>
      <c r="F106" s="67"/>
      <c r="G106" s="65">
        <f>B106-C106</f>
        <v>3</v>
      </c>
      <c r="H106" s="66">
        <f>D106-E106</f>
        <v>16</v>
      </c>
      <c r="I106" s="20">
        <f>IF(C106=0, "-", IF(G106/C106&lt;10, G106/C106, "&gt;999%"))</f>
        <v>0.13043478260869565</v>
      </c>
      <c r="J106" s="21">
        <f>IF(E106=0, "-", IF(H106/E106&lt;10, H106/E106, "&gt;999%"))</f>
        <v>0.10666666666666667</v>
      </c>
    </row>
    <row r="107" spans="1:10" x14ac:dyDescent="0.25">
      <c r="A107" s="158" t="s">
        <v>558</v>
      </c>
      <c r="B107" s="65">
        <v>1</v>
      </c>
      <c r="C107" s="66">
        <v>0</v>
      </c>
      <c r="D107" s="65">
        <v>5</v>
      </c>
      <c r="E107" s="66">
        <v>3</v>
      </c>
      <c r="F107" s="67"/>
      <c r="G107" s="65">
        <f>B107-C107</f>
        <v>1</v>
      </c>
      <c r="H107" s="66">
        <f>D107-E107</f>
        <v>2</v>
      </c>
      <c r="I107" s="20" t="str">
        <f>IF(C107=0, "-", IF(G107/C107&lt;10, G107/C107, "&gt;999%"))</f>
        <v>-</v>
      </c>
      <c r="J107" s="21">
        <f>IF(E107=0, "-", IF(H107/E107&lt;10, H107/E107, "&gt;999%"))</f>
        <v>0.66666666666666663</v>
      </c>
    </row>
    <row r="108" spans="1:10" s="160" customFormat="1" x14ac:dyDescent="0.25">
      <c r="A108" s="178" t="s">
        <v>656</v>
      </c>
      <c r="B108" s="71">
        <v>27</v>
      </c>
      <c r="C108" s="72">
        <v>23</v>
      </c>
      <c r="D108" s="71">
        <v>171</v>
      </c>
      <c r="E108" s="72">
        <v>153</v>
      </c>
      <c r="F108" s="73"/>
      <c r="G108" s="71">
        <f>B108-C108</f>
        <v>4</v>
      </c>
      <c r="H108" s="72">
        <f>D108-E108</f>
        <v>18</v>
      </c>
      <c r="I108" s="37">
        <f>IF(C108=0, "-", IF(G108/C108&lt;10, G108/C108, "&gt;999%"))</f>
        <v>0.17391304347826086</v>
      </c>
      <c r="J108" s="38">
        <f>IF(E108=0, "-", IF(H108/E108&lt;10, H108/E108, "&gt;999%"))</f>
        <v>0.11764705882352941</v>
      </c>
    </row>
    <row r="109" spans="1:10" x14ac:dyDescent="0.25">
      <c r="A109" s="177"/>
      <c r="B109" s="143"/>
      <c r="C109" s="144"/>
      <c r="D109" s="143"/>
      <c r="E109" s="144"/>
      <c r="F109" s="145"/>
      <c r="G109" s="143"/>
      <c r="H109" s="144"/>
      <c r="I109" s="151"/>
      <c r="J109" s="152"/>
    </row>
    <row r="110" spans="1:10" s="139" customFormat="1" x14ac:dyDescent="0.25">
      <c r="A110" s="159" t="s">
        <v>44</v>
      </c>
      <c r="B110" s="65"/>
      <c r="C110" s="66"/>
      <c r="D110" s="65"/>
      <c r="E110" s="66"/>
      <c r="F110" s="67"/>
      <c r="G110" s="65"/>
      <c r="H110" s="66"/>
      <c r="I110" s="20"/>
      <c r="J110" s="21"/>
    </row>
    <row r="111" spans="1:10" x14ac:dyDescent="0.25">
      <c r="A111" s="158" t="s">
        <v>573</v>
      </c>
      <c r="B111" s="65">
        <v>2</v>
      </c>
      <c r="C111" s="66">
        <v>0</v>
      </c>
      <c r="D111" s="65">
        <v>7</v>
      </c>
      <c r="E111" s="66">
        <v>5</v>
      </c>
      <c r="F111" s="67"/>
      <c r="G111" s="65">
        <f>B111-C111</f>
        <v>2</v>
      </c>
      <c r="H111" s="66">
        <f>D111-E111</f>
        <v>2</v>
      </c>
      <c r="I111" s="20" t="str">
        <f>IF(C111=0, "-", IF(G111/C111&lt;10, G111/C111, "&gt;999%"))</f>
        <v>-</v>
      </c>
      <c r="J111" s="21">
        <f>IF(E111=0, "-", IF(H111/E111&lt;10, H111/E111, "&gt;999%"))</f>
        <v>0.4</v>
      </c>
    </row>
    <row r="112" spans="1:10" x14ac:dyDescent="0.25">
      <c r="A112" s="158" t="s">
        <v>559</v>
      </c>
      <c r="B112" s="65">
        <v>0</v>
      </c>
      <c r="C112" s="66">
        <v>0</v>
      </c>
      <c r="D112" s="65">
        <v>0</v>
      </c>
      <c r="E112" s="66">
        <v>1</v>
      </c>
      <c r="F112" s="67"/>
      <c r="G112" s="65">
        <f>B112-C112</f>
        <v>0</v>
      </c>
      <c r="H112" s="66">
        <f>D112-E112</f>
        <v>-1</v>
      </c>
      <c r="I112" s="20" t="str">
        <f>IF(C112=0, "-", IF(G112/C112&lt;10, G112/C112, "&gt;999%"))</f>
        <v>-</v>
      </c>
      <c r="J112" s="21">
        <f>IF(E112=0, "-", IF(H112/E112&lt;10, H112/E112, "&gt;999%"))</f>
        <v>-1</v>
      </c>
    </row>
    <row r="113" spans="1:10" s="160" customFormat="1" x14ac:dyDescent="0.25">
      <c r="A113" s="178" t="s">
        <v>657</v>
      </c>
      <c r="B113" s="71">
        <v>2</v>
      </c>
      <c r="C113" s="72">
        <v>0</v>
      </c>
      <c r="D113" s="71">
        <v>7</v>
      </c>
      <c r="E113" s="72">
        <v>6</v>
      </c>
      <c r="F113" s="73"/>
      <c r="G113" s="71">
        <f>B113-C113</f>
        <v>2</v>
      </c>
      <c r="H113" s="72">
        <f>D113-E113</f>
        <v>1</v>
      </c>
      <c r="I113" s="37" t="str">
        <f>IF(C113=0, "-", IF(G113/C113&lt;10, G113/C113, "&gt;999%"))</f>
        <v>-</v>
      </c>
      <c r="J113" s="38">
        <f>IF(E113=0, "-", IF(H113/E113&lt;10, H113/E113, "&gt;999%"))</f>
        <v>0.16666666666666666</v>
      </c>
    </row>
    <row r="114" spans="1:10" x14ac:dyDescent="0.25">
      <c r="A114" s="177"/>
      <c r="B114" s="143"/>
      <c r="C114" s="144"/>
      <c r="D114" s="143"/>
      <c r="E114" s="144"/>
      <c r="F114" s="145"/>
      <c r="G114" s="143"/>
      <c r="H114" s="144"/>
      <c r="I114" s="151"/>
      <c r="J114" s="152"/>
    </row>
    <row r="115" spans="1:10" s="139" customFormat="1" x14ac:dyDescent="0.25">
      <c r="A115" s="159" t="s">
        <v>45</v>
      </c>
      <c r="B115" s="65"/>
      <c r="C115" s="66"/>
      <c r="D115" s="65"/>
      <c r="E115" s="66"/>
      <c r="F115" s="67"/>
      <c r="G115" s="65"/>
      <c r="H115" s="66"/>
      <c r="I115" s="20"/>
      <c r="J115" s="21"/>
    </row>
    <row r="116" spans="1:10" x14ac:dyDescent="0.25">
      <c r="A116" s="158" t="s">
        <v>344</v>
      </c>
      <c r="B116" s="65">
        <v>5</v>
      </c>
      <c r="C116" s="66">
        <v>4</v>
      </c>
      <c r="D116" s="65">
        <v>51</v>
      </c>
      <c r="E116" s="66">
        <v>43</v>
      </c>
      <c r="F116" s="67"/>
      <c r="G116" s="65">
        <f>B116-C116</f>
        <v>1</v>
      </c>
      <c r="H116" s="66">
        <f>D116-E116</f>
        <v>8</v>
      </c>
      <c r="I116" s="20">
        <f>IF(C116=0, "-", IF(G116/C116&lt;10, G116/C116, "&gt;999%"))</f>
        <v>0.25</v>
      </c>
      <c r="J116" s="21">
        <f>IF(E116=0, "-", IF(H116/E116&lt;10, H116/E116, "&gt;999%"))</f>
        <v>0.18604651162790697</v>
      </c>
    </row>
    <row r="117" spans="1:10" s="160" customFormat="1" x14ac:dyDescent="0.25">
      <c r="A117" s="178" t="s">
        <v>658</v>
      </c>
      <c r="B117" s="71">
        <v>5</v>
      </c>
      <c r="C117" s="72">
        <v>4</v>
      </c>
      <c r="D117" s="71">
        <v>51</v>
      </c>
      <c r="E117" s="72">
        <v>43</v>
      </c>
      <c r="F117" s="73"/>
      <c r="G117" s="71">
        <f>B117-C117</f>
        <v>1</v>
      </c>
      <c r="H117" s="72">
        <f>D117-E117</f>
        <v>8</v>
      </c>
      <c r="I117" s="37">
        <f>IF(C117=0, "-", IF(G117/C117&lt;10, G117/C117, "&gt;999%"))</f>
        <v>0.25</v>
      </c>
      <c r="J117" s="38">
        <f>IF(E117=0, "-", IF(H117/E117&lt;10, H117/E117, "&gt;999%"))</f>
        <v>0.18604651162790697</v>
      </c>
    </row>
    <row r="118" spans="1:10" x14ac:dyDescent="0.25">
      <c r="A118" s="177"/>
      <c r="B118" s="143"/>
      <c r="C118" s="144"/>
      <c r="D118" s="143"/>
      <c r="E118" s="144"/>
      <c r="F118" s="145"/>
      <c r="G118" s="143"/>
      <c r="H118" s="144"/>
      <c r="I118" s="151"/>
      <c r="J118" s="152"/>
    </row>
    <row r="119" spans="1:10" s="139" customFormat="1" x14ac:dyDescent="0.25">
      <c r="A119" s="159" t="s">
        <v>46</v>
      </c>
      <c r="B119" s="65"/>
      <c r="C119" s="66"/>
      <c r="D119" s="65"/>
      <c r="E119" s="66"/>
      <c r="F119" s="67"/>
      <c r="G119" s="65"/>
      <c r="H119" s="66"/>
      <c r="I119" s="20"/>
      <c r="J119" s="21"/>
    </row>
    <row r="120" spans="1:10" x14ac:dyDescent="0.25">
      <c r="A120" s="158" t="s">
        <v>202</v>
      </c>
      <c r="B120" s="65">
        <v>3</v>
      </c>
      <c r="C120" s="66">
        <v>6</v>
      </c>
      <c r="D120" s="65">
        <v>32</v>
      </c>
      <c r="E120" s="66">
        <v>85</v>
      </c>
      <c r="F120" s="67"/>
      <c r="G120" s="65">
        <f>B120-C120</f>
        <v>-3</v>
      </c>
      <c r="H120" s="66">
        <f>D120-E120</f>
        <v>-53</v>
      </c>
      <c r="I120" s="20">
        <f>IF(C120=0, "-", IF(G120/C120&lt;10, G120/C120, "&gt;999%"))</f>
        <v>-0.5</v>
      </c>
      <c r="J120" s="21">
        <f>IF(E120=0, "-", IF(H120/E120&lt;10, H120/E120, "&gt;999%"))</f>
        <v>-0.62352941176470589</v>
      </c>
    </row>
    <row r="121" spans="1:10" s="160" customFormat="1" x14ac:dyDescent="0.25">
      <c r="A121" s="178" t="s">
        <v>659</v>
      </c>
      <c r="B121" s="71">
        <v>3</v>
      </c>
      <c r="C121" s="72">
        <v>6</v>
      </c>
      <c r="D121" s="71">
        <v>32</v>
      </c>
      <c r="E121" s="72">
        <v>85</v>
      </c>
      <c r="F121" s="73"/>
      <c r="G121" s="71">
        <f>B121-C121</f>
        <v>-3</v>
      </c>
      <c r="H121" s="72">
        <f>D121-E121</f>
        <v>-53</v>
      </c>
      <c r="I121" s="37">
        <f>IF(C121=0, "-", IF(G121/C121&lt;10, G121/C121, "&gt;999%"))</f>
        <v>-0.5</v>
      </c>
      <c r="J121" s="38">
        <f>IF(E121=0, "-", IF(H121/E121&lt;10, H121/E121, "&gt;999%"))</f>
        <v>-0.62352941176470589</v>
      </c>
    </row>
    <row r="122" spans="1:10" x14ac:dyDescent="0.25">
      <c r="A122" s="177"/>
      <c r="B122" s="143"/>
      <c r="C122" s="144"/>
      <c r="D122" s="143"/>
      <c r="E122" s="144"/>
      <c r="F122" s="145"/>
      <c r="G122" s="143"/>
      <c r="H122" s="144"/>
      <c r="I122" s="151"/>
      <c r="J122" s="152"/>
    </row>
    <row r="123" spans="1:10" s="139" customFormat="1" x14ac:dyDescent="0.25">
      <c r="A123" s="159" t="s">
        <v>47</v>
      </c>
      <c r="B123" s="65"/>
      <c r="C123" s="66"/>
      <c r="D123" s="65"/>
      <c r="E123" s="66"/>
      <c r="F123" s="67"/>
      <c r="G123" s="65"/>
      <c r="H123" s="66"/>
      <c r="I123" s="20"/>
      <c r="J123" s="21"/>
    </row>
    <row r="124" spans="1:10" x14ac:dyDescent="0.25">
      <c r="A124" s="158" t="s">
        <v>543</v>
      </c>
      <c r="B124" s="65">
        <v>15</v>
      </c>
      <c r="C124" s="66">
        <v>20</v>
      </c>
      <c r="D124" s="65">
        <v>164</v>
      </c>
      <c r="E124" s="66">
        <v>265</v>
      </c>
      <c r="F124" s="67"/>
      <c r="G124" s="65">
        <f>B124-C124</f>
        <v>-5</v>
      </c>
      <c r="H124" s="66">
        <f>D124-E124</f>
        <v>-101</v>
      </c>
      <c r="I124" s="20">
        <f>IF(C124=0, "-", IF(G124/C124&lt;10, G124/C124, "&gt;999%"))</f>
        <v>-0.25</v>
      </c>
      <c r="J124" s="21">
        <f>IF(E124=0, "-", IF(H124/E124&lt;10, H124/E124, "&gt;999%"))</f>
        <v>-0.38113207547169814</v>
      </c>
    </row>
    <row r="125" spans="1:10" s="160" customFormat="1" x14ac:dyDescent="0.25">
      <c r="A125" s="178" t="s">
        <v>660</v>
      </c>
      <c r="B125" s="71">
        <v>15</v>
      </c>
      <c r="C125" s="72">
        <v>20</v>
      </c>
      <c r="D125" s="71">
        <v>164</v>
      </c>
      <c r="E125" s="72">
        <v>265</v>
      </c>
      <c r="F125" s="73"/>
      <c r="G125" s="71">
        <f>B125-C125</f>
        <v>-5</v>
      </c>
      <c r="H125" s="72">
        <f>D125-E125</f>
        <v>-101</v>
      </c>
      <c r="I125" s="37">
        <f>IF(C125=0, "-", IF(G125/C125&lt;10, G125/C125, "&gt;999%"))</f>
        <v>-0.25</v>
      </c>
      <c r="J125" s="38">
        <f>IF(E125=0, "-", IF(H125/E125&lt;10, H125/E125, "&gt;999%"))</f>
        <v>-0.38113207547169814</v>
      </c>
    </row>
    <row r="126" spans="1:10" x14ac:dyDescent="0.25">
      <c r="A126" s="177"/>
      <c r="B126" s="143"/>
      <c r="C126" s="144"/>
      <c r="D126" s="143"/>
      <c r="E126" s="144"/>
      <c r="F126" s="145"/>
      <c r="G126" s="143"/>
      <c r="H126" s="144"/>
      <c r="I126" s="151"/>
      <c r="J126" s="152"/>
    </row>
    <row r="127" spans="1:10" s="139" customFormat="1" x14ac:dyDescent="0.25">
      <c r="A127" s="159" t="s">
        <v>48</v>
      </c>
      <c r="B127" s="65"/>
      <c r="C127" s="66"/>
      <c r="D127" s="65"/>
      <c r="E127" s="66"/>
      <c r="F127" s="67"/>
      <c r="G127" s="65"/>
      <c r="H127" s="66"/>
      <c r="I127" s="20"/>
      <c r="J127" s="21"/>
    </row>
    <row r="128" spans="1:10" x14ac:dyDescent="0.25">
      <c r="A128" s="158" t="s">
        <v>437</v>
      </c>
      <c r="B128" s="65">
        <v>0</v>
      </c>
      <c r="C128" s="66">
        <v>0</v>
      </c>
      <c r="D128" s="65">
        <v>0</v>
      </c>
      <c r="E128" s="66">
        <v>2</v>
      </c>
      <c r="F128" s="67"/>
      <c r="G128" s="65">
        <f t="shared" ref="G128:G140" si="8">B128-C128</f>
        <v>0</v>
      </c>
      <c r="H128" s="66">
        <f t="shared" ref="H128:H140" si="9">D128-E128</f>
        <v>-2</v>
      </c>
      <c r="I128" s="20" t="str">
        <f t="shared" ref="I128:I140" si="10">IF(C128=0, "-", IF(G128/C128&lt;10, G128/C128, "&gt;999%"))</f>
        <v>-</v>
      </c>
      <c r="J128" s="21">
        <f t="shared" ref="J128:J140" si="11">IF(E128=0, "-", IF(H128/E128&lt;10, H128/E128, "&gt;999%"))</f>
        <v>-1</v>
      </c>
    </row>
    <row r="129" spans="1:10" x14ac:dyDescent="0.25">
      <c r="A129" s="158" t="s">
        <v>399</v>
      </c>
      <c r="B129" s="65">
        <v>30</v>
      </c>
      <c r="C129" s="66">
        <v>39</v>
      </c>
      <c r="D129" s="65">
        <v>378</v>
      </c>
      <c r="E129" s="66">
        <v>308</v>
      </c>
      <c r="F129" s="67"/>
      <c r="G129" s="65">
        <f t="shared" si="8"/>
        <v>-9</v>
      </c>
      <c r="H129" s="66">
        <f t="shared" si="9"/>
        <v>70</v>
      </c>
      <c r="I129" s="20">
        <f t="shared" si="10"/>
        <v>-0.23076923076923078</v>
      </c>
      <c r="J129" s="21">
        <f t="shared" si="11"/>
        <v>0.22727272727272727</v>
      </c>
    </row>
    <row r="130" spans="1:10" x14ac:dyDescent="0.25">
      <c r="A130" s="158" t="s">
        <v>438</v>
      </c>
      <c r="B130" s="65">
        <v>175</v>
      </c>
      <c r="C130" s="66">
        <v>112</v>
      </c>
      <c r="D130" s="65">
        <v>1847</v>
      </c>
      <c r="E130" s="66">
        <v>1474</v>
      </c>
      <c r="F130" s="67"/>
      <c r="G130" s="65">
        <f t="shared" si="8"/>
        <v>63</v>
      </c>
      <c r="H130" s="66">
        <f t="shared" si="9"/>
        <v>373</v>
      </c>
      <c r="I130" s="20">
        <f t="shared" si="10"/>
        <v>0.5625</v>
      </c>
      <c r="J130" s="21">
        <f t="shared" si="11"/>
        <v>0.25305291723202172</v>
      </c>
    </row>
    <row r="131" spans="1:10" x14ac:dyDescent="0.25">
      <c r="A131" s="158" t="s">
        <v>205</v>
      </c>
      <c r="B131" s="65">
        <v>0</v>
      </c>
      <c r="C131" s="66">
        <v>2</v>
      </c>
      <c r="D131" s="65">
        <v>12</v>
      </c>
      <c r="E131" s="66">
        <v>71</v>
      </c>
      <c r="F131" s="67"/>
      <c r="G131" s="65">
        <f t="shared" si="8"/>
        <v>-2</v>
      </c>
      <c r="H131" s="66">
        <f t="shared" si="9"/>
        <v>-59</v>
      </c>
      <c r="I131" s="20">
        <f t="shared" si="10"/>
        <v>-1</v>
      </c>
      <c r="J131" s="21">
        <f t="shared" si="11"/>
        <v>-0.83098591549295775</v>
      </c>
    </row>
    <row r="132" spans="1:10" x14ac:dyDescent="0.25">
      <c r="A132" s="158" t="s">
        <v>220</v>
      </c>
      <c r="B132" s="65">
        <v>1</v>
      </c>
      <c r="C132" s="66">
        <v>10</v>
      </c>
      <c r="D132" s="65">
        <v>33</v>
      </c>
      <c r="E132" s="66">
        <v>132</v>
      </c>
      <c r="F132" s="67"/>
      <c r="G132" s="65">
        <f t="shared" si="8"/>
        <v>-9</v>
      </c>
      <c r="H132" s="66">
        <f t="shared" si="9"/>
        <v>-99</v>
      </c>
      <c r="I132" s="20">
        <f t="shared" si="10"/>
        <v>-0.9</v>
      </c>
      <c r="J132" s="21">
        <f t="shared" si="11"/>
        <v>-0.75</v>
      </c>
    </row>
    <row r="133" spans="1:10" x14ac:dyDescent="0.25">
      <c r="A133" s="158" t="s">
        <v>314</v>
      </c>
      <c r="B133" s="65">
        <v>17</v>
      </c>
      <c r="C133" s="66">
        <v>7</v>
      </c>
      <c r="D133" s="65">
        <v>373</v>
      </c>
      <c r="E133" s="66">
        <v>460</v>
      </c>
      <c r="F133" s="67"/>
      <c r="G133" s="65">
        <f t="shared" si="8"/>
        <v>10</v>
      </c>
      <c r="H133" s="66">
        <f t="shared" si="9"/>
        <v>-87</v>
      </c>
      <c r="I133" s="20">
        <f t="shared" si="10"/>
        <v>1.4285714285714286</v>
      </c>
      <c r="J133" s="21">
        <f t="shared" si="11"/>
        <v>-0.18913043478260869</v>
      </c>
    </row>
    <row r="134" spans="1:10" x14ac:dyDescent="0.25">
      <c r="A134" s="158" t="s">
        <v>352</v>
      </c>
      <c r="B134" s="65">
        <v>28</v>
      </c>
      <c r="C134" s="66">
        <v>19</v>
      </c>
      <c r="D134" s="65">
        <v>420</v>
      </c>
      <c r="E134" s="66">
        <v>550</v>
      </c>
      <c r="F134" s="67"/>
      <c r="G134" s="65">
        <f t="shared" si="8"/>
        <v>9</v>
      </c>
      <c r="H134" s="66">
        <f t="shared" si="9"/>
        <v>-130</v>
      </c>
      <c r="I134" s="20">
        <f t="shared" si="10"/>
        <v>0.47368421052631576</v>
      </c>
      <c r="J134" s="21">
        <f t="shared" si="11"/>
        <v>-0.23636363636363636</v>
      </c>
    </row>
    <row r="135" spans="1:10" x14ac:dyDescent="0.25">
      <c r="A135" s="158" t="s">
        <v>516</v>
      </c>
      <c r="B135" s="65">
        <v>80</v>
      </c>
      <c r="C135" s="66">
        <v>63</v>
      </c>
      <c r="D135" s="65">
        <v>825</v>
      </c>
      <c r="E135" s="66">
        <v>850</v>
      </c>
      <c r="F135" s="67"/>
      <c r="G135" s="65">
        <f t="shared" si="8"/>
        <v>17</v>
      </c>
      <c r="H135" s="66">
        <f t="shared" si="9"/>
        <v>-25</v>
      </c>
      <c r="I135" s="20">
        <f t="shared" si="10"/>
        <v>0.26984126984126983</v>
      </c>
      <c r="J135" s="21">
        <f t="shared" si="11"/>
        <v>-2.9411764705882353E-2</v>
      </c>
    </row>
    <row r="136" spans="1:10" x14ac:dyDescent="0.25">
      <c r="A136" s="158" t="s">
        <v>526</v>
      </c>
      <c r="B136" s="65">
        <v>927</v>
      </c>
      <c r="C136" s="66">
        <v>635</v>
      </c>
      <c r="D136" s="65">
        <v>8449</v>
      </c>
      <c r="E136" s="66">
        <v>8560</v>
      </c>
      <c r="F136" s="67"/>
      <c r="G136" s="65">
        <f t="shared" si="8"/>
        <v>292</v>
      </c>
      <c r="H136" s="66">
        <f t="shared" si="9"/>
        <v>-111</v>
      </c>
      <c r="I136" s="20">
        <f t="shared" si="10"/>
        <v>0.45984251968503936</v>
      </c>
      <c r="J136" s="21">
        <f t="shared" si="11"/>
        <v>-1.2967289719626168E-2</v>
      </c>
    </row>
    <row r="137" spans="1:10" x14ac:dyDescent="0.25">
      <c r="A137" s="158" t="s">
        <v>494</v>
      </c>
      <c r="B137" s="65">
        <v>0</v>
      </c>
      <c r="C137" s="66">
        <v>3</v>
      </c>
      <c r="D137" s="65">
        <v>3</v>
      </c>
      <c r="E137" s="66">
        <v>51</v>
      </c>
      <c r="F137" s="67"/>
      <c r="G137" s="65">
        <f t="shared" si="8"/>
        <v>-3</v>
      </c>
      <c r="H137" s="66">
        <f t="shared" si="9"/>
        <v>-48</v>
      </c>
      <c r="I137" s="20">
        <f t="shared" si="10"/>
        <v>-1</v>
      </c>
      <c r="J137" s="21">
        <f t="shared" si="11"/>
        <v>-0.94117647058823528</v>
      </c>
    </row>
    <row r="138" spans="1:10" x14ac:dyDescent="0.25">
      <c r="A138" s="158" t="s">
        <v>505</v>
      </c>
      <c r="B138" s="65">
        <v>4</v>
      </c>
      <c r="C138" s="66">
        <v>0</v>
      </c>
      <c r="D138" s="65">
        <v>186</v>
      </c>
      <c r="E138" s="66">
        <v>296</v>
      </c>
      <c r="F138" s="67"/>
      <c r="G138" s="65">
        <f t="shared" si="8"/>
        <v>4</v>
      </c>
      <c r="H138" s="66">
        <f t="shared" si="9"/>
        <v>-110</v>
      </c>
      <c r="I138" s="20" t="str">
        <f t="shared" si="10"/>
        <v>-</v>
      </c>
      <c r="J138" s="21">
        <f t="shared" si="11"/>
        <v>-0.3716216216216216</v>
      </c>
    </row>
    <row r="139" spans="1:10" x14ac:dyDescent="0.25">
      <c r="A139" s="158" t="s">
        <v>544</v>
      </c>
      <c r="B139" s="65">
        <v>0</v>
      </c>
      <c r="C139" s="66">
        <v>4</v>
      </c>
      <c r="D139" s="65">
        <v>47</v>
      </c>
      <c r="E139" s="66">
        <v>150</v>
      </c>
      <c r="F139" s="67"/>
      <c r="G139" s="65">
        <f t="shared" si="8"/>
        <v>-4</v>
      </c>
      <c r="H139" s="66">
        <f t="shared" si="9"/>
        <v>-103</v>
      </c>
      <c r="I139" s="20">
        <f t="shared" si="10"/>
        <v>-1</v>
      </c>
      <c r="J139" s="21">
        <f t="shared" si="11"/>
        <v>-0.68666666666666665</v>
      </c>
    </row>
    <row r="140" spans="1:10" s="160" customFormat="1" x14ac:dyDescent="0.25">
      <c r="A140" s="178" t="s">
        <v>661</v>
      </c>
      <c r="B140" s="71">
        <v>1262</v>
      </c>
      <c r="C140" s="72">
        <v>894</v>
      </c>
      <c r="D140" s="71">
        <v>12573</v>
      </c>
      <c r="E140" s="72">
        <v>12904</v>
      </c>
      <c r="F140" s="73"/>
      <c r="G140" s="71">
        <f t="shared" si="8"/>
        <v>368</v>
      </c>
      <c r="H140" s="72">
        <f t="shared" si="9"/>
        <v>-331</v>
      </c>
      <c r="I140" s="37">
        <f t="shared" si="10"/>
        <v>0.4116331096196868</v>
      </c>
      <c r="J140" s="38">
        <f t="shared" si="11"/>
        <v>-2.5650960942343461E-2</v>
      </c>
    </row>
    <row r="141" spans="1:10" x14ac:dyDescent="0.25">
      <c r="A141" s="177"/>
      <c r="B141" s="143"/>
      <c r="C141" s="144"/>
      <c r="D141" s="143"/>
      <c r="E141" s="144"/>
      <c r="F141" s="145"/>
      <c r="G141" s="143"/>
      <c r="H141" s="144"/>
      <c r="I141" s="151"/>
      <c r="J141" s="152"/>
    </row>
    <row r="142" spans="1:10" s="139" customFormat="1" x14ac:dyDescent="0.25">
      <c r="A142" s="159" t="s">
        <v>49</v>
      </c>
      <c r="B142" s="65"/>
      <c r="C142" s="66"/>
      <c r="D142" s="65"/>
      <c r="E142" s="66"/>
      <c r="F142" s="67"/>
      <c r="G142" s="65"/>
      <c r="H142" s="66"/>
      <c r="I142" s="20"/>
      <c r="J142" s="21"/>
    </row>
    <row r="143" spans="1:10" x14ac:dyDescent="0.25">
      <c r="A143" s="158" t="s">
        <v>574</v>
      </c>
      <c r="B143" s="65">
        <v>4</v>
      </c>
      <c r="C143" s="66">
        <v>12</v>
      </c>
      <c r="D143" s="65">
        <v>51</v>
      </c>
      <c r="E143" s="66">
        <v>71</v>
      </c>
      <c r="F143" s="67"/>
      <c r="G143" s="65">
        <f>B143-C143</f>
        <v>-8</v>
      </c>
      <c r="H143" s="66">
        <f>D143-E143</f>
        <v>-20</v>
      </c>
      <c r="I143" s="20">
        <f>IF(C143=0, "-", IF(G143/C143&lt;10, G143/C143, "&gt;999%"))</f>
        <v>-0.66666666666666663</v>
      </c>
      <c r="J143" s="21">
        <f>IF(E143=0, "-", IF(H143/E143&lt;10, H143/E143, "&gt;999%"))</f>
        <v>-0.28169014084507044</v>
      </c>
    </row>
    <row r="144" spans="1:10" s="160" customFormat="1" x14ac:dyDescent="0.25">
      <c r="A144" s="178" t="s">
        <v>662</v>
      </c>
      <c r="B144" s="71">
        <v>4</v>
      </c>
      <c r="C144" s="72">
        <v>12</v>
      </c>
      <c r="D144" s="71">
        <v>51</v>
      </c>
      <c r="E144" s="72">
        <v>71</v>
      </c>
      <c r="F144" s="73"/>
      <c r="G144" s="71">
        <f>B144-C144</f>
        <v>-8</v>
      </c>
      <c r="H144" s="72">
        <f>D144-E144</f>
        <v>-20</v>
      </c>
      <c r="I144" s="37">
        <f>IF(C144=0, "-", IF(G144/C144&lt;10, G144/C144, "&gt;999%"))</f>
        <v>-0.66666666666666663</v>
      </c>
      <c r="J144" s="38">
        <f>IF(E144=0, "-", IF(H144/E144&lt;10, H144/E144, "&gt;999%"))</f>
        <v>-0.28169014084507044</v>
      </c>
    </row>
    <row r="145" spans="1:10" x14ac:dyDescent="0.25">
      <c r="A145" s="177"/>
      <c r="B145" s="143"/>
      <c r="C145" s="144"/>
      <c r="D145" s="143"/>
      <c r="E145" s="144"/>
      <c r="F145" s="145"/>
      <c r="G145" s="143"/>
      <c r="H145" s="144"/>
      <c r="I145" s="151"/>
      <c r="J145" s="152"/>
    </row>
    <row r="146" spans="1:10" s="139" customFormat="1" x14ac:dyDescent="0.25">
      <c r="A146" s="159" t="s">
        <v>50</v>
      </c>
      <c r="B146" s="65"/>
      <c r="C146" s="66"/>
      <c r="D146" s="65"/>
      <c r="E146" s="66"/>
      <c r="F146" s="67"/>
      <c r="G146" s="65"/>
      <c r="H146" s="66"/>
      <c r="I146" s="20"/>
      <c r="J146" s="21"/>
    </row>
    <row r="147" spans="1:10" x14ac:dyDescent="0.25">
      <c r="A147" s="158" t="s">
        <v>545</v>
      </c>
      <c r="B147" s="65">
        <v>85</v>
      </c>
      <c r="C147" s="66">
        <v>66</v>
      </c>
      <c r="D147" s="65">
        <v>750</v>
      </c>
      <c r="E147" s="66">
        <v>740</v>
      </c>
      <c r="F147" s="67"/>
      <c r="G147" s="65">
        <f>B147-C147</f>
        <v>19</v>
      </c>
      <c r="H147" s="66">
        <f>D147-E147</f>
        <v>10</v>
      </c>
      <c r="I147" s="20">
        <f>IF(C147=0, "-", IF(G147/C147&lt;10, G147/C147, "&gt;999%"))</f>
        <v>0.2878787878787879</v>
      </c>
      <c r="J147" s="21">
        <f>IF(E147=0, "-", IF(H147/E147&lt;10, H147/E147, "&gt;999%"))</f>
        <v>1.3513513513513514E-2</v>
      </c>
    </row>
    <row r="148" spans="1:10" x14ac:dyDescent="0.25">
      <c r="A148" s="158" t="s">
        <v>560</v>
      </c>
      <c r="B148" s="65">
        <v>28</v>
      </c>
      <c r="C148" s="66">
        <v>29</v>
      </c>
      <c r="D148" s="65">
        <v>313</v>
      </c>
      <c r="E148" s="66">
        <v>341</v>
      </c>
      <c r="F148" s="67"/>
      <c r="G148" s="65">
        <f>B148-C148</f>
        <v>-1</v>
      </c>
      <c r="H148" s="66">
        <f>D148-E148</f>
        <v>-28</v>
      </c>
      <c r="I148" s="20">
        <f>IF(C148=0, "-", IF(G148/C148&lt;10, G148/C148, "&gt;999%"))</f>
        <v>-3.4482758620689655E-2</v>
      </c>
      <c r="J148" s="21">
        <f>IF(E148=0, "-", IF(H148/E148&lt;10, H148/E148, "&gt;999%"))</f>
        <v>-8.2111436950146624E-2</v>
      </c>
    </row>
    <row r="149" spans="1:10" x14ac:dyDescent="0.25">
      <c r="A149" s="158" t="s">
        <v>575</v>
      </c>
      <c r="B149" s="65">
        <v>24</v>
      </c>
      <c r="C149" s="66">
        <v>13</v>
      </c>
      <c r="D149" s="65">
        <v>193</v>
      </c>
      <c r="E149" s="66">
        <v>131</v>
      </c>
      <c r="F149" s="67"/>
      <c r="G149" s="65">
        <f>B149-C149</f>
        <v>11</v>
      </c>
      <c r="H149" s="66">
        <f>D149-E149</f>
        <v>62</v>
      </c>
      <c r="I149" s="20">
        <f>IF(C149=0, "-", IF(G149/C149&lt;10, G149/C149, "&gt;999%"))</f>
        <v>0.84615384615384615</v>
      </c>
      <c r="J149" s="21">
        <f>IF(E149=0, "-", IF(H149/E149&lt;10, H149/E149, "&gt;999%"))</f>
        <v>0.47328244274809161</v>
      </c>
    </row>
    <row r="150" spans="1:10" s="160" customFormat="1" x14ac:dyDescent="0.25">
      <c r="A150" s="178" t="s">
        <v>663</v>
      </c>
      <c r="B150" s="71">
        <v>137</v>
      </c>
      <c r="C150" s="72">
        <v>108</v>
      </c>
      <c r="D150" s="71">
        <v>1256</v>
      </c>
      <c r="E150" s="72">
        <v>1212</v>
      </c>
      <c r="F150" s="73"/>
      <c r="G150" s="71">
        <f>B150-C150</f>
        <v>29</v>
      </c>
      <c r="H150" s="72">
        <f>D150-E150</f>
        <v>44</v>
      </c>
      <c r="I150" s="37">
        <f>IF(C150=0, "-", IF(G150/C150&lt;10, G150/C150, "&gt;999%"))</f>
        <v>0.26851851851851855</v>
      </c>
      <c r="J150" s="38">
        <f>IF(E150=0, "-", IF(H150/E150&lt;10, H150/E150, "&gt;999%"))</f>
        <v>3.6303630363036306E-2</v>
      </c>
    </row>
    <row r="151" spans="1:10" x14ac:dyDescent="0.25">
      <c r="A151" s="177"/>
      <c r="B151" s="143"/>
      <c r="C151" s="144"/>
      <c r="D151" s="143"/>
      <c r="E151" s="144"/>
      <c r="F151" s="145"/>
      <c r="G151" s="143"/>
      <c r="H151" s="144"/>
      <c r="I151" s="151"/>
      <c r="J151" s="152"/>
    </row>
    <row r="152" spans="1:10" s="139" customFormat="1" x14ac:dyDescent="0.25">
      <c r="A152" s="159" t="s">
        <v>51</v>
      </c>
      <c r="B152" s="65"/>
      <c r="C152" s="66"/>
      <c r="D152" s="65"/>
      <c r="E152" s="66"/>
      <c r="F152" s="67"/>
      <c r="G152" s="65"/>
      <c r="H152" s="66"/>
      <c r="I152" s="20"/>
      <c r="J152" s="21"/>
    </row>
    <row r="153" spans="1:10" x14ac:dyDescent="0.25">
      <c r="A153" s="158" t="s">
        <v>260</v>
      </c>
      <c r="B153" s="65">
        <v>1</v>
      </c>
      <c r="C153" s="66">
        <v>0</v>
      </c>
      <c r="D153" s="65">
        <v>14</v>
      </c>
      <c r="E153" s="66">
        <v>8</v>
      </c>
      <c r="F153" s="67"/>
      <c r="G153" s="65">
        <f t="shared" ref="G153:G158" si="12">B153-C153</f>
        <v>1</v>
      </c>
      <c r="H153" s="66">
        <f t="shared" ref="H153:H158" si="13">D153-E153</f>
        <v>6</v>
      </c>
      <c r="I153" s="20" t="str">
        <f t="shared" ref="I153:I158" si="14">IF(C153=0, "-", IF(G153/C153&lt;10, G153/C153, "&gt;999%"))</f>
        <v>-</v>
      </c>
      <c r="J153" s="21">
        <f t="shared" ref="J153:J158" si="15">IF(E153=0, "-", IF(H153/E153&lt;10, H153/E153, "&gt;999%"))</f>
        <v>0.75</v>
      </c>
    </row>
    <row r="154" spans="1:10" x14ac:dyDescent="0.25">
      <c r="A154" s="158" t="s">
        <v>277</v>
      </c>
      <c r="B154" s="65">
        <v>0</v>
      </c>
      <c r="C154" s="66">
        <v>0</v>
      </c>
      <c r="D154" s="65">
        <v>14</v>
      </c>
      <c r="E154" s="66">
        <v>7</v>
      </c>
      <c r="F154" s="67"/>
      <c r="G154" s="65">
        <f t="shared" si="12"/>
        <v>0</v>
      </c>
      <c r="H154" s="66">
        <f t="shared" si="13"/>
        <v>7</v>
      </c>
      <c r="I154" s="20" t="str">
        <f t="shared" si="14"/>
        <v>-</v>
      </c>
      <c r="J154" s="21">
        <f t="shared" si="15"/>
        <v>1</v>
      </c>
    </row>
    <row r="155" spans="1:10" x14ac:dyDescent="0.25">
      <c r="A155" s="158" t="s">
        <v>423</v>
      </c>
      <c r="B155" s="65">
        <v>3</v>
      </c>
      <c r="C155" s="66">
        <v>0</v>
      </c>
      <c r="D155" s="65">
        <v>27</v>
      </c>
      <c r="E155" s="66">
        <v>0</v>
      </c>
      <c r="F155" s="67"/>
      <c r="G155" s="65">
        <f t="shared" si="12"/>
        <v>3</v>
      </c>
      <c r="H155" s="66">
        <f t="shared" si="13"/>
        <v>27</v>
      </c>
      <c r="I155" s="20" t="str">
        <f t="shared" si="14"/>
        <v>-</v>
      </c>
      <c r="J155" s="21" t="str">
        <f t="shared" si="15"/>
        <v>-</v>
      </c>
    </row>
    <row r="156" spans="1:10" x14ac:dyDescent="0.25">
      <c r="A156" s="158" t="s">
        <v>424</v>
      </c>
      <c r="B156" s="65">
        <v>16</v>
      </c>
      <c r="C156" s="66">
        <v>14</v>
      </c>
      <c r="D156" s="65">
        <v>113</v>
      </c>
      <c r="E156" s="66">
        <v>50</v>
      </c>
      <c r="F156" s="67"/>
      <c r="G156" s="65">
        <f t="shared" si="12"/>
        <v>2</v>
      </c>
      <c r="H156" s="66">
        <f t="shared" si="13"/>
        <v>63</v>
      </c>
      <c r="I156" s="20">
        <f t="shared" si="14"/>
        <v>0.14285714285714285</v>
      </c>
      <c r="J156" s="21">
        <f t="shared" si="15"/>
        <v>1.26</v>
      </c>
    </row>
    <row r="157" spans="1:10" x14ac:dyDescent="0.25">
      <c r="A157" s="158" t="s">
        <v>466</v>
      </c>
      <c r="B157" s="65">
        <v>2</v>
      </c>
      <c r="C157" s="66">
        <v>6</v>
      </c>
      <c r="D157" s="65">
        <v>31</v>
      </c>
      <c r="E157" s="66">
        <v>34</v>
      </c>
      <c r="F157" s="67"/>
      <c r="G157" s="65">
        <f t="shared" si="12"/>
        <v>-4</v>
      </c>
      <c r="H157" s="66">
        <f t="shared" si="13"/>
        <v>-3</v>
      </c>
      <c r="I157" s="20">
        <f t="shared" si="14"/>
        <v>-0.66666666666666663</v>
      </c>
      <c r="J157" s="21">
        <f t="shared" si="15"/>
        <v>-8.8235294117647065E-2</v>
      </c>
    </row>
    <row r="158" spans="1:10" s="160" customFormat="1" x14ac:dyDescent="0.25">
      <c r="A158" s="178" t="s">
        <v>664</v>
      </c>
      <c r="B158" s="71">
        <v>22</v>
      </c>
      <c r="C158" s="72">
        <v>20</v>
      </c>
      <c r="D158" s="71">
        <v>199</v>
      </c>
      <c r="E158" s="72">
        <v>99</v>
      </c>
      <c r="F158" s="73"/>
      <c r="G158" s="71">
        <f t="shared" si="12"/>
        <v>2</v>
      </c>
      <c r="H158" s="72">
        <f t="shared" si="13"/>
        <v>100</v>
      </c>
      <c r="I158" s="37">
        <f t="shared" si="14"/>
        <v>0.1</v>
      </c>
      <c r="J158" s="38">
        <f t="shared" si="15"/>
        <v>1.0101010101010102</v>
      </c>
    </row>
    <row r="159" spans="1:10" x14ac:dyDescent="0.25">
      <c r="A159" s="177"/>
      <c r="B159" s="143"/>
      <c r="C159" s="144"/>
      <c r="D159" s="143"/>
      <c r="E159" s="144"/>
      <c r="F159" s="145"/>
      <c r="G159" s="143"/>
      <c r="H159" s="144"/>
      <c r="I159" s="151"/>
      <c r="J159" s="152"/>
    </row>
    <row r="160" spans="1:10" s="139" customFormat="1" x14ac:dyDescent="0.25">
      <c r="A160" s="159" t="s">
        <v>52</v>
      </c>
      <c r="B160" s="65"/>
      <c r="C160" s="66"/>
      <c r="D160" s="65"/>
      <c r="E160" s="66"/>
      <c r="F160" s="67"/>
      <c r="G160" s="65"/>
      <c r="H160" s="66"/>
      <c r="I160" s="20"/>
      <c r="J160" s="21"/>
    </row>
    <row r="161" spans="1:10" x14ac:dyDescent="0.25">
      <c r="A161" s="158" t="s">
        <v>363</v>
      </c>
      <c r="B161" s="65">
        <v>0</v>
      </c>
      <c r="C161" s="66">
        <v>0</v>
      </c>
      <c r="D161" s="65">
        <v>2</v>
      </c>
      <c r="E161" s="66">
        <v>587</v>
      </c>
      <c r="F161" s="67"/>
      <c r="G161" s="65">
        <f t="shared" ref="G161:G171" si="16">B161-C161</f>
        <v>0</v>
      </c>
      <c r="H161" s="66">
        <f t="shared" ref="H161:H171" si="17">D161-E161</f>
        <v>-585</v>
      </c>
      <c r="I161" s="20" t="str">
        <f t="shared" ref="I161:I171" si="18">IF(C161=0, "-", IF(G161/C161&lt;10, G161/C161, "&gt;999%"))</f>
        <v>-</v>
      </c>
      <c r="J161" s="21">
        <f t="shared" ref="J161:J171" si="19">IF(E161=0, "-", IF(H161/E161&lt;10, H161/E161, "&gt;999%"))</f>
        <v>-0.99659284497444633</v>
      </c>
    </row>
    <row r="162" spans="1:10" x14ac:dyDescent="0.25">
      <c r="A162" s="158" t="s">
        <v>400</v>
      </c>
      <c r="B162" s="65">
        <v>216</v>
      </c>
      <c r="C162" s="66">
        <v>130</v>
      </c>
      <c r="D162" s="65">
        <v>2070</v>
      </c>
      <c r="E162" s="66">
        <v>1244</v>
      </c>
      <c r="F162" s="67"/>
      <c r="G162" s="65">
        <f t="shared" si="16"/>
        <v>86</v>
      </c>
      <c r="H162" s="66">
        <f t="shared" si="17"/>
        <v>826</v>
      </c>
      <c r="I162" s="20">
        <f t="shared" si="18"/>
        <v>0.66153846153846152</v>
      </c>
      <c r="J162" s="21">
        <f t="shared" si="19"/>
        <v>0.66398713826366562</v>
      </c>
    </row>
    <row r="163" spans="1:10" x14ac:dyDescent="0.25">
      <c r="A163" s="158" t="s">
        <v>401</v>
      </c>
      <c r="B163" s="65">
        <v>114</v>
      </c>
      <c r="C163" s="66">
        <v>0</v>
      </c>
      <c r="D163" s="65">
        <v>638</v>
      </c>
      <c r="E163" s="66">
        <v>0</v>
      </c>
      <c r="F163" s="67"/>
      <c r="G163" s="65">
        <f t="shared" si="16"/>
        <v>114</v>
      </c>
      <c r="H163" s="66">
        <f t="shared" si="17"/>
        <v>638</v>
      </c>
      <c r="I163" s="20" t="str">
        <f t="shared" si="18"/>
        <v>-</v>
      </c>
      <c r="J163" s="21" t="str">
        <f t="shared" si="19"/>
        <v>-</v>
      </c>
    </row>
    <row r="164" spans="1:10" x14ac:dyDescent="0.25">
      <c r="A164" s="158" t="s">
        <v>439</v>
      </c>
      <c r="B164" s="65">
        <v>0</v>
      </c>
      <c r="C164" s="66">
        <v>20</v>
      </c>
      <c r="D164" s="65">
        <v>4</v>
      </c>
      <c r="E164" s="66">
        <v>250</v>
      </c>
      <c r="F164" s="67"/>
      <c r="G164" s="65">
        <f t="shared" si="16"/>
        <v>-20</v>
      </c>
      <c r="H164" s="66">
        <f t="shared" si="17"/>
        <v>-246</v>
      </c>
      <c r="I164" s="20">
        <f t="shared" si="18"/>
        <v>-1</v>
      </c>
      <c r="J164" s="21">
        <f t="shared" si="19"/>
        <v>-0.98399999999999999</v>
      </c>
    </row>
    <row r="165" spans="1:10" x14ac:dyDescent="0.25">
      <c r="A165" s="158" t="s">
        <v>364</v>
      </c>
      <c r="B165" s="65">
        <v>371</v>
      </c>
      <c r="C165" s="66">
        <v>285</v>
      </c>
      <c r="D165" s="65">
        <v>2627</v>
      </c>
      <c r="E165" s="66">
        <v>1587</v>
      </c>
      <c r="F165" s="67"/>
      <c r="G165" s="65">
        <f t="shared" si="16"/>
        <v>86</v>
      </c>
      <c r="H165" s="66">
        <f t="shared" si="17"/>
        <v>1040</v>
      </c>
      <c r="I165" s="20">
        <f t="shared" si="18"/>
        <v>0.30175438596491228</v>
      </c>
      <c r="J165" s="21">
        <f t="shared" si="19"/>
        <v>0.65532451165721484</v>
      </c>
    </row>
    <row r="166" spans="1:10" x14ac:dyDescent="0.25">
      <c r="A166" s="158" t="s">
        <v>517</v>
      </c>
      <c r="B166" s="65">
        <v>0</v>
      </c>
      <c r="C166" s="66">
        <v>0</v>
      </c>
      <c r="D166" s="65">
        <v>1</v>
      </c>
      <c r="E166" s="66">
        <v>254</v>
      </c>
      <c r="F166" s="67"/>
      <c r="G166" s="65">
        <f t="shared" si="16"/>
        <v>0</v>
      </c>
      <c r="H166" s="66">
        <f t="shared" si="17"/>
        <v>-253</v>
      </c>
      <c r="I166" s="20" t="str">
        <f t="shared" si="18"/>
        <v>-</v>
      </c>
      <c r="J166" s="21">
        <f t="shared" si="19"/>
        <v>-0.99606299212598426</v>
      </c>
    </row>
    <row r="167" spans="1:10" x14ac:dyDescent="0.25">
      <c r="A167" s="158" t="s">
        <v>527</v>
      </c>
      <c r="B167" s="65">
        <v>0</v>
      </c>
      <c r="C167" s="66">
        <v>0</v>
      </c>
      <c r="D167" s="65">
        <v>0</v>
      </c>
      <c r="E167" s="66">
        <v>148</v>
      </c>
      <c r="F167" s="67"/>
      <c r="G167" s="65">
        <f t="shared" si="16"/>
        <v>0</v>
      </c>
      <c r="H167" s="66">
        <f t="shared" si="17"/>
        <v>-148</v>
      </c>
      <c r="I167" s="20" t="str">
        <f t="shared" si="18"/>
        <v>-</v>
      </c>
      <c r="J167" s="21">
        <f t="shared" si="19"/>
        <v>-1</v>
      </c>
    </row>
    <row r="168" spans="1:10" x14ac:dyDescent="0.25">
      <c r="A168" s="158" t="s">
        <v>440</v>
      </c>
      <c r="B168" s="65">
        <v>1</v>
      </c>
      <c r="C168" s="66">
        <v>0</v>
      </c>
      <c r="D168" s="65">
        <v>1</v>
      </c>
      <c r="E168" s="66">
        <v>0</v>
      </c>
      <c r="F168" s="67"/>
      <c r="G168" s="65">
        <f t="shared" si="16"/>
        <v>1</v>
      </c>
      <c r="H168" s="66">
        <f t="shared" si="17"/>
        <v>1</v>
      </c>
      <c r="I168" s="20" t="str">
        <f t="shared" si="18"/>
        <v>-</v>
      </c>
      <c r="J168" s="21" t="str">
        <f t="shared" si="19"/>
        <v>-</v>
      </c>
    </row>
    <row r="169" spans="1:10" x14ac:dyDescent="0.25">
      <c r="A169" s="158" t="s">
        <v>518</v>
      </c>
      <c r="B169" s="65">
        <v>3</v>
      </c>
      <c r="C169" s="66">
        <v>30</v>
      </c>
      <c r="D169" s="65">
        <v>72</v>
      </c>
      <c r="E169" s="66">
        <v>72</v>
      </c>
      <c r="F169" s="67"/>
      <c r="G169" s="65">
        <f t="shared" si="16"/>
        <v>-27</v>
      </c>
      <c r="H169" s="66">
        <f t="shared" si="17"/>
        <v>0</v>
      </c>
      <c r="I169" s="20">
        <f t="shared" si="18"/>
        <v>-0.9</v>
      </c>
      <c r="J169" s="21">
        <f t="shared" si="19"/>
        <v>0</v>
      </c>
    </row>
    <row r="170" spans="1:10" x14ac:dyDescent="0.25">
      <c r="A170" s="158" t="s">
        <v>528</v>
      </c>
      <c r="B170" s="65">
        <v>269</v>
      </c>
      <c r="C170" s="66">
        <v>110</v>
      </c>
      <c r="D170" s="65">
        <v>2665</v>
      </c>
      <c r="E170" s="66">
        <v>2346</v>
      </c>
      <c r="F170" s="67"/>
      <c r="G170" s="65">
        <f t="shared" si="16"/>
        <v>159</v>
      </c>
      <c r="H170" s="66">
        <f t="shared" si="17"/>
        <v>319</v>
      </c>
      <c r="I170" s="20">
        <f t="shared" si="18"/>
        <v>1.4454545454545455</v>
      </c>
      <c r="J170" s="21">
        <f t="shared" si="19"/>
        <v>0.13597612958226768</v>
      </c>
    </row>
    <row r="171" spans="1:10" s="160" customFormat="1" x14ac:dyDescent="0.25">
      <c r="A171" s="178" t="s">
        <v>665</v>
      </c>
      <c r="B171" s="71">
        <v>974</v>
      </c>
      <c r="C171" s="72">
        <v>575</v>
      </c>
      <c r="D171" s="71">
        <v>8080</v>
      </c>
      <c r="E171" s="72">
        <v>6488</v>
      </c>
      <c r="F171" s="73"/>
      <c r="G171" s="71">
        <f t="shared" si="16"/>
        <v>399</v>
      </c>
      <c r="H171" s="72">
        <f t="shared" si="17"/>
        <v>1592</v>
      </c>
      <c r="I171" s="37">
        <f t="shared" si="18"/>
        <v>0.69391304347826088</v>
      </c>
      <c r="J171" s="38">
        <f t="shared" si="19"/>
        <v>0.24537607891491986</v>
      </c>
    </row>
    <row r="172" spans="1:10" x14ac:dyDescent="0.25">
      <c r="A172" s="177"/>
      <c r="B172" s="143"/>
      <c r="C172" s="144"/>
      <c r="D172" s="143"/>
      <c r="E172" s="144"/>
      <c r="F172" s="145"/>
      <c r="G172" s="143"/>
      <c r="H172" s="144"/>
      <c r="I172" s="151"/>
      <c r="J172" s="152"/>
    </row>
    <row r="173" spans="1:10" s="139" customFormat="1" x14ac:dyDescent="0.25">
      <c r="A173" s="159" t="s">
        <v>53</v>
      </c>
      <c r="B173" s="65"/>
      <c r="C173" s="66"/>
      <c r="D173" s="65"/>
      <c r="E173" s="66"/>
      <c r="F173" s="67"/>
      <c r="G173" s="65"/>
      <c r="H173" s="66"/>
      <c r="I173" s="20"/>
      <c r="J173" s="21"/>
    </row>
    <row r="174" spans="1:10" x14ac:dyDescent="0.25">
      <c r="A174" s="158" t="s">
        <v>576</v>
      </c>
      <c r="B174" s="65">
        <v>22</v>
      </c>
      <c r="C174" s="66">
        <v>12</v>
      </c>
      <c r="D174" s="65">
        <v>210</v>
      </c>
      <c r="E174" s="66">
        <v>154</v>
      </c>
      <c r="F174" s="67"/>
      <c r="G174" s="65">
        <f>B174-C174</f>
        <v>10</v>
      </c>
      <c r="H174" s="66">
        <f>D174-E174</f>
        <v>56</v>
      </c>
      <c r="I174" s="20">
        <f>IF(C174=0, "-", IF(G174/C174&lt;10, G174/C174, "&gt;999%"))</f>
        <v>0.83333333333333337</v>
      </c>
      <c r="J174" s="21">
        <f>IF(E174=0, "-", IF(H174/E174&lt;10, H174/E174, "&gt;999%"))</f>
        <v>0.36363636363636365</v>
      </c>
    </row>
    <row r="175" spans="1:10" x14ac:dyDescent="0.25">
      <c r="A175" s="158" t="s">
        <v>546</v>
      </c>
      <c r="B175" s="65">
        <v>33</v>
      </c>
      <c r="C175" s="66">
        <v>69</v>
      </c>
      <c r="D175" s="65">
        <v>597</v>
      </c>
      <c r="E175" s="66">
        <v>686</v>
      </c>
      <c r="F175" s="67"/>
      <c r="G175" s="65">
        <f>B175-C175</f>
        <v>-36</v>
      </c>
      <c r="H175" s="66">
        <f>D175-E175</f>
        <v>-89</v>
      </c>
      <c r="I175" s="20">
        <f>IF(C175=0, "-", IF(G175/C175&lt;10, G175/C175, "&gt;999%"))</f>
        <v>-0.52173913043478259</v>
      </c>
      <c r="J175" s="21">
        <f>IF(E175=0, "-", IF(H175/E175&lt;10, H175/E175, "&gt;999%"))</f>
        <v>-0.12973760932944606</v>
      </c>
    </row>
    <row r="176" spans="1:10" x14ac:dyDescent="0.25">
      <c r="A176" s="158" t="s">
        <v>561</v>
      </c>
      <c r="B176" s="65">
        <v>21</v>
      </c>
      <c r="C176" s="66">
        <v>45</v>
      </c>
      <c r="D176" s="65">
        <v>444</v>
      </c>
      <c r="E176" s="66">
        <v>506</v>
      </c>
      <c r="F176" s="67"/>
      <c r="G176" s="65">
        <f>B176-C176</f>
        <v>-24</v>
      </c>
      <c r="H176" s="66">
        <f>D176-E176</f>
        <v>-62</v>
      </c>
      <c r="I176" s="20">
        <f>IF(C176=0, "-", IF(G176/C176&lt;10, G176/C176, "&gt;999%"))</f>
        <v>-0.53333333333333333</v>
      </c>
      <c r="J176" s="21">
        <f>IF(E176=0, "-", IF(H176/E176&lt;10, H176/E176, "&gt;999%"))</f>
        <v>-0.1225296442687747</v>
      </c>
    </row>
    <row r="177" spans="1:10" s="160" customFormat="1" x14ac:dyDescent="0.25">
      <c r="A177" s="178" t="s">
        <v>666</v>
      </c>
      <c r="B177" s="71">
        <v>76</v>
      </c>
      <c r="C177" s="72">
        <v>126</v>
      </c>
      <c r="D177" s="71">
        <v>1251</v>
      </c>
      <c r="E177" s="72">
        <v>1346</v>
      </c>
      <c r="F177" s="73"/>
      <c r="G177" s="71">
        <f>B177-C177</f>
        <v>-50</v>
      </c>
      <c r="H177" s="72">
        <f>D177-E177</f>
        <v>-95</v>
      </c>
      <c r="I177" s="37">
        <f>IF(C177=0, "-", IF(G177/C177&lt;10, G177/C177, "&gt;999%"))</f>
        <v>-0.3968253968253968</v>
      </c>
      <c r="J177" s="38">
        <f>IF(E177=0, "-", IF(H177/E177&lt;10, H177/E177, "&gt;999%"))</f>
        <v>-7.0579494799405645E-2</v>
      </c>
    </row>
    <row r="178" spans="1:10" x14ac:dyDescent="0.25">
      <c r="A178" s="177"/>
      <c r="B178" s="143"/>
      <c r="C178" s="144"/>
      <c r="D178" s="143"/>
      <c r="E178" s="144"/>
      <c r="F178" s="145"/>
      <c r="G178" s="143"/>
      <c r="H178" s="144"/>
      <c r="I178" s="151"/>
      <c r="J178" s="152"/>
    </row>
    <row r="179" spans="1:10" s="139" customFormat="1" x14ac:dyDescent="0.25">
      <c r="A179" s="159" t="s">
        <v>54</v>
      </c>
      <c r="B179" s="65"/>
      <c r="C179" s="66"/>
      <c r="D179" s="65"/>
      <c r="E179" s="66"/>
      <c r="F179" s="67"/>
      <c r="G179" s="65"/>
      <c r="H179" s="66"/>
      <c r="I179" s="20"/>
      <c r="J179" s="21"/>
    </row>
    <row r="180" spans="1:10" x14ac:dyDescent="0.25">
      <c r="A180" s="158" t="s">
        <v>245</v>
      </c>
      <c r="B180" s="65">
        <v>0</v>
      </c>
      <c r="C180" s="66">
        <v>1</v>
      </c>
      <c r="D180" s="65">
        <v>21</v>
      </c>
      <c r="E180" s="66">
        <v>12</v>
      </c>
      <c r="F180" s="67"/>
      <c r="G180" s="65">
        <f t="shared" ref="G180:G186" si="20">B180-C180</f>
        <v>-1</v>
      </c>
      <c r="H180" s="66">
        <f t="shared" ref="H180:H186" si="21">D180-E180</f>
        <v>9</v>
      </c>
      <c r="I180" s="20">
        <f t="shared" ref="I180:I186" si="22">IF(C180=0, "-", IF(G180/C180&lt;10, G180/C180, "&gt;999%"))</f>
        <v>-1</v>
      </c>
      <c r="J180" s="21">
        <f t="shared" ref="J180:J186" si="23">IF(E180=0, "-", IF(H180/E180&lt;10, H180/E180, "&gt;999%"))</f>
        <v>0.75</v>
      </c>
    </row>
    <row r="181" spans="1:10" x14ac:dyDescent="0.25">
      <c r="A181" s="158" t="s">
        <v>221</v>
      </c>
      <c r="B181" s="65">
        <v>15</v>
      </c>
      <c r="C181" s="66">
        <v>5</v>
      </c>
      <c r="D181" s="65">
        <v>154</v>
      </c>
      <c r="E181" s="66">
        <v>524</v>
      </c>
      <c r="F181" s="67"/>
      <c r="G181" s="65">
        <f t="shared" si="20"/>
        <v>10</v>
      </c>
      <c r="H181" s="66">
        <f t="shared" si="21"/>
        <v>-370</v>
      </c>
      <c r="I181" s="20">
        <f t="shared" si="22"/>
        <v>2</v>
      </c>
      <c r="J181" s="21">
        <f t="shared" si="23"/>
        <v>-0.70610687022900764</v>
      </c>
    </row>
    <row r="182" spans="1:10" x14ac:dyDescent="0.25">
      <c r="A182" s="158" t="s">
        <v>402</v>
      </c>
      <c r="B182" s="65">
        <v>85</v>
      </c>
      <c r="C182" s="66">
        <v>108</v>
      </c>
      <c r="D182" s="65">
        <v>1372</v>
      </c>
      <c r="E182" s="66">
        <v>1414</v>
      </c>
      <c r="F182" s="67"/>
      <c r="G182" s="65">
        <f t="shared" si="20"/>
        <v>-23</v>
      </c>
      <c r="H182" s="66">
        <f t="shared" si="21"/>
        <v>-42</v>
      </c>
      <c r="I182" s="20">
        <f t="shared" si="22"/>
        <v>-0.21296296296296297</v>
      </c>
      <c r="J182" s="21">
        <f t="shared" si="23"/>
        <v>-2.9702970297029702E-2</v>
      </c>
    </row>
    <row r="183" spans="1:10" x14ac:dyDescent="0.25">
      <c r="A183" s="158" t="s">
        <v>365</v>
      </c>
      <c r="B183" s="65">
        <v>59</v>
      </c>
      <c r="C183" s="66">
        <v>89</v>
      </c>
      <c r="D183" s="65">
        <v>821</v>
      </c>
      <c r="E183" s="66">
        <v>1117</v>
      </c>
      <c r="F183" s="67"/>
      <c r="G183" s="65">
        <f t="shared" si="20"/>
        <v>-30</v>
      </c>
      <c r="H183" s="66">
        <f t="shared" si="21"/>
        <v>-296</v>
      </c>
      <c r="I183" s="20">
        <f t="shared" si="22"/>
        <v>-0.33707865168539325</v>
      </c>
      <c r="J183" s="21">
        <f t="shared" si="23"/>
        <v>-0.26499552372426144</v>
      </c>
    </row>
    <row r="184" spans="1:10" x14ac:dyDescent="0.25">
      <c r="A184" s="158" t="s">
        <v>206</v>
      </c>
      <c r="B184" s="65">
        <v>0</v>
      </c>
      <c r="C184" s="66">
        <v>0</v>
      </c>
      <c r="D184" s="65">
        <v>0</v>
      </c>
      <c r="E184" s="66">
        <v>103</v>
      </c>
      <c r="F184" s="67"/>
      <c r="G184" s="65">
        <f t="shared" si="20"/>
        <v>0</v>
      </c>
      <c r="H184" s="66">
        <f t="shared" si="21"/>
        <v>-103</v>
      </c>
      <c r="I184" s="20" t="str">
        <f t="shared" si="22"/>
        <v>-</v>
      </c>
      <c r="J184" s="21">
        <f t="shared" si="23"/>
        <v>-1</v>
      </c>
    </row>
    <row r="185" spans="1:10" x14ac:dyDescent="0.25">
      <c r="A185" s="158" t="s">
        <v>297</v>
      </c>
      <c r="B185" s="65">
        <v>0</v>
      </c>
      <c r="C185" s="66">
        <v>22</v>
      </c>
      <c r="D185" s="65">
        <v>68</v>
      </c>
      <c r="E185" s="66">
        <v>206</v>
      </c>
      <c r="F185" s="67"/>
      <c r="G185" s="65">
        <f t="shared" si="20"/>
        <v>-22</v>
      </c>
      <c r="H185" s="66">
        <f t="shared" si="21"/>
        <v>-138</v>
      </c>
      <c r="I185" s="20">
        <f t="shared" si="22"/>
        <v>-1</v>
      </c>
      <c r="J185" s="21">
        <f t="shared" si="23"/>
        <v>-0.66990291262135926</v>
      </c>
    </row>
    <row r="186" spans="1:10" s="160" customFormat="1" x14ac:dyDescent="0.25">
      <c r="A186" s="178" t="s">
        <v>667</v>
      </c>
      <c r="B186" s="71">
        <v>159</v>
      </c>
      <c r="C186" s="72">
        <v>225</v>
      </c>
      <c r="D186" s="71">
        <v>2436</v>
      </c>
      <c r="E186" s="72">
        <v>3376</v>
      </c>
      <c r="F186" s="73"/>
      <c r="G186" s="71">
        <f t="shared" si="20"/>
        <v>-66</v>
      </c>
      <c r="H186" s="72">
        <f t="shared" si="21"/>
        <v>-940</v>
      </c>
      <c r="I186" s="37">
        <f t="shared" si="22"/>
        <v>-0.29333333333333333</v>
      </c>
      <c r="J186" s="38">
        <f t="shared" si="23"/>
        <v>-0.27843601895734599</v>
      </c>
    </row>
    <row r="187" spans="1:10" x14ac:dyDescent="0.25">
      <c r="A187" s="177"/>
      <c r="B187" s="143"/>
      <c r="C187" s="144"/>
      <c r="D187" s="143"/>
      <c r="E187" s="144"/>
      <c r="F187" s="145"/>
      <c r="G187" s="143"/>
      <c r="H187" s="144"/>
      <c r="I187" s="151"/>
      <c r="J187" s="152"/>
    </row>
    <row r="188" spans="1:10" s="139" customFormat="1" x14ac:dyDescent="0.25">
      <c r="A188" s="159" t="s">
        <v>55</v>
      </c>
      <c r="B188" s="65"/>
      <c r="C188" s="66"/>
      <c r="D188" s="65"/>
      <c r="E188" s="66"/>
      <c r="F188" s="67"/>
      <c r="G188" s="65"/>
      <c r="H188" s="66"/>
      <c r="I188" s="20"/>
      <c r="J188" s="21"/>
    </row>
    <row r="189" spans="1:10" x14ac:dyDescent="0.25">
      <c r="A189" s="158" t="s">
        <v>207</v>
      </c>
      <c r="B189" s="65">
        <v>1</v>
      </c>
      <c r="C189" s="66">
        <v>30</v>
      </c>
      <c r="D189" s="65">
        <v>124</v>
      </c>
      <c r="E189" s="66">
        <v>60</v>
      </c>
      <c r="F189" s="67"/>
      <c r="G189" s="65">
        <f t="shared" ref="G189:G204" si="24">B189-C189</f>
        <v>-29</v>
      </c>
      <c r="H189" s="66">
        <f t="shared" ref="H189:H204" si="25">D189-E189</f>
        <v>64</v>
      </c>
      <c r="I189" s="20">
        <f t="shared" ref="I189:I204" si="26">IF(C189=0, "-", IF(G189/C189&lt;10, G189/C189, "&gt;999%"))</f>
        <v>-0.96666666666666667</v>
      </c>
      <c r="J189" s="21">
        <f t="shared" ref="J189:J204" si="27">IF(E189=0, "-", IF(H189/E189&lt;10, H189/E189, "&gt;999%"))</f>
        <v>1.0666666666666667</v>
      </c>
    </row>
    <row r="190" spans="1:10" x14ac:dyDescent="0.25">
      <c r="A190" s="158" t="s">
        <v>222</v>
      </c>
      <c r="B190" s="65">
        <v>239</v>
      </c>
      <c r="C190" s="66">
        <v>521</v>
      </c>
      <c r="D190" s="65">
        <v>4837</v>
      </c>
      <c r="E190" s="66">
        <v>5988</v>
      </c>
      <c r="F190" s="67"/>
      <c r="G190" s="65">
        <f t="shared" si="24"/>
        <v>-282</v>
      </c>
      <c r="H190" s="66">
        <f t="shared" si="25"/>
        <v>-1151</v>
      </c>
      <c r="I190" s="20">
        <f t="shared" si="26"/>
        <v>-0.5412667946257198</v>
      </c>
      <c r="J190" s="21">
        <f t="shared" si="27"/>
        <v>-0.19221776887107547</v>
      </c>
    </row>
    <row r="191" spans="1:10" x14ac:dyDescent="0.25">
      <c r="A191" s="158" t="s">
        <v>506</v>
      </c>
      <c r="B191" s="65">
        <v>0</v>
      </c>
      <c r="C191" s="66">
        <v>0</v>
      </c>
      <c r="D191" s="65">
        <v>0</v>
      </c>
      <c r="E191" s="66">
        <v>484</v>
      </c>
      <c r="F191" s="67"/>
      <c r="G191" s="65">
        <f t="shared" si="24"/>
        <v>0</v>
      </c>
      <c r="H191" s="66">
        <f t="shared" si="25"/>
        <v>-484</v>
      </c>
      <c r="I191" s="20" t="str">
        <f t="shared" si="26"/>
        <v>-</v>
      </c>
      <c r="J191" s="21">
        <f t="shared" si="27"/>
        <v>-1</v>
      </c>
    </row>
    <row r="192" spans="1:10" x14ac:dyDescent="0.25">
      <c r="A192" s="158" t="s">
        <v>298</v>
      </c>
      <c r="B192" s="65">
        <v>0</v>
      </c>
      <c r="C192" s="66">
        <v>0</v>
      </c>
      <c r="D192" s="65">
        <v>0</v>
      </c>
      <c r="E192" s="66">
        <v>56</v>
      </c>
      <c r="F192" s="67"/>
      <c r="G192" s="65">
        <f t="shared" si="24"/>
        <v>0</v>
      </c>
      <c r="H192" s="66">
        <f t="shared" si="25"/>
        <v>-56</v>
      </c>
      <c r="I192" s="20" t="str">
        <f t="shared" si="26"/>
        <v>-</v>
      </c>
      <c r="J192" s="21">
        <f t="shared" si="27"/>
        <v>-1</v>
      </c>
    </row>
    <row r="193" spans="1:10" x14ac:dyDescent="0.25">
      <c r="A193" s="158" t="s">
        <v>223</v>
      </c>
      <c r="B193" s="65">
        <v>1</v>
      </c>
      <c r="C193" s="66">
        <v>14</v>
      </c>
      <c r="D193" s="65">
        <v>260</v>
      </c>
      <c r="E193" s="66">
        <v>84</v>
      </c>
      <c r="F193" s="67"/>
      <c r="G193" s="65">
        <f t="shared" si="24"/>
        <v>-13</v>
      </c>
      <c r="H193" s="66">
        <f t="shared" si="25"/>
        <v>176</v>
      </c>
      <c r="I193" s="20">
        <f t="shared" si="26"/>
        <v>-0.9285714285714286</v>
      </c>
      <c r="J193" s="21">
        <f t="shared" si="27"/>
        <v>2.0952380952380953</v>
      </c>
    </row>
    <row r="194" spans="1:10" x14ac:dyDescent="0.25">
      <c r="A194" s="158" t="s">
        <v>425</v>
      </c>
      <c r="B194" s="65">
        <v>9</v>
      </c>
      <c r="C194" s="66">
        <v>9</v>
      </c>
      <c r="D194" s="65">
        <v>141</v>
      </c>
      <c r="E194" s="66">
        <v>22</v>
      </c>
      <c r="F194" s="67"/>
      <c r="G194" s="65">
        <f t="shared" si="24"/>
        <v>0</v>
      </c>
      <c r="H194" s="66">
        <f t="shared" si="25"/>
        <v>119</v>
      </c>
      <c r="I194" s="20">
        <f t="shared" si="26"/>
        <v>0</v>
      </c>
      <c r="J194" s="21">
        <f t="shared" si="27"/>
        <v>5.4090909090909092</v>
      </c>
    </row>
    <row r="195" spans="1:10" x14ac:dyDescent="0.25">
      <c r="A195" s="158" t="s">
        <v>366</v>
      </c>
      <c r="B195" s="65">
        <v>94</v>
      </c>
      <c r="C195" s="66">
        <v>56</v>
      </c>
      <c r="D195" s="65">
        <v>2578</v>
      </c>
      <c r="E195" s="66">
        <v>3410</v>
      </c>
      <c r="F195" s="67"/>
      <c r="G195" s="65">
        <f t="shared" si="24"/>
        <v>38</v>
      </c>
      <c r="H195" s="66">
        <f t="shared" si="25"/>
        <v>-832</v>
      </c>
      <c r="I195" s="20">
        <f t="shared" si="26"/>
        <v>0.6785714285714286</v>
      </c>
      <c r="J195" s="21">
        <f t="shared" si="27"/>
        <v>-0.24398826979472141</v>
      </c>
    </row>
    <row r="196" spans="1:10" x14ac:dyDescent="0.25">
      <c r="A196" s="158" t="s">
        <v>441</v>
      </c>
      <c r="B196" s="65">
        <v>34</v>
      </c>
      <c r="C196" s="66">
        <v>72</v>
      </c>
      <c r="D196" s="65">
        <v>797</v>
      </c>
      <c r="E196" s="66">
        <v>707</v>
      </c>
      <c r="F196" s="67"/>
      <c r="G196" s="65">
        <f t="shared" si="24"/>
        <v>-38</v>
      </c>
      <c r="H196" s="66">
        <f t="shared" si="25"/>
        <v>90</v>
      </c>
      <c r="I196" s="20">
        <f t="shared" si="26"/>
        <v>-0.52777777777777779</v>
      </c>
      <c r="J196" s="21">
        <f t="shared" si="27"/>
        <v>0.12729844413012731</v>
      </c>
    </row>
    <row r="197" spans="1:10" x14ac:dyDescent="0.25">
      <c r="A197" s="158" t="s">
        <v>442</v>
      </c>
      <c r="B197" s="65">
        <v>87</v>
      </c>
      <c r="C197" s="66">
        <v>19</v>
      </c>
      <c r="D197" s="65">
        <v>924</v>
      </c>
      <c r="E197" s="66">
        <v>940</v>
      </c>
      <c r="F197" s="67"/>
      <c r="G197" s="65">
        <f t="shared" si="24"/>
        <v>68</v>
      </c>
      <c r="H197" s="66">
        <f t="shared" si="25"/>
        <v>-16</v>
      </c>
      <c r="I197" s="20">
        <f t="shared" si="26"/>
        <v>3.5789473684210527</v>
      </c>
      <c r="J197" s="21">
        <f t="shared" si="27"/>
        <v>-1.7021276595744681E-2</v>
      </c>
    </row>
    <row r="198" spans="1:10" x14ac:dyDescent="0.25">
      <c r="A198" s="158" t="s">
        <v>246</v>
      </c>
      <c r="B198" s="65">
        <v>4</v>
      </c>
      <c r="C198" s="66">
        <v>20</v>
      </c>
      <c r="D198" s="65">
        <v>128</v>
      </c>
      <c r="E198" s="66">
        <v>119</v>
      </c>
      <c r="F198" s="67"/>
      <c r="G198" s="65">
        <f t="shared" si="24"/>
        <v>-16</v>
      </c>
      <c r="H198" s="66">
        <f t="shared" si="25"/>
        <v>9</v>
      </c>
      <c r="I198" s="20">
        <f t="shared" si="26"/>
        <v>-0.8</v>
      </c>
      <c r="J198" s="21">
        <f t="shared" si="27"/>
        <v>7.5630252100840331E-2</v>
      </c>
    </row>
    <row r="199" spans="1:10" x14ac:dyDescent="0.25">
      <c r="A199" s="158" t="s">
        <v>299</v>
      </c>
      <c r="B199" s="65">
        <v>21</v>
      </c>
      <c r="C199" s="66">
        <v>58</v>
      </c>
      <c r="D199" s="65">
        <v>426</v>
      </c>
      <c r="E199" s="66">
        <v>182</v>
      </c>
      <c r="F199" s="67"/>
      <c r="G199" s="65">
        <f t="shared" si="24"/>
        <v>-37</v>
      </c>
      <c r="H199" s="66">
        <f t="shared" si="25"/>
        <v>244</v>
      </c>
      <c r="I199" s="20">
        <f t="shared" si="26"/>
        <v>-0.63793103448275867</v>
      </c>
      <c r="J199" s="21">
        <f t="shared" si="27"/>
        <v>1.3406593406593406</v>
      </c>
    </row>
    <row r="200" spans="1:10" x14ac:dyDescent="0.25">
      <c r="A200" s="158" t="s">
        <v>507</v>
      </c>
      <c r="B200" s="65">
        <v>19</v>
      </c>
      <c r="C200" s="66">
        <v>20</v>
      </c>
      <c r="D200" s="65">
        <v>706</v>
      </c>
      <c r="E200" s="66">
        <v>107</v>
      </c>
      <c r="F200" s="67"/>
      <c r="G200" s="65">
        <f t="shared" si="24"/>
        <v>-1</v>
      </c>
      <c r="H200" s="66">
        <f t="shared" si="25"/>
        <v>599</v>
      </c>
      <c r="I200" s="20">
        <f t="shared" si="26"/>
        <v>-0.05</v>
      </c>
      <c r="J200" s="21">
        <f t="shared" si="27"/>
        <v>5.5981308411214954</v>
      </c>
    </row>
    <row r="201" spans="1:10" x14ac:dyDescent="0.25">
      <c r="A201" s="158" t="s">
        <v>403</v>
      </c>
      <c r="B201" s="65">
        <v>416</v>
      </c>
      <c r="C201" s="66">
        <v>262</v>
      </c>
      <c r="D201" s="65">
        <v>3945</v>
      </c>
      <c r="E201" s="66">
        <v>3260</v>
      </c>
      <c r="F201" s="67"/>
      <c r="G201" s="65">
        <f t="shared" si="24"/>
        <v>154</v>
      </c>
      <c r="H201" s="66">
        <f t="shared" si="25"/>
        <v>685</v>
      </c>
      <c r="I201" s="20">
        <f t="shared" si="26"/>
        <v>0.58778625954198471</v>
      </c>
      <c r="J201" s="21">
        <f t="shared" si="27"/>
        <v>0.21012269938650308</v>
      </c>
    </row>
    <row r="202" spans="1:10" x14ac:dyDescent="0.25">
      <c r="A202" s="158" t="s">
        <v>315</v>
      </c>
      <c r="B202" s="65">
        <v>0</v>
      </c>
      <c r="C202" s="66">
        <v>0</v>
      </c>
      <c r="D202" s="65">
        <v>0</v>
      </c>
      <c r="E202" s="66">
        <v>20</v>
      </c>
      <c r="F202" s="67"/>
      <c r="G202" s="65">
        <f t="shared" si="24"/>
        <v>0</v>
      </c>
      <c r="H202" s="66">
        <f t="shared" si="25"/>
        <v>-20</v>
      </c>
      <c r="I202" s="20" t="str">
        <f t="shared" si="26"/>
        <v>-</v>
      </c>
      <c r="J202" s="21">
        <f t="shared" si="27"/>
        <v>-1</v>
      </c>
    </row>
    <row r="203" spans="1:10" x14ac:dyDescent="0.25">
      <c r="A203" s="158" t="s">
        <v>353</v>
      </c>
      <c r="B203" s="65">
        <v>14</v>
      </c>
      <c r="C203" s="66">
        <v>65</v>
      </c>
      <c r="D203" s="65">
        <v>1519</v>
      </c>
      <c r="E203" s="66">
        <v>1569</v>
      </c>
      <c r="F203" s="67"/>
      <c r="G203" s="65">
        <f t="shared" si="24"/>
        <v>-51</v>
      </c>
      <c r="H203" s="66">
        <f t="shared" si="25"/>
        <v>-50</v>
      </c>
      <c r="I203" s="20">
        <f t="shared" si="26"/>
        <v>-0.7846153846153846</v>
      </c>
      <c r="J203" s="21">
        <f t="shared" si="27"/>
        <v>-3.1867431485022309E-2</v>
      </c>
    </row>
    <row r="204" spans="1:10" s="160" customFormat="1" x14ac:dyDescent="0.25">
      <c r="A204" s="178" t="s">
        <v>668</v>
      </c>
      <c r="B204" s="71">
        <v>939</v>
      </c>
      <c r="C204" s="72">
        <v>1146</v>
      </c>
      <c r="D204" s="71">
        <v>16385</v>
      </c>
      <c r="E204" s="72">
        <v>17008</v>
      </c>
      <c r="F204" s="73"/>
      <c r="G204" s="71">
        <f t="shared" si="24"/>
        <v>-207</v>
      </c>
      <c r="H204" s="72">
        <f t="shared" si="25"/>
        <v>-623</v>
      </c>
      <c r="I204" s="37">
        <f t="shared" si="26"/>
        <v>-0.1806282722513089</v>
      </c>
      <c r="J204" s="38">
        <f t="shared" si="27"/>
        <v>-3.6629821260583256E-2</v>
      </c>
    </row>
    <row r="205" spans="1:10" x14ac:dyDescent="0.25">
      <c r="A205" s="177"/>
      <c r="B205" s="143"/>
      <c r="C205" s="144"/>
      <c r="D205" s="143"/>
      <c r="E205" s="144"/>
      <c r="F205" s="145"/>
      <c r="G205" s="143"/>
      <c r="H205" s="144"/>
      <c r="I205" s="151"/>
      <c r="J205" s="152"/>
    </row>
    <row r="206" spans="1:10" s="139" customFormat="1" x14ac:dyDescent="0.25">
      <c r="A206" s="159" t="s">
        <v>56</v>
      </c>
      <c r="B206" s="65"/>
      <c r="C206" s="66"/>
      <c r="D206" s="65"/>
      <c r="E206" s="66"/>
      <c r="F206" s="67"/>
      <c r="G206" s="65"/>
      <c r="H206" s="66"/>
      <c r="I206" s="20"/>
      <c r="J206" s="21"/>
    </row>
    <row r="207" spans="1:10" x14ac:dyDescent="0.25">
      <c r="A207" s="158" t="s">
        <v>562</v>
      </c>
      <c r="B207" s="65">
        <v>0</v>
      </c>
      <c r="C207" s="66">
        <v>0</v>
      </c>
      <c r="D207" s="65">
        <v>6</v>
      </c>
      <c r="E207" s="66">
        <v>1</v>
      </c>
      <c r="F207" s="67"/>
      <c r="G207" s="65">
        <f t="shared" ref="G207:G214" si="28">B207-C207</f>
        <v>0</v>
      </c>
      <c r="H207" s="66">
        <f t="shared" ref="H207:H214" si="29">D207-E207</f>
        <v>5</v>
      </c>
      <c r="I207" s="20" t="str">
        <f t="shared" ref="I207:I214" si="30">IF(C207=0, "-", IF(G207/C207&lt;10, G207/C207, "&gt;999%"))</f>
        <v>-</v>
      </c>
      <c r="J207" s="21">
        <f t="shared" ref="J207:J214" si="31">IF(E207=0, "-", IF(H207/E207&lt;10, H207/E207, "&gt;999%"))</f>
        <v>5</v>
      </c>
    </row>
    <row r="208" spans="1:10" x14ac:dyDescent="0.25">
      <c r="A208" s="158" t="s">
        <v>547</v>
      </c>
      <c r="B208" s="65">
        <v>4</v>
      </c>
      <c r="C208" s="66">
        <v>3</v>
      </c>
      <c r="D208" s="65">
        <v>52</v>
      </c>
      <c r="E208" s="66">
        <v>53</v>
      </c>
      <c r="F208" s="67"/>
      <c r="G208" s="65">
        <f t="shared" si="28"/>
        <v>1</v>
      </c>
      <c r="H208" s="66">
        <f t="shared" si="29"/>
        <v>-1</v>
      </c>
      <c r="I208" s="20">
        <f t="shared" si="30"/>
        <v>0.33333333333333331</v>
      </c>
      <c r="J208" s="21">
        <f t="shared" si="31"/>
        <v>-1.8867924528301886E-2</v>
      </c>
    </row>
    <row r="209" spans="1:10" x14ac:dyDescent="0.25">
      <c r="A209" s="158" t="s">
        <v>548</v>
      </c>
      <c r="B209" s="65">
        <v>0</v>
      </c>
      <c r="C209" s="66">
        <v>1</v>
      </c>
      <c r="D209" s="65">
        <v>10</v>
      </c>
      <c r="E209" s="66">
        <v>6</v>
      </c>
      <c r="F209" s="67"/>
      <c r="G209" s="65">
        <f t="shared" si="28"/>
        <v>-1</v>
      </c>
      <c r="H209" s="66">
        <f t="shared" si="29"/>
        <v>4</v>
      </c>
      <c r="I209" s="20">
        <f t="shared" si="30"/>
        <v>-1</v>
      </c>
      <c r="J209" s="21">
        <f t="shared" si="31"/>
        <v>0.66666666666666663</v>
      </c>
    </row>
    <row r="210" spans="1:10" x14ac:dyDescent="0.25">
      <c r="A210" s="158" t="s">
        <v>563</v>
      </c>
      <c r="B210" s="65">
        <v>0</v>
      </c>
      <c r="C210" s="66">
        <v>2</v>
      </c>
      <c r="D210" s="65">
        <v>15</v>
      </c>
      <c r="E210" s="66">
        <v>13</v>
      </c>
      <c r="F210" s="67"/>
      <c r="G210" s="65">
        <f t="shared" si="28"/>
        <v>-2</v>
      </c>
      <c r="H210" s="66">
        <f t="shared" si="29"/>
        <v>2</v>
      </c>
      <c r="I210" s="20">
        <f t="shared" si="30"/>
        <v>-1</v>
      </c>
      <c r="J210" s="21">
        <f t="shared" si="31"/>
        <v>0.15384615384615385</v>
      </c>
    </row>
    <row r="211" spans="1:10" x14ac:dyDescent="0.25">
      <c r="A211" s="158" t="s">
        <v>549</v>
      </c>
      <c r="B211" s="65">
        <v>0</v>
      </c>
      <c r="C211" s="66">
        <v>0</v>
      </c>
      <c r="D211" s="65">
        <v>0</v>
      </c>
      <c r="E211" s="66">
        <v>1</v>
      </c>
      <c r="F211" s="67"/>
      <c r="G211" s="65">
        <f t="shared" si="28"/>
        <v>0</v>
      </c>
      <c r="H211" s="66">
        <f t="shared" si="29"/>
        <v>-1</v>
      </c>
      <c r="I211" s="20" t="str">
        <f t="shared" si="30"/>
        <v>-</v>
      </c>
      <c r="J211" s="21">
        <f t="shared" si="31"/>
        <v>-1</v>
      </c>
    </row>
    <row r="212" spans="1:10" x14ac:dyDescent="0.25">
      <c r="A212" s="158" t="s">
        <v>564</v>
      </c>
      <c r="B212" s="65">
        <v>2</v>
      </c>
      <c r="C212" s="66">
        <v>1</v>
      </c>
      <c r="D212" s="65">
        <v>7</v>
      </c>
      <c r="E212" s="66">
        <v>3</v>
      </c>
      <c r="F212" s="67"/>
      <c r="G212" s="65">
        <f t="shared" si="28"/>
        <v>1</v>
      </c>
      <c r="H212" s="66">
        <f t="shared" si="29"/>
        <v>4</v>
      </c>
      <c r="I212" s="20">
        <f t="shared" si="30"/>
        <v>1</v>
      </c>
      <c r="J212" s="21">
        <f t="shared" si="31"/>
        <v>1.3333333333333333</v>
      </c>
    </row>
    <row r="213" spans="1:10" x14ac:dyDescent="0.25">
      <c r="A213" s="158" t="s">
        <v>577</v>
      </c>
      <c r="B213" s="65">
        <v>0</v>
      </c>
      <c r="C213" s="66">
        <v>0</v>
      </c>
      <c r="D213" s="65">
        <v>1</v>
      </c>
      <c r="E213" s="66">
        <v>1</v>
      </c>
      <c r="F213" s="67"/>
      <c r="G213" s="65">
        <f t="shared" si="28"/>
        <v>0</v>
      </c>
      <c r="H213" s="66">
        <f t="shared" si="29"/>
        <v>0</v>
      </c>
      <c r="I213" s="20" t="str">
        <f t="shared" si="30"/>
        <v>-</v>
      </c>
      <c r="J213" s="21">
        <f t="shared" si="31"/>
        <v>0</v>
      </c>
    </row>
    <row r="214" spans="1:10" s="160" customFormat="1" x14ac:dyDescent="0.25">
      <c r="A214" s="178" t="s">
        <v>669</v>
      </c>
      <c r="B214" s="71">
        <v>6</v>
      </c>
      <c r="C214" s="72">
        <v>7</v>
      </c>
      <c r="D214" s="71">
        <v>91</v>
      </c>
      <c r="E214" s="72">
        <v>78</v>
      </c>
      <c r="F214" s="73"/>
      <c r="G214" s="71">
        <f t="shared" si="28"/>
        <v>-1</v>
      </c>
      <c r="H214" s="72">
        <f t="shared" si="29"/>
        <v>13</v>
      </c>
      <c r="I214" s="37">
        <f t="shared" si="30"/>
        <v>-0.14285714285714285</v>
      </c>
      <c r="J214" s="38">
        <f t="shared" si="31"/>
        <v>0.16666666666666666</v>
      </c>
    </row>
    <row r="215" spans="1:10" x14ac:dyDescent="0.25">
      <c r="A215" s="177"/>
      <c r="B215" s="143"/>
      <c r="C215" s="144"/>
      <c r="D215" s="143"/>
      <c r="E215" s="144"/>
      <c r="F215" s="145"/>
      <c r="G215" s="143"/>
      <c r="H215" s="144"/>
      <c r="I215" s="151"/>
      <c r="J215" s="152"/>
    </row>
    <row r="216" spans="1:10" s="139" customFormat="1" x14ac:dyDescent="0.25">
      <c r="A216" s="159" t="s">
        <v>57</v>
      </c>
      <c r="B216" s="65"/>
      <c r="C216" s="66"/>
      <c r="D216" s="65"/>
      <c r="E216" s="66"/>
      <c r="F216" s="67"/>
      <c r="G216" s="65"/>
      <c r="H216" s="66"/>
      <c r="I216" s="20"/>
      <c r="J216" s="21"/>
    </row>
    <row r="217" spans="1:10" x14ac:dyDescent="0.25">
      <c r="A217" s="158" t="s">
        <v>57</v>
      </c>
      <c r="B217" s="65">
        <v>0</v>
      </c>
      <c r="C217" s="66">
        <v>0</v>
      </c>
      <c r="D217" s="65">
        <v>0</v>
      </c>
      <c r="E217" s="66">
        <v>3</v>
      </c>
      <c r="F217" s="67"/>
      <c r="G217" s="65">
        <f>B217-C217</f>
        <v>0</v>
      </c>
      <c r="H217" s="66">
        <f>D217-E217</f>
        <v>-3</v>
      </c>
      <c r="I217" s="20" t="str">
        <f>IF(C217=0, "-", IF(G217/C217&lt;10, G217/C217, "&gt;999%"))</f>
        <v>-</v>
      </c>
      <c r="J217" s="21">
        <f>IF(E217=0, "-", IF(H217/E217&lt;10, H217/E217, "&gt;999%"))</f>
        <v>-1</v>
      </c>
    </row>
    <row r="218" spans="1:10" s="160" customFormat="1" x14ac:dyDescent="0.25">
      <c r="A218" s="178" t="s">
        <v>670</v>
      </c>
      <c r="B218" s="71">
        <v>0</v>
      </c>
      <c r="C218" s="72">
        <v>0</v>
      </c>
      <c r="D218" s="71">
        <v>0</v>
      </c>
      <c r="E218" s="72">
        <v>3</v>
      </c>
      <c r="F218" s="73"/>
      <c r="G218" s="71">
        <f>B218-C218</f>
        <v>0</v>
      </c>
      <c r="H218" s="72">
        <f>D218-E218</f>
        <v>-3</v>
      </c>
      <c r="I218" s="37" t="str">
        <f>IF(C218=0, "-", IF(G218/C218&lt;10, G218/C218, "&gt;999%"))</f>
        <v>-</v>
      </c>
      <c r="J218" s="38">
        <f>IF(E218=0, "-", IF(H218/E218&lt;10, H218/E218, "&gt;999%"))</f>
        <v>-1</v>
      </c>
    </row>
    <row r="219" spans="1:10" x14ac:dyDescent="0.25">
      <c r="A219" s="177"/>
      <c r="B219" s="143"/>
      <c r="C219" s="144"/>
      <c r="D219" s="143"/>
      <c r="E219" s="144"/>
      <c r="F219" s="145"/>
      <c r="G219" s="143"/>
      <c r="H219" s="144"/>
      <c r="I219" s="151"/>
      <c r="J219" s="152"/>
    </row>
    <row r="220" spans="1:10" s="139" customFormat="1" x14ac:dyDescent="0.25">
      <c r="A220" s="159" t="s">
        <v>58</v>
      </c>
      <c r="B220" s="65"/>
      <c r="C220" s="66"/>
      <c r="D220" s="65"/>
      <c r="E220" s="66"/>
      <c r="F220" s="67"/>
      <c r="G220" s="65"/>
      <c r="H220" s="66"/>
      <c r="I220" s="20"/>
      <c r="J220" s="21"/>
    </row>
    <row r="221" spans="1:10" x14ac:dyDescent="0.25">
      <c r="A221" s="158" t="s">
        <v>578</v>
      </c>
      <c r="B221" s="65">
        <v>64</v>
      </c>
      <c r="C221" s="66">
        <v>48</v>
      </c>
      <c r="D221" s="65">
        <v>587</v>
      </c>
      <c r="E221" s="66">
        <v>403</v>
      </c>
      <c r="F221" s="67"/>
      <c r="G221" s="65">
        <f>B221-C221</f>
        <v>16</v>
      </c>
      <c r="H221" s="66">
        <f>D221-E221</f>
        <v>184</v>
      </c>
      <c r="I221" s="20">
        <f>IF(C221=0, "-", IF(G221/C221&lt;10, G221/C221, "&gt;999%"))</f>
        <v>0.33333333333333331</v>
      </c>
      <c r="J221" s="21">
        <f>IF(E221=0, "-", IF(H221/E221&lt;10, H221/E221, "&gt;999%"))</f>
        <v>0.45657568238213397</v>
      </c>
    </row>
    <row r="222" spans="1:10" x14ac:dyDescent="0.25">
      <c r="A222" s="158" t="s">
        <v>550</v>
      </c>
      <c r="B222" s="65">
        <v>201</v>
      </c>
      <c r="C222" s="66">
        <v>88</v>
      </c>
      <c r="D222" s="65">
        <v>1930</v>
      </c>
      <c r="E222" s="66">
        <v>1271</v>
      </c>
      <c r="F222" s="67"/>
      <c r="G222" s="65">
        <f>B222-C222</f>
        <v>113</v>
      </c>
      <c r="H222" s="66">
        <f>D222-E222</f>
        <v>659</v>
      </c>
      <c r="I222" s="20">
        <f>IF(C222=0, "-", IF(G222/C222&lt;10, G222/C222, "&gt;999%"))</f>
        <v>1.2840909090909092</v>
      </c>
      <c r="J222" s="21">
        <f>IF(E222=0, "-", IF(H222/E222&lt;10, H222/E222, "&gt;999%"))</f>
        <v>0.51848937844217147</v>
      </c>
    </row>
    <row r="223" spans="1:10" x14ac:dyDescent="0.25">
      <c r="A223" s="158" t="s">
        <v>565</v>
      </c>
      <c r="B223" s="65">
        <v>84</v>
      </c>
      <c r="C223" s="66">
        <v>53</v>
      </c>
      <c r="D223" s="65">
        <v>821</v>
      </c>
      <c r="E223" s="66">
        <v>606</v>
      </c>
      <c r="F223" s="67"/>
      <c r="G223" s="65">
        <f>B223-C223</f>
        <v>31</v>
      </c>
      <c r="H223" s="66">
        <f>D223-E223</f>
        <v>215</v>
      </c>
      <c r="I223" s="20">
        <f>IF(C223=0, "-", IF(G223/C223&lt;10, G223/C223, "&gt;999%"))</f>
        <v>0.58490566037735847</v>
      </c>
      <c r="J223" s="21">
        <f>IF(E223=0, "-", IF(H223/E223&lt;10, H223/E223, "&gt;999%"))</f>
        <v>0.3547854785478548</v>
      </c>
    </row>
    <row r="224" spans="1:10" s="160" customFormat="1" x14ac:dyDescent="0.25">
      <c r="A224" s="178" t="s">
        <v>671</v>
      </c>
      <c r="B224" s="71">
        <v>349</v>
      </c>
      <c r="C224" s="72">
        <v>189</v>
      </c>
      <c r="D224" s="71">
        <v>3338</v>
      </c>
      <c r="E224" s="72">
        <v>2280</v>
      </c>
      <c r="F224" s="73"/>
      <c r="G224" s="71">
        <f>B224-C224</f>
        <v>160</v>
      </c>
      <c r="H224" s="72">
        <f>D224-E224</f>
        <v>1058</v>
      </c>
      <c r="I224" s="37">
        <f>IF(C224=0, "-", IF(G224/C224&lt;10, G224/C224, "&gt;999%"))</f>
        <v>0.84656084656084651</v>
      </c>
      <c r="J224" s="38">
        <f>IF(E224=0, "-", IF(H224/E224&lt;10, H224/E224, "&gt;999%"))</f>
        <v>0.46403508771929824</v>
      </c>
    </row>
    <row r="225" spans="1:10" x14ac:dyDescent="0.25">
      <c r="A225" s="177"/>
      <c r="B225" s="143"/>
      <c r="C225" s="144"/>
      <c r="D225" s="143"/>
      <c r="E225" s="144"/>
      <c r="F225" s="145"/>
      <c r="G225" s="143"/>
      <c r="H225" s="144"/>
      <c r="I225" s="151"/>
      <c r="J225" s="152"/>
    </row>
    <row r="226" spans="1:10" s="139" customFormat="1" x14ac:dyDescent="0.25">
      <c r="A226" s="159" t="s">
        <v>59</v>
      </c>
      <c r="B226" s="65"/>
      <c r="C226" s="66"/>
      <c r="D226" s="65"/>
      <c r="E226" s="66"/>
      <c r="F226" s="67"/>
      <c r="G226" s="65"/>
      <c r="H226" s="66"/>
      <c r="I226" s="20"/>
      <c r="J226" s="21"/>
    </row>
    <row r="227" spans="1:10" x14ac:dyDescent="0.25">
      <c r="A227" s="158" t="s">
        <v>519</v>
      </c>
      <c r="B227" s="65">
        <v>66</v>
      </c>
      <c r="C227" s="66">
        <v>147</v>
      </c>
      <c r="D227" s="65">
        <v>1088</v>
      </c>
      <c r="E227" s="66">
        <v>1592</v>
      </c>
      <c r="F227" s="67"/>
      <c r="G227" s="65">
        <f>B227-C227</f>
        <v>-81</v>
      </c>
      <c r="H227" s="66">
        <f>D227-E227</f>
        <v>-504</v>
      </c>
      <c r="I227" s="20">
        <f>IF(C227=0, "-", IF(G227/C227&lt;10, G227/C227, "&gt;999%"))</f>
        <v>-0.55102040816326525</v>
      </c>
      <c r="J227" s="21">
        <f>IF(E227=0, "-", IF(H227/E227&lt;10, H227/E227, "&gt;999%"))</f>
        <v>-0.3165829145728643</v>
      </c>
    </row>
    <row r="228" spans="1:10" x14ac:dyDescent="0.25">
      <c r="A228" s="158" t="s">
        <v>529</v>
      </c>
      <c r="B228" s="65">
        <v>456</v>
      </c>
      <c r="C228" s="66">
        <v>418</v>
      </c>
      <c r="D228" s="65">
        <v>5478</v>
      </c>
      <c r="E228" s="66">
        <v>5268</v>
      </c>
      <c r="F228" s="67"/>
      <c r="G228" s="65">
        <f>B228-C228</f>
        <v>38</v>
      </c>
      <c r="H228" s="66">
        <f>D228-E228</f>
        <v>210</v>
      </c>
      <c r="I228" s="20">
        <f>IF(C228=0, "-", IF(G228/C228&lt;10, G228/C228, "&gt;999%"))</f>
        <v>9.0909090909090912E-2</v>
      </c>
      <c r="J228" s="21">
        <f>IF(E228=0, "-", IF(H228/E228&lt;10, H228/E228, "&gt;999%"))</f>
        <v>3.9863325740318908E-2</v>
      </c>
    </row>
    <row r="229" spans="1:10" x14ac:dyDescent="0.25">
      <c r="A229" s="158" t="s">
        <v>443</v>
      </c>
      <c r="B229" s="65">
        <v>292</v>
      </c>
      <c r="C229" s="66">
        <v>254</v>
      </c>
      <c r="D229" s="65">
        <v>3141</v>
      </c>
      <c r="E229" s="66">
        <v>3194</v>
      </c>
      <c r="F229" s="67"/>
      <c r="G229" s="65">
        <f>B229-C229</f>
        <v>38</v>
      </c>
      <c r="H229" s="66">
        <f>D229-E229</f>
        <v>-53</v>
      </c>
      <c r="I229" s="20">
        <f>IF(C229=0, "-", IF(G229/C229&lt;10, G229/C229, "&gt;999%"))</f>
        <v>0.14960629921259844</v>
      </c>
      <c r="J229" s="21">
        <f>IF(E229=0, "-", IF(H229/E229&lt;10, H229/E229, "&gt;999%"))</f>
        <v>-1.6593613024420788E-2</v>
      </c>
    </row>
    <row r="230" spans="1:10" s="160" customFormat="1" x14ac:dyDescent="0.25">
      <c r="A230" s="178" t="s">
        <v>672</v>
      </c>
      <c r="B230" s="71">
        <v>814</v>
      </c>
      <c r="C230" s="72">
        <v>819</v>
      </c>
      <c r="D230" s="71">
        <v>9707</v>
      </c>
      <c r="E230" s="72">
        <v>10054</v>
      </c>
      <c r="F230" s="73"/>
      <c r="G230" s="71">
        <f>B230-C230</f>
        <v>-5</v>
      </c>
      <c r="H230" s="72">
        <f>D230-E230</f>
        <v>-347</v>
      </c>
      <c r="I230" s="37">
        <f>IF(C230=0, "-", IF(G230/C230&lt;10, G230/C230, "&gt;999%"))</f>
        <v>-6.105006105006105E-3</v>
      </c>
      <c r="J230" s="38">
        <f>IF(E230=0, "-", IF(H230/E230&lt;10, H230/E230, "&gt;999%"))</f>
        <v>-3.451362641734633E-2</v>
      </c>
    </row>
    <row r="231" spans="1:10" x14ac:dyDescent="0.25">
      <c r="A231" s="177"/>
      <c r="B231" s="143"/>
      <c r="C231" s="144"/>
      <c r="D231" s="143"/>
      <c r="E231" s="144"/>
      <c r="F231" s="145"/>
      <c r="G231" s="143"/>
      <c r="H231" s="144"/>
      <c r="I231" s="151"/>
      <c r="J231" s="152"/>
    </row>
    <row r="232" spans="1:10" s="139" customFormat="1" x14ac:dyDescent="0.25">
      <c r="A232" s="159" t="s">
        <v>60</v>
      </c>
      <c r="B232" s="65"/>
      <c r="C232" s="66"/>
      <c r="D232" s="65"/>
      <c r="E232" s="66"/>
      <c r="F232" s="67"/>
      <c r="G232" s="65"/>
      <c r="H232" s="66"/>
      <c r="I232" s="20"/>
      <c r="J232" s="21"/>
    </row>
    <row r="233" spans="1:10" x14ac:dyDescent="0.25">
      <c r="A233" s="158" t="s">
        <v>495</v>
      </c>
      <c r="B233" s="65">
        <v>0</v>
      </c>
      <c r="C233" s="66">
        <v>0</v>
      </c>
      <c r="D233" s="65">
        <v>5</v>
      </c>
      <c r="E233" s="66">
        <v>0</v>
      </c>
      <c r="F233" s="67"/>
      <c r="G233" s="65">
        <f>B233-C233</f>
        <v>0</v>
      </c>
      <c r="H233" s="66">
        <f>D233-E233</f>
        <v>5</v>
      </c>
      <c r="I233" s="20" t="str">
        <f>IF(C233=0, "-", IF(G233/C233&lt;10, G233/C233, "&gt;999%"))</f>
        <v>-</v>
      </c>
      <c r="J233" s="21" t="str">
        <f>IF(E233=0, "-", IF(H233/E233&lt;10, H233/E233, "&gt;999%"))</f>
        <v>-</v>
      </c>
    </row>
    <row r="234" spans="1:10" s="160" customFormat="1" x14ac:dyDescent="0.25">
      <c r="A234" s="178" t="s">
        <v>673</v>
      </c>
      <c r="B234" s="71">
        <v>0</v>
      </c>
      <c r="C234" s="72">
        <v>0</v>
      </c>
      <c r="D234" s="71">
        <v>5</v>
      </c>
      <c r="E234" s="72">
        <v>0</v>
      </c>
      <c r="F234" s="73"/>
      <c r="G234" s="71">
        <f>B234-C234</f>
        <v>0</v>
      </c>
      <c r="H234" s="72">
        <f>D234-E234</f>
        <v>5</v>
      </c>
      <c r="I234" s="37" t="str">
        <f>IF(C234=0, "-", IF(G234/C234&lt;10, G234/C234, "&gt;999%"))</f>
        <v>-</v>
      </c>
      <c r="J234" s="38" t="str">
        <f>IF(E234=0, "-", IF(H234/E234&lt;10, H234/E234, "&gt;999%"))</f>
        <v>-</v>
      </c>
    </row>
    <row r="235" spans="1:10" x14ac:dyDescent="0.25">
      <c r="A235" s="177"/>
      <c r="B235" s="143"/>
      <c r="C235" s="144"/>
      <c r="D235" s="143"/>
      <c r="E235" s="144"/>
      <c r="F235" s="145"/>
      <c r="G235" s="143"/>
      <c r="H235" s="144"/>
      <c r="I235" s="151"/>
      <c r="J235" s="152"/>
    </row>
    <row r="236" spans="1:10" s="139" customFormat="1" x14ac:dyDescent="0.25">
      <c r="A236" s="159" t="s">
        <v>61</v>
      </c>
      <c r="B236" s="65"/>
      <c r="C236" s="66"/>
      <c r="D236" s="65"/>
      <c r="E236" s="66"/>
      <c r="F236" s="67"/>
      <c r="G236" s="65"/>
      <c r="H236" s="66"/>
      <c r="I236" s="20"/>
      <c r="J236" s="21"/>
    </row>
    <row r="237" spans="1:10" x14ac:dyDescent="0.25">
      <c r="A237" s="158" t="s">
        <v>579</v>
      </c>
      <c r="B237" s="65">
        <v>6</v>
      </c>
      <c r="C237" s="66">
        <v>8</v>
      </c>
      <c r="D237" s="65">
        <v>69</v>
      </c>
      <c r="E237" s="66">
        <v>80</v>
      </c>
      <c r="F237" s="67"/>
      <c r="G237" s="65">
        <f>B237-C237</f>
        <v>-2</v>
      </c>
      <c r="H237" s="66">
        <f>D237-E237</f>
        <v>-11</v>
      </c>
      <c r="I237" s="20">
        <f>IF(C237=0, "-", IF(G237/C237&lt;10, G237/C237, "&gt;999%"))</f>
        <v>-0.25</v>
      </c>
      <c r="J237" s="21">
        <f>IF(E237=0, "-", IF(H237/E237&lt;10, H237/E237, "&gt;999%"))</f>
        <v>-0.13750000000000001</v>
      </c>
    </row>
    <row r="238" spans="1:10" x14ac:dyDescent="0.25">
      <c r="A238" s="158" t="s">
        <v>566</v>
      </c>
      <c r="B238" s="65">
        <v>1</v>
      </c>
      <c r="C238" s="66">
        <v>2</v>
      </c>
      <c r="D238" s="65">
        <v>25</v>
      </c>
      <c r="E238" s="66">
        <v>19</v>
      </c>
      <c r="F238" s="67"/>
      <c r="G238" s="65">
        <f>B238-C238</f>
        <v>-1</v>
      </c>
      <c r="H238" s="66">
        <f>D238-E238</f>
        <v>6</v>
      </c>
      <c r="I238" s="20">
        <f>IF(C238=0, "-", IF(G238/C238&lt;10, G238/C238, "&gt;999%"))</f>
        <v>-0.5</v>
      </c>
      <c r="J238" s="21">
        <f>IF(E238=0, "-", IF(H238/E238&lt;10, H238/E238, "&gt;999%"))</f>
        <v>0.31578947368421051</v>
      </c>
    </row>
    <row r="239" spans="1:10" x14ac:dyDescent="0.25">
      <c r="A239" s="158" t="s">
        <v>551</v>
      </c>
      <c r="B239" s="65">
        <v>22</v>
      </c>
      <c r="C239" s="66">
        <v>24</v>
      </c>
      <c r="D239" s="65">
        <v>307</v>
      </c>
      <c r="E239" s="66">
        <v>343</v>
      </c>
      <c r="F239" s="67"/>
      <c r="G239" s="65">
        <f>B239-C239</f>
        <v>-2</v>
      </c>
      <c r="H239" s="66">
        <f>D239-E239</f>
        <v>-36</v>
      </c>
      <c r="I239" s="20">
        <f>IF(C239=0, "-", IF(G239/C239&lt;10, G239/C239, "&gt;999%"))</f>
        <v>-8.3333333333333329E-2</v>
      </c>
      <c r="J239" s="21">
        <f>IF(E239=0, "-", IF(H239/E239&lt;10, H239/E239, "&gt;999%"))</f>
        <v>-0.10495626822157435</v>
      </c>
    </row>
    <row r="240" spans="1:10" x14ac:dyDescent="0.25">
      <c r="A240" s="158" t="s">
        <v>552</v>
      </c>
      <c r="B240" s="65">
        <v>10</v>
      </c>
      <c r="C240" s="66">
        <v>2</v>
      </c>
      <c r="D240" s="65">
        <v>75</v>
      </c>
      <c r="E240" s="66">
        <v>32</v>
      </c>
      <c r="F240" s="67"/>
      <c r="G240" s="65">
        <f>B240-C240</f>
        <v>8</v>
      </c>
      <c r="H240" s="66">
        <f>D240-E240</f>
        <v>43</v>
      </c>
      <c r="I240" s="20">
        <f>IF(C240=0, "-", IF(G240/C240&lt;10, G240/C240, "&gt;999%"))</f>
        <v>4</v>
      </c>
      <c r="J240" s="21">
        <f>IF(E240=0, "-", IF(H240/E240&lt;10, H240/E240, "&gt;999%"))</f>
        <v>1.34375</v>
      </c>
    </row>
    <row r="241" spans="1:10" s="160" customFormat="1" x14ac:dyDescent="0.25">
      <c r="A241" s="178" t="s">
        <v>674</v>
      </c>
      <c r="B241" s="71">
        <v>39</v>
      </c>
      <c r="C241" s="72">
        <v>36</v>
      </c>
      <c r="D241" s="71">
        <v>476</v>
      </c>
      <c r="E241" s="72">
        <v>474</v>
      </c>
      <c r="F241" s="73"/>
      <c r="G241" s="71">
        <f>B241-C241</f>
        <v>3</v>
      </c>
      <c r="H241" s="72">
        <f>D241-E241</f>
        <v>2</v>
      </c>
      <c r="I241" s="37">
        <f>IF(C241=0, "-", IF(G241/C241&lt;10, G241/C241, "&gt;999%"))</f>
        <v>8.3333333333333329E-2</v>
      </c>
      <c r="J241" s="38">
        <f>IF(E241=0, "-", IF(H241/E241&lt;10, H241/E241, "&gt;999%"))</f>
        <v>4.2194092827004216E-3</v>
      </c>
    </row>
    <row r="242" spans="1:10" x14ac:dyDescent="0.25">
      <c r="A242" s="177"/>
      <c r="B242" s="143"/>
      <c r="C242" s="144"/>
      <c r="D242" s="143"/>
      <c r="E242" s="144"/>
      <c r="F242" s="145"/>
      <c r="G242" s="143"/>
      <c r="H242" s="144"/>
      <c r="I242" s="151"/>
      <c r="J242" s="152"/>
    </row>
    <row r="243" spans="1:10" s="139" customFormat="1" x14ac:dyDescent="0.25">
      <c r="A243" s="159" t="s">
        <v>62</v>
      </c>
      <c r="B243" s="65"/>
      <c r="C243" s="66"/>
      <c r="D243" s="65"/>
      <c r="E243" s="66"/>
      <c r="F243" s="67"/>
      <c r="G243" s="65"/>
      <c r="H243" s="66"/>
      <c r="I243" s="20"/>
      <c r="J243" s="21"/>
    </row>
    <row r="244" spans="1:10" x14ac:dyDescent="0.25">
      <c r="A244" s="158" t="s">
        <v>389</v>
      </c>
      <c r="B244" s="65">
        <v>0</v>
      </c>
      <c r="C244" s="66">
        <v>3</v>
      </c>
      <c r="D244" s="65">
        <v>47</v>
      </c>
      <c r="E244" s="66">
        <v>119</v>
      </c>
      <c r="F244" s="67"/>
      <c r="G244" s="65">
        <f t="shared" ref="G244:G250" si="32">B244-C244</f>
        <v>-3</v>
      </c>
      <c r="H244" s="66">
        <f t="shared" ref="H244:H250" si="33">D244-E244</f>
        <v>-72</v>
      </c>
      <c r="I244" s="20">
        <f t="shared" ref="I244:I250" si="34">IF(C244=0, "-", IF(G244/C244&lt;10, G244/C244, "&gt;999%"))</f>
        <v>-1</v>
      </c>
      <c r="J244" s="21">
        <f t="shared" ref="J244:J250" si="35">IF(E244=0, "-", IF(H244/E244&lt;10, H244/E244, "&gt;999%"))</f>
        <v>-0.60504201680672265</v>
      </c>
    </row>
    <row r="245" spans="1:10" x14ac:dyDescent="0.25">
      <c r="A245" s="158" t="s">
        <v>467</v>
      </c>
      <c r="B245" s="65">
        <v>1</v>
      </c>
      <c r="C245" s="66">
        <v>0</v>
      </c>
      <c r="D245" s="65">
        <v>58</v>
      </c>
      <c r="E245" s="66">
        <v>63</v>
      </c>
      <c r="F245" s="67"/>
      <c r="G245" s="65">
        <f t="shared" si="32"/>
        <v>1</v>
      </c>
      <c r="H245" s="66">
        <f t="shared" si="33"/>
        <v>-5</v>
      </c>
      <c r="I245" s="20" t="str">
        <f t="shared" si="34"/>
        <v>-</v>
      </c>
      <c r="J245" s="21">
        <f t="shared" si="35"/>
        <v>-7.9365079365079361E-2</v>
      </c>
    </row>
    <row r="246" spans="1:10" x14ac:dyDescent="0.25">
      <c r="A246" s="158" t="s">
        <v>329</v>
      </c>
      <c r="B246" s="65">
        <v>0</v>
      </c>
      <c r="C246" s="66">
        <v>0</v>
      </c>
      <c r="D246" s="65">
        <v>7</v>
      </c>
      <c r="E246" s="66">
        <v>9</v>
      </c>
      <c r="F246" s="67"/>
      <c r="G246" s="65">
        <f t="shared" si="32"/>
        <v>0</v>
      </c>
      <c r="H246" s="66">
        <f t="shared" si="33"/>
        <v>-2</v>
      </c>
      <c r="I246" s="20" t="str">
        <f t="shared" si="34"/>
        <v>-</v>
      </c>
      <c r="J246" s="21">
        <f t="shared" si="35"/>
        <v>-0.22222222222222221</v>
      </c>
    </row>
    <row r="247" spans="1:10" x14ac:dyDescent="0.25">
      <c r="A247" s="158" t="s">
        <v>468</v>
      </c>
      <c r="B247" s="65">
        <v>0</v>
      </c>
      <c r="C247" s="66">
        <v>0</v>
      </c>
      <c r="D247" s="65">
        <v>2</v>
      </c>
      <c r="E247" s="66">
        <v>12</v>
      </c>
      <c r="F247" s="67"/>
      <c r="G247" s="65">
        <f t="shared" si="32"/>
        <v>0</v>
      </c>
      <c r="H247" s="66">
        <f t="shared" si="33"/>
        <v>-10</v>
      </c>
      <c r="I247" s="20" t="str">
        <f t="shared" si="34"/>
        <v>-</v>
      </c>
      <c r="J247" s="21">
        <f t="shared" si="35"/>
        <v>-0.83333333333333337</v>
      </c>
    </row>
    <row r="248" spans="1:10" x14ac:dyDescent="0.25">
      <c r="A248" s="158" t="s">
        <v>261</v>
      </c>
      <c r="B248" s="65">
        <v>0</v>
      </c>
      <c r="C248" s="66">
        <v>1</v>
      </c>
      <c r="D248" s="65">
        <v>9</v>
      </c>
      <c r="E248" s="66">
        <v>33</v>
      </c>
      <c r="F248" s="67"/>
      <c r="G248" s="65">
        <f t="shared" si="32"/>
        <v>-1</v>
      </c>
      <c r="H248" s="66">
        <f t="shared" si="33"/>
        <v>-24</v>
      </c>
      <c r="I248" s="20">
        <f t="shared" si="34"/>
        <v>-1</v>
      </c>
      <c r="J248" s="21">
        <f t="shared" si="35"/>
        <v>-0.72727272727272729</v>
      </c>
    </row>
    <row r="249" spans="1:10" x14ac:dyDescent="0.25">
      <c r="A249" s="158" t="s">
        <v>278</v>
      </c>
      <c r="B249" s="65">
        <v>0</v>
      </c>
      <c r="C249" s="66">
        <v>0</v>
      </c>
      <c r="D249" s="65">
        <v>2</v>
      </c>
      <c r="E249" s="66">
        <v>6</v>
      </c>
      <c r="F249" s="67"/>
      <c r="G249" s="65">
        <f t="shared" si="32"/>
        <v>0</v>
      </c>
      <c r="H249" s="66">
        <f t="shared" si="33"/>
        <v>-4</v>
      </c>
      <c r="I249" s="20" t="str">
        <f t="shared" si="34"/>
        <v>-</v>
      </c>
      <c r="J249" s="21">
        <f t="shared" si="35"/>
        <v>-0.66666666666666663</v>
      </c>
    </row>
    <row r="250" spans="1:10" s="160" customFormat="1" x14ac:dyDescent="0.25">
      <c r="A250" s="178" t="s">
        <v>675</v>
      </c>
      <c r="B250" s="71">
        <v>1</v>
      </c>
      <c r="C250" s="72">
        <v>4</v>
      </c>
      <c r="D250" s="71">
        <v>125</v>
      </c>
      <c r="E250" s="72">
        <v>242</v>
      </c>
      <c r="F250" s="73"/>
      <c r="G250" s="71">
        <f t="shared" si="32"/>
        <v>-3</v>
      </c>
      <c r="H250" s="72">
        <f t="shared" si="33"/>
        <v>-117</v>
      </c>
      <c r="I250" s="37">
        <f t="shared" si="34"/>
        <v>-0.75</v>
      </c>
      <c r="J250" s="38">
        <f t="shared" si="35"/>
        <v>-0.48347107438016529</v>
      </c>
    </row>
    <row r="251" spans="1:10" x14ac:dyDescent="0.25">
      <c r="A251" s="177"/>
      <c r="B251" s="143"/>
      <c r="C251" s="144"/>
      <c r="D251" s="143"/>
      <c r="E251" s="144"/>
      <c r="F251" s="145"/>
      <c r="G251" s="143"/>
      <c r="H251" s="144"/>
      <c r="I251" s="151"/>
      <c r="J251" s="152"/>
    </row>
    <row r="252" spans="1:10" s="139" customFormat="1" x14ac:dyDescent="0.25">
      <c r="A252" s="159" t="s">
        <v>63</v>
      </c>
      <c r="B252" s="65"/>
      <c r="C252" s="66"/>
      <c r="D252" s="65"/>
      <c r="E252" s="66"/>
      <c r="F252" s="67"/>
      <c r="G252" s="65"/>
      <c r="H252" s="66"/>
      <c r="I252" s="20"/>
      <c r="J252" s="21"/>
    </row>
    <row r="253" spans="1:10" x14ac:dyDescent="0.25">
      <c r="A253" s="158" t="s">
        <v>404</v>
      </c>
      <c r="B253" s="65">
        <v>0</v>
      </c>
      <c r="C253" s="66">
        <v>5</v>
      </c>
      <c r="D253" s="65">
        <v>46</v>
      </c>
      <c r="E253" s="66">
        <v>88</v>
      </c>
      <c r="F253" s="67"/>
      <c r="G253" s="65">
        <f t="shared" ref="G253:G258" si="36">B253-C253</f>
        <v>-5</v>
      </c>
      <c r="H253" s="66">
        <f t="shared" ref="H253:H258" si="37">D253-E253</f>
        <v>-42</v>
      </c>
      <c r="I253" s="20">
        <f t="shared" ref="I253:I258" si="38">IF(C253=0, "-", IF(G253/C253&lt;10, G253/C253, "&gt;999%"))</f>
        <v>-1</v>
      </c>
      <c r="J253" s="21">
        <f t="shared" ref="J253:J258" si="39">IF(E253=0, "-", IF(H253/E253&lt;10, H253/E253, "&gt;999%"))</f>
        <v>-0.47727272727272729</v>
      </c>
    </row>
    <row r="254" spans="1:10" x14ac:dyDescent="0.25">
      <c r="A254" s="158" t="s">
        <v>367</v>
      </c>
      <c r="B254" s="65">
        <v>37</v>
      </c>
      <c r="C254" s="66">
        <v>30</v>
      </c>
      <c r="D254" s="65">
        <v>420</v>
      </c>
      <c r="E254" s="66">
        <v>322</v>
      </c>
      <c r="F254" s="67"/>
      <c r="G254" s="65">
        <f t="shared" si="36"/>
        <v>7</v>
      </c>
      <c r="H254" s="66">
        <f t="shared" si="37"/>
        <v>98</v>
      </c>
      <c r="I254" s="20">
        <f t="shared" si="38"/>
        <v>0.23333333333333334</v>
      </c>
      <c r="J254" s="21">
        <f t="shared" si="39"/>
        <v>0.30434782608695654</v>
      </c>
    </row>
    <row r="255" spans="1:10" x14ac:dyDescent="0.25">
      <c r="A255" s="158" t="s">
        <v>530</v>
      </c>
      <c r="B255" s="65">
        <v>17</v>
      </c>
      <c r="C255" s="66">
        <v>36</v>
      </c>
      <c r="D255" s="65">
        <v>354</v>
      </c>
      <c r="E255" s="66">
        <v>296</v>
      </c>
      <c r="F255" s="67"/>
      <c r="G255" s="65">
        <f t="shared" si="36"/>
        <v>-19</v>
      </c>
      <c r="H255" s="66">
        <f t="shared" si="37"/>
        <v>58</v>
      </c>
      <c r="I255" s="20">
        <f t="shared" si="38"/>
        <v>-0.52777777777777779</v>
      </c>
      <c r="J255" s="21">
        <f t="shared" si="39"/>
        <v>0.19594594594594594</v>
      </c>
    </row>
    <row r="256" spans="1:10" x14ac:dyDescent="0.25">
      <c r="A256" s="158" t="s">
        <v>444</v>
      </c>
      <c r="B256" s="65">
        <v>9</v>
      </c>
      <c r="C256" s="66">
        <v>28</v>
      </c>
      <c r="D256" s="65">
        <v>352</v>
      </c>
      <c r="E256" s="66">
        <v>605</v>
      </c>
      <c r="F256" s="67"/>
      <c r="G256" s="65">
        <f t="shared" si="36"/>
        <v>-19</v>
      </c>
      <c r="H256" s="66">
        <f t="shared" si="37"/>
        <v>-253</v>
      </c>
      <c r="I256" s="20">
        <f t="shared" si="38"/>
        <v>-0.6785714285714286</v>
      </c>
      <c r="J256" s="21">
        <f t="shared" si="39"/>
        <v>-0.41818181818181815</v>
      </c>
    </row>
    <row r="257" spans="1:10" x14ac:dyDescent="0.25">
      <c r="A257" s="158" t="s">
        <v>445</v>
      </c>
      <c r="B257" s="65">
        <v>21</v>
      </c>
      <c r="C257" s="66">
        <v>18</v>
      </c>
      <c r="D257" s="65">
        <v>325</v>
      </c>
      <c r="E257" s="66">
        <v>396</v>
      </c>
      <c r="F257" s="67"/>
      <c r="G257" s="65">
        <f t="shared" si="36"/>
        <v>3</v>
      </c>
      <c r="H257" s="66">
        <f t="shared" si="37"/>
        <v>-71</v>
      </c>
      <c r="I257" s="20">
        <f t="shared" si="38"/>
        <v>0.16666666666666666</v>
      </c>
      <c r="J257" s="21">
        <f t="shared" si="39"/>
        <v>-0.17929292929292928</v>
      </c>
    </row>
    <row r="258" spans="1:10" s="160" customFormat="1" x14ac:dyDescent="0.25">
      <c r="A258" s="178" t="s">
        <v>676</v>
      </c>
      <c r="B258" s="71">
        <v>84</v>
      </c>
      <c r="C258" s="72">
        <v>117</v>
      </c>
      <c r="D258" s="71">
        <v>1497</v>
      </c>
      <c r="E258" s="72">
        <v>1707</v>
      </c>
      <c r="F258" s="73"/>
      <c r="G258" s="71">
        <f t="shared" si="36"/>
        <v>-33</v>
      </c>
      <c r="H258" s="72">
        <f t="shared" si="37"/>
        <v>-210</v>
      </c>
      <c r="I258" s="37">
        <f t="shared" si="38"/>
        <v>-0.28205128205128205</v>
      </c>
      <c r="J258" s="38">
        <f t="shared" si="39"/>
        <v>-0.12302284710017575</v>
      </c>
    </row>
    <row r="259" spans="1:10" x14ac:dyDescent="0.25">
      <c r="A259" s="177"/>
      <c r="B259" s="143"/>
      <c r="C259" s="144"/>
      <c r="D259" s="143"/>
      <c r="E259" s="144"/>
      <c r="F259" s="145"/>
      <c r="G259" s="143"/>
      <c r="H259" s="144"/>
      <c r="I259" s="151"/>
      <c r="J259" s="152"/>
    </row>
    <row r="260" spans="1:10" s="139" customFormat="1" x14ac:dyDescent="0.25">
      <c r="A260" s="159" t="s">
        <v>64</v>
      </c>
      <c r="B260" s="65"/>
      <c r="C260" s="66"/>
      <c r="D260" s="65"/>
      <c r="E260" s="66"/>
      <c r="F260" s="67"/>
      <c r="G260" s="65"/>
      <c r="H260" s="66"/>
      <c r="I260" s="20"/>
      <c r="J260" s="21"/>
    </row>
    <row r="261" spans="1:10" x14ac:dyDescent="0.25">
      <c r="A261" s="158" t="s">
        <v>64</v>
      </c>
      <c r="B261" s="65">
        <v>75</v>
      </c>
      <c r="C261" s="66">
        <v>70</v>
      </c>
      <c r="D261" s="65">
        <v>742</v>
      </c>
      <c r="E261" s="66">
        <v>679</v>
      </c>
      <c r="F261" s="67"/>
      <c r="G261" s="65">
        <f>B261-C261</f>
        <v>5</v>
      </c>
      <c r="H261" s="66">
        <f>D261-E261</f>
        <v>63</v>
      </c>
      <c r="I261" s="20">
        <f>IF(C261=0, "-", IF(G261/C261&lt;10, G261/C261, "&gt;999%"))</f>
        <v>7.1428571428571425E-2</v>
      </c>
      <c r="J261" s="21">
        <f>IF(E261=0, "-", IF(H261/E261&lt;10, H261/E261, "&gt;999%"))</f>
        <v>9.2783505154639179E-2</v>
      </c>
    </row>
    <row r="262" spans="1:10" s="160" customFormat="1" x14ac:dyDescent="0.25">
      <c r="A262" s="178" t="s">
        <v>677</v>
      </c>
      <c r="B262" s="71">
        <v>75</v>
      </c>
      <c r="C262" s="72">
        <v>70</v>
      </c>
      <c r="D262" s="71">
        <v>742</v>
      </c>
      <c r="E262" s="72">
        <v>679</v>
      </c>
      <c r="F262" s="73"/>
      <c r="G262" s="71">
        <f>B262-C262</f>
        <v>5</v>
      </c>
      <c r="H262" s="72">
        <f>D262-E262</f>
        <v>63</v>
      </c>
      <c r="I262" s="37">
        <f>IF(C262=0, "-", IF(G262/C262&lt;10, G262/C262, "&gt;999%"))</f>
        <v>7.1428571428571425E-2</v>
      </c>
      <c r="J262" s="38">
        <f>IF(E262=0, "-", IF(H262/E262&lt;10, H262/E262, "&gt;999%"))</f>
        <v>9.2783505154639179E-2</v>
      </c>
    </row>
    <row r="263" spans="1:10" x14ac:dyDescent="0.25">
      <c r="A263" s="177"/>
      <c r="B263" s="143"/>
      <c r="C263" s="144"/>
      <c r="D263" s="143"/>
      <c r="E263" s="144"/>
      <c r="F263" s="145"/>
      <c r="G263" s="143"/>
      <c r="H263" s="144"/>
      <c r="I263" s="151"/>
      <c r="J263" s="152"/>
    </row>
    <row r="264" spans="1:10" s="139" customFormat="1" x14ac:dyDescent="0.25">
      <c r="A264" s="159" t="s">
        <v>65</v>
      </c>
      <c r="B264" s="65"/>
      <c r="C264" s="66"/>
      <c r="D264" s="65"/>
      <c r="E264" s="66"/>
      <c r="F264" s="67"/>
      <c r="G264" s="65"/>
      <c r="H264" s="66"/>
      <c r="I264" s="20"/>
      <c r="J264" s="21"/>
    </row>
    <row r="265" spans="1:10" x14ac:dyDescent="0.25">
      <c r="A265" s="158" t="s">
        <v>300</v>
      </c>
      <c r="B265" s="65">
        <v>197</v>
      </c>
      <c r="C265" s="66">
        <v>184</v>
      </c>
      <c r="D265" s="65">
        <v>1788</v>
      </c>
      <c r="E265" s="66">
        <v>1428</v>
      </c>
      <c r="F265" s="67"/>
      <c r="G265" s="65">
        <f t="shared" ref="G265:G276" si="40">B265-C265</f>
        <v>13</v>
      </c>
      <c r="H265" s="66">
        <f t="shared" ref="H265:H276" si="41">D265-E265</f>
        <v>360</v>
      </c>
      <c r="I265" s="20">
        <f t="shared" ref="I265:I276" si="42">IF(C265=0, "-", IF(G265/C265&lt;10, G265/C265, "&gt;999%"))</f>
        <v>7.0652173913043473E-2</v>
      </c>
      <c r="J265" s="21">
        <f t="shared" ref="J265:J276" si="43">IF(E265=0, "-", IF(H265/E265&lt;10, H265/E265, "&gt;999%"))</f>
        <v>0.25210084033613445</v>
      </c>
    </row>
    <row r="266" spans="1:10" x14ac:dyDescent="0.25">
      <c r="A266" s="158" t="s">
        <v>224</v>
      </c>
      <c r="B266" s="65">
        <v>87</v>
      </c>
      <c r="C266" s="66">
        <v>155</v>
      </c>
      <c r="D266" s="65">
        <v>2541</v>
      </c>
      <c r="E266" s="66">
        <v>3757</v>
      </c>
      <c r="F266" s="67"/>
      <c r="G266" s="65">
        <f t="shared" si="40"/>
        <v>-68</v>
      </c>
      <c r="H266" s="66">
        <f t="shared" si="41"/>
        <v>-1216</v>
      </c>
      <c r="I266" s="20">
        <f t="shared" si="42"/>
        <v>-0.43870967741935485</v>
      </c>
      <c r="J266" s="21">
        <f t="shared" si="43"/>
        <v>-0.32366249667287728</v>
      </c>
    </row>
    <row r="267" spans="1:10" x14ac:dyDescent="0.25">
      <c r="A267" s="158" t="s">
        <v>469</v>
      </c>
      <c r="B267" s="65">
        <v>2</v>
      </c>
      <c r="C267" s="66">
        <v>0</v>
      </c>
      <c r="D267" s="65">
        <v>103</v>
      </c>
      <c r="E267" s="66">
        <v>0</v>
      </c>
      <c r="F267" s="67"/>
      <c r="G267" s="65">
        <f t="shared" si="40"/>
        <v>2</v>
      </c>
      <c r="H267" s="66">
        <f t="shared" si="41"/>
        <v>103</v>
      </c>
      <c r="I267" s="20" t="str">
        <f t="shared" si="42"/>
        <v>-</v>
      </c>
      <c r="J267" s="21" t="str">
        <f t="shared" si="43"/>
        <v>-</v>
      </c>
    </row>
    <row r="268" spans="1:10" x14ac:dyDescent="0.25">
      <c r="A268" s="158" t="s">
        <v>368</v>
      </c>
      <c r="B268" s="65">
        <v>64</v>
      </c>
      <c r="C268" s="66">
        <v>15</v>
      </c>
      <c r="D268" s="65">
        <v>239</v>
      </c>
      <c r="E268" s="66">
        <v>112</v>
      </c>
      <c r="F268" s="67"/>
      <c r="G268" s="65">
        <f t="shared" si="40"/>
        <v>49</v>
      </c>
      <c r="H268" s="66">
        <f t="shared" si="41"/>
        <v>127</v>
      </c>
      <c r="I268" s="20">
        <f t="shared" si="42"/>
        <v>3.2666666666666666</v>
      </c>
      <c r="J268" s="21">
        <f t="shared" si="43"/>
        <v>1.1339285714285714</v>
      </c>
    </row>
    <row r="269" spans="1:10" x14ac:dyDescent="0.25">
      <c r="A269" s="158" t="s">
        <v>203</v>
      </c>
      <c r="B269" s="65">
        <v>77</v>
      </c>
      <c r="C269" s="66">
        <v>87</v>
      </c>
      <c r="D269" s="65">
        <v>1023</v>
      </c>
      <c r="E269" s="66">
        <v>1391</v>
      </c>
      <c r="F269" s="67"/>
      <c r="G269" s="65">
        <f t="shared" si="40"/>
        <v>-10</v>
      </c>
      <c r="H269" s="66">
        <f t="shared" si="41"/>
        <v>-368</v>
      </c>
      <c r="I269" s="20">
        <f t="shared" si="42"/>
        <v>-0.11494252873563218</v>
      </c>
      <c r="J269" s="21">
        <f t="shared" si="43"/>
        <v>-0.26455787203450754</v>
      </c>
    </row>
    <row r="270" spans="1:10" x14ac:dyDescent="0.25">
      <c r="A270" s="158" t="s">
        <v>208</v>
      </c>
      <c r="B270" s="65">
        <v>36</v>
      </c>
      <c r="C270" s="66">
        <v>92</v>
      </c>
      <c r="D270" s="65">
        <v>943</v>
      </c>
      <c r="E270" s="66">
        <v>1196</v>
      </c>
      <c r="F270" s="67"/>
      <c r="G270" s="65">
        <f t="shared" si="40"/>
        <v>-56</v>
      </c>
      <c r="H270" s="66">
        <f t="shared" si="41"/>
        <v>-253</v>
      </c>
      <c r="I270" s="20">
        <f t="shared" si="42"/>
        <v>-0.60869565217391308</v>
      </c>
      <c r="J270" s="21">
        <f t="shared" si="43"/>
        <v>-0.21153846153846154</v>
      </c>
    </row>
    <row r="271" spans="1:10" x14ac:dyDescent="0.25">
      <c r="A271" s="158" t="s">
        <v>369</v>
      </c>
      <c r="B271" s="65">
        <v>62</v>
      </c>
      <c r="C271" s="66">
        <v>127</v>
      </c>
      <c r="D271" s="65">
        <v>1672</v>
      </c>
      <c r="E271" s="66">
        <v>1814</v>
      </c>
      <c r="F271" s="67"/>
      <c r="G271" s="65">
        <f t="shared" si="40"/>
        <v>-65</v>
      </c>
      <c r="H271" s="66">
        <f t="shared" si="41"/>
        <v>-142</v>
      </c>
      <c r="I271" s="20">
        <f t="shared" si="42"/>
        <v>-0.51181102362204722</v>
      </c>
      <c r="J271" s="21">
        <f t="shared" si="43"/>
        <v>-7.8280044101433299E-2</v>
      </c>
    </row>
    <row r="272" spans="1:10" x14ac:dyDescent="0.25">
      <c r="A272" s="158" t="s">
        <v>446</v>
      </c>
      <c r="B272" s="65">
        <v>191</v>
      </c>
      <c r="C272" s="66">
        <v>13</v>
      </c>
      <c r="D272" s="65">
        <v>1236</v>
      </c>
      <c r="E272" s="66">
        <v>793</v>
      </c>
      <c r="F272" s="67"/>
      <c r="G272" s="65">
        <f t="shared" si="40"/>
        <v>178</v>
      </c>
      <c r="H272" s="66">
        <f t="shared" si="41"/>
        <v>443</v>
      </c>
      <c r="I272" s="20" t="str">
        <f t="shared" si="42"/>
        <v>&gt;999%</v>
      </c>
      <c r="J272" s="21">
        <f t="shared" si="43"/>
        <v>0.55863808322824715</v>
      </c>
    </row>
    <row r="273" spans="1:10" x14ac:dyDescent="0.25">
      <c r="A273" s="158" t="s">
        <v>405</v>
      </c>
      <c r="B273" s="65">
        <v>336</v>
      </c>
      <c r="C273" s="66">
        <v>162</v>
      </c>
      <c r="D273" s="65">
        <v>3658</v>
      </c>
      <c r="E273" s="66">
        <v>1428</v>
      </c>
      <c r="F273" s="67"/>
      <c r="G273" s="65">
        <f t="shared" si="40"/>
        <v>174</v>
      </c>
      <c r="H273" s="66">
        <f t="shared" si="41"/>
        <v>2230</v>
      </c>
      <c r="I273" s="20">
        <f t="shared" si="42"/>
        <v>1.0740740740740742</v>
      </c>
      <c r="J273" s="21">
        <f t="shared" si="43"/>
        <v>1.561624649859944</v>
      </c>
    </row>
    <row r="274" spans="1:10" x14ac:dyDescent="0.25">
      <c r="A274" s="158" t="s">
        <v>272</v>
      </c>
      <c r="B274" s="65">
        <v>12</v>
      </c>
      <c r="C274" s="66">
        <v>1</v>
      </c>
      <c r="D274" s="65">
        <v>582</v>
      </c>
      <c r="E274" s="66">
        <v>297</v>
      </c>
      <c r="F274" s="67"/>
      <c r="G274" s="65">
        <f t="shared" si="40"/>
        <v>11</v>
      </c>
      <c r="H274" s="66">
        <f t="shared" si="41"/>
        <v>285</v>
      </c>
      <c r="I274" s="20" t="str">
        <f t="shared" si="42"/>
        <v>&gt;999%</v>
      </c>
      <c r="J274" s="21">
        <f t="shared" si="43"/>
        <v>0.95959595959595956</v>
      </c>
    </row>
    <row r="275" spans="1:10" x14ac:dyDescent="0.25">
      <c r="A275" s="158" t="s">
        <v>354</v>
      </c>
      <c r="B275" s="65">
        <v>80</v>
      </c>
      <c r="C275" s="66">
        <v>130</v>
      </c>
      <c r="D275" s="65">
        <v>1636</v>
      </c>
      <c r="E275" s="66">
        <v>1699</v>
      </c>
      <c r="F275" s="67"/>
      <c r="G275" s="65">
        <f t="shared" si="40"/>
        <v>-50</v>
      </c>
      <c r="H275" s="66">
        <f t="shared" si="41"/>
        <v>-63</v>
      </c>
      <c r="I275" s="20">
        <f t="shared" si="42"/>
        <v>-0.38461538461538464</v>
      </c>
      <c r="J275" s="21">
        <f t="shared" si="43"/>
        <v>-3.7080635668040027E-2</v>
      </c>
    </row>
    <row r="276" spans="1:10" s="160" customFormat="1" x14ac:dyDescent="0.25">
      <c r="A276" s="178" t="s">
        <v>678</v>
      </c>
      <c r="B276" s="71">
        <v>1144</v>
      </c>
      <c r="C276" s="72">
        <v>966</v>
      </c>
      <c r="D276" s="71">
        <v>15421</v>
      </c>
      <c r="E276" s="72">
        <v>13915</v>
      </c>
      <c r="F276" s="73"/>
      <c r="G276" s="71">
        <f t="shared" si="40"/>
        <v>178</v>
      </c>
      <c r="H276" s="72">
        <f t="shared" si="41"/>
        <v>1506</v>
      </c>
      <c r="I276" s="37">
        <f t="shared" si="42"/>
        <v>0.18426501035196688</v>
      </c>
      <c r="J276" s="38">
        <f t="shared" si="43"/>
        <v>0.10822853036291771</v>
      </c>
    </row>
    <row r="277" spans="1:10" x14ac:dyDescent="0.25">
      <c r="A277" s="177"/>
      <c r="B277" s="143"/>
      <c r="C277" s="144"/>
      <c r="D277" s="143"/>
      <c r="E277" s="144"/>
      <c r="F277" s="145"/>
      <c r="G277" s="143"/>
      <c r="H277" s="144"/>
      <c r="I277" s="151"/>
      <c r="J277" s="152"/>
    </row>
    <row r="278" spans="1:10" s="139" customFormat="1" x14ac:dyDescent="0.25">
      <c r="A278" s="159" t="s">
        <v>66</v>
      </c>
      <c r="B278" s="65"/>
      <c r="C278" s="66"/>
      <c r="D278" s="65"/>
      <c r="E278" s="66"/>
      <c r="F278" s="67"/>
      <c r="G278" s="65"/>
      <c r="H278" s="66"/>
      <c r="I278" s="20"/>
      <c r="J278" s="21"/>
    </row>
    <row r="279" spans="1:10" x14ac:dyDescent="0.25">
      <c r="A279" s="158" t="s">
        <v>345</v>
      </c>
      <c r="B279" s="65">
        <v>1</v>
      </c>
      <c r="C279" s="66">
        <v>1</v>
      </c>
      <c r="D279" s="65">
        <v>23</v>
      </c>
      <c r="E279" s="66">
        <v>16</v>
      </c>
      <c r="F279" s="67"/>
      <c r="G279" s="65">
        <f>B279-C279</f>
        <v>0</v>
      </c>
      <c r="H279" s="66">
        <f>D279-E279</f>
        <v>7</v>
      </c>
      <c r="I279" s="20">
        <f>IF(C279=0, "-", IF(G279/C279&lt;10, G279/C279, "&gt;999%"))</f>
        <v>0</v>
      </c>
      <c r="J279" s="21">
        <f>IF(E279=0, "-", IF(H279/E279&lt;10, H279/E279, "&gt;999%"))</f>
        <v>0.4375</v>
      </c>
    </row>
    <row r="280" spans="1:10" x14ac:dyDescent="0.25">
      <c r="A280" s="158" t="s">
        <v>487</v>
      </c>
      <c r="B280" s="65">
        <v>0</v>
      </c>
      <c r="C280" s="66">
        <v>0</v>
      </c>
      <c r="D280" s="65">
        <v>22</v>
      </c>
      <c r="E280" s="66">
        <v>13</v>
      </c>
      <c r="F280" s="67"/>
      <c r="G280" s="65">
        <f>B280-C280</f>
        <v>0</v>
      </c>
      <c r="H280" s="66">
        <f>D280-E280</f>
        <v>9</v>
      </c>
      <c r="I280" s="20" t="str">
        <f>IF(C280=0, "-", IF(G280/C280&lt;10, G280/C280, "&gt;999%"))</f>
        <v>-</v>
      </c>
      <c r="J280" s="21">
        <f>IF(E280=0, "-", IF(H280/E280&lt;10, H280/E280, "&gt;999%"))</f>
        <v>0.69230769230769229</v>
      </c>
    </row>
    <row r="281" spans="1:10" s="160" customFormat="1" x14ac:dyDescent="0.25">
      <c r="A281" s="178" t="s">
        <v>679</v>
      </c>
      <c r="B281" s="71">
        <v>1</v>
      </c>
      <c r="C281" s="72">
        <v>1</v>
      </c>
      <c r="D281" s="71">
        <v>45</v>
      </c>
      <c r="E281" s="72">
        <v>29</v>
      </c>
      <c r="F281" s="73"/>
      <c r="G281" s="71">
        <f>B281-C281</f>
        <v>0</v>
      </c>
      <c r="H281" s="72">
        <f>D281-E281</f>
        <v>16</v>
      </c>
      <c r="I281" s="37">
        <f>IF(C281=0, "-", IF(G281/C281&lt;10, G281/C281, "&gt;999%"))</f>
        <v>0</v>
      </c>
      <c r="J281" s="38">
        <f>IF(E281=0, "-", IF(H281/E281&lt;10, H281/E281, "&gt;999%"))</f>
        <v>0.55172413793103448</v>
      </c>
    </row>
    <row r="282" spans="1:10" x14ac:dyDescent="0.25">
      <c r="A282" s="177"/>
      <c r="B282" s="143"/>
      <c r="C282" s="144"/>
      <c r="D282" s="143"/>
      <c r="E282" s="144"/>
      <c r="F282" s="145"/>
      <c r="G282" s="143"/>
      <c r="H282" s="144"/>
      <c r="I282" s="151"/>
      <c r="J282" s="152"/>
    </row>
    <row r="283" spans="1:10" s="139" customFormat="1" x14ac:dyDescent="0.25">
      <c r="A283" s="159" t="s">
        <v>67</v>
      </c>
      <c r="B283" s="65"/>
      <c r="C283" s="66"/>
      <c r="D283" s="65"/>
      <c r="E283" s="66"/>
      <c r="F283" s="67"/>
      <c r="G283" s="65"/>
      <c r="H283" s="66"/>
      <c r="I283" s="20"/>
      <c r="J283" s="21"/>
    </row>
    <row r="284" spans="1:10" x14ac:dyDescent="0.25">
      <c r="A284" s="158" t="s">
        <v>470</v>
      </c>
      <c r="B284" s="65">
        <v>20</v>
      </c>
      <c r="C284" s="66">
        <v>14</v>
      </c>
      <c r="D284" s="65">
        <v>316</v>
      </c>
      <c r="E284" s="66">
        <v>382</v>
      </c>
      <c r="F284" s="67"/>
      <c r="G284" s="65">
        <f t="shared" ref="G284:G291" si="44">B284-C284</f>
        <v>6</v>
      </c>
      <c r="H284" s="66">
        <f t="shared" ref="H284:H291" si="45">D284-E284</f>
        <v>-66</v>
      </c>
      <c r="I284" s="20">
        <f t="shared" ref="I284:I291" si="46">IF(C284=0, "-", IF(G284/C284&lt;10, G284/C284, "&gt;999%"))</f>
        <v>0.42857142857142855</v>
      </c>
      <c r="J284" s="21">
        <f t="shared" ref="J284:J291" si="47">IF(E284=0, "-", IF(H284/E284&lt;10, H284/E284, "&gt;999%"))</f>
        <v>-0.17277486910994763</v>
      </c>
    </row>
    <row r="285" spans="1:10" x14ac:dyDescent="0.25">
      <c r="A285" s="158" t="s">
        <v>488</v>
      </c>
      <c r="B285" s="65">
        <v>0</v>
      </c>
      <c r="C285" s="66">
        <v>2</v>
      </c>
      <c r="D285" s="65">
        <v>20</v>
      </c>
      <c r="E285" s="66">
        <v>100</v>
      </c>
      <c r="F285" s="67"/>
      <c r="G285" s="65">
        <f t="shared" si="44"/>
        <v>-2</v>
      </c>
      <c r="H285" s="66">
        <f t="shared" si="45"/>
        <v>-80</v>
      </c>
      <c r="I285" s="20">
        <f t="shared" si="46"/>
        <v>-1</v>
      </c>
      <c r="J285" s="21">
        <f t="shared" si="47"/>
        <v>-0.8</v>
      </c>
    </row>
    <row r="286" spans="1:10" x14ac:dyDescent="0.25">
      <c r="A286" s="158" t="s">
        <v>426</v>
      </c>
      <c r="B286" s="65">
        <v>5</v>
      </c>
      <c r="C286" s="66">
        <v>1</v>
      </c>
      <c r="D286" s="65">
        <v>100</v>
      </c>
      <c r="E286" s="66">
        <v>147</v>
      </c>
      <c r="F286" s="67"/>
      <c r="G286" s="65">
        <f t="shared" si="44"/>
        <v>4</v>
      </c>
      <c r="H286" s="66">
        <f t="shared" si="45"/>
        <v>-47</v>
      </c>
      <c r="I286" s="20">
        <f t="shared" si="46"/>
        <v>4</v>
      </c>
      <c r="J286" s="21">
        <f t="shared" si="47"/>
        <v>-0.31972789115646261</v>
      </c>
    </row>
    <row r="287" spans="1:10" x14ac:dyDescent="0.25">
      <c r="A287" s="158" t="s">
        <v>489</v>
      </c>
      <c r="B287" s="65">
        <v>4</v>
      </c>
      <c r="C287" s="66">
        <v>2</v>
      </c>
      <c r="D287" s="65">
        <v>19</v>
      </c>
      <c r="E287" s="66">
        <v>25</v>
      </c>
      <c r="F287" s="67"/>
      <c r="G287" s="65">
        <f t="shared" si="44"/>
        <v>2</v>
      </c>
      <c r="H287" s="66">
        <f t="shared" si="45"/>
        <v>-6</v>
      </c>
      <c r="I287" s="20">
        <f t="shared" si="46"/>
        <v>1</v>
      </c>
      <c r="J287" s="21">
        <f t="shared" si="47"/>
        <v>-0.24</v>
      </c>
    </row>
    <row r="288" spans="1:10" x14ac:dyDescent="0.25">
      <c r="A288" s="158" t="s">
        <v>427</v>
      </c>
      <c r="B288" s="65">
        <v>1</v>
      </c>
      <c r="C288" s="66">
        <v>7</v>
      </c>
      <c r="D288" s="65">
        <v>128</v>
      </c>
      <c r="E288" s="66">
        <v>228</v>
      </c>
      <c r="F288" s="67"/>
      <c r="G288" s="65">
        <f t="shared" si="44"/>
        <v>-6</v>
      </c>
      <c r="H288" s="66">
        <f t="shared" si="45"/>
        <v>-100</v>
      </c>
      <c r="I288" s="20">
        <f t="shared" si="46"/>
        <v>-0.8571428571428571</v>
      </c>
      <c r="J288" s="21">
        <f t="shared" si="47"/>
        <v>-0.43859649122807015</v>
      </c>
    </row>
    <row r="289" spans="1:10" x14ac:dyDescent="0.25">
      <c r="A289" s="158" t="s">
        <v>471</v>
      </c>
      <c r="B289" s="65">
        <v>10</v>
      </c>
      <c r="C289" s="66">
        <v>1</v>
      </c>
      <c r="D289" s="65">
        <v>136</v>
      </c>
      <c r="E289" s="66">
        <v>227</v>
      </c>
      <c r="F289" s="67"/>
      <c r="G289" s="65">
        <f t="shared" si="44"/>
        <v>9</v>
      </c>
      <c r="H289" s="66">
        <f t="shared" si="45"/>
        <v>-91</v>
      </c>
      <c r="I289" s="20">
        <f t="shared" si="46"/>
        <v>9</v>
      </c>
      <c r="J289" s="21">
        <f t="shared" si="47"/>
        <v>-0.40088105726872247</v>
      </c>
    </row>
    <row r="290" spans="1:10" x14ac:dyDescent="0.25">
      <c r="A290" s="158" t="s">
        <v>472</v>
      </c>
      <c r="B290" s="65">
        <v>1</v>
      </c>
      <c r="C290" s="66">
        <v>0</v>
      </c>
      <c r="D290" s="65">
        <v>44</v>
      </c>
      <c r="E290" s="66">
        <v>102</v>
      </c>
      <c r="F290" s="67"/>
      <c r="G290" s="65">
        <f t="shared" si="44"/>
        <v>1</v>
      </c>
      <c r="H290" s="66">
        <f t="shared" si="45"/>
        <v>-58</v>
      </c>
      <c r="I290" s="20" t="str">
        <f t="shared" si="46"/>
        <v>-</v>
      </c>
      <c r="J290" s="21">
        <f t="shared" si="47"/>
        <v>-0.56862745098039214</v>
      </c>
    </row>
    <row r="291" spans="1:10" s="160" customFormat="1" x14ac:dyDescent="0.25">
      <c r="A291" s="178" t="s">
        <v>680</v>
      </c>
      <c r="B291" s="71">
        <v>41</v>
      </c>
      <c r="C291" s="72">
        <v>27</v>
      </c>
      <c r="D291" s="71">
        <v>763</v>
      </c>
      <c r="E291" s="72">
        <v>1211</v>
      </c>
      <c r="F291" s="73"/>
      <c r="G291" s="71">
        <f t="shared" si="44"/>
        <v>14</v>
      </c>
      <c r="H291" s="72">
        <f t="shared" si="45"/>
        <v>-448</v>
      </c>
      <c r="I291" s="37">
        <f t="shared" si="46"/>
        <v>0.51851851851851849</v>
      </c>
      <c r="J291" s="38">
        <f t="shared" si="47"/>
        <v>-0.36994219653179189</v>
      </c>
    </row>
    <row r="292" spans="1:10" x14ac:dyDescent="0.25">
      <c r="A292" s="177"/>
      <c r="B292" s="143"/>
      <c r="C292" s="144"/>
      <c r="D292" s="143"/>
      <c r="E292" s="144"/>
      <c r="F292" s="145"/>
      <c r="G292" s="143"/>
      <c r="H292" s="144"/>
      <c r="I292" s="151"/>
      <c r="J292" s="152"/>
    </row>
    <row r="293" spans="1:10" s="139" customFormat="1" x14ac:dyDescent="0.25">
      <c r="A293" s="159" t="s">
        <v>68</v>
      </c>
      <c r="B293" s="65"/>
      <c r="C293" s="66"/>
      <c r="D293" s="65"/>
      <c r="E293" s="66"/>
      <c r="F293" s="67"/>
      <c r="G293" s="65"/>
      <c r="H293" s="66"/>
      <c r="I293" s="20"/>
      <c r="J293" s="21"/>
    </row>
    <row r="294" spans="1:10" x14ac:dyDescent="0.25">
      <c r="A294" s="158" t="s">
        <v>447</v>
      </c>
      <c r="B294" s="65">
        <v>86</v>
      </c>
      <c r="C294" s="66">
        <v>38</v>
      </c>
      <c r="D294" s="65">
        <v>833</v>
      </c>
      <c r="E294" s="66">
        <v>419</v>
      </c>
      <c r="F294" s="67"/>
      <c r="G294" s="65">
        <f t="shared" ref="G294:G301" si="48">B294-C294</f>
        <v>48</v>
      </c>
      <c r="H294" s="66">
        <f t="shared" ref="H294:H301" si="49">D294-E294</f>
        <v>414</v>
      </c>
      <c r="I294" s="20">
        <f t="shared" ref="I294:I301" si="50">IF(C294=0, "-", IF(G294/C294&lt;10, G294/C294, "&gt;999%"))</f>
        <v>1.263157894736842</v>
      </c>
      <c r="J294" s="21">
        <f t="shared" ref="J294:J301" si="51">IF(E294=0, "-", IF(H294/E294&lt;10, H294/E294, "&gt;999%"))</f>
        <v>0.9880668257756563</v>
      </c>
    </row>
    <row r="295" spans="1:10" x14ac:dyDescent="0.25">
      <c r="A295" s="158" t="s">
        <v>553</v>
      </c>
      <c r="B295" s="65">
        <v>63</v>
      </c>
      <c r="C295" s="66">
        <v>11</v>
      </c>
      <c r="D295" s="65">
        <v>696</v>
      </c>
      <c r="E295" s="66">
        <v>365</v>
      </c>
      <c r="F295" s="67"/>
      <c r="G295" s="65">
        <f t="shared" si="48"/>
        <v>52</v>
      </c>
      <c r="H295" s="66">
        <f t="shared" si="49"/>
        <v>331</v>
      </c>
      <c r="I295" s="20">
        <f t="shared" si="50"/>
        <v>4.7272727272727275</v>
      </c>
      <c r="J295" s="21">
        <f t="shared" si="51"/>
        <v>0.9068493150684932</v>
      </c>
    </row>
    <row r="296" spans="1:10" x14ac:dyDescent="0.25">
      <c r="A296" s="158" t="s">
        <v>496</v>
      </c>
      <c r="B296" s="65">
        <v>6</v>
      </c>
      <c r="C296" s="66">
        <v>7</v>
      </c>
      <c r="D296" s="65">
        <v>57</v>
      </c>
      <c r="E296" s="66">
        <v>28</v>
      </c>
      <c r="F296" s="67"/>
      <c r="G296" s="65">
        <f t="shared" si="48"/>
        <v>-1</v>
      </c>
      <c r="H296" s="66">
        <f t="shared" si="49"/>
        <v>29</v>
      </c>
      <c r="I296" s="20">
        <f t="shared" si="50"/>
        <v>-0.14285714285714285</v>
      </c>
      <c r="J296" s="21">
        <f t="shared" si="51"/>
        <v>1.0357142857142858</v>
      </c>
    </row>
    <row r="297" spans="1:10" x14ac:dyDescent="0.25">
      <c r="A297" s="158" t="s">
        <v>301</v>
      </c>
      <c r="B297" s="65">
        <v>0</v>
      </c>
      <c r="C297" s="66">
        <v>53</v>
      </c>
      <c r="D297" s="65">
        <v>46</v>
      </c>
      <c r="E297" s="66">
        <v>330</v>
      </c>
      <c r="F297" s="67"/>
      <c r="G297" s="65">
        <f t="shared" si="48"/>
        <v>-53</v>
      </c>
      <c r="H297" s="66">
        <f t="shared" si="49"/>
        <v>-284</v>
      </c>
      <c r="I297" s="20">
        <f t="shared" si="50"/>
        <v>-1</v>
      </c>
      <c r="J297" s="21">
        <f t="shared" si="51"/>
        <v>-0.8606060606060606</v>
      </c>
    </row>
    <row r="298" spans="1:10" x14ac:dyDescent="0.25">
      <c r="A298" s="158" t="s">
        <v>508</v>
      </c>
      <c r="B298" s="65">
        <v>54</v>
      </c>
      <c r="C298" s="66">
        <v>80</v>
      </c>
      <c r="D298" s="65">
        <v>616</v>
      </c>
      <c r="E298" s="66">
        <v>629</v>
      </c>
      <c r="F298" s="67"/>
      <c r="G298" s="65">
        <f t="shared" si="48"/>
        <v>-26</v>
      </c>
      <c r="H298" s="66">
        <f t="shared" si="49"/>
        <v>-13</v>
      </c>
      <c r="I298" s="20">
        <f t="shared" si="50"/>
        <v>-0.32500000000000001</v>
      </c>
      <c r="J298" s="21">
        <f t="shared" si="51"/>
        <v>-2.066772655007949E-2</v>
      </c>
    </row>
    <row r="299" spans="1:10" x14ac:dyDescent="0.25">
      <c r="A299" s="158" t="s">
        <v>531</v>
      </c>
      <c r="B299" s="65">
        <v>168</v>
      </c>
      <c r="C299" s="66">
        <v>71</v>
      </c>
      <c r="D299" s="65">
        <v>1510</v>
      </c>
      <c r="E299" s="66">
        <v>1741</v>
      </c>
      <c r="F299" s="67"/>
      <c r="G299" s="65">
        <f t="shared" si="48"/>
        <v>97</v>
      </c>
      <c r="H299" s="66">
        <f t="shared" si="49"/>
        <v>-231</v>
      </c>
      <c r="I299" s="20">
        <f t="shared" si="50"/>
        <v>1.3661971830985915</v>
      </c>
      <c r="J299" s="21">
        <f t="shared" si="51"/>
        <v>-0.13268236645605974</v>
      </c>
    </row>
    <row r="300" spans="1:10" x14ac:dyDescent="0.25">
      <c r="A300" s="158" t="s">
        <v>509</v>
      </c>
      <c r="B300" s="65">
        <v>10</v>
      </c>
      <c r="C300" s="66">
        <v>10</v>
      </c>
      <c r="D300" s="65">
        <v>179</v>
      </c>
      <c r="E300" s="66">
        <v>179</v>
      </c>
      <c r="F300" s="67"/>
      <c r="G300" s="65">
        <f t="shared" si="48"/>
        <v>0</v>
      </c>
      <c r="H300" s="66">
        <f t="shared" si="49"/>
        <v>0</v>
      </c>
      <c r="I300" s="20">
        <f t="shared" si="50"/>
        <v>0</v>
      </c>
      <c r="J300" s="21">
        <f t="shared" si="51"/>
        <v>0</v>
      </c>
    </row>
    <row r="301" spans="1:10" s="160" customFormat="1" x14ac:dyDescent="0.25">
      <c r="A301" s="178" t="s">
        <v>681</v>
      </c>
      <c r="B301" s="71">
        <v>387</v>
      </c>
      <c r="C301" s="72">
        <v>270</v>
      </c>
      <c r="D301" s="71">
        <v>3937</v>
      </c>
      <c r="E301" s="72">
        <v>3691</v>
      </c>
      <c r="F301" s="73"/>
      <c r="G301" s="71">
        <f t="shared" si="48"/>
        <v>117</v>
      </c>
      <c r="H301" s="72">
        <f t="shared" si="49"/>
        <v>246</v>
      </c>
      <c r="I301" s="37">
        <f t="shared" si="50"/>
        <v>0.43333333333333335</v>
      </c>
      <c r="J301" s="38">
        <f t="shared" si="51"/>
        <v>6.6648604714169599E-2</v>
      </c>
    </row>
    <row r="302" spans="1:10" x14ac:dyDescent="0.25">
      <c r="A302" s="177"/>
      <c r="B302" s="143"/>
      <c r="C302" s="144"/>
      <c r="D302" s="143"/>
      <c r="E302" s="144"/>
      <c r="F302" s="145"/>
      <c r="G302" s="143"/>
      <c r="H302" s="144"/>
      <c r="I302" s="151"/>
      <c r="J302" s="152"/>
    </row>
    <row r="303" spans="1:10" s="139" customFormat="1" x14ac:dyDescent="0.25">
      <c r="A303" s="159" t="s">
        <v>69</v>
      </c>
      <c r="B303" s="65"/>
      <c r="C303" s="66"/>
      <c r="D303" s="65"/>
      <c r="E303" s="66"/>
      <c r="F303" s="67"/>
      <c r="G303" s="65"/>
      <c r="H303" s="66"/>
      <c r="I303" s="20"/>
      <c r="J303" s="21"/>
    </row>
    <row r="304" spans="1:10" x14ac:dyDescent="0.25">
      <c r="A304" s="158" t="s">
        <v>240</v>
      </c>
      <c r="B304" s="65">
        <v>0</v>
      </c>
      <c r="C304" s="66">
        <v>0</v>
      </c>
      <c r="D304" s="65">
        <v>0</v>
      </c>
      <c r="E304" s="66">
        <v>7</v>
      </c>
      <c r="F304" s="67"/>
      <c r="G304" s="65">
        <f t="shared" ref="G304:G314" si="52">B304-C304</f>
        <v>0</v>
      </c>
      <c r="H304" s="66">
        <f t="shared" ref="H304:H314" si="53">D304-E304</f>
        <v>-7</v>
      </c>
      <c r="I304" s="20" t="str">
        <f t="shared" ref="I304:I314" si="54">IF(C304=0, "-", IF(G304/C304&lt;10, G304/C304, "&gt;999%"))</f>
        <v>-</v>
      </c>
      <c r="J304" s="21">
        <f t="shared" ref="J304:J314" si="55">IF(E304=0, "-", IF(H304/E304&lt;10, H304/E304, "&gt;999%"))</f>
        <v>-1</v>
      </c>
    </row>
    <row r="305" spans="1:10" x14ac:dyDescent="0.25">
      <c r="A305" s="158" t="s">
        <v>262</v>
      </c>
      <c r="B305" s="65">
        <v>14</v>
      </c>
      <c r="C305" s="66">
        <v>24</v>
      </c>
      <c r="D305" s="65">
        <v>144</v>
      </c>
      <c r="E305" s="66">
        <v>154</v>
      </c>
      <c r="F305" s="67"/>
      <c r="G305" s="65">
        <f t="shared" si="52"/>
        <v>-10</v>
      </c>
      <c r="H305" s="66">
        <f t="shared" si="53"/>
        <v>-10</v>
      </c>
      <c r="I305" s="20">
        <f t="shared" si="54"/>
        <v>-0.41666666666666669</v>
      </c>
      <c r="J305" s="21">
        <f t="shared" si="55"/>
        <v>-6.4935064935064929E-2</v>
      </c>
    </row>
    <row r="306" spans="1:10" x14ac:dyDescent="0.25">
      <c r="A306" s="158" t="s">
        <v>263</v>
      </c>
      <c r="B306" s="65">
        <v>0</v>
      </c>
      <c r="C306" s="66">
        <v>0</v>
      </c>
      <c r="D306" s="65">
        <v>1</v>
      </c>
      <c r="E306" s="66">
        <v>193</v>
      </c>
      <c r="F306" s="67"/>
      <c r="G306" s="65">
        <f t="shared" si="52"/>
        <v>0</v>
      </c>
      <c r="H306" s="66">
        <f t="shared" si="53"/>
        <v>-192</v>
      </c>
      <c r="I306" s="20" t="str">
        <f t="shared" si="54"/>
        <v>-</v>
      </c>
      <c r="J306" s="21">
        <f t="shared" si="55"/>
        <v>-0.99481865284974091</v>
      </c>
    </row>
    <row r="307" spans="1:10" x14ac:dyDescent="0.25">
      <c r="A307" s="158" t="s">
        <v>330</v>
      </c>
      <c r="B307" s="65">
        <v>0</v>
      </c>
      <c r="C307" s="66">
        <v>0</v>
      </c>
      <c r="D307" s="65">
        <v>10</v>
      </c>
      <c r="E307" s="66">
        <v>5</v>
      </c>
      <c r="F307" s="67"/>
      <c r="G307" s="65">
        <f t="shared" si="52"/>
        <v>0</v>
      </c>
      <c r="H307" s="66">
        <f t="shared" si="53"/>
        <v>5</v>
      </c>
      <c r="I307" s="20" t="str">
        <f t="shared" si="54"/>
        <v>-</v>
      </c>
      <c r="J307" s="21">
        <f t="shared" si="55"/>
        <v>1</v>
      </c>
    </row>
    <row r="308" spans="1:10" x14ac:dyDescent="0.25">
      <c r="A308" s="158" t="s">
        <v>290</v>
      </c>
      <c r="B308" s="65">
        <v>1</v>
      </c>
      <c r="C308" s="66">
        <v>0</v>
      </c>
      <c r="D308" s="65">
        <v>3</v>
      </c>
      <c r="E308" s="66">
        <v>4</v>
      </c>
      <c r="F308" s="67"/>
      <c r="G308" s="65">
        <f t="shared" si="52"/>
        <v>1</v>
      </c>
      <c r="H308" s="66">
        <f t="shared" si="53"/>
        <v>-1</v>
      </c>
      <c r="I308" s="20" t="str">
        <f t="shared" si="54"/>
        <v>-</v>
      </c>
      <c r="J308" s="21">
        <f t="shared" si="55"/>
        <v>-0.25</v>
      </c>
    </row>
    <row r="309" spans="1:10" x14ac:dyDescent="0.25">
      <c r="A309" s="158" t="s">
        <v>490</v>
      </c>
      <c r="B309" s="65">
        <v>3</v>
      </c>
      <c r="C309" s="66">
        <v>0</v>
      </c>
      <c r="D309" s="65">
        <v>53</v>
      </c>
      <c r="E309" s="66">
        <v>70</v>
      </c>
      <c r="F309" s="67"/>
      <c r="G309" s="65">
        <f t="shared" si="52"/>
        <v>3</v>
      </c>
      <c r="H309" s="66">
        <f t="shared" si="53"/>
        <v>-17</v>
      </c>
      <c r="I309" s="20" t="str">
        <f t="shared" si="54"/>
        <v>-</v>
      </c>
      <c r="J309" s="21">
        <f t="shared" si="55"/>
        <v>-0.24285714285714285</v>
      </c>
    </row>
    <row r="310" spans="1:10" x14ac:dyDescent="0.25">
      <c r="A310" s="158" t="s">
        <v>428</v>
      </c>
      <c r="B310" s="65">
        <v>46</v>
      </c>
      <c r="C310" s="66">
        <v>5</v>
      </c>
      <c r="D310" s="65">
        <v>618</v>
      </c>
      <c r="E310" s="66">
        <v>551</v>
      </c>
      <c r="F310" s="67"/>
      <c r="G310" s="65">
        <f t="shared" si="52"/>
        <v>41</v>
      </c>
      <c r="H310" s="66">
        <f t="shared" si="53"/>
        <v>67</v>
      </c>
      <c r="I310" s="20">
        <f t="shared" si="54"/>
        <v>8.1999999999999993</v>
      </c>
      <c r="J310" s="21">
        <f t="shared" si="55"/>
        <v>0.12159709618874773</v>
      </c>
    </row>
    <row r="311" spans="1:10" x14ac:dyDescent="0.25">
      <c r="A311" s="158" t="s">
        <v>331</v>
      </c>
      <c r="B311" s="65">
        <v>0</v>
      </c>
      <c r="C311" s="66">
        <v>0</v>
      </c>
      <c r="D311" s="65">
        <v>1</v>
      </c>
      <c r="E311" s="66">
        <v>30</v>
      </c>
      <c r="F311" s="67"/>
      <c r="G311" s="65">
        <f t="shared" si="52"/>
        <v>0</v>
      </c>
      <c r="H311" s="66">
        <f t="shared" si="53"/>
        <v>-29</v>
      </c>
      <c r="I311" s="20" t="str">
        <f t="shared" si="54"/>
        <v>-</v>
      </c>
      <c r="J311" s="21">
        <f t="shared" si="55"/>
        <v>-0.96666666666666667</v>
      </c>
    </row>
    <row r="312" spans="1:10" x14ac:dyDescent="0.25">
      <c r="A312" s="158" t="s">
        <v>473</v>
      </c>
      <c r="B312" s="65">
        <v>1</v>
      </c>
      <c r="C312" s="66">
        <v>26</v>
      </c>
      <c r="D312" s="65">
        <v>221</v>
      </c>
      <c r="E312" s="66">
        <v>319</v>
      </c>
      <c r="F312" s="67"/>
      <c r="G312" s="65">
        <f t="shared" si="52"/>
        <v>-25</v>
      </c>
      <c r="H312" s="66">
        <f t="shared" si="53"/>
        <v>-98</v>
      </c>
      <c r="I312" s="20">
        <f t="shared" si="54"/>
        <v>-0.96153846153846156</v>
      </c>
      <c r="J312" s="21">
        <f t="shared" si="55"/>
        <v>-0.30721003134796238</v>
      </c>
    </row>
    <row r="313" spans="1:10" x14ac:dyDescent="0.25">
      <c r="A313" s="158" t="s">
        <v>390</v>
      </c>
      <c r="B313" s="65">
        <v>23</v>
      </c>
      <c r="C313" s="66">
        <v>37</v>
      </c>
      <c r="D313" s="65">
        <v>226</v>
      </c>
      <c r="E313" s="66">
        <v>325</v>
      </c>
      <c r="F313" s="67"/>
      <c r="G313" s="65">
        <f t="shared" si="52"/>
        <v>-14</v>
      </c>
      <c r="H313" s="66">
        <f t="shared" si="53"/>
        <v>-99</v>
      </c>
      <c r="I313" s="20">
        <f t="shared" si="54"/>
        <v>-0.3783783783783784</v>
      </c>
      <c r="J313" s="21">
        <f t="shared" si="55"/>
        <v>-0.30461538461538462</v>
      </c>
    </row>
    <row r="314" spans="1:10" s="160" customFormat="1" x14ac:dyDescent="0.25">
      <c r="A314" s="178" t="s">
        <v>682</v>
      </c>
      <c r="B314" s="71">
        <v>88</v>
      </c>
      <c r="C314" s="72">
        <v>92</v>
      </c>
      <c r="D314" s="71">
        <v>1277</v>
      </c>
      <c r="E314" s="72">
        <v>1658</v>
      </c>
      <c r="F314" s="73"/>
      <c r="G314" s="71">
        <f t="shared" si="52"/>
        <v>-4</v>
      </c>
      <c r="H314" s="72">
        <f t="shared" si="53"/>
        <v>-381</v>
      </c>
      <c r="I314" s="37">
        <f t="shared" si="54"/>
        <v>-4.3478260869565216E-2</v>
      </c>
      <c r="J314" s="38">
        <f t="shared" si="55"/>
        <v>-0.22979493365500603</v>
      </c>
    </row>
    <row r="315" spans="1:10" x14ac:dyDescent="0.25">
      <c r="A315" s="177"/>
      <c r="B315" s="143"/>
      <c r="C315" s="144"/>
      <c r="D315" s="143"/>
      <c r="E315" s="144"/>
      <c r="F315" s="145"/>
      <c r="G315" s="143"/>
      <c r="H315" s="144"/>
      <c r="I315" s="151"/>
      <c r="J315" s="152"/>
    </row>
    <row r="316" spans="1:10" s="139" customFormat="1" x14ac:dyDescent="0.25">
      <c r="A316" s="159" t="s">
        <v>70</v>
      </c>
      <c r="B316" s="65"/>
      <c r="C316" s="66"/>
      <c r="D316" s="65"/>
      <c r="E316" s="66"/>
      <c r="F316" s="67"/>
      <c r="G316" s="65"/>
      <c r="H316" s="66"/>
      <c r="I316" s="20"/>
      <c r="J316" s="21"/>
    </row>
    <row r="317" spans="1:10" x14ac:dyDescent="0.25">
      <c r="A317" s="158" t="s">
        <v>332</v>
      </c>
      <c r="B317" s="65">
        <v>0</v>
      </c>
      <c r="C317" s="66">
        <v>1</v>
      </c>
      <c r="D317" s="65">
        <v>6</v>
      </c>
      <c r="E317" s="66">
        <v>4</v>
      </c>
      <c r="F317" s="67"/>
      <c r="G317" s="65">
        <f>B317-C317</f>
        <v>-1</v>
      </c>
      <c r="H317" s="66">
        <f>D317-E317</f>
        <v>2</v>
      </c>
      <c r="I317" s="20">
        <f>IF(C317=0, "-", IF(G317/C317&lt;10, G317/C317, "&gt;999%"))</f>
        <v>-1</v>
      </c>
      <c r="J317" s="21">
        <f>IF(E317=0, "-", IF(H317/E317&lt;10, H317/E317, "&gt;999%"))</f>
        <v>0.5</v>
      </c>
    </row>
    <row r="318" spans="1:10" x14ac:dyDescent="0.25">
      <c r="A318" s="158" t="s">
        <v>333</v>
      </c>
      <c r="B318" s="65">
        <v>0</v>
      </c>
      <c r="C318" s="66">
        <v>0</v>
      </c>
      <c r="D318" s="65">
        <v>13</v>
      </c>
      <c r="E318" s="66">
        <v>17</v>
      </c>
      <c r="F318" s="67"/>
      <c r="G318" s="65">
        <f>B318-C318</f>
        <v>0</v>
      </c>
      <c r="H318" s="66">
        <f>D318-E318</f>
        <v>-4</v>
      </c>
      <c r="I318" s="20" t="str">
        <f>IF(C318=0, "-", IF(G318/C318&lt;10, G318/C318, "&gt;999%"))</f>
        <v>-</v>
      </c>
      <c r="J318" s="21">
        <f>IF(E318=0, "-", IF(H318/E318&lt;10, H318/E318, "&gt;999%"))</f>
        <v>-0.23529411764705882</v>
      </c>
    </row>
    <row r="319" spans="1:10" s="160" customFormat="1" x14ac:dyDescent="0.25">
      <c r="A319" s="178" t="s">
        <v>683</v>
      </c>
      <c r="B319" s="71">
        <v>0</v>
      </c>
      <c r="C319" s="72">
        <v>1</v>
      </c>
      <c r="D319" s="71">
        <v>19</v>
      </c>
      <c r="E319" s="72">
        <v>21</v>
      </c>
      <c r="F319" s="73"/>
      <c r="G319" s="71">
        <f>B319-C319</f>
        <v>-1</v>
      </c>
      <c r="H319" s="72">
        <f>D319-E319</f>
        <v>-2</v>
      </c>
      <c r="I319" s="37">
        <f>IF(C319=0, "-", IF(G319/C319&lt;10, G319/C319, "&gt;999%"))</f>
        <v>-1</v>
      </c>
      <c r="J319" s="38">
        <f>IF(E319=0, "-", IF(H319/E319&lt;10, H319/E319, "&gt;999%"))</f>
        <v>-9.5238095238095233E-2</v>
      </c>
    </row>
    <row r="320" spans="1:10" x14ac:dyDescent="0.25">
      <c r="A320" s="177"/>
      <c r="B320" s="143"/>
      <c r="C320" s="144"/>
      <c r="D320" s="143"/>
      <c r="E320" s="144"/>
      <c r="F320" s="145"/>
      <c r="G320" s="143"/>
      <c r="H320" s="144"/>
      <c r="I320" s="151"/>
      <c r="J320" s="152"/>
    </row>
    <row r="321" spans="1:10" s="139" customFormat="1" x14ac:dyDescent="0.25">
      <c r="A321" s="159" t="s">
        <v>71</v>
      </c>
      <c r="B321" s="65"/>
      <c r="C321" s="66"/>
      <c r="D321" s="65"/>
      <c r="E321" s="66"/>
      <c r="F321" s="67"/>
      <c r="G321" s="65"/>
      <c r="H321" s="66"/>
      <c r="I321" s="20"/>
      <c r="J321" s="21"/>
    </row>
    <row r="322" spans="1:10" x14ac:dyDescent="0.25">
      <c r="A322" s="158" t="s">
        <v>580</v>
      </c>
      <c r="B322" s="65">
        <v>19</v>
      </c>
      <c r="C322" s="66">
        <v>7</v>
      </c>
      <c r="D322" s="65">
        <v>231</v>
      </c>
      <c r="E322" s="66">
        <v>142</v>
      </c>
      <c r="F322" s="67"/>
      <c r="G322" s="65">
        <f>B322-C322</f>
        <v>12</v>
      </c>
      <c r="H322" s="66">
        <f>D322-E322</f>
        <v>89</v>
      </c>
      <c r="I322" s="20">
        <f>IF(C322=0, "-", IF(G322/C322&lt;10, G322/C322, "&gt;999%"))</f>
        <v>1.7142857142857142</v>
      </c>
      <c r="J322" s="21">
        <f>IF(E322=0, "-", IF(H322/E322&lt;10, H322/E322, "&gt;999%"))</f>
        <v>0.62676056338028174</v>
      </c>
    </row>
    <row r="323" spans="1:10" s="160" customFormat="1" x14ac:dyDescent="0.25">
      <c r="A323" s="178" t="s">
        <v>684</v>
      </c>
      <c r="B323" s="71">
        <v>19</v>
      </c>
      <c r="C323" s="72">
        <v>7</v>
      </c>
      <c r="D323" s="71">
        <v>231</v>
      </c>
      <c r="E323" s="72">
        <v>142</v>
      </c>
      <c r="F323" s="73"/>
      <c r="G323" s="71">
        <f>B323-C323</f>
        <v>12</v>
      </c>
      <c r="H323" s="72">
        <f>D323-E323</f>
        <v>89</v>
      </c>
      <c r="I323" s="37">
        <f>IF(C323=0, "-", IF(G323/C323&lt;10, G323/C323, "&gt;999%"))</f>
        <v>1.7142857142857142</v>
      </c>
      <c r="J323" s="38">
        <f>IF(E323=0, "-", IF(H323/E323&lt;10, H323/E323, "&gt;999%"))</f>
        <v>0.62676056338028174</v>
      </c>
    </row>
    <row r="324" spans="1:10" x14ac:dyDescent="0.25">
      <c r="A324" s="177"/>
      <c r="B324" s="143"/>
      <c r="C324" s="144"/>
      <c r="D324" s="143"/>
      <c r="E324" s="144"/>
      <c r="F324" s="145"/>
      <c r="G324" s="143"/>
      <c r="H324" s="144"/>
      <c r="I324" s="151"/>
      <c r="J324" s="152"/>
    </row>
    <row r="325" spans="1:10" s="139" customFormat="1" x14ac:dyDescent="0.25">
      <c r="A325" s="159" t="s">
        <v>72</v>
      </c>
      <c r="B325" s="65"/>
      <c r="C325" s="66"/>
      <c r="D325" s="65"/>
      <c r="E325" s="66"/>
      <c r="F325" s="67"/>
      <c r="G325" s="65"/>
      <c r="H325" s="66"/>
      <c r="I325" s="20"/>
      <c r="J325" s="21"/>
    </row>
    <row r="326" spans="1:10" x14ac:dyDescent="0.25">
      <c r="A326" s="158" t="s">
        <v>581</v>
      </c>
      <c r="B326" s="65">
        <v>11</v>
      </c>
      <c r="C326" s="66">
        <v>11</v>
      </c>
      <c r="D326" s="65">
        <v>67</v>
      </c>
      <c r="E326" s="66">
        <v>88</v>
      </c>
      <c r="F326" s="67"/>
      <c r="G326" s="65">
        <f>B326-C326</f>
        <v>0</v>
      </c>
      <c r="H326" s="66">
        <f>D326-E326</f>
        <v>-21</v>
      </c>
      <c r="I326" s="20">
        <f>IF(C326=0, "-", IF(G326/C326&lt;10, G326/C326, "&gt;999%"))</f>
        <v>0</v>
      </c>
      <c r="J326" s="21">
        <f>IF(E326=0, "-", IF(H326/E326&lt;10, H326/E326, "&gt;999%"))</f>
        <v>-0.23863636363636365</v>
      </c>
    </row>
    <row r="327" spans="1:10" x14ac:dyDescent="0.25">
      <c r="A327" s="158" t="s">
        <v>567</v>
      </c>
      <c r="B327" s="65">
        <v>0</v>
      </c>
      <c r="C327" s="66">
        <v>1</v>
      </c>
      <c r="D327" s="65">
        <v>0</v>
      </c>
      <c r="E327" s="66">
        <v>13</v>
      </c>
      <c r="F327" s="67"/>
      <c r="G327" s="65">
        <f>B327-C327</f>
        <v>-1</v>
      </c>
      <c r="H327" s="66">
        <f>D327-E327</f>
        <v>-13</v>
      </c>
      <c r="I327" s="20">
        <f>IF(C327=0, "-", IF(G327/C327&lt;10, G327/C327, "&gt;999%"))</f>
        <v>-1</v>
      </c>
      <c r="J327" s="21">
        <f>IF(E327=0, "-", IF(H327/E327&lt;10, H327/E327, "&gt;999%"))</f>
        <v>-1</v>
      </c>
    </row>
    <row r="328" spans="1:10" s="160" customFormat="1" x14ac:dyDescent="0.25">
      <c r="A328" s="178" t="s">
        <v>685</v>
      </c>
      <c r="B328" s="71">
        <v>11</v>
      </c>
      <c r="C328" s="72">
        <v>12</v>
      </c>
      <c r="D328" s="71">
        <v>67</v>
      </c>
      <c r="E328" s="72">
        <v>101</v>
      </c>
      <c r="F328" s="73"/>
      <c r="G328" s="71">
        <f>B328-C328</f>
        <v>-1</v>
      </c>
      <c r="H328" s="72">
        <f>D328-E328</f>
        <v>-34</v>
      </c>
      <c r="I328" s="37">
        <f>IF(C328=0, "-", IF(G328/C328&lt;10, G328/C328, "&gt;999%"))</f>
        <v>-8.3333333333333329E-2</v>
      </c>
      <c r="J328" s="38">
        <f>IF(E328=0, "-", IF(H328/E328&lt;10, H328/E328, "&gt;999%"))</f>
        <v>-0.33663366336633666</v>
      </c>
    </row>
    <row r="329" spans="1:10" x14ac:dyDescent="0.25">
      <c r="A329" s="177"/>
      <c r="B329" s="143"/>
      <c r="C329" s="144"/>
      <c r="D329" s="143"/>
      <c r="E329" s="144"/>
      <c r="F329" s="145"/>
      <c r="G329" s="143"/>
      <c r="H329" s="144"/>
      <c r="I329" s="151"/>
      <c r="J329" s="152"/>
    </row>
    <row r="330" spans="1:10" s="139" customFormat="1" x14ac:dyDescent="0.25">
      <c r="A330" s="159" t="s">
        <v>73</v>
      </c>
      <c r="B330" s="65"/>
      <c r="C330" s="66"/>
      <c r="D330" s="65"/>
      <c r="E330" s="66"/>
      <c r="F330" s="67"/>
      <c r="G330" s="65"/>
      <c r="H330" s="66"/>
      <c r="I330" s="20"/>
      <c r="J330" s="21"/>
    </row>
    <row r="331" spans="1:10" x14ac:dyDescent="0.25">
      <c r="A331" s="158" t="s">
        <v>346</v>
      </c>
      <c r="B331" s="65">
        <v>0</v>
      </c>
      <c r="C331" s="66">
        <v>0</v>
      </c>
      <c r="D331" s="65">
        <v>5</v>
      </c>
      <c r="E331" s="66">
        <v>0</v>
      </c>
      <c r="F331" s="67"/>
      <c r="G331" s="65">
        <f>B331-C331</f>
        <v>0</v>
      </c>
      <c r="H331" s="66">
        <f>D331-E331</f>
        <v>5</v>
      </c>
      <c r="I331" s="20" t="str">
        <f>IF(C331=0, "-", IF(G331/C331&lt;10, G331/C331, "&gt;999%"))</f>
        <v>-</v>
      </c>
      <c r="J331" s="21" t="str">
        <f>IF(E331=0, "-", IF(H331/E331&lt;10, H331/E331, "&gt;999%"))</f>
        <v>-</v>
      </c>
    </row>
    <row r="332" spans="1:10" x14ac:dyDescent="0.25">
      <c r="A332" s="158" t="s">
        <v>279</v>
      </c>
      <c r="B332" s="65">
        <v>3</v>
      </c>
      <c r="C332" s="66">
        <v>5</v>
      </c>
      <c r="D332" s="65">
        <v>23</v>
      </c>
      <c r="E332" s="66">
        <v>26</v>
      </c>
      <c r="F332" s="67"/>
      <c r="G332" s="65">
        <f>B332-C332</f>
        <v>-2</v>
      </c>
      <c r="H332" s="66">
        <f>D332-E332</f>
        <v>-3</v>
      </c>
      <c r="I332" s="20">
        <f>IF(C332=0, "-", IF(G332/C332&lt;10, G332/C332, "&gt;999%"))</f>
        <v>-0.4</v>
      </c>
      <c r="J332" s="21">
        <f>IF(E332=0, "-", IF(H332/E332&lt;10, H332/E332, "&gt;999%"))</f>
        <v>-0.11538461538461539</v>
      </c>
    </row>
    <row r="333" spans="1:10" x14ac:dyDescent="0.25">
      <c r="A333" s="158" t="s">
        <v>474</v>
      </c>
      <c r="B333" s="65">
        <v>4</v>
      </c>
      <c r="C333" s="66">
        <v>5</v>
      </c>
      <c r="D333" s="65">
        <v>84</v>
      </c>
      <c r="E333" s="66">
        <v>75</v>
      </c>
      <c r="F333" s="67"/>
      <c r="G333" s="65">
        <f>B333-C333</f>
        <v>-1</v>
      </c>
      <c r="H333" s="66">
        <f>D333-E333</f>
        <v>9</v>
      </c>
      <c r="I333" s="20">
        <f>IF(C333=0, "-", IF(G333/C333&lt;10, G333/C333, "&gt;999%"))</f>
        <v>-0.2</v>
      </c>
      <c r="J333" s="21">
        <f>IF(E333=0, "-", IF(H333/E333&lt;10, H333/E333, "&gt;999%"))</f>
        <v>0.12</v>
      </c>
    </row>
    <row r="334" spans="1:10" x14ac:dyDescent="0.25">
      <c r="A334" s="158" t="s">
        <v>291</v>
      </c>
      <c r="B334" s="65">
        <v>0</v>
      </c>
      <c r="C334" s="66">
        <v>0</v>
      </c>
      <c r="D334" s="65">
        <v>1</v>
      </c>
      <c r="E334" s="66">
        <v>2</v>
      </c>
      <c r="F334" s="67"/>
      <c r="G334" s="65">
        <f>B334-C334</f>
        <v>0</v>
      </c>
      <c r="H334" s="66">
        <f>D334-E334</f>
        <v>-1</v>
      </c>
      <c r="I334" s="20" t="str">
        <f>IF(C334=0, "-", IF(G334/C334&lt;10, G334/C334, "&gt;999%"))</f>
        <v>-</v>
      </c>
      <c r="J334" s="21">
        <f>IF(E334=0, "-", IF(H334/E334&lt;10, H334/E334, "&gt;999%"))</f>
        <v>-0.5</v>
      </c>
    </row>
    <row r="335" spans="1:10" s="160" customFormat="1" x14ac:dyDescent="0.25">
      <c r="A335" s="178" t="s">
        <v>686</v>
      </c>
      <c r="B335" s="71">
        <v>7</v>
      </c>
      <c r="C335" s="72">
        <v>10</v>
      </c>
      <c r="D335" s="71">
        <v>113</v>
      </c>
      <c r="E335" s="72">
        <v>103</v>
      </c>
      <c r="F335" s="73"/>
      <c r="G335" s="71">
        <f>B335-C335</f>
        <v>-3</v>
      </c>
      <c r="H335" s="72">
        <f>D335-E335</f>
        <v>10</v>
      </c>
      <c r="I335" s="37">
        <f>IF(C335=0, "-", IF(G335/C335&lt;10, G335/C335, "&gt;999%"))</f>
        <v>-0.3</v>
      </c>
      <c r="J335" s="38">
        <f>IF(E335=0, "-", IF(H335/E335&lt;10, H335/E335, "&gt;999%"))</f>
        <v>9.7087378640776698E-2</v>
      </c>
    </row>
    <row r="336" spans="1:10" x14ac:dyDescent="0.25">
      <c r="A336" s="177"/>
      <c r="B336" s="143"/>
      <c r="C336" s="144"/>
      <c r="D336" s="143"/>
      <c r="E336" s="144"/>
      <c r="F336" s="145"/>
      <c r="G336" s="143"/>
      <c r="H336" s="144"/>
      <c r="I336" s="151"/>
      <c r="J336" s="152"/>
    </row>
    <row r="337" spans="1:10" s="139" customFormat="1" x14ac:dyDescent="0.25">
      <c r="A337" s="159" t="s">
        <v>74</v>
      </c>
      <c r="B337" s="65"/>
      <c r="C337" s="66"/>
      <c r="D337" s="65"/>
      <c r="E337" s="66"/>
      <c r="F337" s="67"/>
      <c r="G337" s="65"/>
      <c r="H337" s="66"/>
      <c r="I337" s="20"/>
      <c r="J337" s="21"/>
    </row>
    <row r="338" spans="1:10" x14ac:dyDescent="0.25">
      <c r="A338" s="158" t="s">
        <v>520</v>
      </c>
      <c r="B338" s="65">
        <v>46</v>
      </c>
      <c r="C338" s="66">
        <v>69</v>
      </c>
      <c r="D338" s="65">
        <v>725</v>
      </c>
      <c r="E338" s="66">
        <v>730</v>
      </c>
      <c r="F338" s="67"/>
      <c r="G338" s="65">
        <f t="shared" ref="G338:G350" si="56">B338-C338</f>
        <v>-23</v>
      </c>
      <c r="H338" s="66">
        <f t="shared" ref="H338:H350" si="57">D338-E338</f>
        <v>-5</v>
      </c>
      <c r="I338" s="20">
        <f t="shared" ref="I338:I350" si="58">IF(C338=0, "-", IF(G338/C338&lt;10, G338/C338, "&gt;999%"))</f>
        <v>-0.33333333333333331</v>
      </c>
      <c r="J338" s="21">
        <f t="shared" ref="J338:J350" si="59">IF(E338=0, "-", IF(H338/E338&lt;10, H338/E338, "&gt;999%"))</f>
        <v>-6.8493150684931503E-3</v>
      </c>
    </row>
    <row r="339" spans="1:10" x14ac:dyDescent="0.25">
      <c r="A339" s="158" t="s">
        <v>532</v>
      </c>
      <c r="B339" s="65">
        <v>394</v>
      </c>
      <c r="C339" s="66">
        <v>370</v>
      </c>
      <c r="D339" s="65">
        <v>3730</v>
      </c>
      <c r="E339" s="66">
        <v>4247</v>
      </c>
      <c r="F339" s="67"/>
      <c r="G339" s="65">
        <f t="shared" si="56"/>
        <v>24</v>
      </c>
      <c r="H339" s="66">
        <f t="shared" si="57"/>
        <v>-517</v>
      </c>
      <c r="I339" s="20">
        <f t="shared" si="58"/>
        <v>6.4864864864864868E-2</v>
      </c>
      <c r="J339" s="21">
        <f t="shared" si="59"/>
        <v>-0.12173298799152343</v>
      </c>
    </row>
    <row r="340" spans="1:10" x14ac:dyDescent="0.25">
      <c r="A340" s="158" t="s">
        <v>355</v>
      </c>
      <c r="B340" s="65">
        <v>461</v>
      </c>
      <c r="C340" s="66">
        <v>180</v>
      </c>
      <c r="D340" s="65">
        <v>2706</v>
      </c>
      <c r="E340" s="66">
        <v>2913</v>
      </c>
      <c r="F340" s="67"/>
      <c r="G340" s="65">
        <f t="shared" si="56"/>
        <v>281</v>
      </c>
      <c r="H340" s="66">
        <f t="shared" si="57"/>
        <v>-207</v>
      </c>
      <c r="I340" s="20">
        <f t="shared" si="58"/>
        <v>1.5611111111111111</v>
      </c>
      <c r="J340" s="21">
        <f t="shared" si="59"/>
        <v>-7.1060762100926878E-2</v>
      </c>
    </row>
    <row r="341" spans="1:10" x14ac:dyDescent="0.25">
      <c r="A341" s="158" t="s">
        <v>370</v>
      </c>
      <c r="B341" s="65">
        <v>257</v>
      </c>
      <c r="C341" s="66">
        <v>242</v>
      </c>
      <c r="D341" s="65">
        <v>3070</v>
      </c>
      <c r="E341" s="66">
        <v>3094</v>
      </c>
      <c r="F341" s="67"/>
      <c r="G341" s="65">
        <f t="shared" si="56"/>
        <v>15</v>
      </c>
      <c r="H341" s="66">
        <f t="shared" si="57"/>
        <v>-24</v>
      </c>
      <c r="I341" s="20">
        <f t="shared" si="58"/>
        <v>6.1983471074380167E-2</v>
      </c>
      <c r="J341" s="21">
        <f t="shared" si="59"/>
        <v>-7.7569489334195219E-3</v>
      </c>
    </row>
    <row r="342" spans="1:10" x14ac:dyDescent="0.25">
      <c r="A342" s="158" t="s">
        <v>406</v>
      </c>
      <c r="B342" s="65">
        <v>422</v>
      </c>
      <c r="C342" s="66">
        <v>433</v>
      </c>
      <c r="D342" s="65">
        <v>5761</v>
      </c>
      <c r="E342" s="66">
        <v>5461</v>
      </c>
      <c r="F342" s="67"/>
      <c r="G342" s="65">
        <f t="shared" si="56"/>
        <v>-11</v>
      </c>
      <c r="H342" s="66">
        <f t="shared" si="57"/>
        <v>300</v>
      </c>
      <c r="I342" s="20">
        <f t="shared" si="58"/>
        <v>-2.5404157043879907E-2</v>
      </c>
      <c r="J342" s="21">
        <f t="shared" si="59"/>
        <v>5.4934993590917414E-2</v>
      </c>
    </row>
    <row r="343" spans="1:10" x14ac:dyDescent="0.25">
      <c r="A343" s="158" t="s">
        <v>448</v>
      </c>
      <c r="B343" s="65">
        <v>127</v>
      </c>
      <c r="C343" s="66">
        <v>56</v>
      </c>
      <c r="D343" s="65">
        <v>1225</v>
      </c>
      <c r="E343" s="66">
        <v>1432</v>
      </c>
      <c r="F343" s="67"/>
      <c r="G343" s="65">
        <f t="shared" si="56"/>
        <v>71</v>
      </c>
      <c r="H343" s="66">
        <f t="shared" si="57"/>
        <v>-207</v>
      </c>
      <c r="I343" s="20">
        <f t="shared" si="58"/>
        <v>1.2678571428571428</v>
      </c>
      <c r="J343" s="21">
        <f t="shared" si="59"/>
        <v>-0.14455307262569833</v>
      </c>
    </row>
    <row r="344" spans="1:10" x14ac:dyDescent="0.25">
      <c r="A344" s="158" t="s">
        <v>449</v>
      </c>
      <c r="B344" s="65">
        <v>22</v>
      </c>
      <c r="C344" s="66">
        <v>91</v>
      </c>
      <c r="D344" s="65">
        <v>939</v>
      </c>
      <c r="E344" s="66">
        <v>1048</v>
      </c>
      <c r="F344" s="67"/>
      <c r="G344" s="65">
        <f t="shared" si="56"/>
        <v>-69</v>
      </c>
      <c r="H344" s="66">
        <f t="shared" si="57"/>
        <v>-109</v>
      </c>
      <c r="I344" s="20">
        <f t="shared" si="58"/>
        <v>-0.75824175824175821</v>
      </c>
      <c r="J344" s="21">
        <f t="shared" si="59"/>
        <v>-0.10400763358778627</v>
      </c>
    </row>
    <row r="345" spans="1:10" x14ac:dyDescent="0.25">
      <c r="A345" s="158" t="s">
        <v>371</v>
      </c>
      <c r="B345" s="65">
        <v>27</v>
      </c>
      <c r="C345" s="66">
        <v>6</v>
      </c>
      <c r="D345" s="65">
        <v>202</v>
      </c>
      <c r="E345" s="66">
        <v>227</v>
      </c>
      <c r="F345" s="67"/>
      <c r="G345" s="65">
        <f t="shared" si="56"/>
        <v>21</v>
      </c>
      <c r="H345" s="66">
        <f t="shared" si="57"/>
        <v>-25</v>
      </c>
      <c r="I345" s="20">
        <f t="shared" si="58"/>
        <v>3.5</v>
      </c>
      <c r="J345" s="21">
        <f t="shared" si="59"/>
        <v>-0.11013215859030837</v>
      </c>
    </row>
    <row r="346" spans="1:10" x14ac:dyDescent="0.25">
      <c r="A346" s="158" t="s">
        <v>316</v>
      </c>
      <c r="B346" s="65">
        <v>10</v>
      </c>
      <c r="C346" s="66">
        <v>9</v>
      </c>
      <c r="D346" s="65">
        <v>135</v>
      </c>
      <c r="E346" s="66">
        <v>151</v>
      </c>
      <c r="F346" s="67"/>
      <c r="G346" s="65">
        <f t="shared" si="56"/>
        <v>1</v>
      </c>
      <c r="H346" s="66">
        <f t="shared" si="57"/>
        <v>-16</v>
      </c>
      <c r="I346" s="20">
        <f t="shared" si="58"/>
        <v>0.1111111111111111</v>
      </c>
      <c r="J346" s="21">
        <f t="shared" si="59"/>
        <v>-0.10596026490066225</v>
      </c>
    </row>
    <row r="347" spans="1:10" x14ac:dyDescent="0.25">
      <c r="A347" s="158" t="s">
        <v>209</v>
      </c>
      <c r="B347" s="65">
        <v>116</v>
      </c>
      <c r="C347" s="66">
        <v>80</v>
      </c>
      <c r="D347" s="65">
        <v>1216</v>
      </c>
      <c r="E347" s="66">
        <v>1019</v>
      </c>
      <c r="F347" s="67"/>
      <c r="G347" s="65">
        <f t="shared" si="56"/>
        <v>36</v>
      </c>
      <c r="H347" s="66">
        <f t="shared" si="57"/>
        <v>197</v>
      </c>
      <c r="I347" s="20">
        <f t="shared" si="58"/>
        <v>0.45</v>
      </c>
      <c r="J347" s="21">
        <f t="shared" si="59"/>
        <v>0.19332679097154074</v>
      </c>
    </row>
    <row r="348" spans="1:10" x14ac:dyDescent="0.25">
      <c r="A348" s="158" t="s">
        <v>225</v>
      </c>
      <c r="B348" s="65">
        <v>331</v>
      </c>
      <c r="C348" s="66">
        <v>154</v>
      </c>
      <c r="D348" s="65">
        <v>2056</v>
      </c>
      <c r="E348" s="66">
        <v>3051</v>
      </c>
      <c r="F348" s="67"/>
      <c r="G348" s="65">
        <f t="shared" si="56"/>
        <v>177</v>
      </c>
      <c r="H348" s="66">
        <f t="shared" si="57"/>
        <v>-995</v>
      </c>
      <c r="I348" s="20">
        <f t="shared" si="58"/>
        <v>1.1493506493506493</v>
      </c>
      <c r="J348" s="21">
        <f t="shared" si="59"/>
        <v>-0.32612258275975092</v>
      </c>
    </row>
    <row r="349" spans="1:10" x14ac:dyDescent="0.25">
      <c r="A349" s="158" t="s">
        <v>247</v>
      </c>
      <c r="B349" s="65">
        <v>64</v>
      </c>
      <c r="C349" s="66">
        <v>25</v>
      </c>
      <c r="D349" s="65">
        <v>295</v>
      </c>
      <c r="E349" s="66">
        <v>329</v>
      </c>
      <c r="F349" s="67"/>
      <c r="G349" s="65">
        <f t="shared" si="56"/>
        <v>39</v>
      </c>
      <c r="H349" s="66">
        <f t="shared" si="57"/>
        <v>-34</v>
      </c>
      <c r="I349" s="20">
        <f t="shared" si="58"/>
        <v>1.56</v>
      </c>
      <c r="J349" s="21">
        <f t="shared" si="59"/>
        <v>-0.10334346504559271</v>
      </c>
    </row>
    <row r="350" spans="1:10" s="160" customFormat="1" x14ac:dyDescent="0.25">
      <c r="A350" s="178" t="s">
        <v>687</v>
      </c>
      <c r="B350" s="71">
        <v>2277</v>
      </c>
      <c r="C350" s="72">
        <v>1715</v>
      </c>
      <c r="D350" s="71">
        <v>22060</v>
      </c>
      <c r="E350" s="72">
        <v>23702</v>
      </c>
      <c r="F350" s="73"/>
      <c r="G350" s="71">
        <f t="shared" si="56"/>
        <v>562</v>
      </c>
      <c r="H350" s="72">
        <f t="shared" si="57"/>
        <v>-1642</v>
      </c>
      <c r="I350" s="37">
        <f t="shared" si="58"/>
        <v>0.32769679300291543</v>
      </c>
      <c r="J350" s="38">
        <f t="shared" si="59"/>
        <v>-6.9276854273900942E-2</v>
      </c>
    </row>
    <row r="351" spans="1:10" x14ac:dyDescent="0.25">
      <c r="A351" s="177"/>
      <c r="B351" s="143"/>
      <c r="C351" s="144"/>
      <c r="D351" s="143"/>
      <c r="E351" s="144"/>
      <c r="F351" s="145"/>
      <c r="G351" s="143"/>
      <c r="H351" s="144"/>
      <c r="I351" s="151"/>
      <c r="J351" s="152"/>
    </row>
    <row r="352" spans="1:10" s="139" customFormat="1" x14ac:dyDescent="0.25">
      <c r="A352" s="159" t="s">
        <v>75</v>
      </c>
      <c r="B352" s="65"/>
      <c r="C352" s="66"/>
      <c r="D352" s="65"/>
      <c r="E352" s="66"/>
      <c r="F352" s="67"/>
      <c r="G352" s="65"/>
      <c r="H352" s="66"/>
      <c r="I352" s="20"/>
      <c r="J352" s="21"/>
    </row>
    <row r="353" spans="1:10" x14ac:dyDescent="0.25">
      <c r="A353" s="158" t="s">
        <v>347</v>
      </c>
      <c r="B353" s="65">
        <v>1</v>
      </c>
      <c r="C353" s="66">
        <v>1</v>
      </c>
      <c r="D353" s="65">
        <v>9</v>
      </c>
      <c r="E353" s="66">
        <v>18</v>
      </c>
      <c r="F353" s="67"/>
      <c r="G353" s="65">
        <f>B353-C353</f>
        <v>0</v>
      </c>
      <c r="H353" s="66">
        <f>D353-E353</f>
        <v>-9</v>
      </c>
      <c r="I353" s="20">
        <f>IF(C353=0, "-", IF(G353/C353&lt;10, G353/C353, "&gt;999%"))</f>
        <v>0</v>
      </c>
      <c r="J353" s="21">
        <f>IF(E353=0, "-", IF(H353/E353&lt;10, H353/E353, "&gt;999%"))</f>
        <v>-0.5</v>
      </c>
    </row>
    <row r="354" spans="1:10" s="160" customFormat="1" x14ac:dyDescent="0.25">
      <c r="A354" s="178" t="s">
        <v>688</v>
      </c>
      <c r="B354" s="71">
        <v>1</v>
      </c>
      <c r="C354" s="72">
        <v>1</v>
      </c>
      <c r="D354" s="71">
        <v>9</v>
      </c>
      <c r="E354" s="72">
        <v>18</v>
      </c>
      <c r="F354" s="73"/>
      <c r="G354" s="71">
        <f>B354-C354</f>
        <v>0</v>
      </c>
      <c r="H354" s="72">
        <f>D354-E354</f>
        <v>-9</v>
      </c>
      <c r="I354" s="37">
        <f>IF(C354=0, "-", IF(G354/C354&lt;10, G354/C354, "&gt;999%"))</f>
        <v>0</v>
      </c>
      <c r="J354" s="38">
        <f>IF(E354=0, "-", IF(H354/E354&lt;10, H354/E354, "&gt;999%"))</f>
        <v>-0.5</v>
      </c>
    </row>
    <row r="355" spans="1:10" x14ac:dyDescent="0.25">
      <c r="A355" s="177"/>
      <c r="B355" s="143"/>
      <c r="C355" s="144"/>
      <c r="D355" s="143"/>
      <c r="E355" s="144"/>
      <c r="F355" s="145"/>
      <c r="G355" s="143"/>
      <c r="H355" s="144"/>
      <c r="I355" s="151"/>
      <c r="J355" s="152"/>
    </row>
    <row r="356" spans="1:10" s="139" customFormat="1" x14ac:dyDescent="0.25">
      <c r="A356" s="159" t="s">
        <v>76</v>
      </c>
      <c r="B356" s="65"/>
      <c r="C356" s="66"/>
      <c r="D356" s="65"/>
      <c r="E356" s="66"/>
      <c r="F356" s="67"/>
      <c r="G356" s="65"/>
      <c r="H356" s="66"/>
      <c r="I356" s="20"/>
      <c r="J356" s="21"/>
    </row>
    <row r="357" spans="1:10" x14ac:dyDescent="0.25">
      <c r="A357" s="158" t="s">
        <v>292</v>
      </c>
      <c r="B357" s="65">
        <v>0</v>
      </c>
      <c r="C357" s="66">
        <v>0</v>
      </c>
      <c r="D357" s="65">
        <v>0</v>
      </c>
      <c r="E357" s="66">
        <v>4</v>
      </c>
      <c r="F357" s="67"/>
      <c r="G357" s="65">
        <f t="shared" ref="G357:G380" si="60">B357-C357</f>
        <v>0</v>
      </c>
      <c r="H357" s="66">
        <f t="shared" ref="H357:H380" si="61">D357-E357</f>
        <v>-4</v>
      </c>
      <c r="I357" s="20" t="str">
        <f t="shared" ref="I357:I380" si="62">IF(C357=0, "-", IF(G357/C357&lt;10, G357/C357, "&gt;999%"))</f>
        <v>-</v>
      </c>
      <c r="J357" s="21">
        <f t="shared" ref="J357:J380" si="63">IF(E357=0, "-", IF(H357/E357&lt;10, H357/E357, "&gt;999%"))</f>
        <v>-1</v>
      </c>
    </row>
    <row r="358" spans="1:10" x14ac:dyDescent="0.25">
      <c r="A358" s="158" t="s">
        <v>348</v>
      </c>
      <c r="B358" s="65">
        <v>0</v>
      </c>
      <c r="C358" s="66">
        <v>2</v>
      </c>
      <c r="D358" s="65">
        <v>0</v>
      </c>
      <c r="E358" s="66">
        <v>11</v>
      </c>
      <c r="F358" s="67"/>
      <c r="G358" s="65">
        <f t="shared" si="60"/>
        <v>-2</v>
      </c>
      <c r="H358" s="66">
        <f t="shared" si="61"/>
        <v>-11</v>
      </c>
      <c r="I358" s="20">
        <f t="shared" si="62"/>
        <v>-1</v>
      </c>
      <c r="J358" s="21">
        <f t="shared" si="63"/>
        <v>-1</v>
      </c>
    </row>
    <row r="359" spans="1:10" x14ac:dyDescent="0.25">
      <c r="A359" s="158" t="s">
        <v>241</v>
      </c>
      <c r="B359" s="65">
        <v>24</v>
      </c>
      <c r="C359" s="66">
        <v>15</v>
      </c>
      <c r="D359" s="65">
        <v>481</v>
      </c>
      <c r="E359" s="66">
        <v>521</v>
      </c>
      <c r="F359" s="67"/>
      <c r="G359" s="65">
        <f t="shared" si="60"/>
        <v>9</v>
      </c>
      <c r="H359" s="66">
        <f t="shared" si="61"/>
        <v>-40</v>
      </c>
      <c r="I359" s="20">
        <f t="shared" si="62"/>
        <v>0.6</v>
      </c>
      <c r="J359" s="21">
        <f t="shared" si="63"/>
        <v>-7.6775431861804216E-2</v>
      </c>
    </row>
    <row r="360" spans="1:10" x14ac:dyDescent="0.25">
      <c r="A360" s="158" t="s">
        <v>242</v>
      </c>
      <c r="B360" s="65">
        <v>2</v>
      </c>
      <c r="C360" s="66">
        <v>1</v>
      </c>
      <c r="D360" s="65">
        <v>39</v>
      </c>
      <c r="E360" s="66">
        <v>52</v>
      </c>
      <c r="F360" s="67"/>
      <c r="G360" s="65">
        <f t="shared" si="60"/>
        <v>1</v>
      </c>
      <c r="H360" s="66">
        <f t="shared" si="61"/>
        <v>-13</v>
      </c>
      <c r="I360" s="20">
        <f t="shared" si="62"/>
        <v>1</v>
      </c>
      <c r="J360" s="21">
        <f t="shared" si="63"/>
        <v>-0.25</v>
      </c>
    </row>
    <row r="361" spans="1:10" x14ac:dyDescent="0.25">
      <c r="A361" s="158" t="s">
        <v>264</v>
      </c>
      <c r="B361" s="65">
        <v>47</v>
      </c>
      <c r="C361" s="66">
        <v>1</v>
      </c>
      <c r="D361" s="65">
        <v>536</v>
      </c>
      <c r="E361" s="66">
        <v>432</v>
      </c>
      <c r="F361" s="67"/>
      <c r="G361" s="65">
        <f t="shared" si="60"/>
        <v>46</v>
      </c>
      <c r="H361" s="66">
        <f t="shared" si="61"/>
        <v>104</v>
      </c>
      <c r="I361" s="20" t="str">
        <f t="shared" si="62"/>
        <v>&gt;999%</v>
      </c>
      <c r="J361" s="21">
        <f t="shared" si="63"/>
        <v>0.24074074074074073</v>
      </c>
    </row>
    <row r="362" spans="1:10" x14ac:dyDescent="0.25">
      <c r="A362" s="158" t="s">
        <v>334</v>
      </c>
      <c r="B362" s="65">
        <v>3</v>
      </c>
      <c r="C362" s="66">
        <v>10</v>
      </c>
      <c r="D362" s="65">
        <v>111</v>
      </c>
      <c r="E362" s="66">
        <v>162</v>
      </c>
      <c r="F362" s="67"/>
      <c r="G362" s="65">
        <f t="shared" si="60"/>
        <v>-7</v>
      </c>
      <c r="H362" s="66">
        <f t="shared" si="61"/>
        <v>-51</v>
      </c>
      <c r="I362" s="20">
        <f t="shared" si="62"/>
        <v>-0.7</v>
      </c>
      <c r="J362" s="21">
        <f t="shared" si="63"/>
        <v>-0.31481481481481483</v>
      </c>
    </row>
    <row r="363" spans="1:10" x14ac:dyDescent="0.25">
      <c r="A363" s="158" t="s">
        <v>265</v>
      </c>
      <c r="B363" s="65">
        <v>8</v>
      </c>
      <c r="C363" s="66">
        <v>12</v>
      </c>
      <c r="D363" s="65">
        <v>230</v>
      </c>
      <c r="E363" s="66">
        <v>208</v>
      </c>
      <c r="F363" s="67"/>
      <c r="G363" s="65">
        <f t="shared" si="60"/>
        <v>-4</v>
      </c>
      <c r="H363" s="66">
        <f t="shared" si="61"/>
        <v>22</v>
      </c>
      <c r="I363" s="20">
        <f t="shared" si="62"/>
        <v>-0.33333333333333331</v>
      </c>
      <c r="J363" s="21">
        <f t="shared" si="63"/>
        <v>0.10576923076923077</v>
      </c>
    </row>
    <row r="364" spans="1:10" x14ac:dyDescent="0.25">
      <c r="A364" s="158" t="s">
        <v>280</v>
      </c>
      <c r="B364" s="65">
        <v>1</v>
      </c>
      <c r="C364" s="66">
        <v>0</v>
      </c>
      <c r="D364" s="65">
        <v>11</v>
      </c>
      <c r="E364" s="66">
        <v>1</v>
      </c>
      <c r="F364" s="67"/>
      <c r="G364" s="65">
        <f t="shared" si="60"/>
        <v>1</v>
      </c>
      <c r="H364" s="66">
        <f t="shared" si="61"/>
        <v>10</v>
      </c>
      <c r="I364" s="20" t="str">
        <f t="shared" si="62"/>
        <v>-</v>
      </c>
      <c r="J364" s="21" t="str">
        <f t="shared" si="63"/>
        <v>&gt;999%</v>
      </c>
    </row>
    <row r="365" spans="1:10" x14ac:dyDescent="0.25">
      <c r="A365" s="158" t="s">
        <v>281</v>
      </c>
      <c r="B365" s="65">
        <v>1</v>
      </c>
      <c r="C365" s="66">
        <v>4</v>
      </c>
      <c r="D365" s="65">
        <v>53</v>
      </c>
      <c r="E365" s="66">
        <v>138</v>
      </c>
      <c r="F365" s="67"/>
      <c r="G365" s="65">
        <f t="shared" si="60"/>
        <v>-3</v>
      </c>
      <c r="H365" s="66">
        <f t="shared" si="61"/>
        <v>-85</v>
      </c>
      <c r="I365" s="20">
        <f t="shared" si="62"/>
        <v>-0.75</v>
      </c>
      <c r="J365" s="21">
        <f t="shared" si="63"/>
        <v>-0.61594202898550721</v>
      </c>
    </row>
    <row r="366" spans="1:10" x14ac:dyDescent="0.25">
      <c r="A366" s="158" t="s">
        <v>335</v>
      </c>
      <c r="B366" s="65">
        <v>0</v>
      </c>
      <c r="C366" s="66">
        <v>2</v>
      </c>
      <c r="D366" s="65">
        <v>31</v>
      </c>
      <c r="E366" s="66">
        <v>44</v>
      </c>
      <c r="F366" s="67"/>
      <c r="G366" s="65">
        <f t="shared" si="60"/>
        <v>-2</v>
      </c>
      <c r="H366" s="66">
        <f t="shared" si="61"/>
        <v>-13</v>
      </c>
      <c r="I366" s="20">
        <f t="shared" si="62"/>
        <v>-1</v>
      </c>
      <c r="J366" s="21">
        <f t="shared" si="63"/>
        <v>-0.29545454545454547</v>
      </c>
    </row>
    <row r="367" spans="1:10" x14ac:dyDescent="0.25">
      <c r="A367" s="158" t="s">
        <v>391</v>
      </c>
      <c r="B367" s="65">
        <v>1</v>
      </c>
      <c r="C367" s="66">
        <v>3</v>
      </c>
      <c r="D367" s="65">
        <v>126</v>
      </c>
      <c r="E367" s="66">
        <v>93</v>
      </c>
      <c r="F367" s="67"/>
      <c r="G367" s="65">
        <f t="shared" si="60"/>
        <v>-2</v>
      </c>
      <c r="H367" s="66">
        <f t="shared" si="61"/>
        <v>33</v>
      </c>
      <c r="I367" s="20">
        <f t="shared" si="62"/>
        <v>-0.66666666666666663</v>
      </c>
      <c r="J367" s="21">
        <f t="shared" si="63"/>
        <v>0.35483870967741937</v>
      </c>
    </row>
    <row r="368" spans="1:10" x14ac:dyDescent="0.25">
      <c r="A368" s="158" t="s">
        <v>429</v>
      </c>
      <c r="B368" s="65">
        <v>0</v>
      </c>
      <c r="C368" s="66">
        <v>0</v>
      </c>
      <c r="D368" s="65">
        <v>36</v>
      </c>
      <c r="E368" s="66">
        <v>0</v>
      </c>
      <c r="F368" s="67"/>
      <c r="G368" s="65">
        <f t="shared" si="60"/>
        <v>0</v>
      </c>
      <c r="H368" s="66">
        <f t="shared" si="61"/>
        <v>36</v>
      </c>
      <c r="I368" s="20" t="str">
        <f t="shared" si="62"/>
        <v>-</v>
      </c>
      <c r="J368" s="21" t="str">
        <f t="shared" si="63"/>
        <v>-</v>
      </c>
    </row>
    <row r="369" spans="1:10" x14ac:dyDescent="0.25">
      <c r="A369" s="158" t="s">
        <v>430</v>
      </c>
      <c r="B369" s="65">
        <v>1</v>
      </c>
      <c r="C369" s="66">
        <v>6</v>
      </c>
      <c r="D369" s="65">
        <v>51</v>
      </c>
      <c r="E369" s="66">
        <v>46</v>
      </c>
      <c r="F369" s="67"/>
      <c r="G369" s="65">
        <f t="shared" si="60"/>
        <v>-5</v>
      </c>
      <c r="H369" s="66">
        <f t="shared" si="61"/>
        <v>5</v>
      </c>
      <c r="I369" s="20">
        <f t="shared" si="62"/>
        <v>-0.83333333333333337</v>
      </c>
      <c r="J369" s="21">
        <f t="shared" si="63"/>
        <v>0.10869565217391304</v>
      </c>
    </row>
    <row r="370" spans="1:10" x14ac:dyDescent="0.25">
      <c r="A370" s="158" t="s">
        <v>293</v>
      </c>
      <c r="B370" s="65">
        <v>0</v>
      </c>
      <c r="C370" s="66">
        <v>0</v>
      </c>
      <c r="D370" s="65">
        <v>13</v>
      </c>
      <c r="E370" s="66">
        <v>0</v>
      </c>
      <c r="F370" s="67"/>
      <c r="G370" s="65">
        <f t="shared" si="60"/>
        <v>0</v>
      </c>
      <c r="H370" s="66">
        <f t="shared" si="61"/>
        <v>13</v>
      </c>
      <c r="I370" s="20" t="str">
        <f t="shared" si="62"/>
        <v>-</v>
      </c>
      <c r="J370" s="21" t="str">
        <f t="shared" si="63"/>
        <v>-</v>
      </c>
    </row>
    <row r="371" spans="1:10" x14ac:dyDescent="0.25">
      <c r="A371" s="158" t="s">
        <v>491</v>
      </c>
      <c r="B371" s="65">
        <v>0</v>
      </c>
      <c r="C371" s="66">
        <v>2</v>
      </c>
      <c r="D371" s="65">
        <v>61</v>
      </c>
      <c r="E371" s="66">
        <v>86</v>
      </c>
      <c r="F371" s="67"/>
      <c r="G371" s="65">
        <f t="shared" si="60"/>
        <v>-2</v>
      </c>
      <c r="H371" s="66">
        <f t="shared" si="61"/>
        <v>-25</v>
      </c>
      <c r="I371" s="20">
        <f t="shared" si="62"/>
        <v>-1</v>
      </c>
      <c r="J371" s="21">
        <f t="shared" si="63"/>
        <v>-0.29069767441860467</v>
      </c>
    </row>
    <row r="372" spans="1:10" x14ac:dyDescent="0.25">
      <c r="A372" s="158" t="s">
        <v>392</v>
      </c>
      <c r="B372" s="65">
        <v>9</v>
      </c>
      <c r="C372" s="66">
        <v>21</v>
      </c>
      <c r="D372" s="65">
        <v>495</v>
      </c>
      <c r="E372" s="66">
        <v>379</v>
      </c>
      <c r="F372" s="67"/>
      <c r="G372" s="65">
        <f t="shared" si="60"/>
        <v>-12</v>
      </c>
      <c r="H372" s="66">
        <f t="shared" si="61"/>
        <v>116</v>
      </c>
      <c r="I372" s="20">
        <f t="shared" si="62"/>
        <v>-0.5714285714285714</v>
      </c>
      <c r="J372" s="21">
        <f t="shared" si="63"/>
        <v>0.30606860158311344</v>
      </c>
    </row>
    <row r="373" spans="1:10" x14ac:dyDescent="0.25">
      <c r="A373" s="158" t="s">
        <v>431</v>
      </c>
      <c r="B373" s="65">
        <v>16</v>
      </c>
      <c r="C373" s="66">
        <v>20</v>
      </c>
      <c r="D373" s="65">
        <v>246</v>
      </c>
      <c r="E373" s="66">
        <v>521</v>
      </c>
      <c r="F373" s="67"/>
      <c r="G373" s="65">
        <f t="shared" si="60"/>
        <v>-4</v>
      </c>
      <c r="H373" s="66">
        <f t="shared" si="61"/>
        <v>-275</v>
      </c>
      <c r="I373" s="20">
        <f t="shared" si="62"/>
        <v>-0.2</v>
      </c>
      <c r="J373" s="21">
        <f t="shared" si="63"/>
        <v>-0.52783109404990403</v>
      </c>
    </row>
    <row r="374" spans="1:10" x14ac:dyDescent="0.25">
      <c r="A374" s="158" t="s">
        <v>432</v>
      </c>
      <c r="B374" s="65">
        <v>11</v>
      </c>
      <c r="C374" s="66">
        <v>2</v>
      </c>
      <c r="D374" s="65">
        <v>270</v>
      </c>
      <c r="E374" s="66">
        <v>123</v>
      </c>
      <c r="F374" s="67"/>
      <c r="G374" s="65">
        <f t="shared" si="60"/>
        <v>9</v>
      </c>
      <c r="H374" s="66">
        <f t="shared" si="61"/>
        <v>147</v>
      </c>
      <c r="I374" s="20">
        <f t="shared" si="62"/>
        <v>4.5</v>
      </c>
      <c r="J374" s="21">
        <f t="shared" si="63"/>
        <v>1.1951219512195121</v>
      </c>
    </row>
    <row r="375" spans="1:10" x14ac:dyDescent="0.25">
      <c r="A375" s="158" t="s">
        <v>433</v>
      </c>
      <c r="B375" s="65">
        <v>25</v>
      </c>
      <c r="C375" s="66">
        <v>32</v>
      </c>
      <c r="D375" s="65">
        <v>649</v>
      </c>
      <c r="E375" s="66">
        <v>469</v>
      </c>
      <c r="F375" s="67"/>
      <c r="G375" s="65">
        <f t="shared" si="60"/>
        <v>-7</v>
      </c>
      <c r="H375" s="66">
        <f t="shared" si="61"/>
        <v>180</v>
      </c>
      <c r="I375" s="20">
        <f t="shared" si="62"/>
        <v>-0.21875</v>
      </c>
      <c r="J375" s="21">
        <f t="shared" si="63"/>
        <v>0.38379530916844351</v>
      </c>
    </row>
    <row r="376" spans="1:10" x14ac:dyDescent="0.25">
      <c r="A376" s="158" t="s">
        <v>475</v>
      </c>
      <c r="B376" s="65">
        <v>7</v>
      </c>
      <c r="C376" s="66">
        <v>13</v>
      </c>
      <c r="D376" s="65">
        <v>108</v>
      </c>
      <c r="E376" s="66">
        <v>193</v>
      </c>
      <c r="F376" s="67"/>
      <c r="G376" s="65">
        <f t="shared" si="60"/>
        <v>-6</v>
      </c>
      <c r="H376" s="66">
        <f t="shared" si="61"/>
        <v>-85</v>
      </c>
      <c r="I376" s="20">
        <f t="shared" si="62"/>
        <v>-0.46153846153846156</v>
      </c>
      <c r="J376" s="21">
        <f t="shared" si="63"/>
        <v>-0.44041450777202074</v>
      </c>
    </row>
    <row r="377" spans="1:10" x14ac:dyDescent="0.25">
      <c r="A377" s="158" t="s">
        <v>476</v>
      </c>
      <c r="B377" s="65">
        <v>37</v>
      </c>
      <c r="C377" s="66">
        <v>38</v>
      </c>
      <c r="D377" s="65">
        <v>465</v>
      </c>
      <c r="E377" s="66">
        <v>549</v>
      </c>
      <c r="F377" s="67"/>
      <c r="G377" s="65">
        <f t="shared" si="60"/>
        <v>-1</v>
      </c>
      <c r="H377" s="66">
        <f t="shared" si="61"/>
        <v>-84</v>
      </c>
      <c r="I377" s="20">
        <f t="shared" si="62"/>
        <v>-2.6315789473684209E-2</v>
      </c>
      <c r="J377" s="21">
        <f t="shared" si="63"/>
        <v>-0.15300546448087432</v>
      </c>
    </row>
    <row r="378" spans="1:10" x14ac:dyDescent="0.25">
      <c r="A378" s="158" t="s">
        <v>492</v>
      </c>
      <c r="B378" s="65">
        <v>2</v>
      </c>
      <c r="C378" s="66">
        <v>18</v>
      </c>
      <c r="D378" s="65">
        <v>135</v>
      </c>
      <c r="E378" s="66">
        <v>201</v>
      </c>
      <c r="F378" s="67"/>
      <c r="G378" s="65">
        <f t="shared" si="60"/>
        <v>-16</v>
      </c>
      <c r="H378" s="66">
        <f t="shared" si="61"/>
        <v>-66</v>
      </c>
      <c r="I378" s="20">
        <f t="shared" si="62"/>
        <v>-0.88888888888888884</v>
      </c>
      <c r="J378" s="21">
        <f t="shared" si="63"/>
        <v>-0.32835820895522388</v>
      </c>
    </row>
    <row r="379" spans="1:10" x14ac:dyDescent="0.25">
      <c r="A379" s="158" t="s">
        <v>294</v>
      </c>
      <c r="B379" s="65">
        <v>0</v>
      </c>
      <c r="C379" s="66">
        <v>4</v>
      </c>
      <c r="D379" s="65">
        <v>24</v>
      </c>
      <c r="E379" s="66">
        <v>42</v>
      </c>
      <c r="F379" s="67"/>
      <c r="G379" s="65">
        <f t="shared" si="60"/>
        <v>-4</v>
      </c>
      <c r="H379" s="66">
        <f t="shared" si="61"/>
        <v>-18</v>
      </c>
      <c r="I379" s="20">
        <f t="shared" si="62"/>
        <v>-1</v>
      </c>
      <c r="J379" s="21">
        <f t="shared" si="63"/>
        <v>-0.42857142857142855</v>
      </c>
    </row>
    <row r="380" spans="1:10" s="160" customFormat="1" x14ac:dyDescent="0.25">
      <c r="A380" s="178" t="s">
        <v>689</v>
      </c>
      <c r="B380" s="71">
        <v>195</v>
      </c>
      <c r="C380" s="72">
        <v>206</v>
      </c>
      <c r="D380" s="71">
        <v>4171</v>
      </c>
      <c r="E380" s="72">
        <v>4275</v>
      </c>
      <c r="F380" s="73"/>
      <c r="G380" s="71">
        <f t="shared" si="60"/>
        <v>-11</v>
      </c>
      <c r="H380" s="72">
        <f t="shared" si="61"/>
        <v>-104</v>
      </c>
      <c r="I380" s="37">
        <f t="shared" si="62"/>
        <v>-5.3398058252427182E-2</v>
      </c>
      <c r="J380" s="38">
        <f t="shared" si="63"/>
        <v>-2.4327485380116958E-2</v>
      </c>
    </row>
    <row r="381" spans="1:10" x14ac:dyDescent="0.25">
      <c r="A381" s="177"/>
      <c r="B381" s="143"/>
      <c r="C381" s="144"/>
      <c r="D381" s="143"/>
      <c r="E381" s="144"/>
      <c r="F381" s="145"/>
      <c r="G381" s="143"/>
      <c r="H381" s="144"/>
      <c r="I381" s="151"/>
      <c r="J381" s="152"/>
    </row>
    <row r="382" spans="1:10" s="139" customFormat="1" x14ac:dyDescent="0.25">
      <c r="A382" s="159" t="s">
        <v>77</v>
      </c>
      <c r="B382" s="65"/>
      <c r="C382" s="66"/>
      <c r="D382" s="65"/>
      <c r="E382" s="66"/>
      <c r="F382" s="67"/>
      <c r="G382" s="65"/>
      <c r="H382" s="66"/>
      <c r="I382" s="20"/>
      <c r="J382" s="21"/>
    </row>
    <row r="383" spans="1:10" x14ac:dyDescent="0.25">
      <c r="A383" s="158" t="s">
        <v>582</v>
      </c>
      <c r="B383" s="65">
        <v>14</v>
      </c>
      <c r="C383" s="66">
        <v>14</v>
      </c>
      <c r="D383" s="65">
        <v>214</v>
      </c>
      <c r="E383" s="66">
        <v>265</v>
      </c>
      <c r="F383" s="67"/>
      <c r="G383" s="65">
        <f>B383-C383</f>
        <v>0</v>
      </c>
      <c r="H383" s="66">
        <f>D383-E383</f>
        <v>-51</v>
      </c>
      <c r="I383" s="20">
        <f>IF(C383=0, "-", IF(G383/C383&lt;10, G383/C383, "&gt;999%"))</f>
        <v>0</v>
      </c>
      <c r="J383" s="21">
        <f>IF(E383=0, "-", IF(H383/E383&lt;10, H383/E383, "&gt;999%"))</f>
        <v>-0.19245283018867926</v>
      </c>
    </row>
    <row r="384" spans="1:10" x14ac:dyDescent="0.25">
      <c r="A384" s="158" t="s">
        <v>568</v>
      </c>
      <c r="B384" s="65">
        <v>0</v>
      </c>
      <c r="C384" s="66">
        <v>0</v>
      </c>
      <c r="D384" s="65">
        <v>6</v>
      </c>
      <c r="E384" s="66">
        <v>8</v>
      </c>
      <c r="F384" s="67"/>
      <c r="G384" s="65">
        <f>B384-C384</f>
        <v>0</v>
      </c>
      <c r="H384" s="66">
        <f>D384-E384</f>
        <v>-2</v>
      </c>
      <c r="I384" s="20" t="str">
        <f>IF(C384=0, "-", IF(G384/C384&lt;10, G384/C384, "&gt;999%"))</f>
        <v>-</v>
      </c>
      <c r="J384" s="21">
        <f>IF(E384=0, "-", IF(H384/E384&lt;10, H384/E384, "&gt;999%"))</f>
        <v>-0.25</v>
      </c>
    </row>
    <row r="385" spans="1:10" s="160" customFormat="1" x14ac:dyDescent="0.25">
      <c r="A385" s="178" t="s">
        <v>690</v>
      </c>
      <c r="B385" s="71">
        <v>14</v>
      </c>
      <c r="C385" s="72">
        <v>14</v>
      </c>
      <c r="D385" s="71">
        <v>220</v>
      </c>
      <c r="E385" s="72">
        <v>273</v>
      </c>
      <c r="F385" s="73"/>
      <c r="G385" s="71">
        <f>B385-C385</f>
        <v>0</v>
      </c>
      <c r="H385" s="72">
        <f>D385-E385</f>
        <v>-53</v>
      </c>
      <c r="I385" s="37">
        <f>IF(C385=0, "-", IF(G385/C385&lt;10, G385/C385, "&gt;999%"))</f>
        <v>0</v>
      </c>
      <c r="J385" s="38">
        <f>IF(E385=0, "-", IF(H385/E385&lt;10, H385/E385, "&gt;999%"))</f>
        <v>-0.19413919413919414</v>
      </c>
    </row>
    <row r="386" spans="1:10" x14ac:dyDescent="0.25">
      <c r="A386" s="177"/>
      <c r="B386" s="143"/>
      <c r="C386" s="144"/>
      <c r="D386" s="143"/>
      <c r="E386" s="144"/>
      <c r="F386" s="145"/>
      <c r="G386" s="143"/>
      <c r="H386" s="144"/>
      <c r="I386" s="151"/>
      <c r="J386" s="152"/>
    </row>
    <row r="387" spans="1:10" s="139" customFormat="1" x14ac:dyDescent="0.25">
      <c r="A387" s="159" t="s">
        <v>78</v>
      </c>
      <c r="B387" s="65"/>
      <c r="C387" s="66"/>
      <c r="D387" s="65"/>
      <c r="E387" s="66"/>
      <c r="F387" s="67"/>
      <c r="G387" s="65"/>
      <c r="H387" s="66"/>
      <c r="I387" s="20"/>
      <c r="J387" s="21"/>
    </row>
    <row r="388" spans="1:10" x14ac:dyDescent="0.25">
      <c r="A388" s="158" t="s">
        <v>306</v>
      </c>
      <c r="B388" s="65">
        <v>2</v>
      </c>
      <c r="C388" s="66">
        <v>0</v>
      </c>
      <c r="D388" s="65">
        <v>2</v>
      </c>
      <c r="E388" s="66">
        <v>0</v>
      </c>
      <c r="F388" s="67"/>
      <c r="G388" s="65">
        <f t="shared" ref="G388:G397" si="64">B388-C388</f>
        <v>2</v>
      </c>
      <c r="H388" s="66">
        <f t="shared" ref="H388:H397" si="65">D388-E388</f>
        <v>2</v>
      </c>
      <c r="I388" s="20" t="str">
        <f t="shared" ref="I388:I397" si="66">IF(C388=0, "-", IF(G388/C388&lt;10, G388/C388, "&gt;999%"))</f>
        <v>-</v>
      </c>
      <c r="J388" s="21" t="str">
        <f t="shared" ref="J388:J397" si="67">IF(E388=0, "-", IF(H388/E388&lt;10, H388/E388, "&gt;999%"))</f>
        <v>-</v>
      </c>
    </row>
    <row r="389" spans="1:10" x14ac:dyDescent="0.25">
      <c r="A389" s="158" t="s">
        <v>307</v>
      </c>
      <c r="B389" s="65">
        <v>0</v>
      </c>
      <c r="C389" s="66">
        <v>0</v>
      </c>
      <c r="D389" s="65">
        <v>7</v>
      </c>
      <c r="E389" s="66">
        <v>7</v>
      </c>
      <c r="F389" s="67"/>
      <c r="G389" s="65">
        <f t="shared" si="64"/>
        <v>0</v>
      </c>
      <c r="H389" s="66">
        <f t="shared" si="65"/>
        <v>0</v>
      </c>
      <c r="I389" s="20" t="str">
        <f t="shared" si="66"/>
        <v>-</v>
      </c>
      <c r="J389" s="21">
        <f t="shared" si="67"/>
        <v>0</v>
      </c>
    </row>
    <row r="390" spans="1:10" x14ac:dyDescent="0.25">
      <c r="A390" s="158" t="s">
        <v>554</v>
      </c>
      <c r="B390" s="65">
        <v>46</v>
      </c>
      <c r="C390" s="66">
        <v>41</v>
      </c>
      <c r="D390" s="65">
        <v>554</v>
      </c>
      <c r="E390" s="66">
        <v>577</v>
      </c>
      <c r="F390" s="67"/>
      <c r="G390" s="65">
        <f t="shared" si="64"/>
        <v>5</v>
      </c>
      <c r="H390" s="66">
        <f t="shared" si="65"/>
        <v>-23</v>
      </c>
      <c r="I390" s="20">
        <f t="shared" si="66"/>
        <v>0.12195121951219512</v>
      </c>
      <c r="J390" s="21">
        <f t="shared" si="67"/>
        <v>-3.9861351819757362E-2</v>
      </c>
    </row>
    <row r="391" spans="1:10" x14ac:dyDescent="0.25">
      <c r="A391" s="158" t="s">
        <v>497</v>
      </c>
      <c r="B391" s="65">
        <v>1</v>
      </c>
      <c r="C391" s="66">
        <v>1</v>
      </c>
      <c r="D391" s="65">
        <v>14</v>
      </c>
      <c r="E391" s="66">
        <v>18</v>
      </c>
      <c r="F391" s="67"/>
      <c r="G391" s="65">
        <f t="shared" si="64"/>
        <v>0</v>
      </c>
      <c r="H391" s="66">
        <f t="shared" si="65"/>
        <v>-4</v>
      </c>
      <c r="I391" s="20">
        <f t="shared" si="66"/>
        <v>0</v>
      </c>
      <c r="J391" s="21">
        <f t="shared" si="67"/>
        <v>-0.22222222222222221</v>
      </c>
    </row>
    <row r="392" spans="1:10" x14ac:dyDescent="0.25">
      <c r="A392" s="158" t="s">
        <v>308</v>
      </c>
      <c r="B392" s="65">
        <v>0</v>
      </c>
      <c r="C392" s="66">
        <v>5</v>
      </c>
      <c r="D392" s="65">
        <v>24</v>
      </c>
      <c r="E392" s="66">
        <v>36</v>
      </c>
      <c r="F392" s="67"/>
      <c r="G392" s="65">
        <f t="shared" si="64"/>
        <v>-5</v>
      </c>
      <c r="H392" s="66">
        <f t="shared" si="65"/>
        <v>-12</v>
      </c>
      <c r="I392" s="20">
        <f t="shared" si="66"/>
        <v>-1</v>
      </c>
      <c r="J392" s="21">
        <f t="shared" si="67"/>
        <v>-0.33333333333333331</v>
      </c>
    </row>
    <row r="393" spans="1:10" x14ac:dyDescent="0.25">
      <c r="A393" s="158" t="s">
        <v>309</v>
      </c>
      <c r="B393" s="65">
        <v>5</v>
      </c>
      <c r="C393" s="66">
        <v>10</v>
      </c>
      <c r="D393" s="65">
        <v>76</v>
      </c>
      <c r="E393" s="66">
        <v>60</v>
      </c>
      <c r="F393" s="67"/>
      <c r="G393" s="65">
        <f t="shared" si="64"/>
        <v>-5</v>
      </c>
      <c r="H393" s="66">
        <f t="shared" si="65"/>
        <v>16</v>
      </c>
      <c r="I393" s="20">
        <f t="shared" si="66"/>
        <v>-0.5</v>
      </c>
      <c r="J393" s="21">
        <f t="shared" si="67"/>
        <v>0.26666666666666666</v>
      </c>
    </row>
    <row r="394" spans="1:10" x14ac:dyDescent="0.25">
      <c r="A394" s="158" t="s">
        <v>310</v>
      </c>
      <c r="B394" s="65">
        <v>1</v>
      </c>
      <c r="C394" s="66">
        <v>0</v>
      </c>
      <c r="D394" s="65">
        <v>7</v>
      </c>
      <c r="E394" s="66">
        <v>0</v>
      </c>
      <c r="F394" s="67"/>
      <c r="G394" s="65">
        <f t="shared" si="64"/>
        <v>1</v>
      </c>
      <c r="H394" s="66">
        <f t="shared" si="65"/>
        <v>7</v>
      </c>
      <c r="I394" s="20" t="str">
        <f t="shared" si="66"/>
        <v>-</v>
      </c>
      <c r="J394" s="21" t="str">
        <f t="shared" si="67"/>
        <v>-</v>
      </c>
    </row>
    <row r="395" spans="1:10" x14ac:dyDescent="0.25">
      <c r="A395" s="158" t="s">
        <v>510</v>
      </c>
      <c r="B395" s="65">
        <v>12</v>
      </c>
      <c r="C395" s="66">
        <v>15</v>
      </c>
      <c r="D395" s="65">
        <v>133</v>
      </c>
      <c r="E395" s="66">
        <v>158</v>
      </c>
      <c r="F395" s="67"/>
      <c r="G395" s="65">
        <f t="shared" si="64"/>
        <v>-3</v>
      </c>
      <c r="H395" s="66">
        <f t="shared" si="65"/>
        <v>-25</v>
      </c>
      <c r="I395" s="20">
        <f t="shared" si="66"/>
        <v>-0.2</v>
      </c>
      <c r="J395" s="21">
        <f t="shared" si="67"/>
        <v>-0.15822784810126583</v>
      </c>
    </row>
    <row r="396" spans="1:10" x14ac:dyDescent="0.25">
      <c r="A396" s="158" t="s">
        <v>533</v>
      </c>
      <c r="B396" s="65">
        <v>0</v>
      </c>
      <c r="C396" s="66">
        <v>0</v>
      </c>
      <c r="D396" s="65">
        <v>0</v>
      </c>
      <c r="E396" s="66">
        <v>2</v>
      </c>
      <c r="F396" s="67"/>
      <c r="G396" s="65">
        <f t="shared" si="64"/>
        <v>0</v>
      </c>
      <c r="H396" s="66">
        <f t="shared" si="65"/>
        <v>-2</v>
      </c>
      <c r="I396" s="20" t="str">
        <f t="shared" si="66"/>
        <v>-</v>
      </c>
      <c r="J396" s="21">
        <f t="shared" si="67"/>
        <v>-1</v>
      </c>
    </row>
    <row r="397" spans="1:10" s="160" customFormat="1" x14ac:dyDescent="0.25">
      <c r="A397" s="178" t="s">
        <v>691</v>
      </c>
      <c r="B397" s="71">
        <v>67</v>
      </c>
      <c r="C397" s="72">
        <v>72</v>
      </c>
      <c r="D397" s="71">
        <v>817</v>
      </c>
      <c r="E397" s="72">
        <v>858</v>
      </c>
      <c r="F397" s="73"/>
      <c r="G397" s="71">
        <f t="shared" si="64"/>
        <v>-5</v>
      </c>
      <c r="H397" s="72">
        <f t="shared" si="65"/>
        <v>-41</v>
      </c>
      <c r="I397" s="37">
        <f t="shared" si="66"/>
        <v>-6.9444444444444448E-2</v>
      </c>
      <c r="J397" s="38">
        <f t="shared" si="67"/>
        <v>-4.7785547785547784E-2</v>
      </c>
    </row>
    <row r="398" spans="1:10" x14ac:dyDescent="0.25">
      <c r="A398" s="177"/>
      <c r="B398" s="143"/>
      <c r="C398" s="144"/>
      <c r="D398" s="143"/>
      <c r="E398" s="144"/>
      <c r="F398" s="145"/>
      <c r="G398" s="143"/>
      <c r="H398" s="144"/>
      <c r="I398" s="151"/>
      <c r="J398" s="152"/>
    </row>
    <row r="399" spans="1:10" s="139" customFormat="1" x14ac:dyDescent="0.25">
      <c r="A399" s="159" t="s">
        <v>79</v>
      </c>
      <c r="B399" s="65"/>
      <c r="C399" s="66"/>
      <c r="D399" s="65"/>
      <c r="E399" s="66"/>
      <c r="F399" s="67"/>
      <c r="G399" s="65"/>
      <c r="H399" s="66"/>
      <c r="I399" s="20"/>
      <c r="J399" s="21"/>
    </row>
    <row r="400" spans="1:10" x14ac:dyDescent="0.25">
      <c r="A400" s="158" t="s">
        <v>407</v>
      </c>
      <c r="B400" s="65">
        <v>196</v>
      </c>
      <c r="C400" s="66">
        <v>75</v>
      </c>
      <c r="D400" s="65">
        <v>2378</v>
      </c>
      <c r="E400" s="66">
        <v>1587</v>
      </c>
      <c r="F400" s="67"/>
      <c r="G400" s="65">
        <f>B400-C400</f>
        <v>121</v>
      </c>
      <c r="H400" s="66">
        <f>D400-E400</f>
        <v>791</v>
      </c>
      <c r="I400" s="20">
        <f>IF(C400=0, "-", IF(G400/C400&lt;10, G400/C400, "&gt;999%"))</f>
        <v>1.6133333333333333</v>
      </c>
      <c r="J400" s="21">
        <f>IF(E400=0, "-", IF(H400/E400&lt;10, H400/E400, "&gt;999%"))</f>
        <v>0.49842470069313172</v>
      </c>
    </row>
    <row r="401" spans="1:10" x14ac:dyDescent="0.25">
      <c r="A401" s="158" t="s">
        <v>210</v>
      </c>
      <c r="B401" s="65">
        <v>344</v>
      </c>
      <c r="C401" s="66">
        <v>182</v>
      </c>
      <c r="D401" s="65">
        <v>4108</v>
      </c>
      <c r="E401" s="66">
        <v>3591</v>
      </c>
      <c r="F401" s="67"/>
      <c r="G401" s="65">
        <f>B401-C401</f>
        <v>162</v>
      </c>
      <c r="H401" s="66">
        <f>D401-E401</f>
        <v>517</v>
      </c>
      <c r="I401" s="20">
        <f>IF(C401=0, "-", IF(G401/C401&lt;10, G401/C401, "&gt;999%"))</f>
        <v>0.89010989010989006</v>
      </c>
      <c r="J401" s="21">
        <f>IF(E401=0, "-", IF(H401/E401&lt;10, H401/E401, "&gt;999%"))</f>
        <v>0.14397103870788081</v>
      </c>
    </row>
    <row r="402" spans="1:10" x14ac:dyDescent="0.25">
      <c r="A402" s="158" t="s">
        <v>372</v>
      </c>
      <c r="B402" s="65">
        <v>857</v>
      </c>
      <c r="C402" s="66">
        <v>530</v>
      </c>
      <c r="D402" s="65">
        <v>5463</v>
      </c>
      <c r="E402" s="66">
        <v>4890</v>
      </c>
      <c r="F402" s="67"/>
      <c r="G402" s="65">
        <f>B402-C402</f>
        <v>327</v>
      </c>
      <c r="H402" s="66">
        <f>D402-E402</f>
        <v>573</v>
      </c>
      <c r="I402" s="20">
        <f>IF(C402=0, "-", IF(G402/C402&lt;10, G402/C402, "&gt;999%"))</f>
        <v>0.61698113207547167</v>
      </c>
      <c r="J402" s="21">
        <f>IF(E402=0, "-", IF(H402/E402&lt;10, H402/E402, "&gt;999%"))</f>
        <v>0.11717791411042945</v>
      </c>
    </row>
    <row r="403" spans="1:10" s="160" customFormat="1" x14ac:dyDescent="0.25">
      <c r="A403" s="178" t="s">
        <v>692</v>
      </c>
      <c r="B403" s="71">
        <v>1397</v>
      </c>
      <c r="C403" s="72">
        <v>787</v>
      </c>
      <c r="D403" s="71">
        <v>11949</v>
      </c>
      <c r="E403" s="72">
        <v>10068</v>
      </c>
      <c r="F403" s="73"/>
      <c r="G403" s="71">
        <f>B403-C403</f>
        <v>610</v>
      </c>
      <c r="H403" s="72">
        <f>D403-E403</f>
        <v>1881</v>
      </c>
      <c r="I403" s="37">
        <f>IF(C403=0, "-", IF(G403/C403&lt;10, G403/C403, "&gt;999%"))</f>
        <v>0.77509529860228721</v>
      </c>
      <c r="J403" s="38">
        <f>IF(E403=0, "-", IF(H403/E403&lt;10, H403/E403, "&gt;999%"))</f>
        <v>0.1868295589988081</v>
      </c>
    </row>
    <row r="404" spans="1:10" x14ac:dyDescent="0.25">
      <c r="A404" s="177"/>
      <c r="B404" s="143"/>
      <c r="C404" s="144"/>
      <c r="D404" s="143"/>
      <c r="E404" s="144"/>
      <c r="F404" s="145"/>
      <c r="G404" s="143"/>
      <c r="H404" s="144"/>
      <c r="I404" s="151"/>
      <c r="J404" s="152"/>
    </row>
    <row r="405" spans="1:10" s="139" customFormat="1" x14ac:dyDescent="0.25">
      <c r="A405" s="159" t="s">
        <v>80</v>
      </c>
      <c r="B405" s="65"/>
      <c r="C405" s="66"/>
      <c r="D405" s="65"/>
      <c r="E405" s="66"/>
      <c r="F405" s="67"/>
      <c r="G405" s="65"/>
      <c r="H405" s="66"/>
      <c r="I405" s="20"/>
      <c r="J405" s="21"/>
    </row>
    <row r="406" spans="1:10" x14ac:dyDescent="0.25">
      <c r="A406" s="158" t="s">
        <v>317</v>
      </c>
      <c r="B406" s="65">
        <v>0</v>
      </c>
      <c r="C406" s="66">
        <v>1</v>
      </c>
      <c r="D406" s="65">
        <v>40</v>
      </c>
      <c r="E406" s="66">
        <v>56</v>
      </c>
      <c r="F406" s="67"/>
      <c r="G406" s="65">
        <f>B406-C406</f>
        <v>-1</v>
      </c>
      <c r="H406" s="66">
        <f>D406-E406</f>
        <v>-16</v>
      </c>
      <c r="I406" s="20">
        <f>IF(C406=0, "-", IF(G406/C406&lt;10, G406/C406, "&gt;999%"))</f>
        <v>-1</v>
      </c>
      <c r="J406" s="21">
        <f>IF(E406=0, "-", IF(H406/E406&lt;10, H406/E406, "&gt;999%"))</f>
        <v>-0.2857142857142857</v>
      </c>
    </row>
    <row r="407" spans="1:10" x14ac:dyDescent="0.25">
      <c r="A407" s="158" t="s">
        <v>243</v>
      </c>
      <c r="B407" s="65">
        <v>1</v>
      </c>
      <c r="C407" s="66">
        <v>7</v>
      </c>
      <c r="D407" s="65">
        <v>53</v>
      </c>
      <c r="E407" s="66">
        <v>107</v>
      </c>
      <c r="F407" s="67"/>
      <c r="G407" s="65">
        <f>B407-C407</f>
        <v>-6</v>
      </c>
      <c r="H407" s="66">
        <f>D407-E407</f>
        <v>-54</v>
      </c>
      <c r="I407" s="20">
        <f>IF(C407=0, "-", IF(G407/C407&lt;10, G407/C407, "&gt;999%"))</f>
        <v>-0.8571428571428571</v>
      </c>
      <c r="J407" s="21">
        <f>IF(E407=0, "-", IF(H407/E407&lt;10, H407/E407, "&gt;999%"))</f>
        <v>-0.50467289719626163</v>
      </c>
    </row>
    <row r="408" spans="1:10" x14ac:dyDescent="0.25">
      <c r="A408" s="158" t="s">
        <v>393</v>
      </c>
      <c r="B408" s="65">
        <v>11</v>
      </c>
      <c r="C408" s="66">
        <v>12</v>
      </c>
      <c r="D408" s="65">
        <v>238</v>
      </c>
      <c r="E408" s="66">
        <v>296</v>
      </c>
      <c r="F408" s="67"/>
      <c r="G408" s="65">
        <f>B408-C408</f>
        <v>-1</v>
      </c>
      <c r="H408" s="66">
        <f>D408-E408</f>
        <v>-58</v>
      </c>
      <c r="I408" s="20">
        <f>IF(C408=0, "-", IF(G408/C408&lt;10, G408/C408, "&gt;999%"))</f>
        <v>-8.3333333333333329E-2</v>
      </c>
      <c r="J408" s="21">
        <f>IF(E408=0, "-", IF(H408/E408&lt;10, H408/E408, "&gt;999%"))</f>
        <v>-0.19594594594594594</v>
      </c>
    </row>
    <row r="409" spans="1:10" x14ac:dyDescent="0.25">
      <c r="A409" s="158" t="s">
        <v>218</v>
      </c>
      <c r="B409" s="65">
        <v>25</v>
      </c>
      <c r="C409" s="66">
        <v>36</v>
      </c>
      <c r="D409" s="65">
        <v>355</v>
      </c>
      <c r="E409" s="66">
        <v>434</v>
      </c>
      <c r="F409" s="67"/>
      <c r="G409" s="65">
        <f>B409-C409</f>
        <v>-11</v>
      </c>
      <c r="H409" s="66">
        <f>D409-E409</f>
        <v>-79</v>
      </c>
      <c r="I409" s="20">
        <f>IF(C409=0, "-", IF(G409/C409&lt;10, G409/C409, "&gt;999%"))</f>
        <v>-0.30555555555555558</v>
      </c>
      <c r="J409" s="21">
        <f>IF(E409=0, "-", IF(H409/E409&lt;10, H409/E409, "&gt;999%"))</f>
        <v>-0.18202764976958524</v>
      </c>
    </row>
    <row r="410" spans="1:10" s="160" customFormat="1" x14ac:dyDescent="0.25">
      <c r="A410" s="178" t="s">
        <v>693</v>
      </c>
      <c r="B410" s="71">
        <v>37</v>
      </c>
      <c r="C410" s="72">
        <v>56</v>
      </c>
      <c r="D410" s="71">
        <v>686</v>
      </c>
      <c r="E410" s="72">
        <v>893</v>
      </c>
      <c r="F410" s="73"/>
      <c r="G410" s="71">
        <f>B410-C410</f>
        <v>-19</v>
      </c>
      <c r="H410" s="72">
        <f>D410-E410</f>
        <v>-207</v>
      </c>
      <c r="I410" s="37">
        <f>IF(C410=0, "-", IF(G410/C410&lt;10, G410/C410, "&gt;999%"))</f>
        <v>-0.3392857142857143</v>
      </c>
      <c r="J410" s="38">
        <f>IF(E410=0, "-", IF(H410/E410&lt;10, H410/E410, "&gt;999%"))</f>
        <v>-0.23180291153415453</v>
      </c>
    </row>
    <row r="411" spans="1:10" x14ac:dyDescent="0.25">
      <c r="A411" s="177"/>
      <c r="B411" s="143"/>
      <c r="C411" s="144"/>
      <c r="D411" s="143"/>
      <c r="E411" s="144"/>
      <c r="F411" s="145"/>
      <c r="G411" s="143"/>
      <c r="H411" s="144"/>
      <c r="I411" s="151"/>
      <c r="J411" s="152"/>
    </row>
    <row r="412" spans="1:10" s="139" customFormat="1" x14ac:dyDescent="0.25">
      <c r="A412" s="159" t="s">
        <v>81</v>
      </c>
      <c r="B412" s="65"/>
      <c r="C412" s="66"/>
      <c r="D412" s="65"/>
      <c r="E412" s="66"/>
      <c r="F412" s="67"/>
      <c r="G412" s="65"/>
      <c r="H412" s="66"/>
      <c r="I412" s="20"/>
      <c r="J412" s="21"/>
    </row>
    <row r="413" spans="1:10" x14ac:dyDescent="0.25">
      <c r="A413" s="158" t="s">
        <v>373</v>
      </c>
      <c r="B413" s="65">
        <v>230</v>
      </c>
      <c r="C413" s="66">
        <v>264</v>
      </c>
      <c r="D413" s="65">
        <v>3051</v>
      </c>
      <c r="E413" s="66">
        <v>3609</v>
      </c>
      <c r="F413" s="67"/>
      <c r="G413" s="65">
        <f t="shared" ref="G413:G422" si="68">B413-C413</f>
        <v>-34</v>
      </c>
      <c r="H413" s="66">
        <f t="shared" ref="H413:H422" si="69">D413-E413</f>
        <v>-558</v>
      </c>
      <c r="I413" s="20">
        <f t="shared" ref="I413:I422" si="70">IF(C413=0, "-", IF(G413/C413&lt;10, G413/C413, "&gt;999%"))</f>
        <v>-0.12878787878787878</v>
      </c>
      <c r="J413" s="21">
        <f t="shared" ref="J413:J422" si="71">IF(E413=0, "-", IF(H413/E413&lt;10, H413/E413, "&gt;999%"))</f>
        <v>-0.15461346633416459</v>
      </c>
    </row>
    <row r="414" spans="1:10" x14ac:dyDescent="0.25">
      <c r="A414" s="158" t="s">
        <v>374</v>
      </c>
      <c r="B414" s="65">
        <v>99</v>
      </c>
      <c r="C414" s="66">
        <v>176</v>
      </c>
      <c r="D414" s="65">
        <v>1445</v>
      </c>
      <c r="E414" s="66">
        <v>1523</v>
      </c>
      <c r="F414" s="67"/>
      <c r="G414" s="65">
        <f t="shared" si="68"/>
        <v>-77</v>
      </c>
      <c r="H414" s="66">
        <f t="shared" si="69"/>
        <v>-78</v>
      </c>
      <c r="I414" s="20">
        <f t="shared" si="70"/>
        <v>-0.4375</v>
      </c>
      <c r="J414" s="21">
        <f t="shared" si="71"/>
        <v>-5.1214707813525932E-2</v>
      </c>
    </row>
    <row r="415" spans="1:10" x14ac:dyDescent="0.25">
      <c r="A415" s="158" t="s">
        <v>511</v>
      </c>
      <c r="B415" s="65">
        <v>4</v>
      </c>
      <c r="C415" s="66">
        <v>79</v>
      </c>
      <c r="D415" s="65">
        <v>390</v>
      </c>
      <c r="E415" s="66">
        <v>502</v>
      </c>
      <c r="F415" s="67"/>
      <c r="G415" s="65">
        <f t="shared" si="68"/>
        <v>-75</v>
      </c>
      <c r="H415" s="66">
        <f t="shared" si="69"/>
        <v>-112</v>
      </c>
      <c r="I415" s="20">
        <f t="shared" si="70"/>
        <v>-0.94936708860759489</v>
      </c>
      <c r="J415" s="21">
        <f t="shared" si="71"/>
        <v>-0.22310756972111553</v>
      </c>
    </row>
    <row r="416" spans="1:10" x14ac:dyDescent="0.25">
      <c r="A416" s="158" t="s">
        <v>204</v>
      </c>
      <c r="B416" s="65">
        <v>0</v>
      </c>
      <c r="C416" s="66">
        <v>118</v>
      </c>
      <c r="D416" s="65">
        <v>194</v>
      </c>
      <c r="E416" s="66">
        <v>584</v>
      </c>
      <c r="F416" s="67"/>
      <c r="G416" s="65">
        <f t="shared" si="68"/>
        <v>-118</v>
      </c>
      <c r="H416" s="66">
        <f t="shared" si="69"/>
        <v>-390</v>
      </c>
      <c r="I416" s="20">
        <f t="shared" si="70"/>
        <v>-1</v>
      </c>
      <c r="J416" s="21">
        <f t="shared" si="71"/>
        <v>-0.6678082191780822</v>
      </c>
    </row>
    <row r="417" spans="1:10" x14ac:dyDescent="0.25">
      <c r="A417" s="158" t="s">
        <v>408</v>
      </c>
      <c r="B417" s="65">
        <v>605</v>
      </c>
      <c r="C417" s="66">
        <v>315</v>
      </c>
      <c r="D417" s="65">
        <v>4737</v>
      </c>
      <c r="E417" s="66">
        <v>3501</v>
      </c>
      <c r="F417" s="67"/>
      <c r="G417" s="65">
        <f t="shared" si="68"/>
        <v>290</v>
      </c>
      <c r="H417" s="66">
        <f t="shared" si="69"/>
        <v>1236</v>
      </c>
      <c r="I417" s="20">
        <f t="shared" si="70"/>
        <v>0.92063492063492058</v>
      </c>
      <c r="J417" s="21">
        <f t="shared" si="71"/>
        <v>0.35304198800342756</v>
      </c>
    </row>
    <row r="418" spans="1:10" x14ac:dyDescent="0.25">
      <c r="A418" s="158" t="s">
        <v>450</v>
      </c>
      <c r="B418" s="65">
        <v>0</v>
      </c>
      <c r="C418" s="66">
        <v>0</v>
      </c>
      <c r="D418" s="65">
        <v>2</v>
      </c>
      <c r="E418" s="66">
        <v>528</v>
      </c>
      <c r="F418" s="67"/>
      <c r="G418" s="65">
        <f t="shared" si="68"/>
        <v>0</v>
      </c>
      <c r="H418" s="66">
        <f t="shared" si="69"/>
        <v>-526</v>
      </c>
      <c r="I418" s="20" t="str">
        <f t="shared" si="70"/>
        <v>-</v>
      </c>
      <c r="J418" s="21">
        <f t="shared" si="71"/>
        <v>-0.99621212121212122</v>
      </c>
    </row>
    <row r="419" spans="1:10" x14ac:dyDescent="0.25">
      <c r="A419" s="158" t="s">
        <v>451</v>
      </c>
      <c r="B419" s="65">
        <v>149</v>
      </c>
      <c r="C419" s="66">
        <v>10</v>
      </c>
      <c r="D419" s="65">
        <v>2319</v>
      </c>
      <c r="E419" s="66">
        <v>1615</v>
      </c>
      <c r="F419" s="67"/>
      <c r="G419" s="65">
        <f t="shared" si="68"/>
        <v>139</v>
      </c>
      <c r="H419" s="66">
        <f t="shared" si="69"/>
        <v>704</v>
      </c>
      <c r="I419" s="20" t="str">
        <f t="shared" si="70"/>
        <v>&gt;999%</v>
      </c>
      <c r="J419" s="21">
        <f t="shared" si="71"/>
        <v>0.43591331269349848</v>
      </c>
    </row>
    <row r="420" spans="1:10" x14ac:dyDescent="0.25">
      <c r="A420" s="158" t="s">
        <v>521</v>
      </c>
      <c r="B420" s="65">
        <v>32</v>
      </c>
      <c r="C420" s="66">
        <v>76</v>
      </c>
      <c r="D420" s="65">
        <v>807</v>
      </c>
      <c r="E420" s="66">
        <v>687</v>
      </c>
      <c r="F420" s="67"/>
      <c r="G420" s="65">
        <f t="shared" si="68"/>
        <v>-44</v>
      </c>
      <c r="H420" s="66">
        <f t="shared" si="69"/>
        <v>120</v>
      </c>
      <c r="I420" s="20">
        <f t="shared" si="70"/>
        <v>-0.57894736842105265</v>
      </c>
      <c r="J420" s="21">
        <f t="shared" si="71"/>
        <v>0.17467248908296942</v>
      </c>
    </row>
    <row r="421" spans="1:10" x14ac:dyDescent="0.25">
      <c r="A421" s="158" t="s">
        <v>534</v>
      </c>
      <c r="B421" s="65">
        <v>236</v>
      </c>
      <c r="C421" s="66">
        <v>437</v>
      </c>
      <c r="D421" s="65">
        <v>6151</v>
      </c>
      <c r="E421" s="66">
        <v>4083</v>
      </c>
      <c r="F421" s="67"/>
      <c r="G421" s="65">
        <f t="shared" si="68"/>
        <v>-201</v>
      </c>
      <c r="H421" s="66">
        <f t="shared" si="69"/>
        <v>2068</v>
      </c>
      <c r="I421" s="20">
        <f t="shared" si="70"/>
        <v>-0.459954233409611</v>
      </c>
      <c r="J421" s="21">
        <f t="shared" si="71"/>
        <v>0.50649032574087682</v>
      </c>
    </row>
    <row r="422" spans="1:10" s="160" customFormat="1" x14ac:dyDescent="0.25">
      <c r="A422" s="178" t="s">
        <v>694</v>
      </c>
      <c r="B422" s="71">
        <v>1355</v>
      </c>
      <c r="C422" s="72">
        <v>1475</v>
      </c>
      <c r="D422" s="71">
        <v>19096</v>
      </c>
      <c r="E422" s="72">
        <v>16632</v>
      </c>
      <c r="F422" s="73"/>
      <c r="G422" s="71">
        <f t="shared" si="68"/>
        <v>-120</v>
      </c>
      <c r="H422" s="72">
        <f t="shared" si="69"/>
        <v>2464</v>
      </c>
      <c r="I422" s="37">
        <f t="shared" si="70"/>
        <v>-8.1355932203389825E-2</v>
      </c>
      <c r="J422" s="38">
        <f t="shared" si="71"/>
        <v>0.14814814814814814</v>
      </c>
    </row>
    <row r="423" spans="1:10" x14ac:dyDescent="0.25">
      <c r="A423" s="177"/>
      <c r="B423" s="143"/>
      <c r="C423" s="144"/>
      <c r="D423" s="143"/>
      <c r="E423" s="144"/>
      <c r="F423" s="145"/>
      <c r="G423" s="143"/>
      <c r="H423" s="144"/>
      <c r="I423" s="151"/>
      <c r="J423" s="152"/>
    </row>
    <row r="424" spans="1:10" s="139" customFormat="1" x14ac:dyDescent="0.25">
      <c r="A424" s="159" t="s">
        <v>82</v>
      </c>
      <c r="B424" s="65"/>
      <c r="C424" s="66"/>
      <c r="D424" s="65"/>
      <c r="E424" s="66"/>
      <c r="F424" s="67"/>
      <c r="G424" s="65"/>
      <c r="H424" s="66"/>
      <c r="I424" s="20"/>
      <c r="J424" s="21"/>
    </row>
    <row r="425" spans="1:10" x14ac:dyDescent="0.25">
      <c r="A425" s="158" t="s">
        <v>336</v>
      </c>
      <c r="B425" s="65">
        <v>0</v>
      </c>
      <c r="C425" s="66">
        <v>0</v>
      </c>
      <c r="D425" s="65">
        <v>0</v>
      </c>
      <c r="E425" s="66">
        <v>1</v>
      </c>
      <c r="F425" s="67"/>
      <c r="G425" s="65">
        <f>B425-C425</f>
        <v>0</v>
      </c>
      <c r="H425" s="66">
        <f>D425-E425</f>
        <v>-1</v>
      </c>
      <c r="I425" s="20" t="str">
        <f>IF(C425=0, "-", IF(G425/C425&lt;10, G425/C425, "&gt;999%"))</f>
        <v>-</v>
      </c>
      <c r="J425" s="21">
        <f>IF(E425=0, "-", IF(H425/E425&lt;10, H425/E425, "&gt;999%"))</f>
        <v>-1</v>
      </c>
    </row>
    <row r="426" spans="1:10" s="160" customFormat="1" x14ac:dyDescent="0.25">
      <c r="A426" s="178" t="s">
        <v>695</v>
      </c>
      <c r="B426" s="71">
        <v>0</v>
      </c>
      <c r="C426" s="72">
        <v>0</v>
      </c>
      <c r="D426" s="71">
        <v>0</v>
      </c>
      <c r="E426" s="72">
        <v>1</v>
      </c>
      <c r="F426" s="73"/>
      <c r="G426" s="71">
        <f>B426-C426</f>
        <v>0</v>
      </c>
      <c r="H426" s="72">
        <f>D426-E426</f>
        <v>-1</v>
      </c>
      <c r="I426" s="37" t="str">
        <f>IF(C426=0, "-", IF(G426/C426&lt;10, G426/C426, "&gt;999%"))</f>
        <v>-</v>
      </c>
      <c r="J426" s="38">
        <f>IF(E426=0, "-", IF(H426/E426&lt;10, H426/E426, "&gt;999%"))</f>
        <v>-1</v>
      </c>
    </row>
    <row r="427" spans="1:10" x14ac:dyDescent="0.25">
      <c r="A427" s="177"/>
      <c r="B427" s="143"/>
      <c r="C427" s="144"/>
      <c r="D427" s="143"/>
      <c r="E427" s="144"/>
      <c r="F427" s="145"/>
      <c r="G427" s="143"/>
      <c r="H427" s="144"/>
      <c r="I427" s="151"/>
      <c r="J427" s="152"/>
    </row>
    <row r="428" spans="1:10" s="139" customFormat="1" x14ac:dyDescent="0.25">
      <c r="A428" s="159" t="s">
        <v>83</v>
      </c>
      <c r="B428" s="65"/>
      <c r="C428" s="66"/>
      <c r="D428" s="65"/>
      <c r="E428" s="66"/>
      <c r="F428" s="67"/>
      <c r="G428" s="65"/>
      <c r="H428" s="66"/>
      <c r="I428" s="20"/>
      <c r="J428" s="21"/>
    </row>
    <row r="429" spans="1:10" x14ac:dyDescent="0.25">
      <c r="A429" s="158" t="s">
        <v>318</v>
      </c>
      <c r="B429" s="65">
        <v>0</v>
      </c>
      <c r="C429" s="66">
        <v>4</v>
      </c>
      <c r="D429" s="65">
        <v>2</v>
      </c>
      <c r="E429" s="66">
        <v>68</v>
      </c>
      <c r="F429" s="67"/>
      <c r="G429" s="65">
        <f t="shared" ref="G429:G440" si="72">B429-C429</f>
        <v>-4</v>
      </c>
      <c r="H429" s="66">
        <f t="shared" ref="H429:H440" si="73">D429-E429</f>
        <v>-66</v>
      </c>
      <c r="I429" s="20">
        <f t="shared" ref="I429:I440" si="74">IF(C429=0, "-", IF(G429/C429&lt;10, G429/C429, "&gt;999%"))</f>
        <v>-1</v>
      </c>
      <c r="J429" s="21">
        <f t="shared" ref="J429:J440" si="75">IF(E429=0, "-", IF(H429/E429&lt;10, H429/E429, "&gt;999%"))</f>
        <v>-0.97058823529411764</v>
      </c>
    </row>
    <row r="430" spans="1:10" x14ac:dyDescent="0.25">
      <c r="A430" s="158" t="s">
        <v>349</v>
      </c>
      <c r="B430" s="65">
        <v>0</v>
      </c>
      <c r="C430" s="66">
        <v>1</v>
      </c>
      <c r="D430" s="65">
        <v>0</v>
      </c>
      <c r="E430" s="66">
        <v>10</v>
      </c>
      <c r="F430" s="67"/>
      <c r="G430" s="65">
        <f t="shared" si="72"/>
        <v>-1</v>
      </c>
      <c r="H430" s="66">
        <f t="shared" si="73"/>
        <v>-10</v>
      </c>
      <c r="I430" s="20">
        <f t="shared" si="74"/>
        <v>-1</v>
      </c>
      <c r="J430" s="21">
        <f t="shared" si="75"/>
        <v>-1</v>
      </c>
    </row>
    <row r="431" spans="1:10" x14ac:dyDescent="0.25">
      <c r="A431" s="158" t="s">
        <v>356</v>
      </c>
      <c r="B431" s="65">
        <v>0</v>
      </c>
      <c r="C431" s="66">
        <v>33</v>
      </c>
      <c r="D431" s="65">
        <v>183</v>
      </c>
      <c r="E431" s="66">
        <v>396</v>
      </c>
      <c r="F431" s="67"/>
      <c r="G431" s="65">
        <f t="shared" si="72"/>
        <v>-33</v>
      </c>
      <c r="H431" s="66">
        <f t="shared" si="73"/>
        <v>-213</v>
      </c>
      <c r="I431" s="20">
        <f t="shared" si="74"/>
        <v>-1</v>
      </c>
      <c r="J431" s="21">
        <f t="shared" si="75"/>
        <v>-0.53787878787878785</v>
      </c>
    </row>
    <row r="432" spans="1:10" x14ac:dyDescent="0.25">
      <c r="A432" s="158" t="s">
        <v>244</v>
      </c>
      <c r="B432" s="65">
        <v>1</v>
      </c>
      <c r="C432" s="66">
        <v>1</v>
      </c>
      <c r="D432" s="65">
        <v>51</v>
      </c>
      <c r="E432" s="66">
        <v>40</v>
      </c>
      <c r="F432" s="67"/>
      <c r="G432" s="65">
        <f t="shared" si="72"/>
        <v>0</v>
      </c>
      <c r="H432" s="66">
        <f t="shared" si="73"/>
        <v>11</v>
      </c>
      <c r="I432" s="20">
        <f t="shared" si="74"/>
        <v>0</v>
      </c>
      <c r="J432" s="21">
        <f t="shared" si="75"/>
        <v>0.27500000000000002</v>
      </c>
    </row>
    <row r="433" spans="1:10" x14ac:dyDescent="0.25">
      <c r="A433" s="158" t="s">
        <v>522</v>
      </c>
      <c r="B433" s="65">
        <v>3</v>
      </c>
      <c r="C433" s="66">
        <v>18</v>
      </c>
      <c r="D433" s="65">
        <v>347</v>
      </c>
      <c r="E433" s="66">
        <v>417</v>
      </c>
      <c r="F433" s="67"/>
      <c r="G433" s="65">
        <f t="shared" si="72"/>
        <v>-15</v>
      </c>
      <c r="H433" s="66">
        <f t="shared" si="73"/>
        <v>-70</v>
      </c>
      <c r="I433" s="20">
        <f t="shared" si="74"/>
        <v>-0.83333333333333337</v>
      </c>
      <c r="J433" s="21">
        <f t="shared" si="75"/>
        <v>-0.16786570743405277</v>
      </c>
    </row>
    <row r="434" spans="1:10" x14ac:dyDescent="0.25">
      <c r="A434" s="158" t="s">
        <v>535</v>
      </c>
      <c r="B434" s="65">
        <v>124</v>
      </c>
      <c r="C434" s="66">
        <v>360</v>
      </c>
      <c r="D434" s="65">
        <v>2190</v>
      </c>
      <c r="E434" s="66">
        <v>3459</v>
      </c>
      <c r="F434" s="67"/>
      <c r="G434" s="65">
        <f t="shared" si="72"/>
        <v>-236</v>
      </c>
      <c r="H434" s="66">
        <f t="shared" si="73"/>
        <v>-1269</v>
      </c>
      <c r="I434" s="20">
        <f t="shared" si="74"/>
        <v>-0.65555555555555556</v>
      </c>
      <c r="J434" s="21">
        <f t="shared" si="75"/>
        <v>-0.3668690372940156</v>
      </c>
    </row>
    <row r="435" spans="1:10" x14ac:dyDescent="0.25">
      <c r="A435" s="158" t="s">
        <v>452</v>
      </c>
      <c r="B435" s="65">
        <v>20</v>
      </c>
      <c r="C435" s="66">
        <v>0</v>
      </c>
      <c r="D435" s="65">
        <v>31</v>
      </c>
      <c r="E435" s="66">
        <v>12</v>
      </c>
      <c r="F435" s="67"/>
      <c r="G435" s="65">
        <f t="shared" si="72"/>
        <v>20</v>
      </c>
      <c r="H435" s="66">
        <f t="shared" si="73"/>
        <v>19</v>
      </c>
      <c r="I435" s="20" t="str">
        <f t="shared" si="74"/>
        <v>-</v>
      </c>
      <c r="J435" s="21">
        <f t="shared" si="75"/>
        <v>1.5833333333333333</v>
      </c>
    </row>
    <row r="436" spans="1:10" x14ac:dyDescent="0.25">
      <c r="A436" s="158" t="s">
        <v>481</v>
      </c>
      <c r="B436" s="65">
        <v>202</v>
      </c>
      <c r="C436" s="66">
        <v>4</v>
      </c>
      <c r="D436" s="65">
        <v>1503</v>
      </c>
      <c r="E436" s="66">
        <v>833</v>
      </c>
      <c r="F436" s="67"/>
      <c r="G436" s="65">
        <f t="shared" si="72"/>
        <v>198</v>
      </c>
      <c r="H436" s="66">
        <f t="shared" si="73"/>
        <v>670</v>
      </c>
      <c r="I436" s="20" t="str">
        <f t="shared" si="74"/>
        <v>&gt;999%</v>
      </c>
      <c r="J436" s="21">
        <f t="shared" si="75"/>
        <v>0.80432172869147656</v>
      </c>
    </row>
    <row r="437" spans="1:10" x14ac:dyDescent="0.25">
      <c r="A437" s="158" t="s">
        <v>375</v>
      </c>
      <c r="B437" s="65">
        <v>85</v>
      </c>
      <c r="C437" s="66">
        <v>1</v>
      </c>
      <c r="D437" s="65">
        <v>157</v>
      </c>
      <c r="E437" s="66">
        <v>1128</v>
      </c>
      <c r="F437" s="67"/>
      <c r="G437" s="65">
        <f t="shared" si="72"/>
        <v>84</v>
      </c>
      <c r="H437" s="66">
        <f t="shared" si="73"/>
        <v>-971</v>
      </c>
      <c r="I437" s="20" t="str">
        <f t="shared" si="74"/>
        <v>&gt;999%</v>
      </c>
      <c r="J437" s="21">
        <f t="shared" si="75"/>
        <v>-0.86081560283687941</v>
      </c>
    </row>
    <row r="438" spans="1:10" x14ac:dyDescent="0.25">
      <c r="A438" s="158" t="s">
        <v>409</v>
      </c>
      <c r="B438" s="65">
        <v>198</v>
      </c>
      <c r="C438" s="66">
        <v>147</v>
      </c>
      <c r="D438" s="65">
        <v>1552</v>
      </c>
      <c r="E438" s="66">
        <v>2225</v>
      </c>
      <c r="F438" s="67"/>
      <c r="G438" s="65">
        <f t="shared" si="72"/>
        <v>51</v>
      </c>
      <c r="H438" s="66">
        <f t="shared" si="73"/>
        <v>-673</v>
      </c>
      <c r="I438" s="20">
        <f t="shared" si="74"/>
        <v>0.34693877551020408</v>
      </c>
      <c r="J438" s="21">
        <f t="shared" si="75"/>
        <v>-0.30247191011235958</v>
      </c>
    </row>
    <row r="439" spans="1:10" x14ac:dyDescent="0.25">
      <c r="A439" s="158" t="s">
        <v>319</v>
      </c>
      <c r="B439" s="65">
        <v>7</v>
      </c>
      <c r="C439" s="66">
        <v>0</v>
      </c>
      <c r="D439" s="65">
        <v>23</v>
      </c>
      <c r="E439" s="66">
        <v>0</v>
      </c>
      <c r="F439" s="67"/>
      <c r="G439" s="65">
        <f t="shared" si="72"/>
        <v>7</v>
      </c>
      <c r="H439" s="66">
        <f t="shared" si="73"/>
        <v>23</v>
      </c>
      <c r="I439" s="20" t="str">
        <f t="shared" si="74"/>
        <v>-</v>
      </c>
      <c r="J439" s="21" t="str">
        <f t="shared" si="75"/>
        <v>-</v>
      </c>
    </row>
    <row r="440" spans="1:10" s="160" customFormat="1" x14ac:dyDescent="0.25">
      <c r="A440" s="178" t="s">
        <v>696</v>
      </c>
      <c r="B440" s="71">
        <v>640</v>
      </c>
      <c r="C440" s="72">
        <v>569</v>
      </c>
      <c r="D440" s="71">
        <v>6039</v>
      </c>
      <c r="E440" s="72">
        <v>8588</v>
      </c>
      <c r="F440" s="73"/>
      <c r="G440" s="71">
        <f t="shared" si="72"/>
        <v>71</v>
      </c>
      <c r="H440" s="72">
        <f t="shared" si="73"/>
        <v>-2549</v>
      </c>
      <c r="I440" s="37">
        <f t="shared" si="74"/>
        <v>0.12478031634446397</v>
      </c>
      <c r="J440" s="38">
        <f t="shared" si="75"/>
        <v>-0.29680950163018166</v>
      </c>
    </row>
    <row r="441" spans="1:10" x14ac:dyDescent="0.25">
      <c r="A441" s="177"/>
      <c r="B441" s="143"/>
      <c r="C441" s="144"/>
      <c r="D441" s="143"/>
      <c r="E441" s="144"/>
      <c r="F441" s="145"/>
      <c r="G441" s="143"/>
      <c r="H441" s="144"/>
      <c r="I441" s="151"/>
      <c r="J441" s="152"/>
    </row>
    <row r="442" spans="1:10" s="139" customFormat="1" x14ac:dyDescent="0.25">
      <c r="A442" s="159" t="s">
        <v>84</v>
      </c>
      <c r="B442" s="65"/>
      <c r="C442" s="66"/>
      <c r="D442" s="65"/>
      <c r="E442" s="66"/>
      <c r="F442" s="67"/>
      <c r="G442" s="65"/>
      <c r="H442" s="66"/>
      <c r="I442" s="20"/>
      <c r="J442" s="21"/>
    </row>
    <row r="443" spans="1:10" x14ac:dyDescent="0.25">
      <c r="A443" s="158" t="s">
        <v>376</v>
      </c>
      <c r="B443" s="65">
        <v>0</v>
      </c>
      <c r="C443" s="66">
        <v>7</v>
      </c>
      <c r="D443" s="65">
        <v>56</v>
      </c>
      <c r="E443" s="66">
        <v>79</v>
      </c>
      <c r="F443" s="67"/>
      <c r="G443" s="65">
        <f t="shared" ref="G443:G451" si="76">B443-C443</f>
        <v>-7</v>
      </c>
      <c r="H443" s="66">
        <f t="shared" ref="H443:H451" si="77">D443-E443</f>
        <v>-23</v>
      </c>
      <c r="I443" s="20">
        <f t="shared" ref="I443:I451" si="78">IF(C443=0, "-", IF(G443/C443&lt;10, G443/C443, "&gt;999%"))</f>
        <v>-1</v>
      </c>
      <c r="J443" s="21">
        <f t="shared" ref="J443:J451" si="79">IF(E443=0, "-", IF(H443/E443&lt;10, H443/E443, "&gt;999%"))</f>
        <v>-0.29113924050632911</v>
      </c>
    </row>
    <row r="444" spans="1:10" x14ac:dyDescent="0.25">
      <c r="A444" s="158" t="s">
        <v>410</v>
      </c>
      <c r="B444" s="65">
        <v>4</v>
      </c>
      <c r="C444" s="66">
        <v>3</v>
      </c>
      <c r="D444" s="65">
        <v>119</v>
      </c>
      <c r="E444" s="66">
        <v>141</v>
      </c>
      <c r="F444" s="67"/>
      <c r="G444" s="65">
        <f t="shared" si="76"/>
        <v>1</v>
      </c>
      <c r="H444" s="66">
        <f t="shared" si="77"/>
        <v>-22</v>
      </c>
      <c r="I444" s="20">
        <f t="shared" si="78"/>
        <v>0.33333333333333331</v>
      </c>
      <c r="J444" s="21">
        <f t="shared" si="79"/>
        <v>-0.15602836879432624</v>
      </c>
    </row>
    <row r="445" spans="1:10" x14ac:dyDescent="0.25">
      <c r="A445" s="158" t="s">
        <v>226</v>
      </c>
      <c r="B445" s="65">
        <v>4</v>
      </c>
      <c r="C445" s="66">
        <v>0</v>
      </c>
      <c r="D445" s="65">
        <v>10</v>
      </c>
      <c r="E445" s="66">
        <v>2</v>
      </c>
      <c r="F445" s="67"/>
      <c r="G445" s="65">
        <f t="shared" si="76"/>
        <v>4</v>
      </c>
      <c r="H445" s="66">
        <f t="shared" si="77"/>
        <v>8</v>
      </c>
      <c r="I445" s="20" t="str">
        <f t="shared" si="78"/>
        <v>-</v>
      </c>
      <c r="J445" s="21">
        <f t="shared" si="79"/>
        <v>4</v>
      </c>
    </row>
    <row r="446" spans="1:10" x14ac:dyDescent="0.25">
      <c r="A446" s="158" t="s">
        <v>411</v>
      </c>
      <c r="B446" s="65">
        <v>1</v>
      </c>
      <c r="C446" s="66">
        <v>2</v>
      </c>
      <c r="D446" s="65">
        <v>11</v>
      </c>
      <c r="E446" s="66">
        <v>16</v>
      </c>
      <c r="F446" s="67"/>
      <c r="G446" s="65">
        <f t="shared" si="76"/>
        <v>-1</v>
      </c>
      <c r="H446" s="66">
        <f t="shared" si="77"/>
        <v>-5</v>
      </c>
      <c r="I446" s="20">
        <f t="shared" si="78"/>
        <v>-0.5</v>
      </c>
      <c r="J446" s="21">
        <f t="shared" si="79"/>
        <v>-0.3125</v>
      </c>
    </row>
    <row r="447" spans="1:10" x14ac:dyDescent="0.25">
      <c r="A447" s="158" t="s">
        <v>248</v>
      </c>
      <c r="B447" s="65">
        <v>1</v>
      </c>
      <c r="C447" s="66">
        <v>0</v>
      </c>
      <c r="D447" s="65">
        <v>9</v>
      </c>
      <c r="E447" s="66">
        <v>9</v>
      </c>
      <c r="F447" s="67"/>
      <c r="G447" s="65">
        <f t="shared" si="76"/>
        <v>1</v>
      </c>
      <c r="H447" s="66">
        <f t="shared" si="77"/>
        <v>0</v>
      </c>
      <c r="I447" s="20" t="str">
        <f t="shared" si="78"/>
        <v>-</v>
      </c>
      <c r="J447" s="21">
        <f t="shared" si="79"/>
        <v>0</v>
      </c>
    </row>
    <row r="448" spans="1:10" x14ac:dyDescent="0.25">
      <c r="A448" s="158" t="s">
        <v>555</v>
      </c>
      <c r="B448" s="65">
        <v>0</v>
      </c>
      <c r="C448" s="66">
        <v>0</v>
      </c>
      <c r="D448" s="65">
        <v>4</v>
      </c>
      <c r="E448" s="66">
        <v>6</v>
      </c>
      <c r="F448" s="67"/>
      <c r="G448" s="65">
        <f t="shared" si="76"/>
        <v>0</v>
      </c>
      <c r="H448" s="66">
        <f t="shared" si="77"/>
        <v>-2</v>
      </c>
      <c r="I448" s="20" t="str">
        <f t="shared" si="78"/>
        <v>-</v>
      </c>
      <c r="J448" s="21">
        <f t="shared" si="79"/>
        <v>-0.33333333333333331</v>
      </c>
    </row>
    <row r="449" spans="1:10" x14ac:dyDescent="0.25">
      <c r="A449" s="158" t="s">
        <v>512</v>
      </c>
      <c r="B449" s="65">
        <v>4</v>
      </c>
      <c r="C449" s="66">
        <v>0</v>
      </c>
      <c r="D449" s="65">
        <v>45</v>
      </c>
      <c r="E449" s="66">
        <v>32</v>
      </c>
      <c r="F449" s="67"/>
      <c r="G449" s="65">
        <f t="shared" si="76"/>
        <v>4</v>
      </c>
      <c r="H449" s="66">
        <f t="shared" si="77"/>
        <v>13</v>
      </c>
      <c r="I449" s="20" t="str">
        <f t="shared" si="78"/>
        <v>-</v>
      </c>
      <c r="J449" s="21">
        <f t="shared" si="79"/>
        <v>0.40625</v>
      </c>
    </row>
    <row r="450" spans="1:10" x14ac:dyDescent="0.25">
      <c r="A450" s="158" t="s">
        <v>502</v>
      </c>
      <c r="B450" s="65">
        <v>5</v>
      </c>
      <c r="C450" s="66">
        <v>4</v>
      </c>
      <c r="D450" s="65">
        <v>49</v>
      </c>
      <c r="E450" s="66">
        <v>52</v>
      </c>
      <c r="F450" s="67"/>
      <c r="G450" s="65">
        <f t="shared" si="76"/>
        <v>1</v>
      </c>
      <c r="H450" s="66">
        <f t="shared" si="77"/>
        <v>-3</v>
      </c>
      <c r="I450" s="20">
        <f t="shared" si="78"/>
        <v>0.25</v>
      </c>
      <c r="J450" s="21">
        <f t="shared" si="79"/>
        <v>-5.7692307692307696E-2</v>
      </c>
    </row>
    <row r="451" spans="1:10" s="160" customFormat="1" x14ac:dyDescent="0.25">
      <c r="A451" s="178" t="s">
        <v>697</v>
      </c>
      <c r="B451" s="71">
        <v>19</v>
      </c>
      <c r="C451" s="72">
        <v>16</v>
      </c>
      <c r="D451" s="71">
        <v>303</v>
      </c>
      <c r="E451" s="72">
        <v>337</v>
      </c>
      <c r="F451" s="73"/>
      <c r="G451" s="71">
        <f t="shared" si="76"/>
        <v>3</v>
      </c>
      <c r="H451" s="72">
        <f t="shared" si="77"/>
        <v>-34</v>
      </c>
      <c r="I451" s="37">
        <f t="shared" si="78"/>
        <v>0.1875</v>
      </c>
      <c r="J451" s="38">
        <f t="shared" si="79"/>
        <v>-0.10089020771513353</v>
      </c>
    </row>
    <row r="452" spans="1:10" x14ac:dyDescent="0.25">
      <c r="A452" s="177"/>
      <c r="B452" s="143"/>
      <c r="C452" s="144"/>
      <c r="D452" s="143"/>
      <c r="E452" s="144"/>
      <c r="F452" s="145"/>
      <c r="G452" s="143"/>
      <c r="H452" s="144"/>
      <c r="I452" s="151"/>
      <c r="J452" s="152"/>
    </row>
    <row r="453" spans="1:10" s="139" customFormat="1" x14ac:dyDescent="0.25">
      <c r="A453" s="159" t="s">
        <v>85</v>
      </c>
      <c r="B453" s="65"/>
      <c r="C453" s="66"/>
      <c r="D453" s="65"/>
      <c r="E453" s="66"/>
      <c r="F453" s="67"/>
      <c r="G453" s="65"/>
      <c r="H453" s="66"/>
      <c r="I453" s="20"/>
      <c r="J453" s="21"/>
    </row>
    <row r="454" spans="1:10" x14ac:dyDescent="0.25">
      <c r="A454" s="158" t="s">
        <v>266</v>
      </c>
      <c r="B454" s="65">
        <v>23</v>
      </c>
      <c r="C454" s="66">
        <v>0</v>
      </c>
      <c r="D454" s="65">
        <v>215</v>
      </c>
      <c r="E454" s="66">
        <v>0</v>
      </c>
      <c r="F454" s="67"/>
      <c r="G454" s="65">
        <f>B454-C454</f>
        <v>23</v>
      </c>
      <c r="H454" s="66">
        <f>D454-E454</f>
        <v>215</v>
      </c>
      <c r="I454" s="20" t="str">
        <f>IF(C454=0, "-", IF(G454/C454&lt;10, G454/C454, "&gt;999%"))</f>
        <v>-</v>
      </c>
      <c r="J454" s="21" t="str">
        <f>IF(E454=0, "-", IF(H454/E454&lt;10, H454/E454, "&gt;999%"))</f>
        <v>-</v>
      </c>
    </row>
    <row r="455" spans="1:10" s="160" customFormat="1" x14ac:dyDescent="0.25">
      <c r="A455" s="178" t="s">
        <v>698</v>
      </c>
      <c r="B455" s="71">
        <v>23</v>
      </c>
      <c r="C455" s="72">
        <v>0</v>
      </c>
      <c r="D455" s="71">
        <v>215</v>
      </c>
      <c r="E455" s="72">
        <v>0</v>
      </c>
      <c r="F455" s="73"/>
      <c r="G455" s="71">
        <f>B455-C455</f>
        <v>23</v>
      </c>
      <c r="H455" s="72">
        <f>D455-E455</f>
        <v>215</v>
      </c>
      <c r="I455" s="37" t="str">
        <f>IF(C455=0, "-", IF(G455/C455&lt;10, G455/C455, "&gt;999%"))</f>
        <v>-</v>
      </c>
      <c r="J455" s="38" t="str">
        <f>IF(E455=0, "-", IF(H455/E455&lt;10, H455/E455, "&gt;999%"))</f>
        <v>-</v>
      </c>
    </row>
    <row r="456" spans="1:10" x14ac:dyDescent="0.25">
      <c r="A456" s="177"/>
      <c r="B456" s="143"/>
      <c r="C456" s="144"/>
      <c r="D456" s="143"/>
      <c r="E456" s="144"/>
      <c r="F456" s="145"/>
      <c r="G456" s="143"/>
      <c r="H456" s="144"/>
      <c r="I456" s="151"/>
      <c r="J456" s="152"/>
    </row>
    <row r="457" spans="1:10" s="139" customFormat="1" x14ac:dyDescent="0.25">
      <c r="A457" s="159" t="s">
        <v>86</v>
      </c>
      <c r="B457" s="65"/>
      <c r="C457" s="66"/>
      <c r="D457" s="65"/>
      <c r="E457" s="66"/>
      <c r="F457" s="67"/>
      <c r="G457" s="65"/>
      <c r="H457" s="66"/>
      <c r="I457" s="20"/>
      <c r="J457" s="21"/>
    </row>
    <row r="458" spans="1:10" x14ac:dyDescent="0.25">
      <c r="A458" s="158" t="s">
        <v>350</v>
      </c>
      <c r="B458" s="65">
        <v>0</v>
      </c>
      <c r="C458" s="66">
        <v>4</v>
      </c>
      <c r="D458" s="65">
        <v>81</v>
      </c>
      <c r="E458" s="66">
        <v>61</v>
      </c>
      <c r="F458" s="67"/>
      <c r="G458" s="65">
        <f t="shared" ref="G458:G466" si="80">B458-C458</f>
        <v>-4</v>
      </c>
      <c r="H458" s="66">
        <f t="shared" ref="H458:H466" si="81">D458-E458</f>
        <v>20</v>
      </c>
      <c r="I458" s="20">
        <f t="shared" ref="I458:I466" si="82">IF(C458=0, "-", IF(G458/C458&lt;10, G458/C458, "&gt;999%"))</f>
        <v>-1</v>
      </c>
      <c r="J458" s="21">
        <f t="shared" ref="J458:J466" si="83">IF(E458=0, "-", IF(H458/E458&lt;10, H458/E458, "&gt;999%"))</f>
        <v>0.32786885245901637</v>
      </c>
    </row>
    <row r="459" spans="1:10" x14ac:dyDescent="0.25">
      <c r="A459" s="158" t="s">
        <v>337</v>
      </c>
      <c r="B459" s="65">
        <v>0</v>
      </c>
      <c r="C459" s="66">
        <v>4</v>
      </c>
      <c r="D459" s="65">
        <v>15</v>
      </c>
      <c r="E459" s="66">
        <v>22</v>
      </c>
      <c r="F459" s="67"/>
      <c r="G459" s="65">
        <f t="shared" si="80"/>
        <v>-4</v>
      </c>
      <c r="H459" s="66">
        <f t="shared" si="81"/>
        <v>-7</v>
      </c>
      <c r="I459" s="20">
        <f t="shared" si="82"/>
        <v>-1</v>
      </c>
      <c r="J459" s="21">
        <f t="shared" si="83"/>
        <v>-0.31818181818181818</v>
      </c>
    </row>
    <row r="460" spans="1:10" x14ac:dyDescent="0.25">
      <c r="A460" s="158" t="s">
        <v>477</v>
      </c>
      <c r="B460" s="65">
        <v>5</v>
      </c>
      <c r="C460" s="66">
        <v>3</v>
      </c>
      <c r="D460" s="65">
        <v>104</v>
      </c>
      <c r="E460" s="66">
        <v>61</v>
      </c>
      <c r="F460" s="67"/>
      <c r="G460" s="65">
        <f t="shared" si="80"/>
        <v>2</v>
      </c>
      <c r="H460" s="66">
        <f t="shared" si="81"/>
        <v>43</v>
      </c>
      <c r="I460" s="20">
        <f t="shared" si="82"/>
        <v>0.66666666666666663</v>
      </c>
      <c r="J460" s="21">
        <f t="shared" si="83"/>
        <v>0.70491803278688525</v>
      </c>
    </row>
    <row r="461" spans="1:10" x14ac:dyDescent="0.25">
      <c r="A461" s="158" t="s">
        <v>478</v>
      </c>
      <c r="B461" s="65">
        <v>5</v>
      </c>
      <c r="C461" s="66">
        <v>5</v>
      </c>
      <c r="D461" s="65">
        <v>115</v>
      </c>
      <c r="E461" s="66">
        <v>54</v>
      </c>
      <c r="F461" s="67"/>
      <c r="G461" s="65">
        <f t="shared" si="80"/>
        <v>0</v>
      </c>
      <c r="H461" s="66">
        <f t="shared" si="81"/>
        <v>61</v>
      </c>
      <c r="I461" s="20">
        <f t="shared" si="82"/>
        <v>0</v>
      </c>
      <c r="J461" s="21">
        <f t="shared" si="83"/>
        <v>1.1296296296296295</v>
      </c>
    </row>
    <row r="462" spans="1:10" x14ac:dyDescent="0.25">
      <c r="A462" s="158" t="s">
        <v>338</v>
      </c>
      <c r="B462" s="65">
        <v>1</v>
      </c>
      <c r="C462" s="66">
        <v>2</v>
      </c>
      <c r="D462" s="65">
        <v>26</v>
      </c>
      <c r="E462" s="66">
        <v>24</v>
      </c>
      <c r="F462" s="67"/>
      <c r="G462" s="65">
        <f t="shared" si="80"/>
        <v>-1</v>
      </c>
      <c r="H462" s="66">
        <f t="shared" si="81"/>
        <v>2</v>
      </c>
      <c r="I462" s="20">
        <f t="shared" si="82"/>
        <v>-0.5</v>
      </c>
      <c r="J462" s="21">
        <f t="shared" si="83"/>
        <v>8.3333333333333329E-2</v>
      </c>
    </row>
    <row r="463" spans="1:10" x14ac:dyDescent="0.25">
      <c r="A463" s="158" t="s">
        <v>434</v>
      </c>
      <c r="B463" s="65">
        <v>13</v>
      </c>
      <c r="C463" s="66">
        <v>41</v>
      </c>
      <c r="D463" s="65">
        <v>398</v>
      </c>
      <c r="E463" s="66">
        <v>359</v>
      </c>
      <c r="F463" s="67"/>
      <c r="G463" s="65">
        <f t="shared" si="80"/>
        <v>-28</v>
      </c>
      <c r="H463" s="66">
        <f t="shared" si="81"/>
        <v>39</v>
      </c>
      <c r="I463" s="20">
        <f t="shared" si="82"/>
        <v>-0.68292682926829273</v>
      </c>
      <c r="J463" s="21">
        <f t="shared" si="83"/>
        <v>0.10863509749303621</v>
      </c>
    </row>
    <row r="464" spans="1:10" x14ac:dyDescent="0.25">
      <c r="A464" s="158" t="s">
        <v>295</v>
      </c>
      <c r="B464" s="65">
        <v>1</v>
      </c>
      <c r="C464" s="66">
        <v>1</v>
      </c>
      <c r="D464" s="65">
        <v>8</v>
      </c>
      <c r="E464" s="66">
        <v>9</v>
      </c>
      <c r="F464" s="67"/>
      <c r="G464" s="65">
        <f t="shared" si="80"/>
        <v>0</v>
      </c>
      <c r="H464" s="66">
        <f t="shared" si="81"/>
        <v>-1</v>
      </c>
      <c r="I464" s="20">
        <f t="shared" si="82"/>
        <v>0</v>
      </c>
      <c r="J464" s="21">
        <f t="shared" si="83"/>
        <v>-0.1111111111111111</v>
      </c>
    </row>
    <row r="465" spans="1:10" x14ac:dyDescent="0.25">
      <c r="A465" s="158" t="s">
        <v>282</v>
      </c>
      <c r="B465" s="65">
        <v>0</v>
      </c>
      <c r="C465" s="66">
        <v>5</v>
      </c>
      <c r="D465" s="65">
        <v>72</v>
      </c>
      <c r="E465" s="66">
        <v>76</v>
      </c>
      <c r="F465" s="67"/>
      <c r="G465" s="65">
        <f t="shared" si="80"/>
        <v>-5</v>
      </c>
      <c r="H465" s="66">
        <f t="shared" si="81"/>
        <v>-4</v>
      </c>
      <c r="I465" s="20">
        <f t="shared" si="82"/>
        <v>-1</v>
      </c>
      <c r="J465" s="21">
        <f t="shared" si="83"/>
        <v>-5.2631578947368418E-2</v>
      </c>
    </row>
    <row r="466" spans="1:10" s="160" customFormat="1" x14ac:dyDescent="0.25">
      <c r="A466" s="178" t="s">
        <v>699</v>
      </c>
      <c r="B466" s="71">
        <v>25</v>
      </c>
      <c r="C466" s="72">
        <v>65</v>
      </c>
      <c r="D466" s="71">
        <v>819</v>
      </c>
      <c r="E466" s="72">
        <v>666</v>
      </c>
      <c r="F466" s="73"/>
      <c r="G466" s="71">
        <f t="shared" si="80"/>
        <v>-40</v>
      </c>
      <c r="H466" s="72">
        <f t="shared" si="81"/>
        <v>153</v>
      </c>
      <c r="I466" s="37">
        <f t="shared" si="82"/>
        <v>-0.61538461538461542</v>
      </c>
      <c r="J466" s="38">
        <f t="shared" si="83"/>
        <v>0.22972972972972974</v>
      </c>
    </row>
    <row r="467" spans="1:10" x14ac:dyDescent="0.25">
      <c r="A467" s="177"/>
      <c r="B467" s="143"/>
      <c r="C467" s="144"/>
      <c r="D467" s="143"/>
      <c r="E467" s="144"/>
      <c r="F467" s="145"/>
      <c r="G467" s="143"/>
      <c r="H467" s="144"/>
      <c r="I467" s="151"/>
      <c r="J467" s="152"/>
    </row>
    <row r="468" spans="1:10" s="139" customFormat="1" x14ac:dyDescent="0.25">
      <c r="A468" s="159" t="s">
        <v>87</v>
      </c>
      <c r="B468" s="65"/>
      <c r="C468" s="66"/>
      <c r="D468" s="65"/>
      <c r="E468" s="66"/>
      <c r="F468" s="67"/>
      <c r="G468" s="65"/>
      <c r="H468" s="66"/>
      <c r="I468" s="20"/>
      <c r="J468" s="21"/>
    </row>
    <row r="469" spans="1:10" x14ac:dyDescent="0.25">
      <c r="A469" s="158" t="s">
        <v>536</v>
      </c>
      <c r="B469" s="65">
        <v>159</v>
      </c>
      <c r="C469" s="66">
        <v>109</v>
      </c>
      <c r="D469" s="65">
        <v>1395</v>
      </c>
      <c r="E469" s="66">
        <v>1087</v>
      </c>
      <c r="F469" s="67"/>
      <c r="G469" s="65">
        <f>B469-C469</f>
        <v>50</v>
      </c>
      <c r="H469" s="66">
        <f>D469-E469</f>
        <v>308</v>
      </c>
      <c r="I469" s="20">
        <f>IF(C469=0, "-", IF(G469/C469&lt;10, G469/C469, "&gt;999%"))</f>
        <v>0.45871559633027525</v>
      </c>
      <c r="J469" s="21">
        <f>IF(E469=0, "-", IF(H469/E469&lt;10, H469/E469, "&gt;999%"))</f>
        <v>0.28334866605335784</v>
      </c>
    </row>
    <row r="470" spans="1:10" x14ac:dyDescent="0.25">
      <c r="A470" s="158" t="s">
        <v>537</v>
      </c>
      <c r="B470" s="65">
        <v>7</v>
      </c>
      <c r="C470" s="66">
        <v>16</v>
      </c>
      <c r="D470" s="65">
        <v>179</v>
      </c>
      <c r="E470" s="66">
        <v>45</v>
      </c>
      <c r="F470" s="67"/>
      <c r="G470" s="65">
        <f>B470-C470</f>
        <v>-9</v>
      </c>
      <c r="H470" s="66">
        <f>D470-E470</f>
        <v>134</v>
      </c>
      <c r="I470" s="20">
        <f>IF(C470=0, "-", IF(G470/C470&lt;10, G470/C470, "&gt;999%"))</f>
        <v>-0.5625</v>
      </c>
      <c r="J470" s="21">
        <f>IF(E470=0, "-", IF(H470/E470&lt;10, H470/E470, "&gt;999%"))</f>
        <v>2.9777777777777779</v>
      </c>
    </row>
    <row r="471" spans="1:10" x14ac:dyDescent="0.25">
      <c r="A471" s="158" t="s">
        <v>538</v>
      </c>
      <c r="B471" s="65">
        <v>0</v>
      </c>
      <c r="C471" s="66">
        <v>2</v>
      </c>
      <c r="D471" s="65">
        <v>14</v>
      </c>
      <c r="E471" s="66">
        <v>8</v>
      </c>
      <c r="F471" s="67"/>
      <c r="G471" s="65">
        <f>B471-C471</f>
        <v>-2</v>
      </c>
      <c r="H471" s="66">
        <f>D471-E471</f>
        <v>6</v>
      </c>
      <c r="I471" s="20">
        <f>IF(C471=0, "-", IF(G471/C471&lt;10, G471/C471, "&gt;999%"))</f>
        <v>-1</v>
      </c>
      <c r="J471" s="21">
        <f>IF(E471=0, "-", IF(H471/E471&lt;10, H471/E471, "&gt;999%"))</f>
        <v>0.75</v>
      </c>
    </row>
    <row r="472" spans="1:10" s="160" customFormat="1" x14ac:dyDescent="0.25">
      <c r="A472" s="178" t="s">
        <v>700</v>
      </c>
      <c r="B472" s="71">
        <v>166</v>
      </c>
      <c r="C472" s="72">
        <v>127</v>
      </c>
      <c r="D472" s="71">
        <v>1588</v>
      </c>
      <c r="E472" s="72">
        <v>1140</v>
      </c>
      <c r="F472" s="73"/>
      <c r="G472" s="71">
        <f>B472-C472</f>
        <v>39</v>
      </c>
      <c r="H472" s="72">
        <f>D472-E472</f>
        <v>448</v>
      </c>
      <c r="I472" s="37">
        <f>IF(C472=0, "-", IF(G472/C472&lt;10, G472/C472, "&gt;999%"))</f>
        <v>0.30708661417322836</v>
      </c>
      <c r="J472" s="38">
        <f>IF(E472=0, "-", IF(H472/E472&lt;10, H472/E472, "&gt;999%"))</f>
        <v>0.39298245614035088</v>
      </c>
    </row>
    <row r="473" spans="1:10" x14ac:dyDescent="0.25">
      <c r="A473" s="177"/>
      <c r="B473" s="143"/>
      <c r="C473" s="144"/>
      <c r="D473" s="143"/>
      <c r="E473" s="144"/>
      <c r="F473" s="145"/>
      <c r="G473" s="143"/>
      <c r="H473" s="144"/>
      <c r="I473" s="151"/>
      <c r="J473" s="152"/>
    </row>
    <row r="474" spans="1:10" s="139" customFormat="1" x14ac:dyDescent="0.25">
      <c r="A474" s="159" t="s">
        <v>88</v>
      </c>
      <c r="B474" s="65"/>
      <c r="C474" s="66"/>
      <c r="D474" s="65"/>
      <c r="E474" s="66"/>
      <c r="F474" s="67"/>
      <c r="G474" s="65"/>
      <c r="H474" s="66"/>
      <c r="I474" s="20"/>
      <c r="J474" s="21"/>
    </row>
    <row r="475" spans="1:10" x14ac:dyDescent="0.25">
      <c r="A475" s="158" t="s">
        <v>377</v>
      </c>
      <c r="B475" s="65">
        <v>25</v>
      </c>
      <c r="C475" s="66">
        <v>8</v>
      </c>
      <c r="D475" s="65">
        <v>332</v>
      </c>
      <c r="E475" s="66">
        <v>70</v>
      </c>
      <c r="F475" s="67"/>
      <c r="G475" s="65">
        <f t="shared" ref="G475:G483" si="84">B475-C475</f>
        <v>17</v>
      </c>
      <c r="H475" s="66">
        <f t="shared" ref="H475:H483" si="85">D475-E475</f>
        <v>262</v>
      </c>
      <c r="I475" s="20">
        <f t="shared" ref="I475:I483" si="86">IF(C475=0, "-", IF(G475/C475&lt;10, G475/C475, "&gt;999%"))</f>
        <v>2.125</v>
      </c>
      <c r="J475" s="21">
        <f t="shared" ref="J475:J483" si="87">IF(E475=0, "-", IF(H475/E475&lt;10, H475/E475, "&gt;999%"))</f>
        <v>3.7428571428571429</v>
      </c>
    </row>
    <row r="476" spans="1:10" x14ac:dyDescent="0.25">
      <c r="A476" s="158" t="s">
        <v>357</v>
      </c>
      <c r="B476" s="65">
        <v>9</v>
      </c>
      <c r="C476" s="66">
        <v>13</v>
      </c>
      <c r="D476" s="65">
        <v>241</v>
      </c>
      <c r="E476" s="66">
        <v>107</v>
      </c>
      <c r="F476" s="67"/>
      <c r="G476" s="65">
        <f t="shared" si="84"/>
        <v>-4</v>
      </c>
      <c r="H476" s="66">
        <f t="shared" si="85"/>
        <v>134</v>
      </c>
      <c r="I476" s="20">
        <f t="shared" si="86"/>
        <v>-0.30769230769230771</v>
      </c>
      <c r="J476" s="21">
        <f t="shared" si="87"/>
        <v>1.2523364485981308</v>
      </c>
    </row>
    <row r="477" spans="1:10" x14ac:dyDescent="0.25">
      <c r="A477" s="158" t="s">
        <v>503</v>
      </c>
      <c r="B477" s="65">
        <v>3</v>
      </c>
      <c r="C477" s="66">
        <v>5</v>
      </c>
      <c r="D477" s="65">
        <v>73</v>
      </c>
      <c r="E477" s="66">
        <v>127</v>
      </c>
      <c r="F477" s="67"/>
      <c r="G477" s="65">
        <f t="shared" si="84"/>
        <v>-2</v>
      </c>
      <c r="H477" s="66">
        <f t="shared" si="85"/>
        <v>-54</v>
      </c>
      <c r="I477" s="20">
        <f t="shared" si="86"/>
        <v>-0.4</v>
      </c>
      <c r="J477" s="21">
        <f t="shared" si="87"/>
        <v>-0.42519685039370081</v>
      </c>
    </row>
    <row r="478" spans="1:10" x14ac:dyDescent="0.25">
      <c r="A478" s="158" t="s">
        <v>412</v>
      </c>
      <c r="B478" s="65">
        <v>17</v>
      </c>
      <c r="C478" s="66">
        <v>17</v>
      </c>
      <c r="D478" s="65">
        <v>552</v>
      </c>
      <c r="E478" s="66">
        <v>338</v>
      </c>
      <c r="F478" s="67"/>
      <c r="G478" s="65">
        <f t="shared" si="84"/>
        <v>0</v>
      </c>
      <c r="H478" s="66">
        <f t="shared" si="85"/>
        <v>214</v>
      </c>
      <c r="I478" s="20">
        <f t="shared" si="86"/>
        <v>0</v>
      </c>
      <c r="J478" s="21">
        <f t="shared" si="87"/>
        <v>0.63313609467455623</v>
      </c>
    </row>
    <row r="479" spans="1:10" x14ac:dyDescent="0.25">
      <c r="A479" s="158" t="s">
        <v>556</v>
      </c>
      <c r="B479" s="65">
        <v>8</v>
      </c>
      <c r="C479" s="66">
        <v>3</v>
      </c>
      <c r="D479" s="65">
        <v>343</v>
      </c>
      <c r="E479" s="66">
        <v>292</v>
      </c>
      <c r="F479" s="67"/>
      <c r="G479" s="65">
        <f t="shared" si="84"/>
        <v>5</v>
      </c>
      <c r="H479" s="66">
        <f t="shared" si="85"/>
        <v>51</v>
      </c>
      <c r="I479" s="20">
        <f t="shared" si="86"/>
        <v>1.6666666666666667</v>
      </c>
      <c r="J479" s="21">
        <f t="shared" si="87"/>
        <v>0.17465753424657535</v>
      </c>
    </row>
    <row r="480" spans="1:10" x14ac:dyDescent="0.25">
      <c r="A480" s="158" t="s">
        <v>498</v>
      </c>
      <c r="B480" s="65">
        <v>0</v>
      </c>
      <c r="C480" s="66">
        <v>0</v>
      </c>
      <c r="D480" s="65">
        <v>6</v>
      </c>
      <c r="E480" s="66">
        <v>21</v>
      </c>
      <c r="F480" s="67"/>
      <c r="G480" s="65">
        <f t="shared" si="84"/>
        <v>0</v>
      </c>
      <c r="H480" s="66">
        <f t="shared" si="85"/>
        <v>-15</v>
      </c>
      <c r="I480" s="20" t="str">
        <f t="shared" si="86"/>
        <v>-</v>
      </c>
      <c r="J480" s="21">
        <f t="shared" si="87"/>
        <v>-0.7142857142857143</v>
      </c>
    </row>
    <row r="481" spans="1:10" x14ac:dyDescent="0.25">
      <c r="A481" s="158" t="s">
        <v>227</v>
      </c>
      <c r="B481" s="65">
        <v>0</v>
      </c>
      <c r="C481" s="66">
        <v>0</v>
      </c>
      <c r="D481" s="65">
        <v>16</v>
      </c>
      <c r="E481" s="66">
        <v>25</v>
      </c>
      <c r="F481" s="67"/>
      <c r="G481" s="65">
        <f t="shared" si="84"/>
        <v>0</v>
      </c>
      <c r="H481" s="66">
        <f t="shared" si="85"/>
        <v>-9</v>
      </c>
      <c r="I481" s="20" t="str">
        <f t="shared" si="86"/>
        <v>-</v>
      </c>
      <c r="J481" s="21">
        <f t="shared" si="87"/>
        <v>-0.36</v>
      </c>
    </row>
    <row r="482" spans="1:10" x14ac:dyDescent="0.25">
      <c r="A482" s="158" t="s">
        <v>513</v>
      </c>
      <c r="B482" s="65">
        <v>15</v>
      </c>
      <c r="C482" s="66">
        <v>41</v>
      </c>
      <c r="D482" s="65">
        <v>332</v>
      </c>
      <c r="E482" s="66">
        <v>466</v>
      </c>
      <c r="F482" s="67"/>
      <c r="G482" s="65">
        <f t="shared" si="84"/>
        <v>-26</v>
      </c>
      <c r="H482" s="66">
        <f t="shared" si="85"/>
        <v>-134</v>
      </c>
      <c r="I482" s="20">
        <f t="shared" si="86"/>
        <v>-0.63414634146341464</v>
      </c>
      <c r="J482" s="21">
        <f t="shared" si="87"/>
        <v>-0.28755364806866951</v>
      </c>
    </row>
    <row r="483" spans="1:10" s="160" customFormat="1" x14ac:dyDescent="0.25">
      <c r="A483" s="178" t="s">
        <v>701</v>
      </c>
      <c r="B483" s="71">
        <v>77</v>
      </c>
      <c r="C483" s="72">
        <v>87</v>
      </c>
      <c r="D483" s="71">
        <v>1895</v>
      </c>
      <c r="E483" s="72">
        <v>1446</v>
      </c>
      <c r="F483" s="73"/>
      <c r="G483" s="71">
        <f t="shared" si="84"/>
        <v>-10</v>
      </c>
      <c r="H483" s="72">
        <f t="shared" si="85"/>
        <v>449</v>
      </c>
      <c r="I483" s="37">
        <f t="shared" si="86"/>
        <v>-0.11494252873563218</v>
      </c>
      <c r="J483" s="38">
        <f t="shared" si="87"/>
        <v>0.31051175656984786</v>
      </c>
    </row>
    <row r="484" spans="1:10" x14ac:dyDescent="0.25">
      <c r="A484" s="177"/>
      <c r="B484" s="143"/>
      <c r="C484" s="144"/>
      <c r="D484" s="143"/>
      <c r="E484" s="144"/>
      <c r="F484" s="145"/>
      <c r="G484" s="143"/>
      <c r="H484" s="144"/>
      <c r="I484" s="151"/>
      <c r="J484" s="152"/>
    </row>
    <row r="485" spans="1:10" s="139" customFormat="1" x14ac:dyDescent="0.25">
      <c r="A485" s="159" t="s">
        <v>89</v>
      </c>
      <c r="B485" s="65"/>
      <c r="C485" s="66"/>
      <c r="D485" s="65"/>
      <c r="E485" s="66"/>
      <c r="F485" s="67"/>
      <c r="G485" s="65"/>
      <c r="H485" s="66"/>
      <c r="I485" s="20"/>
      <c r="J485" s="21"/>
    </row>
    <row r="486" spans="1:10" x14ac:dyDescent="0.25">
      <c r="A486" s="158" t="s">
        <v>351</v>
      </c>
      <c r="B486" s="65">
        <v>0</v>
      </c>
      <c r="C486" s="66">
        <v>0</v>
      </c>
      <c r="D486" s="65">
        <v>0</v>
      </c>
      <c r="E486" s="66">
        <v>3</v>
      </c>
      <c r="F486" s="67"/>
      <c r="G486" s="65">
        <f>B486-C486</f>
        <v>0</v>
      </c>
      <c r="H486" s="66">
        <f>D486-E486</f>
        <v>-3</v>
      </c>
      <c r="I486" s="20" t="str">
        <f>IF(C486=0, "-", IF(G486/C486&lt;10, G486/C486, "&gt;999%"))</f>
        <v>-</v>
      </c>
      <c r="J486" s="21">
        <f>IF(E486=0, "-", IF(H486/E486&lt;10, H486/E486, "&gt;999%"))</f>
        <v>-1</v>
      </c>
    </row>
    <row r="487" spans="1:10" x14ac:dyDescent="0.25">
      <c r="A487" s="158" t="s">
        <v>493</v>
      </c>
      <c r="B487" s="65">
        <v>1</v>
      </c>
      <c r="C487" s="66">
        <v>0</v>
      </c>
      <c r="D487" s="65">
        <v>9</v>
      </c>
      <c r="E487" s="66">
        <v>3</v>
      </c>
      <c r="F487" s="67"/>
      <c r="G487" s="65">
        <f>B487-C487</f>
        <v>1</v>
      </c>
      <c r="H487" s="66">
        <f>D487-E487</f>
        <v>6</v>
      </c>
      <c r="I487" s="20" t="str">
        <f>IF(C487=0, "-", IF(G487/C487&lt;10, G487/C487, "&gt;999%"))</f>
        <v>-</v>
      </c>
      <c r="J487" s="21">
        <f>IF(E487=0, "-", IF(H487/E487&lt;10, H487/E487, "&gt;999%"))</f>
        <v>2</v>
      </c>
    </row>
    <row r="488" spans="1:10" x14ac:dyDescent="0.25">
      <c r="A488" s="158" t="s">
        <v>296</v>
      </c>
      <c r="B488" s="65">
        <v>0</v>
      </c>
      <c r="C488" s="66">
        <v>0</v>
      </c>
      <c r="D488" s="65">
        <v>3</v>
      </c>
      <c r="E488" s="66">
        <v>5</v>
      </c>
      <c r="F488" s="67"/>
      <c r="G488" s="65">
        <f>B488-C488</f>
        <v>0</v>
      </c>
      <c r="H488" s="66">
        <f>D488-E488</f>
        <v>-2</v>
      </c>
      <c r="I488" s="20" t="str">
        <f>IF(C488=0, "-", IF(G488/C488&lt;10, G488/C488, "&gt;999%"))</f>
        <v>-</v>
      </c>
      <c r="J488" s="21">
        <f>IF(E488=0, "-", IF(H488/E488&lt;10, H488/E488, "&gt;999%"))</f>
        <v>-0.4</v>
      </c>
    </row>
    <row r="489" spans="1:10" s="160" customFormat="1" x14ac:dyDescent="0.25">
      <c r="A489" s="178" t="s">
        <v>702</v>
      </c>
      <c r="B489" s="71">
        <v>1</v>
      </c>
      <c r="C489" s="72">
        <v>0</v>
      </c>
      <c r="D489" s="71">
        <v>12</v>
      </c>
      <c r="E489" s="72">
        <v>11</v>
      </c>
      <c r="F489" s="73"/>
      <c r="G489" s="71">
        <f>B489-C489</f>
        <v>1</v>
      </c>
      <c r="H489" s="72">
        <f>D489-E489</f>
        <v>1</v>
      </c>
      <c r="I489" s="37" t="str">
        <f>IF(C489=0, "-", IF(G489/C489&lt;10, G489/C489, "&gt;999%"))</f>
        <v>-</v>
      </c>
      <c r="J489" s="38">
        <f>IF(E489=0, "-", IF(H489/E489&lt;10, H489/E489, "&gt;999%"))</f>
        <v>9.0909090909090912E-2</v>
      </c>
    </row>
    <row r="490" spans="1:10" x14ac:dyDescent="0.25">
      <c r="A490" s="177"/>
      <c r="B490" s="143"/>
      <c r="C490" s="144"/>
      <c r="D490" s="143"/>
      <c r="E490" s="144"/>
      <c r="F490" s="145"/>
      <c r="G490" s="143"/>
      <c r="H490" s="144"/>
      <c r="I490" s="151"/>
      <c r="J490" s="152"/>
    </row>
    <row r="491" spans="1:10" s="139" customFormat="1" x14ac:dyDescent="0.25">
      <c r="A491" s="159" t="s">
        <v>90</v>
      </c>
      <c r="B491" s="65"/>
      <c r="C491" s="66"/>
      <c r="D491" s="65"/>
      <c r="E491" s="66"/>
      <c r="F491" s="67"/>
      <c r="G491" s="65"/>
      <c r="H491" s="66"/>
      <c r="I491" s="20"/>
      <c r="J491" s="21"/>
    </row>
    <row r="492" spans="1:10" x14ac:dyDescent="0.25">
      <c r="A492" s="158" t="s">
        <v>583</v>
      </c>
      <c r="B492" s="65">
        <v>4</v>
      </c>
      <c r="C492" s="66">
        <v>6</v>
      </c>
      <c r="D492" s="65">
        <v>134</v>
      </c>
      <c r="E492" s="66">
        <v>190</v>
      </c>
      <c r="F492" s="67"/>
      <c r="G492" s="65">
        <f>B492-C492</f>
        <v>-2</v>
      </c>
      <c r="H492" s="66">
        <f>D492-E492</f>
        <v>-56</v>
      </c>
      <c r="I492" s="20">
        <f>IF(C492=0, "-", IF(G492/C492&lt;10, G492/C492, "&gt;999%"))</f>
        <v>-0.33333333333333331</v>
      </c>
      <c r="J492" s="21">
        <f>IF(E492=0, "-", IF(H492/E492&lt;10, H492/E492, "&gt;999%"))</f>
        <v>-0.29473684210526313</v>
      </c>
    </row>
    <row r="493" spans="1:10" s="160" customFormat="1" x14ac:dyDescent="0.25">
      <c r="A493" s="178" t="s">
        <v>703</v>
      </c>
      <c r="B493" s="71">
        <v>4</v>
      </c>
      <c r="C493" s="72">
        <v>6</v>
      </c>
      <c r="D493" s="71">
        <v>134</v>
      </c>
      <c r="E493" s="72">
        <v>190</v>
      </c>
      <c r="F493" s="73"/>
      <c r="G493" s="71">
        <f>B493-C493</f>
        <v>-2</v>
      </c>
      <c r="H493" s="72">
        <f>D493-E493</f>
        <v>-56</v>
      </c>
      <c r="I493" s="37">
        <f>IF(C493=0, "-", IF(G493/C493&lt;10, G493/C493, "&gt;999%"))</f>
        <v>-0.33333333333333331</v>
      </c>
      <c r="J493" s="38">
        <f>IF(E493=0, "-", IF(H493/E493&lt;10, H493/E493, "&gt;999%"))</f>
        <v>-0.29473684210526313</v>
      </c>
    </row>
    <row r="494" spans="1:10" x14ac:dyDescent="0.25">
      <c r="A494" s="177"/>
      <c r="B494" s="143"/>
      <c r="C494" s="144"/>
      <c r="D494" s="143"/>
      <c r="E494" s="144"/>
      <c r="F494" s="145"/>
      <c r="G494" s="143"/>
      <c r="H494" s="144"/>
      <c r="I494" s="151"/>
      <c r="J494" s="152"/>
    </row>
    <row r="495" spans="1:10" s="139" customFormat="1" x14ac:dyDescent="0.25">
      <c r="A495" s="159" t="s">
        <v>91</v>
      </c>
      <c r="B495" s="65"/>
      <c r="C495" s="66"/>
      <c r="D495" s="65"/>
      <c r="E495" s="66"/>
      <c r="F495" s="67"/>
      <c r="G495" s="65"/>
      <c r="H495" s="66"/>
      <c r="I495" s="20"/>
      <c r="J495" s="21"/>
    </row>
    <row r="496" spans="1:10" x14ac:dyDescent="0.25">
      <c r="A496" s="158" t="s">
        <v>569</v>
      </c>
      <c r="B496" s="65">
        <v>0</v>
      </c>
      <c r="C496" s="66">
        <v>0</v>
      </c>
      <c r="D496" s="65">
        <v>1</v>
      </c>
      <c r="E496" s="66">
        <v>0</v>
      </c>
      <c r="F496" s="67"/>
      <c r="G496" s="65">
        <f>B496-C496</f>
        <v>0</v>
      </c>
      <c r="H496" s="66">
        <f>D496-E496</f>
        <v>1</v>
      </c>
      <c r="I496" s="20" t="str">
        <f>IF(C496=0, "-", IF(G496/C496&lt;10, G496/C496, "&gt;999%"))</f>
        <v>-</v>
      </c>
      <c r="J496" s="21" t="str">
        <f>IF(E496=0, "-", IF(H496/E496&lt;10, H496/E496, "&gt;999%"))</f>
        <v>-</v>
      </c>
    </row>
    <row r="497" spans="1:10" s="160" customFormat="1" x14ac:dyDescent="0.25">
      <c r="A497" s="178" t="s">
        <v>704</v>
      </c>
      <c r="B497" s="71">
        <v>0</v>
      </c>
      <c r="C497" s="72">
        <v>0</v>
      </c>
      <c r="D497" s="71">
        <v>1</v>
      </c>
      <c r="E497" s="72">
        <v>0</v>
      </c>
      <c r="F497" s="73"/>
      <c r="G497" s="71">
        <f>B497-C497</f>
        <v>0</v>
      </c>
      <c r="H497" s="72">
        <f>D497-E497</f>
        <v>1</v>
      </c>
      <c r="I497" s="37" t="str">
        <f>IF(C497=0, "-", IF(G497/C497&lt;10, G497/C497, "&gt;999%"))</f>
        <v>-</v>
      </c>
      <c r="J497" s="38" t="str">
        <f>IF(E497=0, "-", IF(H497/E497&lt;10, H497/E497, "&gt;999%"))</f>
        <v>-</v>
      </c>
    </row>
    <row r="498" spans="1:10" x14ac:dyDescent="0.25">
      <c r="A498" s="177"/>
      <c r="B498" s="143"/>
      <c r="C498" s="144"/>
      <c r="D498" s="143"/>
      <c r="E498" s="144"/>
      <c r="F498" s="145"/>
      <c r="G498" s="143"/>
      <c r="H498" s="144"/>
      <c r="I498" s="151"/>
      <c r="J498" s="152"/>
    </row>
    <row r="499" spans="1:10" s="139" customFormat="1" x14ac:dyDescent="0.25">
      <c r="A499" s="159" t="s">
        <v>92</v>
      </c>
      <c r="B499" s="65"/>
      <c r="C499" s="66"/>
      <c r="D499" s="65"/>
      <c r="E499" s="66"/>
      <c r="F499" s="67"/>
      <c r="G499" s="65"/>
      <c r="H499" s="66"/>
      <c r="I499" s="20"/>
      <c r="J499" s="21"/>
    </row>
    <row r="500" spans="1:10" x14ac:dyDescent="0.25">
      <c r="A500" s="158" t="s">
        <v>211</v>
      </c>
      <c r="B500" s="65">
        <v>4</v>
      </c>
      <c r="C500" s="66">
        <v>0</v>
      </c>
      <c r="D500" s="65">
        <v>30</v>
      </c>
      <c r="E500" s="66">
        <v>155</v>
      </c>
      <c r="F500" s="67"/>
      <c r="G500" s="65">
        <f t="shared" ref="G500:G507" si="88">B500-C500</f>
        <v>4</v>
      </c>
      <c r="H500" s="66">
        <f t="shared" ref="H500:H507" si="89">D500-E500</f>
        <v>-125</v>
      </c>
      <c r="I500" s="20" t="str">
        <f t="shared" ref="I500:I507" si="90">IF(C500=0, "-", IF(G500/C500&lt;10, G500/C500, "&gt;999%"))</f>
        <v>-</v>
      </c>
      <c r="J500" s="21">
        <f t="shared" ref="J500:J507" si="91">IF(E500=0, "-", IF(H500/E500&lt;10, H500/E500, "&gt;999%"))</f>
        <v>-0.80645161290322576</v>
      </c>
    </row>
    <row r="501" spans="1:10" x14ac:dyDescent="0.25">
      <c r="A501" s="158" t="s">
        <v>378</v>
      </c>
      <c r="B501" s="65">
        <v>42</v>
      </c>
      <c r="C501" s="66">
        <v>23</v>
      </c>
      <c r="D501" s="65">
        <v>265</v>
      </c>
      <c r="E501" s="66">
        <v>383</v>
      </c>
      <c r="F501" s="67"/>
      <c r="G501" s="65">
        <f t="shared" si="88"/>
        <v>19</v>
      </c>
      <c r="H501" s="66">
        <f t="shared" si="89"/>
        <v>-118</v>
      </c>
      <c r="I501" s="20">
        <f t="shared" si="90"/>
        <v>0.82608695652173914</v>
      </c>
      <c r="J501" s="21">
        <f t="shared" si="91"/>
        <v>-0.30809399477806787</v>
      </c>
    </row>
    <row r="502" spans="1:10" x14ac:dyDescent="0.25">
      <c r="A502" s="158" t="s">
        <v>413</v>
      </c>
      <c r="B502" s="65">
        <v>15</v>
      </c>
      <c r="C502" s="66">
        <v>9</v>
      </c>
      <c r="D502" s="65">
        <v>139</v>
      </c>
      <c r="E502" s="66">
        <v>277</v>
      </c>
      <c r="F502" s="67"/>
      <c r="G502" s="65">
        <f t="shared" si="88"/>
        <v>6</v>
      </c>
      <c r="H502" s="66">
        <f t="shared" si="89"/>
        <v>-138</v>
      </c>
      <c r="I502" s="20">
        <f t="shared" si="90"/>
        <v>0.66666666666666663</v>
      </c>
      <c r="J502" s="21">
        <f t="shared" si="91"/>
        <v>-0.49819494584837543</v>
      </c>
    </row>
    <row r="503" spans="1:10" x14ac:dyDescent="0.25">
      <c r="A503" s="158" t="s">
        <v>453</v>
      </c>
      <c r="B503" s="65">
        <v>14</v>
      </c>
      <c r="C503" s="66">
        <v>4</v>
      </c>
      <c r="D503" s="65">
        <v>222</v>
      </c>
      <c r="E503" s="66">
        <v>232</v>
      </c>
      <c r="F503" s="67"/>
      <c r="G503" s="65">
        <f t="shared" si="88"/>
        <v>10</v>
      </c>
      <c r="H503" s="66">
        <f t="shared" si="89"/>
        <v>-10</v>
      </c>
      <c r="I503" s="20">
        <f t="shared" si="90"/>
        <v>2.5</v>
      </c>
      <c r="J503" s="21">
        <f t="shared" si="91"/>
        <v>-4.3103448275862072E-2</v>
      </c>
    </row>
    <row r="504" spans="1:10" x14ac:dyDescent="0.25">
      <c r="A504" s="158" t="s">
        <v>249</v>
      </c>
      <c r="B504" s="65">
        <v>9</v>
      </c>
      <c r="C504" s="66">
        <v>6</v>
      </c>
      <c r="D504" s="65">
        <v>136</v>
      </c>
      <c r="E504" s="66">
        <v>190</v>
      </c>
      <c r="F504" s="67"/>
      <c r="G504" s="65">
        <f t="shared" si="88"/>
        <v>3</v>
      </c>
      <c r="H504" s="66">
        <f t="shared" si="89"/>
        <v>-54</v>
      </c>
      <c r="I504" s="20">
        <f t="shared" si="90"/>
        <v>0.5</v>
      </c>
      <c r="J504" s="21">
        <f t="shared" si="91"/>
        <v>-0.28421052631578947</v>
      </c>
    </row>
    <row r="505" spans="1:10" x14ac:dyDescent="0.25">
      <c r="A505" s="158" t="s">
        <v>228</v>
      </c>
      <c r="B505" s="65">
        <v>1</v>
      </c>
      <c r="C505" s="66">
        <v>9</v>
      </c>
      <c r="D505" s="65">
        <v>65</v>
      </c>
      <c r="E505" s="66">
        <v>159</v>
      </c>
      <c r="F505" s="67"/>
      <c r="G505" s="65">
        <f t="shared" si="88"/>
        <v>-8</v>
      </c>
      <c r="H505" s="66">
        <f t="shared" si="89"/>
        <v>-94</v>
      </c>
      <c r="I505" s="20">
        <f t="shared" si="90"/>
        <v>-0.88888888888888884</v>
      </c>
      <c r="J505" s="21">
        <f t="shared" si="91"/>
        <v>-0.5911949685534591</v>
      </c>
    </row>
    <row r="506" spans="1:10" x14ac:dyDescent="0.25">
      <c r="A506" s="158" t="s">
        <v>273</v>
      </c>
      <c r="B506" s="65">
        <v>5</v>
      </c>
      <c r="C506" s="66">
        <v>8</v>
      </c>
      <c r="D506" s="65">
        <v>86</v>
      </c>
      <c r="E506" s="66">
        <v>82</v>
      </c>
      <c r="F506" s="67"/>
      <c r="G506" s="65">
        <f t="shared" si="88"/>
        <v>-3</v>
      </c>
      <c r="H506" s="66">
        <f t="shared" si="89"/>
        <v>4</v>
      </c>
      <c r="I506" s="20">
        <f t="shared" si="90"/>
        <v>-0.375</v>
      </c>
      <c r="J506" s="21">
        <f t="shared" si="91"/>
        <v>4.878048780487805E-2</v>
      </c>
    </row>
    <row r="507" spans="1:10" s="160" customFormat="1" x14ac:dyDescent="0.25">
      <c r="A507" s="178" t="s">
        <v>705</v>
      </c>
      <c r="B507" s="71">
        <v>90</v>
      </c>
      <c r="C507" s="72">
        <v>59</v>
      </c>
      <c r="D507" s="71">
        <v>943</v>
      </c>
      <c r="E507" s="72">
        <v>1478</v>
      </c>
      <c r="F507" s="73"/>
      <c r="G507" s="71">
        <f t="shared" si="88"/>
        <v>31</v>
      </c>
      <c r="H507" s="72">
        <f t="shared" si="89"/>
        <v>-535</v>
      </c>
      <c r="I507" s="37">
        <f t="shared" si="90"/>
        <v>0.52542372881355937</v>
      </c>
      <c r="J507" s="38">
        <f t="shared" si="91"/>
        <v>-0.36197564276048716</v>
      </c>
    </row>
    <row r="508" spans="1:10" x14ac:dyDescent="0.25">
      <c r="A508" s="177"/>
      <c r="B508" s="143"/>
      <c r="C508" s="144"/>
      <c r="D508" s="143"/>
      <c r="E508" s="144"/>
      <c r="F508" s="145"/>
      <c r="G508" s="143"/>
      <c r="H508" s="144"/>
      <c r="I508" s="151"/>
      <c r="J508" s="152"/>
    </row>
    <row r="509" spans="1:10" s="139" customFormat="1" x14ac:dyDescent="0.25">
      <c r="A509" s="159" t="s">
        <v>93</v>
      </c>
      <c r="B509" s="65"/>
      <c r="C509" s="66"/>
      <c r="D509" s="65"/>
      <c r="E509" s="66"/>
      <c r="F509" s="67"/>
      <c r="G509" s="65"/>
      <c r="H509" s="66"/>
      <c r="I509" s="20"/>
      <c r="J509" s="21"/>
    </row>
    <row r="510" spans="1:10" x14ac:dyDescent="0.25">
      <c r="A510" s="158" t="s">
        <v>414</v>
      </c>
      <c r="B510" s="65">
        <v>11</v>
      </c>
      <c r="C510" s="66">
        <v>12</v>
      </c>
      <c r="D510" s="65">
        <v>190</v>
      </c>
      <c r="E510" s="66">
        <v>125</v>
      </c>
      <c r="F510" s="67"/>
      <c r="G510" s="65">
        <f>B510-C510</f>
        <v>-1</v>
      </c>
      <c r="H510" s="66">
        <f>D510-E510</f>
        <v>65</v>
      </c>
      <c r="I510" s="20">
        <f>IF(C510=0, "-", IF(G510/C510&lt;10, G510/C510, "&gt;999%"))</f>
        <v>-8.3333333333333329E-2</v>
      </c>
      <c r="J510" s="21">
        <f>IF(E510=0, "-", IF(H510/E510&lt;10, H510/E510, "&gt;999%"))</f>
        <v>0.52</v>
      </c>
    </row>
    <row r="511" spans="1:10" x14ac:dyDescent="0.25">
      <c r="A511" s="158" t="s">
        <v>539</v>
      </c>
      <c r="B511" s="65">
        <v>78</v>
      </c>
      <c r="C511" s="66">
        <v>27</v>
      </c>
      <c r="D511" s="65">
        <v>590</v>
      </c>
      <c r="E511" s="66">
        <v>544</v>
      </c>
      <c r="F511" s="67"/>
      <c r="G511" s="65">
        <f>B511-C511</f>
        <v>51</v>
      </c>
      <c r="H511" s="66">
        <f>D511-E511</f>
        <v>46</v>
      </c>
      <c r="I511" s="20">
        <f>IF(C511=0, "-", IF(G511/C511&lt;10, G511/C511, "&gt;999%"))</f>
        <v>1.8888888888888888</v>
      </c>
      <c r="J511" s="21">
        <f>IF(E511=0, "-", IF(H511/E511&lt;10, H511/E511, "&gt;999%"))</f>
        <v>8.455882352941177E-2</v>
      </c>
    </row>
    <row r="512" spans="1:10" x14ac:dyDescent="0.25">
      <c r="A512" s="158" t="s">
        <v>454</v>
      </c>
      <c r="B512" s="65">
        <v>53</v>
      </c>
      <c r="C512" s="66">
        <v>13</v>
      </c>
      <c r="D512" s="65">
        <v>430</v>
      </c>
      <c r="E512" s="66">
        <v>204</v>
      </c>
      <c r="F512" s="67"/>
      <c r="G512" s="65">
        <f>B512-C512</f>
        <v>40</v>
      </c>
      <c r="H512" s="66">
        <f>D512-E512</f>
        <v>226</v>
      </c>
      <c r="I512" s="20">
        <f>IF(C512=0, "-", IF(G512/C512&lt;10, G512/C512, "&gt;999%"))</f>
        <v>3.0769230769230771</v>
      </c>
      <c r="J512" s="21">
        <f>IF(E512=0, "-", IF(H512/E512&lt;10, H512/E512, "&gt;999%"))</f>
        <v>1.107843137254902</v>
      </c>
    </row>
    <row r="513" spans="1:10" s="160" customFormat="1" x14ac:dyDescent="0.25">
      <c r="A513" s="178" t="s">
        <v>706</v>
      </c>
      <c r="B513" s="71">
        <v>142</v>
      </c>
      <c r="C513" s="72">
        <v>52</v>
      </c>
      <c r="D513" s="71">
        <v>1210</v>
      </c>
      <c r="E513" s="72">
        <v>873</v>
      </c>
      <c r="F513" s="73"/>
      <c r="G513" s="71">
        <f>B513-C513</f>
        <v>90</v>
      </c>
      <c r="H513" s="72">
        <f>D513-E513</f>
        <v>337</v>
      </c>
      <c r="I513" s="37">
        <f>IF(C513=0, "-", IF(G513/C513&lt;10, G513/C513, "&gt;999%"))</f>
        <v>1.7307692307692308</v>
      </c>
      <c r="J513" s="38">
        <f>IF(E513=0, "-", IF(H513/E513&lt;10, H513/E513, "&gt;999%"))</f>
        <v>0.38602520045819017</v>
      </c>
    </row>
    <row r="514" spans="1:10" x14ac:dyDescent="0.25">
      <c r="A514" s="177"/>
      <c r="B514" s="143"/>
      <c r="C514" s="144"/>
      <c r="D514" s="143"/>
      <c r="E514" s="144"/>
      <c r="F514" s="145"/>
      <c r="G514" s="143"/>
      <c r="H514" s="144"/>
      <c r="I514" s="151"/>
      <c r="J514" s="152"/>
    </row>
    <row r="515" spans="1:10" s="139" customFormat="1" x14ac:dyDescent="0.25">
      <c r="A515" s="159" t="s">
        <v>94</v>
      </c>
      <c r="B515" s="65"/>
      <c r="C515" s="66"/>
      <c r="D515" s="65"/>
      <c r="E515" s="66"/>
      <c r="F515" s="67"/>
      <c r="G515" s="65"/>
      <c r="H515" s="66"/>
      <c r="I515" s="20"/>
      <c r="J515" s="21"/>
    </row>
    <row r="516" spans="1:10" x14ac:dyDescent="0.25">
      <c r="A516" s="158" t="s">
        <v>320</v>
      </c>
      <c r="B516" s="65">
        <v>34</v>
      </c>
      <c r="C516" s="66">
        <v>0</v>
      </c>
      <c r="D516" s="65">
        <v>267</v>
      </c>
      <c r="E516" s="66">
        <v>44</v>
      </c>
      <c r="F516" s="67"/>
      <c r="G516" s="65">
        <f t="shared" ref="G516:G524" si="92">B516-C516</f>
        <v>34</v>
      </c>
      <c r="H516" s="66">
        <f t="shared" ref="H516:H524" si="93">D516-E516</f>
        <v>223</v>
      </c>
      <c r="I516" s="20" t="str">
        <f t="shared" ref="I516:I524" si="94">IF(C516=0, "-", IF(G516/C516&lt;10, G516/C516, "&gt;999%"))</f>
        <v>-</v>
      </c>
      <c r="J516" s="21">
        <f t="shared" ref="J516:J524" si="95">IF(E516=0, "-", IF(H516/E516&lt;10, H516/E516, "&gt;999%"))</f>
        <v>5.0681818181818183</v>
      </c>
    </row>
    <row r="517" spans="1:10" x14ac:dyDescent="0.25">
      <c r="A517" s="158" t="s">
        <v>415</v>
      </c>
      <c r="B517" s="65">
        <v>281</v>
      </c>
      <c r="C517" s="66">
        <v>185</v>
      </c>
      <c r="D517" s="65">
        <v>1812</v>
      </c>
      <c r="E517" s="66">
        <v>1895</v>
      </c>
      <c r="F517" s="67"/>
      <c r="G517" s="65">
        <f t="shared" si="92"/>
        <v>96</v>
      </c>
      <c r="H517" s="66">
        <f t="shared" si="93"/>
        <v>-83</v>
      </c>
      <c r="I517" s="20">
        <f t="shared" si="94"/>
        <v>0.51891891891891895</v>
      </c>
      <c r="J517" s="21">
        <f t="shared" si="95"/>
        <v>-4.3799472295514515E-2</v>
      </c>
    </row>
    <row r="518" spans="1:10" x14ac:dyDescent="0.25">
      <c r="A518" s="158" t="s">
        <v>229</v>
      </c>
      <c r="B518" s="65">
        <v>51</v>
      </c>
      <c r="C518" s="66">
        <v>24</v>
      </c>
      <c r="D518" s="65">
        <v>550</v>
      </c>
      <c r="E518" s="66">
        <v>588</v>
      </c>
      <c r="F518" s="67"/>
      <c r="G518" s="65">
        <f t="shared" si="92"/>
        <v>27</v>
      </c>
      <c r="H518" s="66">
        <f t="shared" si="93"/>
        <v>-38</v>
      </c>
      <c r="I518" s="20">
        <f t="shared" si="94"/>
        <v>1.125</v>
      </c>
      <c r="J518" s="21">
        <f t="shared" si="95"/>
        <v>-6.4625850340136057E-2</v>
      </c>
    </row>
    <row r="519" spans="1:10" x14ac:dyDescent="0.25">
      <c r="A519" s="158" t="s">
        <v>250</v>
      </c>
      <c r="B519" s="65">
        <v>0</v>
      </c>
      <c r="C519" s="66">
        <v>0</v>
      </c>
      <c r="D519" s="65">
        <v>0</v>
      </c>
      <c r="E519" s="66">
        <v>5</v>
      </c>
      <c r="F519" s="67"/>
      <c r="G519" s="65">
        <f t="shared" si="92"/>
        <v>0</v>
      </c>
      <c r="H519" s="66">
        <f t="shared" si="93"/>
        <v>-5</v>
      </c>
      <c r="I519" s="20" t="str">
        <f t="shared" si="94"/>
        <v>-</v>
      </c>
      <c r="J519" s="21">
        <f t="shared" si="95"/>
        <v>-1</v>
      </c>
    </row>
    <row r="520" spans="1:10" x14ac:dyDescent="0.25">
      <c r="A520" s="158" t="s">
        <v>251</v>
      </c>
      <c r="B520" s="65">
        <v>0</v>
      </c>
      <c r="C520" s="66">
        <v>0</v>
      </c>
      <c r="D520" s="65">
        <v>0</v>
      </c>
      <c r="E520" s="66">
        <v>71</v>
      </c>
      <c r="F520" s="67"/>
      <c r="G520" s="65">
        <f t="shared" si="92"/>
        <v>0</v>
      </c>
      <c r="H520" s="66">
        <f t="shared" si="93"/>
        <v>-71</v>
      </c>
      <c r="I520" s="20" t="str">
        <f t="shared" si="94"/>
        <v>-</v>
      </c>
      <c r="J520" s="21">
        <f t="shared" si="95"/>
        <v>-1</v>
      </c>
    </row>
    <row r="521" spans="1:10" x14ac:dyDescent="0.25">
      <c r="A521" s="158" t="s">
        <v>455</v>
      </c>
      <c r="B521" s="65">
        <v>159</v>
      </c>
      <c r="C521" s="66">
        <v>94</v>
      </c>
      <c r="D521" s="65">
        <v>1685</v>
      </c>
      <c r="E521" s="66">
        <v>1723</v>
      </c>
      <c r="F521" s="67"/>
      <c r="G521" s="65">
        <f t="shared" si="92"/>
        <v>65</v>
      </c>
      <c r="H521" s="66">
        <f t="shared" si="93"/>
        <v>-38</v>
      </c>
      <c r="I521" s="20">
        <f t="shared" si="94"/>
        <v>0.69148936170212771</v>
      </c>
      <c r="J521" s="21">
        <f t="shared" si="95"/>
        <v>-2.2054556006964595E-2</v>
      </c>
    </row>
    <row r="522" spans="1:10" x14ac:dyDescent="0.25">
      <c r="A522" s="158" t="s">
        <v>230</v>
      </c>
      <c r="B522" s="65">
        <v>69</v>
      </c>
      <c r="C522" s="66">
        <v>8</v>
      </c>
      <c r="D522" s="65">
        <v>437</v>
      </c>
      <c r="E522" s="66">
        <v>263</v>
      </c>
      <c r="F522" s="67"/>
      <c r="G522" s="65">
        <f t="shared" si="92"/>
        <v>61</v>
      </c>
      <c r="H522" s="66">
        <f t="shared" si="93"/>
        <v>174</v>
      </c>
      <c r="I522" s="20">
        <f t="shared" si="94"/>
        <v>7.625</v>
      </c>
      <c r="J522" s="21">
        <f t="shared" si="95"/>
        <v>0.66159695817490494</v>
      </c>
    </row>
    <row r="523" spans="1:10" x14ac:dyDescent="0.25">
      <c r="A523" s="158" t="s">
        <v>379</v>
      </c>
      <c r="B523" s="65">
        <v>172</v>
      </c>
      <c r="C523" s="66">
        <v>129</v>
      </c>
      <c r="D523" s="65">
        <v>1692</v>
      </c>
      <c r="E523" s="66">
        <v>1775</v>
      </c>
      <c r="F523" s="67"/>
      <c r="G523" s="65">
        <f t="shared" si="92"/>
        <v>43</v>
      </c>
      <c r="H523" s="66">
        <f t="shared" si="93"/>
        <v>-83</v>
      </c>
      <c r="I523" s="20">
        <f t="shared" si="94"/>
        <v>0.33333333333333331</v>
      </c>
      <c r="J523" s="21">
        <f t="shared" si="95"/>
        <v>-4.6760563380281693E-2</v>
      </c>
    </row>
    <row r="524" spans="1:10" s="160" customFormat="1" x14ac:dyDescent="0.25">
      <c r="A524" s="178" t="s">
        <v>707</v>
      </c>
      <c r="B524" s="71">
        <v>766</v>
      </c>
      <c r="C524" s="72">
        <v>440</v>
      </c>
      <c r="D524" s="71">
        <v>6443</v>
      </c>
      <c r="E524" s="72">
        <v>6364</v>
      </c>
      <c r="F524" s="73"/>
      <c r="G524" s="71">
        <f t="shared" si="92"/>
        <v>326</v>
      </c>
      <c r="H524" s="72">
        <f t="shared" si="93"/>
        <v>79</v>
      </c>
      <c r="I524" s="37">
        <f t="shared" si="94"/>
        <v>0.74090909090909096</v>
      </c>
      <c r="J524" s="38">
        <f t="shared" si="95"/>
        <v>1.2413576367064739E-2</v>
      </c>
    </row>
    <row r="525" spans="1:10" x14ac:dyDescent="0.25">
      <c r="A525" s="177"/>
      <c r="B525" s="143"/>
      <c r="C525" s="144"/>
      <c r="D525" s="143"/>
      <c r="E525" s="144"/>
      <c r="F525" s="145"/>
      <c r="G525" s="143"/>
      <c r="H525" s="144"/>
      <c r="I525" s="151"/>
      <c r="J525" s="152"/>
    </row>
    <row r="526" spans="1:10" s="139" customFormat="1" x14ac:dyDescent="0.25">
      <c r="A526" s="159" t="s">
        <v>95</v>
      </c>
      <c r="B526" s="65"/>
      <c r="C526" s="66"/>
      <c r="D526" s="65"/>
      <c r="E526" s="66"/>
      <c r="F526" s="67"/>
      <c r="G526" s="65"/>
      <c r="H526" s="66"/>
      <c r="I526" s="20"/>
      <c r="J526" s="21"/>
    </row>
    <row r="527" spans="1:10" x14ac:dyDescent="0.25">
      <c r="A527" s="158" t="s">
        <v>212</v>
      </c>
      <c r="B527" s="65">
        <v>0</v>
      </c>
      <c r="C527" s="66">
        <v>36</v>
      </c>
      <c r="D527" s="65">
        <v>341</v>
      </c>
      <c r="E527" s="66">
        <v>527</v>
      </c>
      <c r="F527" s="67"/>
      <c r="G527" s="65">
        <f t="shared" ref="G527:G533" si="96">B527-C527</f>
        <v>-36</v>
      </c>
      <c r="H527" s="66">
        <f t="shared" ref="H527:H533" si="97">D527-E527</f>
        <v>-186</v>
      </c>
      <c r="I527" s="20">
        <f t="shared" ref="I527:I533" si="98">IF(C527=0, "-", IF(G527/C527&lt;10, G527/C527, "&gt;999%"))</f>
        <v>-1</v>
      </c>
      <c r="J527" s="21">
        <f t="shared" ref="J527:J533" si="99">IF(E527=0, "-", IF(H527/E527&lt;10, H527/E527, "&gt;999%"))</f>
        <v>-0.35294117647058826</v>
      </c>
    </row>
    <row r="528" spans="1:10" x14ac:dyDescent="0.25">
      <c r="A528" s="158" t="s">
        <v>358</v>
      </c>
      <c r="B528" s="65">
        <v>41</v>
      </c>
      <c r="C528" s="66">
        <v>28</v>
      </c>
      <c r="D528" s="65">
        <v>379</v>
      </c>
      <c r="E528" s="66">
        <v>464</v>
      </c>
      <c r="F528" s="67"/>
      <c r="G528" s="65">
        <f t="shared" si="96"/>
        <v>13</v>
      </c>
      <c r="H528" s="66">
        <f t="shared" si="97"/>
        <v>-85</v>
      </c>
      <c r="I528" s="20">
        <f t="shared" si="98"/>
        <v>0.4642857142857143</v>
      </c>
      <c r="J528" s="21">
        <f t="shared" si="99"/>
        <v>-0.18318965517241378</v>
      </c>
    </row>
    <row r="529" spans="1:10" x14ac:dyDescent="0.25">
      <c r="A529" s="158" t="s">
        <v>359</v>
      </c>
      <c r="B529" s="65">
        <v>172</v>
      </c>
      <c r="C529" s="66">
        <v>43</v>
      </c>
      <c r="D529" s="65">
        <v>1259</v>
      </c>
      <c r="E529" s="66">
        <v>1113</v>
      </c>
      <c r="F529" s="67"/>
      <c r="G529" s="65">
        <f t="shared" si="96"/>
        <v>129</v>
      </c>
      <c r="H529" s="66">
        <f t="shared" si="97"/>
        <v>146</v>
      </c>
      <c r="I529" s="20">
        <f t="shared" si="98"/>
        <v>3</v>
      </c>
      <c r="J529" s="21">
        <f t="shared" si="99"/>
        <v>0.13117699910152741</v>
      </c>
    </row>
    <row r="530" spans="1:10" x14ac:dyDescent="0.25">
      <c r="A530" s="158" t="s">
        <v>380</v>
      </c>
      <c r="B530" s="65">
        <v>5</v>
      </c>
      <c r="C530" s="66">
        <v>10</v>
      </c>
      <c r="D530" s="65">
        <v>58</v>
      </c>
      <c r="E530" s="66">
        <v>50</v>
      </c>
      <c r="F530" s="67"/>
      <c r="G530" s="65">
        <f t="shared" si="96"/>
        <v>-5</v>
      </c>
      <c r="H530" s="66">
        <f t="shared" si="97"/>
        <v>8</v>
      </c>
      <c r="I530" s="20">
        <f t="shared" si="98"/>
        <v>-0.5</v>
      </c>
      <c r="J530" s="21">
        <f t="shared" si="99"/>
        <v>0.16</v>
      </c>
    </row>
    <row r="531" spans="1:10" x14ac:dyDescent="0.25">
      <c r="A531" s="158" t="s">
        <v>213</v>
      </c>
      <c r="B531" s="65">
        <v>91</v>
      </c>
      <c r="C531" s="66">
        <v>79</v>
      </c>
      <c r="D531" s="65">
        <v>1234</v>
      </c>
      <c r="E531" s="66">
        <v>1095</v>
      </c>
      <c r="F531" s="67"/>
      <c r="G531" s="65">
        <f t="shared" si="96"/>
        <v>12</v>
      </c>
      <c r="H531" s="66">
        <f t="shared" si="97"/>
        <v>139</v>
      </c>
      <c r="I531" s="20">
        <f t="shared" si="98"/>
        <v>0.15189873417721519</v>
      </c>
      <c r="J531" s="21">
        <f t="shared" si="99"/>
        <v>0.12694063926940638</v>
      </c>
    </row>
    <row r="532" spans="1:10" x14ac:dyDescent="0.25">
      <c r="A532" s="158" t="s">
        <v>381</v>
      </c>
      <c r="B532" s="65">
        <v>49</v>
      </c>
      <c r="C532" s="66">
        <v>69</v>
      </c>
      <c r="D532" s="65">
        <v>554</v>
      </c>
      <c r="E532" s="66">
        <v>835</v>
      </c>
      <c r="F532" s="67"/>
      <c r="G532" s="65">
        <f t="shared" si="96"/>
        <v>-20</v>
      </c>
      <c r="H532" s="66">
        <f t="shared" si="97"/>
        <v>-281</v>
      </c>
      <c r="I532" s="20">
        <f t="shared" si="98"/>
        <v>-0.28985507246376813</v>
      </c>
      <c r="J532" s="21">
        <f t="shared" si="99"/>
        <v>-0.33652694610778444</v>
      </c>
    </row>
    <row r="533" spans="1:10" s="160" customFormat="1" x14ac:dyDescent="0.25">
      <c r="A533" s="178" t="s">
        <v>708</v>
      </c>
      <c r="B533" s="71">
        <v>358</v>
      </c>
      <c r="C533" s="72">
        <v>265</v>
      </c>
      <c r="D533" s="71">
        <v>3825</v>
      </c>
      <c r="E533" s="72">
        <v>4084</v>
      </c>
      <c r="F533" s="73"/>
      <c r="G533" s="71">
        <f t="shared" si="96"/>
        <v>93</v>
      </c>
      <c r="H533" s="72">
        <f t="shared" si="97"/>
        <v>-259</v>
      </c>
      <c r="I533" s="37">
        <f t="shared" si="98"/>
        <v>0.35094339622641507</v>
      </c>
      <c r="J533" s="38">
        <f t="shared" si="99"/>
        <v>-6.3418217433888341E-2</v>
      </c>
    </row>
    <row r="534" spans="1:10" x14ac:dyDescent="0.25">
      <c r="A534" s="177"/>
      <c r="B534" s="143"/>
      <c r="C534" s="144"/>
      <c r="D534" s="143"/>
      <c r="E534" s="144"/>
      <c r="F534" s="145"/>
      <c r="G534" s="143"/>
      <c r="H534" s="144"/>
      <c r="I534" s="151"/>
      <c r="J534" s="152"/>
    </row>
    <row r="535" spans="1:10" s="139" customFormat="1" x14ac:dyDescent="0.25">
      <c r="A535" s="159" t="s">
        <v>96</v>
      </c>
      <c r="B535" s="65"/>
      <c r="C535" s="66"/>
      <c r="D535" s="65"/>
      <c r="E535" s="66"/>
      <c r="F535" s="67"/>
      <c r="G535" s="65"/>
      <c r="H535" s="66"/>
      <c r="I535" s="20"/>
      <c r="J535" s="21"/>
    </row>
    <row r="536" spans="1:10" x14ac:dyDescent="0.25">
      <c r="A536" s="158" t="s">
        <v>267</v>
      </c>
      <c r="B536" s="65">
        <v>349</v>
      </c>
      <c r="C536" s="66">
        <v>0</v>
      </c>
      <c r="D536" s="65">
        <v>2206</v>
      </c>
      <c r="E536" s="66">
        <v>0</v>
      </c>
      <c r="F536" s="67"/>
      <c r="G536" s="65">
        <f>B536-C536</f>
        <v>349</v>
      </c>
      <c r="H536" s="66">
        <f>D536-E536</f>
        <v>2206</v>
      </c>
      <c r="I536" s="20" t="str">
        <f>IF(C536=0, "-", IF(G536/C536&lt;10, G536/C536, "&gt;999%"))</f>
        <v>-</v>
      </c>
      <c r="J536" s="21" t="str">
        <f>IF(E536=0, "-", IF(H536/E536&lt;10, H536/E536, "&gt;999%"))</f>
        <v>-</v>
      </c>
    </row>
    <row r="537" spans="1:10" x14ac:dyDescent="0.25">
      <c r="A537" s="158" t="s">
        <v>435</v>
      </c>
      <c r="B537" s="65">
        <v>32</v>
      </c>
      <c r="C537" s="66">
        <v>0</v>
      </c>
      <c r="D537" s="65">
        <v>1681</v>
      </c>
      <c r="E537" s="66">
        <v>0</v>
      </c>
      <c r="F537" s="67"/>
      <c r="G537" s="65">
        <f>B537-C537</f>
        <v>32</v>
      </c>
      <c r="H537" s="66">
        <f>D537-E537</f>
        <v>1681</v>
      </c>
      <c r="I537" s="20" t="str">
        <f>IF(C537=0, "-", IF(G537/C537&lt;10, G537/C537, "&gt;999%"))</f>
        <v>-</v>
      </c>
      <c r="J537" s="21" t="str">
        <f>IF(E537=0, "-", IF(H537/E537&lt;10, H537/E537, "&gt;999%"))</f>
        <v>-</v>
      </c>
    </row>
    <row r="538" spans="1:10" s="160" customFormat="1" x14ac:dyDescent="0.25">
      <c r="A538" s="178" t="s">
        <v>709</v>
      </c>
      <c r="B538" s="71">
        <v>381</v>
      </c>
      <c r="C538" s="72">
        <v>0</v>
      </c>
      <c r="D538" s="71">
        <v>3887</v>
      </c>
      <c r="E538" s="72">
        <v>0</v>
      </c>
      <c r="F538" s="73"/>
      <c r="G538" s="71">
        <f>B538-C538</f>
        <v>381</v>
      </c>
      <c r="H538" s="72">
        <f>D538-E538</f>
        <v>3887</v>
      </c>
      <c r="I538" s="37" t="str">
        <f>IF(C538=0, "-", IF(G538/C538&lt;10, G538/C538, "&gt;999%"))</f>
        <v>-</v>
      </c>
      <c r="J538" s="38" t="str">
        <f>IF(E538=0, "-", IF(H538/E538&lt;10, H538/E538, "&gt;999%"))</f>
        <v>-</v>
      </c>
    </row>
    <row r="539" spans="1:10" x14ac:dyDescent="0.25">
      <c r="A539" s="177"/>
      <c r="B539" s="143"/>
      <c r="C539" s="144"/>
      <c r="D539" s="143"/>
      <c r="E539" s="144"/>
      <c r="F539" s="145"/>
      <c r="G539" s="143"/>
      <c r="H539" s="144"/>
      <c r="I539" s="151"/>
      <c r="J539" s="152"/>
    </row>
    <row r="540" spans="1:10" s="139" customFormat="1" x14ac:dyDescent="0.25">
      <c r="A540" s="159" t="s">
        <v>97</v>
      </c>
      <c r="B540" s="65"/>
      <c r="C540" s="66"/>
      <c r="D540" s="65"/>
      <c r="E540" s="66"/>
      <c r="F540" s="67"/>
      <c r="G540" s="65"/>
      <c r="H540" s="66"/>
      <c r="I540" s="20"/>
      <c r="J540" s="21"/>
    </row>
    <row r="541" spans="1:10" x14ac:dyDescent="0.25">
      <c r="A541" s="158" t="s">
        <v>252</v>
      </c>
      <c r="B541" s="65">
        <v>105</v>
      </c>
      <c r="C541" s="66">
        <v>193</v>
      </c>
      <c r="D541" s="65">
        <v>1849</v>
      </c>
      <c r="E541" s="66">
        <v>2528</v>
      </c>
      <c r="F541" s="67"/>
      <c r="G541" s="65">
        <f t="shared" ref="G541:G564" si="100">B541-C541</f>
        <v>-88</v>
      </c>
      <c r="H541" s="66">
        <f t="shared" ref="H541:H564" si="101">D541-E541</f>
        <v>-679</v>
      </c>
      <c r="I541" s="20">
        <f t="shared" ref="I541:I564" si="102">IF(C541=0, "-", IF(G541/C541&lt;10, G541/C541, "&gt;999%"))</f>
        <v>-0.45595854922279794</v>
      </c>
      <c r="J541" s="21">
        <f t="shared" ref="J541:J564" si="103">IF(E541=0, "-", IF(H541/E541&lt;10, H541/E541, "&gt;999%"))</f>
        <v>-0.26859177215189872</v>
      </c>
    </row>
    <row r="542" spans="1:10" x14ac:dyDescent="0.25">
      <c r="A542" s="158" t="s">
        <v>382</v>
      </c>
      <c r="B542" s="65">
        <v>117</v>
      </c>
      <c r="C542" s="66">
        <v>95</v>
      </c>
      <c r="D542" s="65">
        <v>1826</v>
      </c>
      <c r="E542" s="66">
        <v>1448</v>
      </c>
      <c r="F542" s="67"/>
      <c r="G542" s="65">
        <f t="shared" si="100"/>
        <v>22</v>
      </c>
      <c r="H542" s="66">
        <f t="shared" si="101"/>
        <v>378</v>
      </c>
      <c r="I542" s="20">
        <f t="shared" si="102"/>
        <v>0.23157894736842105</v>
      </c>
      <c r="J542" s="21">
        <f t="shared" si="103"/>
        <v>0.2610497237569061</v>
      </c>
    </row>
    <row r="543" spans="1:10" x14ac:dyDescent="0.25">
      <c r="A543" s="158" t="s">
        <v>501</v>
      </c>
      <c r="B543" s="65">
        <v>15</v>
      </c>
      <c r="C543" s="66">
        <v>8</v>
      </c>
      <c r="D543" s="65">
        <v>90</v>
      </c>
      <c r="E543" s="66">
        <v>57</v>
      </c>
      <c r="F543" s="67"/>
      <c r="G543" s="65">
        <f t="shared" si="100"/>
        <v>7</v>
      </c>
      <c r="H543" s="66">
        <f t="shared" si="101"/>
        <v>33</v>
      </c>
      <c r="I543" s="20">
        <f t="shared" si="102"/>
        <v>0.875</v>
      </c>
      <c r="J543" s="21">
        <f t="shared" si="103"/>
        <v>0.57894736842105265</v>
      </c>
    </row>
    <row r="544" spans="1:10" x14ac:dyDescent="0.25">
      <c r="A544" s="158" t="s">
        <v>231</v>
      </c>
      <c r="B544" s="65">
        <v>397</v>
      </c>
      <c r="C544" s="66">
        <v>245</v>
      </c>
      <c r="D544" s="65">
        <v>5256</v>
      </c>
      <c r="E544" s="66">
        <v>6241</v>
      </c>
      <c r="F544" s="67"/>
      <c r="G544" s="65">
        <f t="shared" si="100"/>
        <v>152</v>
      </c>
      <c r="H544" s="66">
        <f t="shared" si="101"/>
        <v>-985</v>
      </c>
      <c r="I544" s="20">
        <f t="shared" si="102"/>
        <v>0.62040816326530612</v>
      </c>
      <c r="J544" s="21">
        <f t="shared" si="103"/>
        <v>-0.1578272712706297</v>
      </c>
    </row>
    <row r="545" spans="1:10" x14ac:dyDescent="0.25">
      <c r="A545" s="158" t="s">
        <v>383</v>
      </c>
      <c r="B545" s="65">
        <v>188</v>
      </c>
      <c r="C545" s="66">
        <v>0</v>
      </c>
      <c r="D545" s="65">
        <v>576</v>
      </c>
      <c r="E545" s="66">
        <v>0</v>
      </c>
      <c r="F545" s="67"/>
      <c r="G545" s="65">
        <f t="shared" si="100"/>
        <v>188</v>
      </c>
      <c r="H545" s="66">
        <f t="shared" si="101"/>
        <v>576</v>
      </c>
      <c r="I545" s="20" t="str">
        <f t="shared" si="102"/>
        <v>-</v>
      </c>
      <c r="J545" s="21" t="str">
        <f t="shared" si="103"/>
        <v>-</v>
      </c>
    </row>
    <row r="546" spans="1:10" x14ac:dyDescent="0.25">
      <c r="A546" s="158" t="s">
        <v>456</v>
      </c>
      <c r="B546" s="65">
        <v>56</v>
      </c>
      <c r="C546" s="66">
        <v>61</v>
      </c>
      <c r="D546" s="65">
        <v>1208</v>
      </c>
      <c r="E546" s="66">
        <v>983</v>
      </c>
      <c r="F546" s="67"/>
      <c r="G546" s="65">
        <f t="shared" si="100"/>
        <v>-5</v>
      </c>
      <c r="H546" s="66">
        <f t="shared" si="101"/>
        <v>225</v>
      </c>
      <c r="I546" s="20">
        <f t="shared" si="102"/>
        <v>-8.1967213114754092E-2</v>
      </c>
      <c r="J546" s="21">
        <f t="shared" si="103"/>
        <v>0.2288911495422177</v>
      </c>
    </row>
    <row r="547" spans="1:10" x14ac:dyDescent="0.25">
      <c r="A547" s="158" t="s">
        <v>321</v>
      </c>
      <c r="B547" s="65">
        <v>5</v>
      </c>
      <c r="C547" s="66">
        <v>0</v>
      </c>
      <c r="D547" s="65">
        <v>40</v>
      </c>
      <c r="E547" s="66">
        <v>44</v>
      </c>
      <c r="F547" s="67"/>
      <c r="G547" s="65">
        <f t="shared" si="100"/>
        <v>5</v>
      </c>
      <c r="H547" s="66">
        <f t="shared" si="101"/>
        <v>-4</v>
      </c>
      <c r="I547" s="20" t="str">
        <f t="shared" si="102"/>
        <v>-</v>
      </c>
      <c r="J547" s="21">
        <f t="shared" si="103"/>
        <v>-9.0909090909090912E-2</v>
      </c>
    </row>
    <row r="548" spans="1:10" x14ac:dyDescent="0.25">
      <c r="A548" s="158" t="s">
        <v>311</v>
      </c>
      <c r="B548" s="65">
        <v>3</v>
      </c>
      <c r="C548" s="66">
        <v>4</v>
      </c>
      <c r="D548" s="65">
        <v>20</v>
      </c>
      <c r="E548" s="66">
        <v>30</v>
      </c>
      <c r="F548" s="67"/>
      <c r="G548" s="65">
        <f t="shared" si="100"/>
        <v>-1</v>
      </c>
      <c r="H548" s="66">
        <f t="shared" si="101"/>
        <v>-10</v>
      </c>
      <c r="I548" s="20">
        <f t="shared" si="102"/>
        <v>-0.25</v>
      </c>
      <c r="J548" s="21">
        <f t="shared" si="103"/>
        <v>-0.33333333333333331</v>
      </c>
    </row>
    <row r="549" spans="1:10" x14ac:dyDescent="0.25">
      <c r="A549" s="158" t="s">
        <v>499</v>
      </c>
      <c r="B549" s="65">
        <v>58</v>
      </c>
      <c r="C549" s="66">
        <v>59</v>
      </c>
      <c r="D549" s="65">
        <v>707</v>
      </c>
      <c r="E549" s="66">
        <v>618</v>
      </c>
      <c r="F549" s="67"/>
      <c r="G549" s="65">
        <f t="shared" si="100"/>
        <v>-1</v>
      </c>
      <c r="H549" s="66">
        <f t="shared" si="101"/>
        <v>89</v>
      </c>
      <c r="I549" s="20">
        <f t="shared" si="102"/>
        <v>-1.6949152542372881E-2</v>
      </c>
      <c r="J549" s="21">
        <f t="shared" si="103"/>
        <v>0.14401294498381878</v>
      </c>
    </row>
    <row r="550" spans="1:10" x14ac:dyDescent="0.25">
      <c r="A550" s="158" t="s">
        <v>514</v>
      </c>
      <c r="B550" s="65">
        <v>103</v>
      </c>
      <c r="C550" s="66">
        <v>143</v>
      </c>
      <c r="D550" s="65">
        <v>1423</v>
      </c>
      <c r="E550" s="66">
        <v>1571</v>
      </c>
      <c r="F550" s="67"/>
      <c r="G550" s="65">
        <f t="shared" si="100"/>
        <v>-40</v>
      </c>
      <c r="H550" s="66">
        <f t="shared" si="101"/>
        <v>-148</v>
      </c>
      <c r="I550" s="20">
        <f t="shared" si="102"/>
        <v>-0.27972027972027974</v>
      </c>
      <c r="J550" s="21">
        <f t="shared" si="103"/>
        <v>-9.4207511139401651E-2</v>
      </c>
    </row>
    <row r="551" spans="1:10" x14ac:dyDescent="0.25">
      <c r="A551" s="158" t="s">
        <v>523</v>
      </c>
      <c r="B551" s="65">
        <v>377</v>
      </c>
      <c r="C551" s="66">
        <v>282</v>
      </c>
      <c r="D551" s="65">
        <v>4551</v>
      </c>
      <c r="E551" s="66">
        <v>3439</v>
      </c>
      <c r="F551" s="67"/>
      <c r="G551" s="65">
        <f t="shared" si="100"/>
        <v>95</v>
      </c>
      <c r="H551" s="66">
        <f t="shared" si="101"/>
        <v>1112</v>
      </c>
      <c r="I551" s="20">
        <f t="shared" si="102"/>
        <v>0.33687943262411346</v>
      </c>
      <c r="J551" s="21">
        <f t="shared" si="103"/>
        <v>0.32334981099156734</v>
      </c>
    </row>
    <row r="552" spans="1:10" x14ac:dyDescent="0.25">
      <c r="A552" s="158" t="s">
        <v>540</v>
      </c>
      <c r="B552" s="65">
        <v>703</v>
      </c>
      <c r="C552" s="66">
        <v>624</v>
      </c>
      <c r="D552" s="65">
        <v>12289</v>
      </c>
      <c r="E552" s="66">
        <v>9847</v>
      </c>
      <c r="F552" s="67"/>
      <c r="G552" s="65">
        <f t="shared" si="100"/>
        <v>79</v>
      </c>
      <c r="H552" s="66">
        <f t="shared" si="101"/>
        <v>2442</v>
      </c>
      <c r="I552" s="20">
        <f t="shared" si="102"/>
        <v>0.1266025641025641</v>
      </c>
      <c r="J552" s="21">
        <f t="shared" si="103"/>
        <v>0.24799431298872754</v>
      </c>
    </row>
    <row r="553" spans="1:10" x14ac:dyDescent="0.25">
      <c r="A553" s="158" t="s">
        <v>457</v>
      </c>
      <c r="B553" s="65">
        <v>71</v>
      </c>
      <c r="C553" s="66">
        <v>57</v>
      </c>
      <c r="D553" s="65">
        <v>1740</v>
      </c>
      <c r="E553" s="66">
        <v>1384</v>
      </c>
      <c r="F553" s="67"/>
      <c r="G553" s="65">
        <f t="shared" si="100"/>
        <v>14</v>
      </c>
      <c r="H553" s="66">
        <f t="shared" si="101"/>
        <v>356</v>
      </c>
      <c r="I553" s="20">
        <f t="shared" si="102"/>
        <v>0.24561403508771928</v>
      </c>
      <c r="J553" s="21">
        <f t="shared" si="103"/>
        <v>0.25722543352601157</v>
      </c>
    </row>
    <row r="554" spans="1:10" x14ac:dyDescent="0.25">
      <c r="A554" s="158" t="s">
        <v>541</v>
      </c>
      <c r="B554" s="65">
        <v>315</v>
      </c>
      <c r="C554" s="66">
        <v>276</v>
      </c>
      <c r="D554" s="65">
        <v>3464</v>
      </c>
      <c r="E554" s="66">
        <v>3524</v>
      </c>
      <c r="F554" s="67"/>
      <c r="G554" s="65">
        <f t="shared" si="100"/>
        <v>39</v>
      </c>
      <c r="H554" s="66">
        <f t="shared" si="101"/>
        <v>-60</v>
      </c>
      <c r="I554" s="20">
        <f t="shared" si="102"/>
        <v>0.14130434782608695</v>
      </c>
      <c r="J554" s="21">
        <f t="shared" si="103"/>
        <v>-1.70261066969353E-2</v>
      </c>
    </row>
    <row r="555" spans="1:10" x14ac:dyDescent="0.25">
      <c r="A555" s="158" t="s">
        <v>482</v>
      </c>
      <c r="B555" s="65">
        <v>337</v>
      </c>
      <c r="C555" s="66">
        <v>238</v>
      </c>
      <c r="D555" s="65">
        <v>3091</v>
      </c>
      <c r="E555" s="66">
        <v>3514</v>
      </c>
      <c r="F555" s="67"/>
      <c r="G555" s="65">
        <f t="shared" si="100"/>
        <v>99</v>
      </c>
      <c r="H555" s="66">
        <f t="shared" si="101"/>
        <v>-423</v>
      </c>
      <c r="I555" s="20">
        <f t="shared" si="102"/>
        <v>0.41596638655462187</v>
      </c>
      <c r="J555" s="21">
        <f t="shared" si="103"/>
        <v>-0.12037564029595903</v>
      </c>
    </row>
    <row r="556" spans="1:10" x14ac:dyDescent="0.25">
      <c r="A556" s="158" t="s">
        <v>458</v>
      </c>
      <c r="B556" s="65">
        <v>329</v>
      </c>
      <c r="C556" s="66">
        <v>638</v>
      </c>
      <c r="D556" s="65">
        <v>5928</v>
      </c>
      <c r="E556" s="66">
        <v>6085</v>
      </c>
      <c r="F556" s="67"/>
      <c r="G556" s="65">
        <f t="shared" si="100"/>
        <v>-309</v>
      </c>
      <c r="H556" s="66">
        <f t="shared" si="101"/>
        <v>-157</v>
      </c>
      <c r="I556" s="20">
        <f t="shared" si="102"/>
        <v>-0.4843260188087774</v>
      </c>
      <c r="J556" s="21">
        <f t="shared" si="103"/>
        <v>-2.5801150369761709E-2</v>
      </c>
    </row>
    <row r="557" spans="1:10" x14ac:dyDescent="0.25">
      <c r="A557" s="158" t="s">
        <v>232</v>
      </c>
      <c r="B557" s="65">
        <v>0</v>
      </c>
      <c r="C557" s="66">
        <v>0</v>
      </c>
      <c r="D557" s="65">
        <v>4</v>
      </c>
      <c r="E557" s="66">
        <v>9</v>
      </c>
      <c r="F557" s="67"/>
      <c r="G557" s="65">
        <f t="shared" si="100"/>
        <v>0</v>
      </c>
      <c r="H557" s="66">
        <f t="shared" si="101"/>
        <v>-5</v>
      </c>
      <c r="I557" s="20" t="str">
        <f t="shared" si="102"/>
        <v>-</v>
      </c>
      <c r="J557" s="21">
        <f t="shared" si="103"/>
        <v>-0.55555555555555558</v>
      </c>
    </row>
    <row r="558" spans="1:10" x14ac:dyDescent="0.25">
      <c r="A558" s="158" t="s">
        <v>233</v>
      </c>
      <c r="B558" s="65">
        <v>0</v>
      </c>
      <c r="C558" s="66">
        <v>0</v>
      </c>
      <c r="D558" s="65">
        <v>0</v>
      </c>
      <c r="E558" s="66">
        <v>67</v>
      </c>
      <c r="F558" s="67"/>
      <c r="G558" s="65">
        <f t="shared" si="100"/>
        <v>0</v>
      </c>
      <c r="H558" s="66">
        <f t="shared" si="101"/>
        <v>-67</v>
      </c>
      <c r="I558" s="20" t="str">
        <f t="shared" si="102"/>
        <v>-</v>
      </c>
      <c r="J558" s="21">
        <f t="shared" si="103"/>
        <v>-1</v>
      </c>
    </row>
    <row r="559" spans="1:10" x14ac:dyDescent="0.25">
      <c r="A559" s="158" t="s">
        <v>416</v>
      </c>
      <c r="B559" s="65">
        <v>468</v>
      </c>
      <c r="C559" s="66">
        <v>633</v>
      </c>
      <c r="D559" s="65">
        <v>6865</v>
      </c>
      <c r="E559" s="66">
        <v>7410</v>
      </c>
      <c r="F559" s="67"/>
      <c r="G559" s="65">
        <f t="shared" si="100"/>
        <v>-165</v>
      </c>
      <c r="H559" s="66">
        <f t="shared" si="101"/>
        <v>-545</v>
      </c>
      <c r="I559" s="20">
        <f t="shared" si="102"/>
        <v>-0.26066350710900477</v>
      </c>
      <c r="J559" s="21">
        <f t="shared" si="103"/>
        <v>-7.3549257759784076E-2</v>
      </c>
    </row>
    <row r="560" spans="1:10" x14ac:dyDescent="0.25">
      <c r="A560" s="158" t="s">
        <v>339</v>
      </c>
      <c r="B560" s="65">
        <v>1</v>
      </c>
      <c r="C560" s="66">
        <v>0</v>
      </c>
      <c r="D560" s="65">
        <v>21</v>
      </c>
      <c r="E560" s="66">
        <v>17</v>
      </c>
      <c r="F560" s="67"/>
      <c r="G560" s="65">
        <f t="shared" si="100"/>
        <v>1</v>
      </c>
      <c r="H560" s="66">
        <f t="shared" si="101"/>
        <v>4</v>
      </c>
      <c r="I560" s="20" t="str">
        <f t="shared" si="102"/>
        <v>-</v>
      </c>
      <c r="J560" s="21">
        <f t="shared" si="103"/>
        <v>0.23529411764705882</v>
      </c>
    </row>
    <row r="561" spans="1:10" x14ac:dyDescent="0.25">
      <c r="A561" s="158" t="s">
        <v>302</v>
      </c>
      <c r="B561" s="65">
        <v>0</v>
      </c>
      <c r="C561" s="66">
        <v>0</v>
      </c>
      <c r="D561" s="65">
        <v>0</v>
      </c>
      <c r="E561" s="66">
        <v>3</v>
      </c>
      <c r="F561" s="67"/>
      <c r="G561" s="65">
        <f t="shared" si="100"/>
        <v>0</v>
      </c>
      <c r="H561" s="66">
        <f t="shared" si="101"/>
        <v>-3</v>
      </c>
      <c r="I561" s="20" t="str">
        <f t="shared" si="102"/>
        <v>-</v>
      </c>
      <c r="J561" s="21">
        <f t="shared" si="103"/>
        <v>-1</v>
      </c>
    </row>
    <row r="562" spans="1:10" x14ac:dyDescent="0.25">
      <c r="A562" s="158" t="s">
        <v>214</v>
      </c>
      <c r="B562" s="65">
        <v>37</v>
      </c>
      <c r="C562" s="66">
        <v>35</v>
      </c>
      <c r="D562" s="65">
        <v>683</v>
      </c>
      <c r="E562" s="66">
        <v>939</v>
      </c>
      <c r="F562" s="67"/>
      <c r="G562" s="65">
        <f t="shared" si="100"/>
        <v>2</v>
      </c>
      <c r="H562" s="66">
        <f t="shared" si="101"/>
        <v>-256</v>
      </c>
      <c r="I562" s="20">
        <f t="shared" si="102"/>
        <v>5.7142857142857141E-2</v>
      </c>
      <c r="J562" s="21">
        <f t="shared" si="103"/>
        <v>-0.27263045793397234</v>
      </c>
    </row>
    <row r="563" spans="1:10" x14ac:dyDescent="0.25">
      <c r="A563" s="158" t="s">
        <v>360</v>
      </c>
      <c r="B563" s="65">
        <v>167</v>
      </c>
      <c r="C563" s="66">
        <v>114</v>
      </c>
      <c r="D563" s="65">
        <v>1923</v>
      </c>
      <c r="E563" s="66">
        <v>1758</v>
      </c>
      <c r="F563" s="67"/>
      <c r="G563" s="65">
        <f t="shared" si="100"/>
        <v>53</v>
      </c>
      <c r="H563" s="66">
        <f t="shared" si="101"/>
        <v>165</v>
      </c>
      <c r="I563" s="20">
        <f t="shared" si="102"/>
        <v>0.46491228070175439</v>
      </c>
      <c r="J563" s="21">
        <f t="shared" si="103"/>
        <v>9.3856655290102384E-2</v>
      </c>
    </row>
    <row r="564" spans="1:10" s="160" customFormat="1" x14ac:dyDescent="0.25">
      <c r="A564" s="178" t="s">
        <v>710</v>
      </c>
      <c r="B564" s="71">
        <v>3852</v>
      </c>
      <c r="C564" s="72">
        <v>3705</v>
      </c>
      <c r="D564" s="71">
        <v>53554</v>
      </c>
      <c r="E564" s="72">
        <v>51516</v>
      </c>
      <c r="F564" s="73"/>
      <c r="G564" s="71">
        <f t="shared" si="100"/>
        <v>147</v>
      </c>
      <c r="H564" s="72">
        <f t="shared" si="101"/>
        <v>2038</v>
      </c>
      <c r="I564" s="37">
        <f t="shared" si="102"/>
        <v>3.9676113360323888E-2</v>
      </c>
      <c r="J564" s="38">
        <f t="shared" si="103"/>
        <v>3.9560524885472473E-2</v>
      </c>
    </row>
    <row r="565" spans="1:10" x14ac:dyDescent="0.25">
      <c r="A565" s="177"/>
      <c r="B565" s="143"/>
      <c r="C565" s="144"/>
      <c r="D565" s="143"/>
      <c r="E565" s="144"/>
      <c r="F565" s="145"/>
      <c r="G565" s="143"/>
      <c r="H565" s="144"/>
      <c r="I565" s="151"/>
      <c r="J565" s="152"/>
    </row>
    <row r="566" spans="1:10" s="139" customFormat="1" x14ac:dyDescent="0.25">
      <c r="A566" s="159" t="s">
        <v>98</v>
      </c>
      <c r="B566" s="65"/>
      <c r="C566" s="66"/>
      <c r="D566" s="65"/>
      <c r="E566" s="66"/>
      <c r="F566" s="67"/>
      <c r="G566" s="65"/>
      <c r="H566" s="66"/>
      <c r="I566" s="20"/>
      <c r="J566" s="21"/>
    </row>
    <row r="567" spans="1:10" x14ac:dyDescent="0.25">
      <c r="A567" s="158" t="s">
        <v>584</v>
      </c>
      <c r="B567" s="65">
        <v>19</v>
      </c>
      <c r="C567" s="66">
        <v>9</v>
      </c>
      <c r="D567" s="65">
        <v>233</v>
      </c>
      <c r="E567" s="66">
        <v>133</v>
      </c>
      <c r="F567" s="67"/>
      <c r="G567" s="65">
        <f>B567-C567</f>
        <v>10</v>
      </c>
      <c r="H567" s="66">
        <f>D567-E567</f>
        <v>100</v>
      </c>
      <c r="I567" s="20">
        <f>IF(C567=0, "-", IF(G567/C567&lt;10, G567/C567, "&gt;999%"))</f>
        <v>1.1111111111111112</v>
      </c>
      <c r="J567" s="21">
        <f>IF(E567=0, "-", IF(H567/E567&lt;10, H567/E567, "&gt;999%"))</f>
        <v>0.75187969924812026</v>
      </c>
    </row>
    <row r="568" spans="1:10" x14ac:dyDescent="0.25">
      <c r="A568" s="158" t="s">
        <v>570</v>
      </c>
      <c r="B568" s="65">
        <v>4</v>
      </c>
      <c r="C568" s="66">
        <v>1</v>
      </c>
      <c r="D568" s="65">
        <v>49</v>
      </c>
      <c r="E568" s="66">
        <v>19</v>
      </c>
      <c r="F568" s="67"/>
      <c r="G568" s="65">
        <f>B568-C568</f>
        <v>3</v>
      </c>
      <c r="H568" s="66">
        <f>D568-E568</f>
        <v>30</v>
      </c>
      <c r="I568" s="20">
        <f>IF(C568=0, "-", IF(G568/C568&lt;10, G568/C568, "&gt;999%"))</f>
        <v>3</v>
      </c>
      <c r="J568" s="21">
        <f>IF(E568=0, "-", IF(H568/E568&lt;10, H568/E568, "&gt;999%"))</f>
        <v>1.5789473684210527</v>
      </c>
    </row>
    <row r="569" spans="1:10" s="160" customFormat="1" x14ac:dyDescent="0.25">
      <c r="A569" s="178" t="s">
        <v>711</v>
      </c>
      <c r="B569" s="71">
        <v>23</v>
      </c>
      <c r="C569" s="72">
        <v>10</v>
      </c>
      <c r="D569" s="71">
        <v>282</v>
      </c>
      <c r="E569" s="72">
        <v>152</v>
      </c>
      <c r="F569" s="73"/>
      <c r="G569" s="71">
        <f>B569-C569</f>
        <v>13</v>
      </c>
      <c r="H569" s="72">
        <f>D569-E569</f>
        <v>130</v>
      </c>
      <c r="I569" s="37">
        <f>IF(C569=0, "-", IF(G569/C569&lt;10, G569/C569, "&gt;999%"))</f>
        <v>1.3</v>
      </c>
      <c r="J569" s="38">
        <f>IF(E569=0, "-", IF(H569/E569&lt;10, H569/E569, "&gt;999%"))</f>
        <v>0.85526315789473684</v>
      </c>
    </row>
    <row r="570" spans="1:10" x14ac:dyDescent="0.25">
      <c r="A570" s="177"/>
      <c r="B570" s="143"/>
      <c r="C570" s="144"/>
      <c r="D570" s="143"/>
      <c r="E570" s="144"/>
      <c r="F570" s="145"/>
      <c r="G570" s="143"/>
      <c r="H570" s="144"/>
      <c r="I570" s="151"/>
      <c r="J570" s="152"/>
    </row>
    <row r="571" spans="1:10" s="139" customFormat="1" x14ac:dyDescent="0.25">
      <c r="A571" s="159" t="s">
        <v>99</v>
      </c>
      <c r="B571" s="65"/>
      <c r="C571" s="66"/>
      <c r="D571" s="65"/>
      <c r="E571" s="66"/>
      <c r="F571" s="67"/>
      <c r="G571" s="65"/>
      <c r="H571" s="66"/>
      <c r="I571" s="20"/>
      <c r="J571" s="21"/>
    </row>
    <row r="572" spans="1:10" x14ac:dyDescent="0.25">
      <c r="A572" s="158" t="s">
        <v>542</v>
      </c>
      <c r="B572" s="65">
        <v>129</v>
      </c>
      <c r="C572" s="66">
        <v>40</v>
      </c>
      <c r="D572" s="65">
        <v>1153</v>
      </c>
      <c r="E572" s="66">
        <v>1906</v>
      </c>
      <c r="F572" s="67"/>
      <c r="G572" s="65">
        <f t="shared" ref="G572:G591" si="104">B572-C572</f>
        <v>89</v>
      </c>
      <c r="H572" s="66">
        <f t="shared" ref="H572:H591" si="105">D572-E572</f>
        <v>-753</v>
      </c>
      <c r="I572" s="20">
        <f t="shared" ref="I572:I591" si="106">IF(C572=0, "-", IF(G572/C572&lt;10, G572/C572, "&gt;999%"))</f>
        <v>2.2250000000000001</v>
      </c>
      <c r="J572" s="21">
        <f t="shared" ref="J572:J591" si="107">IF(E572=0, "-", IF(H572/E572&lt;10, H572/E572, "&gt;999%"))</f>
        <v>-0.3950682056663169</v>
      </c>
    </row>
    <row r="573" spans="1:10" x14ac:dyDescent="0.25">
      <c r="A573" s="158" t="s">
        <v>268</v>
      </c>
      <c r="B573" s="65">
        <v>17</v>
      </c>
      <c r="C573" s="66">
        <v>8</v>
      </c>
      <c r="D573" s="65">
        <v>98</v>
      </c>
      <c r="E573" s="66">
        <v>8</v>
      </c>
      <c r="F573" s="67"/>
      <c r="G573" s="65">
        <f t="shared" si="104"/>
        <v>9</v>
      </c>
      <c r="H573" s="66">
        <f t="shared" si="105"/>
        <v>90</v>
      </c>
      <c r="I573" s="20">
        <f t="shared" si="106"/>
        <v>1.125</v>
      </c>
      <c r="J573" s="21" t="str">
        <f t="shared" si="107"/>
        <v>&gt;999%</v>
      </c>
    </row>
    <row r="574" spans="1:10" x14ac:dyDescent="0.25">
      <c r="A574" s="158" t="s">
        <v>303</v>
      </c>
      <c r="B574" s="65">
        <v>0</v>
      </c>
      <c r="C574" s="66">
        <v>8</v>
      </c>
      <c r="D574" s="65">
        <v>9</v>
      </c>
      <c r="E574" s="66">
        <v>37</v>
      </c>
      <c r="F574" s="67"/>
      <c r="G574" s="65">
        <f t="shared" si="104"/>
        <v>-8</v>
      </c>
      <c r="H574" s="66">
        <f t="shared" si="105"/>
        <v>-28</v>
      </c>
      <c r="I574" s="20">
        <f t="shared" si="106"/>
        <v>-1</v>
      </c>
      <c r="J574" s="21">
        <f t="shared" si="107"/>
        <v>-0.7567567567567568</v>
      </c>
    </row>
    <row r="575" spans="1:10" x14ac:dyDescent="0.25">
      <c r="A575" s="158" t="s">
        <v>504</v>
      </c>
      <c r="B575" s="65">
        <v>1</v>
      </c>
      <c r="C575" s="66">
        <v>5</v>
      </c>
      <c r="D575" s="65">
        <v>100</v>
      </c>
      <c r="E575" s="66">
        <v>108</v>
      </c>
      <c r="F575" s="67"/>
      <c r="G575" s="65">
        <f t="shared" si="104"/>
        <v>-4</v>
      </c>
      <c r="H575" s="66">
        <f t="shared" si="105"/>
        <v>-8</v>
      </c>
      <c r="I575" s="20">
        <f t="shared" si="106"/>
        <v>-0.8</v>
      </c>
      <c r="J575" s="21">
        <f t="shared" si="107"/>
        <v>-7.407407407407407E-2</v>
      </c>
    </row>
    <row r="576" spans="1:10" x14ac:dyDescent="0.25">
      <c r="A576" s="158" t="s">
        <v>312</v>
      </c>
      <c r="B576" s="65">
        <v>0</v>
      </c>
      <c r="C576" s="66">
        <v>0</v>
      </c>
      <c r="D576" s="65">
        <v>19</v>
      </c>
      <c r="E576" s="66">
        <v>17</v>
      </c>
      <c r="F576" s="67"/>
      <c r="G576" s="65">
        <f t="shared" si="104"/>
        <v>0</v>
      </c>
      <c r="H576" s="66">
        <f t="shared" si="105"/>
        <v>2</v>
      </c>
      <c r="I576" s="20" t="str">
        <f t="shared" si="106"/>
        <v>-</v>
      </c>
      <c r="J576" s="21">
        <f t="shared" si="107"/>
        <v>0.11764705882352941</v>
      </c>
    </row>
    <row r="577" spans="1:10" x14ac:dyDescent="0.25">
      <c r="A577" s="158" t="s">
        <v>304</v>
      </c>
      <c r="B577" s="65">
        <v>0</v>
      </c>
      <c r="C577" s="66">
        <v>3</v>
      </c>
      <c r="D577" s="65">
        <v>2</v>
      </c>
      <c r="E577" s="66">
        <v>17</v>
      </c>
      <c r="F577" s="67"/>
      <c r="G577" s="65">
        <f t="shared" si="104"/>
        <v>-3</v>
      </c>
      <c r="H577" s="66">
        <f t="shared" si="105"/>
        <v>-15</v>
      </c>
      <c r="I577" s="20">
        <f t="shared" si="106"/>
        <v>-1</v>
      </c>
      <c r="J577" s="21">
        <f t="shared" si="107"/>
        <v>-0.88235294117647056</v>
      </c>
    </row>
    <row r="578" spans="1:10" x14ac:dyDescent="0.25">
      <c r="A578" s="158" t="s">
        <v>557</v>
      </c>
      <c r="B578" s="65">
        <v>14</v>
      </c>
      <c r="C578" s="66">
        <v>9</v>
      </c>
      <c r="D578" s="65">
        <v>203</v>
      </c>
      <c r="E578" s="66">
        <v>278</v>
      </c>
      <c r="F578" s="67"/>
      <c r="G578" s="65">
        <f t="shared" si="104"/>
        <v>5</v>
      </c>
      <c r="H578" s="66">
        <f t="shared" si="105"/>
        <v>-75</v>
      </c>
      <c r="I578" s="20">
        <f t="shared" si="106"/>
        <v>0.55555555555555558</v>
      </c>
      <c r="J578" s="21">
        <f t="shared" si="107"/>
        <v>-0.26978417266187049</v>
      </c>
    </row>
    <row r="579" spans="1:10" x14ac:dyDescent="0.25">
      <c r="A579" s="158" t="s">
        <v>500</v>
      </c>
      <c r="B579" s="65">
        <v>0</v>
      </c>
      <c r="C579" s="66">
        <v>2</v>
      </c>
      <c r="D579" s="65">
        <v>16</v>
      </c>
      <c r="E579" s="66">
        <v>11</v>
      </c>
      <c r="F579" s="67"/>
      <c r="G579" s="65">
        <f t="shared" si="104"/>
        <v>-2</v>
      </c>
      <c r="H579" s="66">
        <f t="shared" si="105"/>
        <v>5</v>
      </c>
      <c r="I579" s="20">
        <f t="shared" si="106"/>
        <v>-1</v>
      </c>
      <c r="J579" s="21">
        <f t="shared" si="107"/>
        <v>0.45454545454545453</v>
      </c>
    </row>
    <row r="580" spans="1:10" x14ac:dyDescent="0.25">
      <c r="A580" s="158" t="s">
        <v>234</v>
      </c>
      <c r="B580" s="65">
        <v>64</v>
      </c>
      <c r="C580" s="66">
        <v>27</v>
      </c>
      <c r="D580" s="65">
        <v>535</v>
      </c>
      <c r="E580" s="66">
        <v>317</v>
      </c>
      <c r="F580" s="67"/>
      <c r="G580" s="65">
        <f t="shared" si="104"/>
        <v>37</v>
      </c>
      <c r="H580" s="66">
        <f t="shared" si="105"/>
        <v>218</v>
      </c>
      <c r="I580" s="20">
        <f t="shared" si="106"/>
        <v>1.3703703703703705</v>
      </c>
      <c r="J580" s="21">
        <f t="shared" si="107"/>
        <v>0.68769716088328081</v>
      </c>
    </row>
    <row r="581" spans="1:10" x14ac:dyDescent="0.25">
      <c r="A581" s="158" t="s">
        <v>305</v>
      </c>
      <c r="B581" s="65">
        <v>7</v>
      </c>
      <c r="C581" s="66">
        <v>4</v>
      </c>
      <c r="D581" s="65">
        <v>84</v>
      </c>
      <c r="E581" s="66">
        <v>183</v>
      </c>
      <c r="F581" s="67"/>
      <c r="G581" s="65">
        <f t="shared" si="104"/>
        <v>3</v>
      </c>
      <c r="H581" s="66">
        <f t="shared" si="105"/>
        <v>-99</v>
      </c>
      <c r="I581" s="20">
        <f t="shared" si="106"/>
        <v>0.75</v>
      </c>
      <c r="J581" s="21">
        <f t="shared" si="107"/>
        <v>-0.54098360655737709</v>
      </c>
    </row>
    <row r="582" spans="1:10" x14ac:dyDescent="0.25">
      <c r="A582" s="158" t="s">
        <v>253</v>
      </c>
      <c r="B582" s="65">
        <v>8</v>
      </c>
      <c r="C582" s="66">
        <v>6</v>
      </c>
      <c r="D582" s="65">
        <v>67</v>
      </c>
      <c r="E582" s="66">
        <v>120</v>
      </c>
      <c r="F582" s="67"/>
      <c r="G582" s="65">
        <f t="shared" si="104"/>
        <v>2</v>
      </c>
      <c r="H582" s="66">
        <f t="shared" si="105"/>
        <v>-53</v>
      </c>
      <c r="I582" s="20">
        <f t="shared" si="106"/>
        <v>0.33333333333333331</v>
      </c>
      <c r="J582" s="21">
        <f t="shared" si="107"/>
        <v>-0.44166666666666665</v>
      </c>
    </row>
    <row r="583" spans="1:10" x14ac:dyDescent="0.25">
      <c r="A583" s="158" t="s">
        <v>459</v>
      </c>
      <c r="B583" s="65">
        <v>1</v>
      </c>
      <c r="C583" s="66">
        <v>3</v>
      </c>
      <c r="D583" s="65">
        <v>15</v>
      </c>
      <c r="E583" s="66">
        <v>20</v>
      </c>
      <c r="F583" s="67"/>
      <c r="G583" s="65">
        <f t="shared" si="104"/>
        <v>-2</v>
      </c>
      <c r="H583" s="66">
        <f t="shared" si="105"/>
        <v>-5</v>
      </c>
      <c r="I583" s="20">
        <f t="shared" si="106"/>
        <v>-0.66666666666666663</v>
      </c>
      <c r="J583" s="21">
        <f t="shared" si="107"/>
        <v>-0.25</v>
      </c>
    </row>
    <row r="584" spans="1:10" x14ac:dyDescent="0.25">
      <c r="A584" s="158" t="s">
        <v>215</v>
      </c>
      <c r="B584" s="65">
        <v>6</v>
      </c>
      <c r="C584" s="66">
        <v>102</v>
      </c>
      <c r="D584" s="65">
        <v>232</v>
      </c>
      <c r="E584" s="66">
        <v>1059</v>
      </c>
      <c r="F584" s="67"/>
      <c r="G584" s="65">
        <f t="shared" si="104"/>
        <v>-96</v>
      </c>
      <c r="H584" s="66">
        <f t="shared" si="105"/>
        <v>-827</v>
      </c>
      <c r="I584" s="20">
        <f t="shared" si="106"/>
        <v>-0.94117647058823528</v>
      </c>
      <c r="J584" s="21">
        <f t="shared" si="107"/>
        <v>-0.78092540132200183</v>
      </c>
    </row>
    <row r="585" spans="1:10" x14ac:dyDescent="0.25">
      <c r="A585" s="158" t="s">
        <v>361</v>
      </c>
      <c r="B585" s="65">
        <v>65</v>
      </c>
      <c r="C585" s="66">
        <v>63</v>
      </c>
      <c r="D585" s="65">
        <v>944</v>
      </c>
      <c r="E585" s="66">
        <v>1221</v>
      </c>
      <c r="F585" s="67"/>
      <c r="G585" s="65">
        <f t="shared" si="104"/>
        <v>2</v>
      </c>
      <c r="H585" s="66">
        <f t="shared" si="105"/>
        <v>-277</v>
      </c>
      <c r="I585" s="20">
        <f t="shared" si="106"/>
        <v>3.1746031746031744E-2</v>
      </c>
      <c r="J585" s="21">
        <f t="shared" si="107"/>
        <v>-0.22686322686322685</v>
      </c>
    </row>
    <row r="586" spans="1:10" x14ac:dyDescent="0.25">
      <c r="A586" s="158" t="s">
        <v>417</v>
      </c>
      <c r="B586" s="65">
        <v>64</v>
      </c>
      <c r="C586" s="66">
        <v>40</v>
      </c>
      <c r="D586" s="65">
        <v>417</v>
      </c>
      <c r="E586" s="66">
        <v>587</v>
      </c>
      <c r="F586" s="67"/>
      <c r="G586" s="65">
        <f t="shared" si="104"/>
        <v>24</v>
      </c>
      <c r="H586" s="66">
        <f t="shared" si="105"/>
        <v>-170</v>
      </c>
      <c r="I586" s="20">
        <f t="shared" si="106"/>
        <v>0.6</v>
      </c>
      <c r="J586" s="21">
        <f t="shared" si="107"/>
        <v>-0.28960817717206133</v>
      </c>
    </row>
    <row r="587" spans="1:10" x14ac:dyDescent="0.25">
      <c r="A587" s="158" t="s">
        <v>460</v>
      </c>
      <c r="B587" s="65">
        <v>86</v>
      </c>
      <c r="C587" s="66">
        <v>25</v>
      </c>
      <c r="D587" s="65">
        <v>544</v>
      </c>
      <c r="E587" s="66">
        <v>562</v>
      </c>
      <c r="F587" s="67"/>
      <c r="G587" s="65">
        <f t="shared" si="104"/>
        <v>61</v>
      </c>
      <c r="H587" s="66">
        <f t="shared" si="105"/>
        <v>-18</v>
      </c>
      <c r="I587" s="20">
        <f t="shared" si="106"/>
        <v>2.44</v>
      </c>
      <c r="J587" s="21">
        <f t="shared" si="107"/>
        <v>-3.2028469750889681E-2</v>
      </c>
    </row>
    <row r="588" spans="1:10" x14ac:dyDescent="0.25">
      <c r="A588" s="158" t="s">
        <v>479</v>
      </c>
      <c r="B588" s="65">
        <v>25</v>
      </c>
      <c r="C588" s="66">
        <v>11</v>
      </c>
      <c r="D588" s="65">
        <v>171</v>
      </c>
      <c r="E588" s="66">
        <v>187</v>
      </c>
      <c r="F588" s="67"/>
      <c r="G588" s="65">
        <f t="shared" si="104"/>
        <v>14</v>
      </c>
      <c r="H588" s="66">
        <f t="shared" si="105"/>
        <v>-16</v>
      </c>
      <c r="I588" s="20">
        <f t="shared" si="106"/>
        <v>1.2727272727272727</v>
      </c>
      <c r="J588" s="21">
        <f t="shared" si="107"/>
        <v>-8.5561497326203204E-2</v>
      </c>
    </row>
    <row r="589" spans="1:10" x14ac:dyDescent="0.25">
      <c r="A589" s="158" t="s">
        <v>515</v>
      </c>
      <c r="B589" s="65">
        <v>11</v>
      </c>
      <c r="C589" s="66">
        <v>4</v>
      </c>
      <c r="D589" s="65">
        <v>174</v>
      </c>
      <c r="E589" s="66">
        <v>221</v>
      </c>
      <c r="F589" s="67"/>
      <c r="G589" s="65">
        <f t="shared" si="104"/>
        <v>7</v>
      </c>
      <c r="H589" s="66">
        <f t="shared" si="105"/>
        <v>-47</v>
      </c>
      <c r="I589" s="20">
        <f t="shared" si="106"/>
        <v>1.75</v>
      </c>
      <c r="J589" s="21">
        <f t="shared" si="107"/>
        <v>-0.21266968325791855</v>
      </c>
    </row>
    <row r="590" spans="1:10" x14ac:dyDescent="0.25">
      <c r="A590" s="158" t="s">
        <v>384</v>
      </c>
      <c r="B590" s="65">
        <v>57</v>
      </c>
      <c r="C590" s="66">
        <v>32</v>
      </c>
      <c r="D590" s="65">
        <v>631</v>
      </c>
      <c r="E590" s="66">
        <v>930</v>
      </c>
      <c r="F590" s="67"/>
      <c r="G590" s="65">
        <f t="shared" si="104"/>
        <v>25</v>
      </c>
      <c r="H590" s="66">
        <f t="shared" si="105"/>
        <v>-299</v>
      </c>
      <c r="I590" s="20">
        <f t="shared" si="106"/>
        <v>0.78125</v>
      </c>
      <c r="J590" s="21">
        <f t="shared" si="107"/>
        <v>-0.32150537634408605</v>
      </c>
    </row>
    <row r="591" spans="1:10" s="160" customFormat="1" x14ac:dyDescent="0.25">
      <c r="A591" s="178" t="s">
        <v>712</v>
      </c>
      <c r="B591" s="71">
        <v>555</v>
      </c>
      <c r="C591" s="72">
        <v>392</v>
      </c>
      <c r="D591" s="71">
        <v>5414</v>
      </c>
      <c r="E591" s="72">
        <v>7789</v>
      </c>
      <c r="F591" s="73"/>
      <c r="G591" s="71">
        <f t="shared" si="104"/>
        <v>163</v>
      </c>
      <c r="H591" s="72">
        <f t="shared" si="105"/>
        <v>-2375</v>
      </c>
      <c r="I591" s="37">
        <f t="shared" si="106"/>
        <v>0.41581632653061223</v>
      </c>
      <c r="J591" s="38">
        <f t="shared" si="107"/>
        <v>-0.30491719091025804</v>
      </c>
    </row>
    <row r="592" spans="1:10" x14ac:dyDescent="0.25">
      <c r="A592" s="177"/>
      <c r="B592" s="143"/>
      <c r="C592" s="144"/>
      <c r="D592" s="143"/>
      <c r="E592" s="144"/>
      <c r="F592" s="145"/>
      <c r="G592" s="143"/>
      <c r="H592" s="144"/>
      <c r="I592" s="151"/>
      <c r="J592" s="152"/>
    </row>
    <row r="593" spans="1:10" s="139" customFormat="1" x14ac:dyDescent="0.25">
      <c r="A593" s="159" t="s">
        <v>100</v>
      </c>
      <c r="B593" s="65"/>
      <c r="C593" s="66"/>
      <c r="D593" s="65"/>
      <c r="E593" s="66"/>
      <c r="F593" s="67"/>
      <c r="G593" s="65"/>
      <c r="H593" s="66"/>
      <c r="I593" s="20"/>
      <c r="J593" s="21"/>
    </row>
    <row r="594" spans="1:10" x14ac:dyDescent="0.25">
      <c r="A594" s="158" t="s">
        <v>394</v>
      </c>
      <c r="B594" s="65">
        <v>48</v>
      </c>
      <c r="C594" s="66">
        <v>0</v>
      </c>
      <c r="D594" s="65">
        <v>115</v>
      </c>
      <c r="E594" s="66">
        <v>0</v>
      </c>
      <c r="F594" s="67"/>
      <c r="G594" s="65">
        <f t="shared" ref="G594:G600" si="108">B594-C594</f>
        <v>48</v>
      </c>
      <c r="H594" s="66">
        <f t="shared" ref="H594:H600" si="109">D594-E594</f>
        <v>115</v>
      </c>
      <c r="I594" s="20" t="str">
        <f t="shared" ref="I594:I600" si="110">IF(C594=0, "-", IF(G594/C594&lt;10, G594/C594, "&gt;999%"))</f>
        <v>-</v>
      </c>
      <c r="J594" s="21" t="str">
        <f t="shared" ref="J594:J600" si="111">IF(E594=0, "-", IF(H594/E594&lt;10, H594/E594, "&gt;999%"))</f>
        <v>-</v>
      </c>
    </row>
    <row r="595" spans="1:10" x14ac:dyDescent="0.25">
      <c r="A595" s="158" t="s">
        <v>269</v>
      </c>
      <c r="B595" s="65">
        <v>0</v>
      </c>
      <c r="C595" s="66">
        <v>3</v>
      </c>
      <c r="D595" s="65">
        <v>29</v>
      </c>
      <c r="E595" s="66">
        <v>20</v>
      </c>
      <c r="F595" s="67"/>
      <c r="G595" s="65">
        <f t="shared" si="108"/>
        <v>-3</v>
      </c>
      <c r="H595" s="66">
        <f t="shared" si="109"/>
        <v>9</v>
      </c>
      <c r="I595" s="20">
        <f t="shared" si="110"/>
        <v>-1</v>
      </c>
      <c r="J595" s="21">
        <f t="shared" si="111"/>
        <v>0.45</v>
      </c>
    </row>
    <row r="596" spans="1:10" x14ac:dyDescent="0.25">
      <c r="A596" s="158" t="s">
        <v>270</v>
      </c>
      <c r="B596" s="65">
        <v>0</v>
      </c>
      <c r="C596" s="66">
        <v>1</v>
      </c>
      <c r="D596" s="65">
        <v>18</v>
      </c>
      <c r="E596" s="66">
        <v>19</v>
      </c>
      <c r="F596" s="67"/>
      <c r="G596" s="65">
        <f t="shared" si="108"/>
        <v>-1</v>
      </c>
      <c r="H596" s="66">
        <f t="shared" si="109"/>
        <v>-1</v>
      </c>
      <c r="I596" s="20">
        <f t="shared" si="110"/>
        <v>-1</v>
      </c>
      <c r="J596" s="21">
        <f t="shared" si="111"/>
        <v>-5.2631578947368418E-2</v>
      </c>
    </row>
    <row r="597" spans="1:10" x14ac:dyDescent="0.25">
      <c r="A597" s="158" t="s">
        <v>395</v>
      </c>
      <c r="B597" s="65">
        <v>98</v>
      </c>
      <c r="C597" s="66">
        <v>25</v>
      </c>
      <c r="D597" s="65">
        <v>826</v>
      </c>
      <c r="E597" s="66">
        <v>580</v>
      </c>
      <c r="F597" s="67"/>
      <c r="G597" s="65">
        <f t="shared" si="108"/>
        <v>73</v>
      </c>
      <c r="H597" s="66">
        <f t="shared" si="109"/>
        <v>246</v>
      </c>
      <c r="I597" s="20">
        <f t="shared" si="110"/>
        <v>2.92</v>
      </c>
      <c r="J597" s="21">
        <f t="shared" si="111"/>
        <v>0.42413793103448277</v>
      </c>
    </row>
    <row r="598" spans="1:10" x14ac:dyDescent="0.25">
      <c r="A598" s="158" t="s">
        <v>436</v>
      </c>
      <c r="B598" s="65">
        <v>35</v>
      </c>
      <c r="C598" s="66">
        <v>25</v>
      </c>
      <c r="D598" s="65">
        <v>507</v>
      </c>
      <c r="E598" s="66">
        <v>496</v>
      </c>
      <c r="F598" s="67"/>
      <c r="G598" s="65">
        <f t="shared" si="108"/>
        <v>10</v>
      </c>
      <c r="H598" s="66">
        <f t="shared" si="109"/>
        <v>11</v>
      </c>
      <c r="I598" s="20">
        <f t="shared" si="110"/>
        <v>0.4</v>
      </c>
      <c r="J598" s="21">
        <f t="shared" si="111"/>
        <v>2.2177419354838711E-2</v>
      </c>
    </row>
    <row r="599" spans="1:10" x14ac:dyDescent="0.25">
      <c r="A599" s="158" t="s">
        <v>480</v>
      </c>
      <c r="B599" s="65">
        <v>5</v>
      </c>
      <c r="C599" s="66">
        <v>7</v>
      </c>
      <c r="D599" s="65">
        <v>166</v>
      </c>
      <c r="E599" s="66">
        <v>146</v>
      </c>
      <c r="F599" s="67"/>
      <c r="G599" s="65">
        <f t="shared" si="108"/>
        <v>-2</v>
      </c>
      <c r="H599" s="66">
        <f t="shared" si="109"/>
        <v>20</v>
      </c>
      <c r="I599" s="20">
        <f t="shared" si="110"/>
        <v>-0.2857142857142857</v>
      </c>
      <c r="J599" s="21">
        <f t="shared" si="111"/>
        <v>0.13698630136986301</v>
      </c>
    </row>
    <row r="600" spans="1:10" s="160" customFormat="1" x14ac:dyDescent="0.25">
      <c r="A600" s="178" t="s">
        <v>713</v>
      </c>
      <c r="B600" s="71">
        <v>186</v>
      </c>
      <c r="C600" s="72">
        <v>61</v>
      </c>
      <c r="D600" s="71">
        <v>1661</v>
      </c>
      <c r="E600" s="72">
        <v>1261</v>
      </c>
      <c r="F600" s="73"/>
      <c r="G600" s="71">
        <f t="shared" si="108"/>
        <v>125</v>
      </c>
      <c r="H600" s="72">
        <f t="shared" si="109"/>
        <v>400</v>
      </c>
      <c r="I600" s="37">
        <f t="shared" si="110"/>
        <v>2.0491803278688523</v>
      </c>
      <c r="J600" s="38">
        <f t="shared" si="111"/>
        <v>0.31720856463124503</v>
      </c>
    </row>
    <row r="601" spans="1:10" x14ac:dyDescent="0.25">
      <c r="A601" s="177"/>
      <c r="B601" s="143"/>
      <c r="C601" s="144"/>
      <c r="D601" s="143"/>
      <c r="E601" s="144"/>
      <c r="F601" s="145"/>
      <c r="G601" s="143"/>
      <c r="H601" s="144"/>
      <c r="I601" s="151"/>
      <c r="J601" s="152"/>
    </row>
    <row r="602" spans="1:10" s="139" customFormat="1" x14ac:dyDescent="0.25">
      <c r="A602" s="159" t="s">
        <v>101</v>
      </c>
      <c r="B602" s="65"/>
      <c r="C602" s="66"/>
      <c r="D602" s="65"/>
      <c r="E602" s="66"/>
      <c r="F602" s="67"/>
      <c r="G602" s="65"/>
      <c r="H602" s="66"/>
      <c r="I602" s="20"/>
      <c r="J602" s="21"/>
    </row>
    <row r="603" spans="1:10" x14ac:dyDescent="0.25">
      <c r="A603" s="158" t="s">
        <v>585</v>
      </c>
      <c r="B603" s="65">
        <v>63</v>
      </c>
      <c r="C603" s="66">
        <v>18</v>
      </c>
      <c r="D603" s="65">
        <v>549</v>
      </c>
      <c r="E603" s="66">
        <v>314</v>
      </c>
      <c r="F603" s="67"/>
      <c r="G603" s="65">
        <f>B603-C603</f>
        <v>45</v>
      </c>
      <c r="H603" s="66">
        <f>D603-E603</f>
        <v>235</v>
      </c>
      <c r="I603" s="20">
        <f>IF(C603=0, "-", IF(G603/C603&lt;10, G603/C603, "&gt;999%"))</f>
        <v>2.5</v>
      </c>
      <c r="J603" s="21">
        <f>IF(E603=0, "-", IF(H603/E603&lt;10, H603/E603, "&gt;999%"))</f>
        <v>0.74840764331210186</v>
      </c>
    </row>
    <row r="604" spans="1:10" x14ac:dyDescent="0.25">
      <c r="A604" s="158" t="s">
        <v>571</v>
      </c>
      <c r="B604" s="65">
        <v>1</v>
      </c>
      <c r="C604" s="66">
        <v>2</v>
      </c>
      <c r="D604" s="65">
        <v>23</v>
      </c>
      <c r="E604" s="66">
        <v>18</v>
      </c>
      <c r="F604" s="67"/>
      <c r="G604" s="65">
        <f>B604-C604</f>
        <v>-1</v>
      </c>
      <c r="H604" s="66">
        <f>D604-E604</f>
        <v>5</v>
      </c>
      <c r="I604" s="20">
        <f>IF(C604=0, "-", IF(G604/C604&lt;10, G604/C604, "&gt;999%"))</f>
        <v>-0.5</v>
      </c>
      <c r="J604" s="21">
        <f>IF(E604=0, "-", IF(H604/E604&lt;10, H604/E604, "&gt;999%"))</f>
        <v>0.27777777777777779</v>
      </c>
    </row>
    <row r="605" spans="1:10" s="160" customFormat="1" x14ac:dyDescent="0.25">
      <c r="A605" s="178" t="s">
        <v>714</v>
      </c>
      <c r="B605" s="71">
        <v>64</v>
      </c>
      <c r="C605" s="72">
        <v>20</v>
      </c>
      <c r="D605" s="71">
        <v>572</v>
      </c>
      <c r="E605" s="72">
        <v>332</v>
      </c>
      <c r="F605" s="73"/>
      <c r="G605" s="71">
        <f>B605-C605</f>
        <v>44</v>
      </c>
      <c r="H605" s="72">
        <f>D605-E605</f>
        <v>240</v>
      </c>
      <c r="I605" s="37">
        <f>IF(C605=0, "-", IF(G605/C605&lt;10, G605/C605, "&gt;999%"))</f>
        <v>2.2000000000000002</v>
      </c>
      <c r="J605" s="38">
        <f>IF(E605=0, "-", IF(H605/E605&lt;10, H605/E605, "&gt;999%"))</f>
        <v>0.72289156626506024</v>
      </c>
    </row>
    <row r="606" spans="1:10" x14ac:dyDescent="0.25">
      <c r="A606" s="177"/>
      <c r="B606" s="143"/>
      <c r="C606" s="144"/>
      <c r="D606" s="143"/>
      <c r="E606" s="144"/>
      <c r="F606" s="145"/>
      <c r="G606" s="143"/>
      <c r="H606" s="144"/>
      <c r="I606" s="151"/>
      <c r="J606" s="152"/>
    </row>
    <row r="607" spans="1:10" s="139" customFormat="1" x14ac:dyDescent="0.25">
      <c r="A607" s="159" t="s">
        <v>102</v>
      </c>
      <c r="B607" s="65"/>
      <c r="C607" s="66"/>
      <c r="D607" s="65"/>
      <c r="E607" s="66"/>
      <c r="F607" s="67"/>
      <c r="G607" s="65"/>
      <c r="H607" s="66"/>
      <c r="I607" s="20"/>
      <c r="J607" s="21"/>
    </row>
    <row r="608" spans="1:10" x14ac:dyDescent="0.25">
      <c r="A608" s="158" t="s">
        <v>586</v>
      </c>
      <c r="B608" s="65">
        <v>4</v>
      </c>
      <c r="C608" s="66">
        <v>12</v>
      </c>
      <c r="D608" s="65">
        <v>94</v>
      </c>
      <c r="E608" s="66">
        <v>149</v>
      </c>
      <c r="F608" s="67"/>
      <c r="G608" s="65">
        <f>B608-C608</f>
        <v>-8</v>
      </c>
      <c r="H608" s="66">
        <f>D608-E608</f>
        <v>-55</v>
      </c>
      <c r="I608" s="20">
        <f>IF(C608=0, "-", IF(G608/C608&lt;10, G608/C608, "&gt;999%"))</f>
        <v>-0.66666666666666663</v>
      </c>
      <c r="J608" s="21">
        <f>IF(E608=0, "-", IF(H608/E608&lt;10, H608/E608, "&gt;999%"))</f>
        <v>-0.36912751677852351</v>
      </c>
    </row>
    <row r="609" spans="1:10" s="160" customFormat="1" x14ac:dyDescent="0.25">
      <c r="A609" s="165" t="s">
        <v>715</v>
      </c>
      <c r="B609" s="166">
        <v>4</v>
      </c>
      <c r="C609" s="167">
        <v>12</v>
      </c>
      <c r="D609" s="166">
        <v>94</v>
      </c>
      <c r="E609" s="167">
        <v>149</v>
      </c>
      <c r="F609" s="168"/>
      <c r="G609" s="166">
        <f>B609-C609</f>
        <v>-8</v>
      </c>
      <c r="H609" s="167">
        <f>D609-E609</f>
        <v>-55</v>
      </c>
      <c r="I609" s="169">
        <f>IF(C609=0, "-", IF(G609/C609&lt;10, G609/C609, "&gt;999%"))</f>
        <v>-0.66666666666666663</v>
      </c>
      <c r="J609" s="170">
        <f>IF(E609=0, "-", IF(H609/E609&lt;10, H609/E609, "&gt;999%"))</f>
        <v>-0.36912751677852351</v>
      </c>
    </row>
    <row r="610" spans="1:10" x14ac:dyDescent="0.25">
      <c r="A610" s="171"/>
      <c r="B610" s="172"/>
      <c r="C610" s="173"/>
      <c r="D610" s="172"/>
      <c r="E610" s="173"/>
      <c r="F610" s="174"/>
      <c r="G610" s="172"/>
      <c r="H610" s="173"/>
      <c r="I610" s="175"/>
      <c r="J610" s="176"/>
    </row>
    <row r="611" spans="1:10" x14ac:dyDescent="0.25">
      <c r="A611" s="27" t="s">
        <v>16</v>
      </c>
      <c r="B611" s="71">
        <f>SUM(B7:B610)/2</f>
        <v>20204</v>
      </c>
      <c r="C611" s="77">
        <f>SUM(C7:C610)/2</f>
        <v>16458</v>
      </c>
      <c r="D611" s="71">
        <f>SUM(D7:D610)/2</f>
        <v>235591</v>
      </c>
      <c r="E611" s="77">
        <f>SUM(E7:E610)/2</f>
        <v>229775</v>
      </c>
      <c r="F611" s="73"/>
      <c r="G611" s="71">
        <f>B611-C611</f>
        <v>3746</v>
      </c>
      <c r="H611" s="72">
        <f>D611-E611</f>
        <v>5816</v>
      </c>
      <c r="I611" s="37">
        <f>IF(C611=0, 0, G611/C611)</f>
        <v>0.22760967310730343</v>
      </c>
      <c r="J611" s="38">
        <f>IF(E611=0, 0, H611/E611)</f>
        <v>2.5311717984985313E-2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rowBreaks count="10" manualBreakCount="10">
    <brk id="46" max="16383" man="1"/>
    <brk id="108" max="16383" man="1"/>
    <brk id="158" max="16383" man="1"/>
    <brk id="218" max="16383" man="1"/>
    <brk id="276" max="16383" man="1"/>
    <brk id="335" max="16383" man="1"/>
    <brk id="397" max="16383" man="1"/>
    <brk id="455" max="16383" man="1"/>
    <brk id="513" max="16383" man="1"/>
    <brk id="56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3.2" x14ac:dyDescent="0.25"/>
  <cols>
    <col min="1" max="1" width="21.5546875" bestFit="1" customWidth="1"/>
    <col min="6" max="6" width="1.77734375" customWidth="1"/>
  </cols>
  <sheetData>
    <row r="1" spans="1:10" s="52" customFormat="1" ht="20.399999999999999" x14ac:dyDescent="0.35">
      <c r="A1" s="4" t="s">
        <v>10</v>
      </c>
      <c r="B1" s="198" t="s">
        <v>11</v>
      </c>
      <c r="C1" s="199"/>
      <c r="D1" s="199"/>
      <c r="E1" s="199"/>
      <c r="F1" s="199"/>
      <c r="G1" s="199"/>
      <c r="H1" s="199"/>
      <c r="I1" s="199"/>
      <c r="J1" s="199"/>
    </row>
    <row r="2" spans="1:10" s="52" customFormat="1" ht="20.399999999999999" x14ac:dyDescent="0.35">
      <c r="A2" s="4" t="s">
        <v>113</v>
      </c>
      <c r="B2" s="202" t="s">
        <v>104</v>
      </c>
      <c r="C2" s="203"/>
      <c r="D2" s="203"/>
      <c r="E2" s="203"/>
      <c r="F2" s="203"/>
      <c r="G2" s="203"/>
      <c r="H2" s="203"/>
      <c r="I2" s="203"/>
      <c r="J2" s="203"/>
    </row>
    <row r="3" spans="1:10" ht="12.75" customHeight="1" x14ac:dyDescent="0.35">
      <c r="A3" s="4"/>
      <c r="B3" s="25"/>
      <c r="C3" s="26"/>
      <c r="D3" s="26"/>
      <c r="E3" s="26"/>
      <c r="F3" s="26"/>
      <c r="G3" s="26"/>
      <c r="H3" s="26"/>
      <c r="I3" s="26"/>
      <c r="J3" s="26"/>
    </row>
    <row r="4" spans="1:10" x14ac:dyDescent="0.25">
      <c r="E4" s="201" t="s">
        <v>7</v>
      </c>
      <c r="F4" s="201"/>
      <c r="G4" s="201"/>
    </row>
    <row r="5" spans="1:10" x14ac:dyDescent="0.25">
      <c r="A5" s="3"/>
      <c r="B5" s="196" t="s">
        <v>1</v>
      </c>
      <c r="C5" s="197"/>
      <c r="D5" s="196" t="s">
        <v>2</v>
      </c>
      <c r="E5" s="197"/>
      <c r="F5" s="59"/>
      <c r="G5" s="196" t="s">
        <v>3</v>
      </c>
      <c r="H5" s="200"/>
      <c r="I5" s="200"/>
      <c r="J5" s="197"/>
    </row>
    <row r="6" spans="1:10" x14ac:dyDescent="0.25">
      <c r="A6" s="27"/>
      <c r="B6" s="57">
        <f>VALUE(RIGHT(B2, 4))</f>
        <v>2022</v>
      </c>
      <c r="C6" s="58">
        <f>B6-1</f>
        <v>2021</v>
      </c>
      <c r="D6" s="57">
        <f>B6</f>
        <v>2022</v>
      </c>
      <c r="E6" s="58">
        <f>C6</f>
        <v>2021</v>
      </c>
      <c r="F6" s="64"/>
      <c r="G6" s="57" t="s">
        <v>4</v>
      </c>
      <c r="H6" s="58" t="s">
        <v>2</v>
      </c>
      <c r="I6" s="57" t="s">
        <v>4</v>
      </c>
      <c r="J6" s="58" t="s">
        <v>2</v>
      </c>
    </row>
    <row r="7" spans="1:10" x14ac:dyDescent="0.25">
      <c r="A7" s="7" t="s">
        <v>114</v>
      </c>
      <c r="B7" s="65">
        <v>3112</v>
      </c>
      <c r="C7" s="66">
        <v>2937</v>
      </c>
      <c r="D7" s="65">
        <v>40832</v>
      </c>
      <c r="E7" s="66">
        <v>45802</v>
      </c>
      <c r="F7" s="67"/>
      <c r="G7" s="65">
        <f>B7-C7</f>
        <v>175</v>
      </c>
      <c r="H7" s="66">
        <f>D7-E7</f>
        <v>-4970</v>
      </c>
      <c r="I7" s="28">
        <f>IF(C7=0, "-", IF(G7/C7&lt;10, G7/C7*100, "&gt;999"))</f>
        <v>5.9584610146407897</v>
      </c>
      <c r="J7" s="29">
        <f>IF(E7=0, "-", IF(H7/E7&lt;10, H7/E7*100, "&gt;999"))</f>
        <v>-10.851054539103096</v>
      </c>
    </row>
    <row r="8" spans="1:10" x14ac:dyDescent="0.25">
      <c r="A8" s="7" t="s">
        <v>123</v>
      </c>
      <c r="B8" s="65">
        <v>11080</v>
      </c>
      <c r="C8" s="66">
        <v>8026</v>
      </c>
      <c r="D8" s="65">
        <v>119832</v>
      </c>
      <c r="E8" s="66">
        <v>113019</v>
      </c>
      <c r="F8" s="67"/>
      <c r="G8" s="65">
        <f>B8-C8</f>
        <v>3054</v>
      </c>
      <c r="H8" s="66">
        <f>D8-E8</f>
        <v>6813</v>
      </c>
      <c r="I8" s="28">
        <f>IF(C8=0, "-", IF(G8/C8&lt;10, G8/C8*100, "&gt;999"))</f>
        <v>38.051333167206579</v>
      </c>
      <c r="J8" s="29">
        <f>IF(E8=0, "-", IF(H8/E8&lt;10, H8/E8*100, "&gt;999"))</f>
        <v>6.0281899503623286</v>
      </c>
    </row>
    <row r="9" spans="1:10" x14ac:dyDescent="0.25">
      <c r="A9" s="7" t="s">
        <v>129</v>
      </c>
      <c r="B9" s="65">
        <v>5012</v>
      </c>
      <c r="C9" s="66">
        <v>4755</v>
      </c>
      <c r="D9" s="65">
        <v>63932</v>
      </c>
      <c r="E9" s="66">
        <v>61380</v>
      </c>
      <c r="F9" s="67"/>
      <c r="G9" s="65">
        <f>B9-C9</f>
        <v>257</v>
      </c>
      <c r="H9" s="66">
        <f>D9-E9</f>
        <v>2552</v>
      </c>
      <c r="I9" s="28">
        <f>IF(C9=0, "-", IF(G9/C9&lt;10, G9/C9*100, "&gt;999"))</f>
        <v>5.4048370136698214</v>
      </c>
      <c r="J9" s="29">
        <f>IF(E9=0, "-", IF(H9/E9&lt;10, H9/E9*100, "&gt;999"))</f>
        <v>4.1577060931899643</v>
      </c>
    </row>
    <row r="10" spans="1:10" x14ac:dyDescent="0.25">
      <c r="A10" s="7" t="s">
        <v>130</v>
      </c>
      <c r="B10" s="65">
        <v>1000</v>
      </c>
      <c r="C10" s="66">
        <v>740</v>
      </c>
      <c r="D10" s="65">
        <v>10995</v>
      </c>
      <c r="E10" s="66">
        <v>9574</v>
      </c>
      <c r="F10" s="67"/>
      <c r="G10" s="65">
        <f>B10-C10</f>
        <v>260</v>
      </c>
      <c r="H10" s="66">
        <f>D10-E10</f>
        <v>1421</v>
      </c>
      <c r="I10" s="28">
        <f>IF(C10=0, "-", IF(G10/C10&lt;10, G10/C10*100, "&gt;999"))</f>
        <v>35.135135135135137</v>
      </c>
      <c r="J10" s="29">
        <f>IF(E10=0, "-", IF(H10/E10&lt;10, H10/E10*100, "&gt;999"))</f>
        <v>14.842281178190934</v>
      </c>
    </row>
    <row r="11" spans="1:10" s="43" customFormat="1" x14ac:dyDescent="0.25">
      <c r="A11" s="27" t="s">
        <v>0</v>
      </c>
      <c r="B11" s="71">
        <f>SUM(B7:B10)</f>
        <v>20204</v>
      </c>
      <c r="C11" s="72">
        <f>SUM(C7:C10)</f>
        <v>16458</v>
      </c>
      <c r="D11" s="71">
        <f>SUM(D7:D10)</f>
        <v>235591</v>
      </c>
      <c r="E11" s="72">
        <f>SUM(E7:E10)</f>
        <v>229775</v>
      </c>
      <c r="F11" s="73"/>
      <c r="G11" s="71">
        <f>B11-C11</f>
        <v>3746</v>
      </c>
      <c r="H11" s="72">
        <f>D11-E11</f>
        <v>5816</v>
      </c>
      <c r="I11" s="44">
        <f>IF(C11=0, 0, G11/C11*100)</f>
        <v>22.760967310730344</v>
      </c>
      <c r="J11" s="45">
        <f>IF(E11=0, 0, H11/E11*100)</f>
        <v>2.5311717984985314</v>
      </c>
    </row>
    <row r="13" spans="1:10" x14ac:dyDescent="0.25">
      <c r="A13" s="3"/>
      <c r="B13" s="196" t="s">
        <v>1</v>
      </c>
      <c r="C13" s="197"/>
      <c r="D13" s="196" t="s">
        <v>2</v>
      </c>
      <c r="E13" s="197"/>
      <c r="F13" s="59"/>
      <c r="G13" s="196" t="s">
        <v>3</v>
      </c>
      <c r="H13" s="200"/>
      <c r="I13" s="200"/>
      <c r="J13" s="197"/>
    </row>
    <row r="14" spans="1:10" x14ac:dyDescent="0.25">
      <c r="A14" s="7" t="s">
        <v>115</v>
      </c>
      <c r="B14" s="65">
        <v>80</v>
      </c>
      <c r="C14" s="66">
        <v>211</v>
      </c>
      <c r="D14" s="65">
        <v>1249</v>
      </c>
      <c r="E14" s="66">
        <v>2060</v>
      </c>
      <c r="F14" s="67"/>
      <c r="G14" s="65">
        <f t="shared" ref="G14:G34" si="0">B14-C14</f>
        <v>-131</v>
      </c>
      <c r="H14" s="66">
        <f t="shared" ref="H14:H34" si="1">D14-E14</f>
        <v>-811</v>
      </c>
      <c r="I14" s="28">
        <f t="shared" ref="I14:I33" si="2">IF(C14=0, "-", IF(G14/C14&lt;10, G14/C14*100, "&gt;999"))</f>
        <v>-62.085308056872037</v>
      </c>
      <c r="J14" s="29">
        <f t="shared" ref="J14:J33" si="3">IF(E14=0, "-", IF(H14/E14&lt;10, H14/E14*100, "&gt;999"))</f>
        <v>-39.368932038834956</v>
      </c>
    </row>
    <row r="15" spans="1:10" x14ac:dyDescent="0.25">
      <c r="A15" s="7" t="s">
        <v>116</v>
      </c>
      <c r="B15" s="65">
        <v>662</v>
      </c>
      <c r="C15" s="66">
        <v>675</v>
      </c>
      <c r="D15" s="65">
        <v>9363</v>
      </c>
      <c r="E15" s="66">
        <v>10363</v>
      </c>
      <c r="F15" s="67"/>
      <c r="G15" s="65">
        <f t="shared" si="0"/>
        <v>-13</v>
      </c>
      <c r="H15" s="66">
        <f t="shared" si="1"/>
        <v>-1000</v>
      </c>
      <c r="I15" s="28">
        <f t="shared" si="2"/>
        <v>-1.925925925925926</v>
      </c>
      <c r="J15" s="29">
        <f t="shared" si="3"/>
        <v>-9.6497153333976655</v>
      </c>
    </row>
    <row r="16" spans="1:10" x14ac:dyDescent="0.25">
      <c r="A16" s="7" t="s">
        <v>117</v>
      </c>
      <c r="B16" s="65">
        <v>1319</v>
      </c>
      <c r="C16" s="66">
        <v>1212</v>
      </c>
      <c r="D16" s="65">
        <v>18231</v>
      </c>
      <c r="E16" s="66">
        <v>22900</v>
      </c>
      <c r="F16" s="67"/>
      <c r="G16" s="65">
        <f t="shared" si="0"/>
        <v>107</v>
      </c>
      <c r="H16" s="66">
        <f t="shared" si="1"/>
        <v>-4669</v>
      </c>
      <c r="I16" s="28">
        <f t="shared" si="2"/>
        <v>8.8283828382838276</v>
      </c>
      <c r="J16" s="29">
        <f t="shared" si="3"/>
        <v>-20.388646288209607</v>
      </c>
    </row>
    <row r="17" spans="1:10" x14ac:dyDescent="0.25">
      <c r="A17" s="7" t="s">
        <v>118</v>
      </c>
      <c r="B17" s="65">
        <v>680</v>
      </c>
      <c r="C17" s="66">
        <v>380</v>
      </c>
      <c r="D17" s="65">
        <v>6666</v>
      </c>
      <c r="E17" s="66">
        <v>5339</v>
      </c>
      <c r="F17" s="67"/>
      <c r="G17" s="65">
        <f t="shared" si="0"/>
        <v>300</v>
      </c>
      <c r="H17" s="66">
        <f t="shared" si="1"/>
        <v>1327</v>
      </c>
      <c r="I17" s="28">
        <f t="shared" si="2"/>
        <v>78.94736842105263</v>
      </c>
      <c r="J17" s="29">
        <f t="shared" si="3"/>
        <v>24.854841730661175</v>
      </c>
    </row>
    <row r="18" spans="1:10" x14ac:dyDescent="0.25">
      <c r="A18" s="7" t="s">
        <v>119</v>
      </c>
      <c r="B18" s="65">
        <v>23</v>
      </c>
      <c r="C18" s="66">
        <v>29</v>
      </c>
      <c r="D18" s="65">
        <v>942</v>
      </c>
      <c r="E18" s="66">
        <v>735</v>
      </c>
      <c r="F18" s="67"/>
      <c r="G18" s="65">
        <f t="shared" si="0"/>
        <v>-6</v>
      </c>
      <c r="H18" s="66">
        <f t="shared" si="1"/>
        <v>207</v>
      </c>
      <c r="I18" s="28">
        <f t="shared" si="2"/>
        <v>-20.689655172413794</v>
      </c>
      <c r="J18" s="29">
        <f t="shared" si="3"/>
        <v>28.163265306122447</v>
      </c>
    </row>
    <row r="19" spans="1:10" x14ac:dyDescent="0.25">
      <c r="A19" s="7" t="s">
        <v>120</v>
      </c>
      <c r="B19" s="65">
        <v>8</v>
      </c>
      <c r="C19" s="66">
        <v>6</v>
      </c>
      <c r="D19" s="65">
        <v>85</v>
      </c>
      <c r="E19" s="66">
        <v>110</v>
      </c>
      <c r="F19" s="67"/>
      <c r="G19" s="65">
        <f t="shared" si="0"/>
        <v>2</v>
      </c>
      <c r="H19" s="66">
        <f t="shared" si="1"/>
        <v>-25</v>
      </c>
      <c r="I19" s="28">
        <f t="shared" si="2"/>
        <v>33.333333333333329</v>
      </c>
      <c r="J19" s="29">
        <f t="shared" si="3"/>
        <v>-22.727272727272727</v>
      </c>
    </row>
    <row r="20" spans="1:10" x14ac:dyDescent="0.25">
      <c r="A20" s="7" t="s">
        <v>121</v>
      </c>
      <c r="B20" s="65">
        <v>236</v>
      </c>
      <c r="C20" s="66">
        <v>351</v>
      </c>
      <c r="D20" s="65">
        <v>2578</v>
      </c>
      <c r="E20" s="66">
        <v>2592</v>
      </c>
      <c r="F20" s="67"/>
      <c r="G20" s="65">
        <f t="shared" si="0"/>
        <v>-115</v>
      </c>
      <c r="H20" s="66">
        <f t="shared" si="1"/>
        <v>-14</v>
      </c>
      <c r="I20" s="28">
        <f t="shared" si="2"/>
        <v>-32.763532763532766</v>
      </c>
      <c r="J20" s="29">
        <f t="shared" si="3"/>
        <v>-0.54012345679012341</v>
      </c>
    </row>
    <row r="21" spans="1:10" x14ac:dyDescent="0.25">
      <c r="A21" s="7" t="s">
        <v>122</v>
      </c>
      <c r="B21" s="65">
        <v>104</v>
      </c>
      <c r="C21" s="66">
        <v>73</v>
      </c>
      <c r="D21" s="65">
        <v>1718</v>
      </c>
      <c r="E21" s="66">
        <v>1703</v>
      </c>
      <c r="F21" s="67"/>
      <c r="G21" s="65">
        <f t="shared" si="0"/>
        <v>31</v>
      </c>
      <c r="H21" s="66">
        <f t="shared" si="1"/>
        <v>15</v>
      </c>
      <c r="I21" s="28">
        <f t="shared" si="2"/>
        <v>42.465753424657535</v>
      </c>
      <c r="J21" s="29">
        <f t="shared" si="3"/>
        <v>0.88079859072225475</v>
      </c>
    </row>
    <row r="22" spans="1:10" x14ac:dyDescent="0.25">
      <c r="A22" s="142" t="s">
        <v>124</v>
      </c>
      <c r="B22" s="143">
        <v>1037</v>
      </c>
      <c r="C22" s="144">
        <v>688</v>
      </c>
      <c r="D22" s="143">
        <v>11210</v>
      </c>
      <c r="E22" s="144">
        <v>11790</v>
      </c>
      <c r="F22" s="145"/>
      <c r="G22" s="143">
        <f t="shared" si="0"/>
        <v>349</v>
      </c>
      <c r="H22" s="144">
        <f t="shared" si="1"/>
        <v>-580</v>
      </c>
      <c r="I22" s="146">
        <f t="shared" si="2"/>
        <v>50.72674418604651</v>
      </c>
      <c r="J22" s="147">
        <f t="shared" si="3"/>
        <v>-4.9194232400339271</v>
      </c>
    </row>
    <row r="23" spans="1:10" x14ac:dyDescent="0.25">
      <c r="A23" s="7" t="s">
        <v>125</v>
      </c>
      <c r="B23" s="65">
        <v>3200</v>
      </c>
      <c r="C23" s="66">
        <v>2397</v>
      </c>
      <c r="D23" s="65">
        <v>31356</v>
      </c>
      <c r="E23" s="66">
        <v>32680</v>
      </c>
      <c r="F23" s="67"/>
      <c r="G23" s="65">
        <f t="shared" si="0"/>
        <v>803</v>
      </c>
      <c r="H23" s="66">
        <f t="shared" si="1"/>
        <v>-1324</v>
      </c>
      <c r="I23" s="28">
        <f t="shared" si="2"/>
        <v>33.500208594075929</v>
      </c>
      <c r="J23" s="29">
        <f t="shared" si="3"/>
        <v>-4.0514075887392895</v>
      </c>
    </row>
    <row r="24" spans="1:10" x14ac:dyDescent="0.25">
      <c r="A24" s="7" t="s">
        <v>126</v>
      </c>
      <c r="B24" s="65">
        <v>4119</v>
      </c>
      <c r="C24" s="66">
        <v>2856</v>
      </c>
      <c r="D24" s="65">
        <v>43467</v>
      </c>
      <c r="E24" s="66">
        <v>35699</v>
      </c>
      <c r="F24" s="67"/>
      <c r="G24" s="65">
        <f t="shared" si="0"/>
        <v>1263</v>
      </c>
      <c r="H24" s="66">
        <f t="shared" si="1"/>
        <v>7768</v>
      </c>
      <c r="I24" s="28">
        <f t="shared" si="2"/>
        <v>44.22268907563025</v>
      </c>
      <c r="J24" s="29">
        <f t="shared" si="3"/>
        <v>21.759713157231296</v>
      </c>
    </row>
    <row r="25" spans="1:10" x14ac:dyDescent="0.25">
      <c r="A25" s="7" t="s">
        <v>127</v>
      </c>
      <c r="B25" s="65">
        <v>2146</v>
      </c>
      <c r="C25" s="66">
        <v>1803</v>
      </c>
      <c r="D25" s="65">
        <v>28641</v>
      </c>
      <c r="E25" s="66">
        <v>27808</v>
      </c>
      <c r="F25" s="67"/>
      <c r="G25" s="65">
        <f t="shared" si="0"/>
        <v>343</v>
      </c>
      <c r="H25" s="66">
        <f t="shared" si="1"/>
        <v>833</v>
      </c>
      <c r="I25" s="28">
        <f t="shared" si="2"/>
        <v>19.023849140321687</v>
      </c>
      <c r="J25" s="29">
        <f t="shared" si="3"/>
        <v>2.9955408515535096</v>
      </c>
    </row>
    <row r="26" spans="1:10" x14ac:dyDescent="0.25">
      <c r="A26" s="7" t="s">
        <v>128</v>
      </c>
      <c r="B26" s="65">
        <v>578</v>
      </c>
      <c r="C26" s="66">
        <v>282</v>
      </c>
      <c r="D26" s="65">
        <v>5158</v>
      </c>
      <c r="E26" s="66">
        <v>5042</v>
      </c>
      <c r="F26" s="67"/>
      <c r="G26" s="65">
        <f t="shared" si="0"/>
        <v>296</v>
      </c>
      <c r="H26" s="66">
        <f t="shared" si="1"/>
        <v>116</v>
      </c>
      <c r="I26" s="28">
        <f t="shared" si="2"/>
        <v>104.9645390070922</v>
      </c>
      <c r="J26" s="29">
        <f t="shared" si="3"/>
        <v>2.3006743355811188</v>
      </c>
    </row>
    <row r="27" spans="1:10" x14ac:dyDescent="0.25">
      <c r="A27" s="142" t="s">
        <v>131</v>
      </c>
      <c r="B27" s="143">
        <v>65</v>
      </c>
      <c r="C27" s="144">
        <v>72</v>
      </c>
      <c r="D27" s="143">
        <v>808</v>
      </c>
      <c r="E27" s="144">
        <v>747</v>
      </c>
      <c r="F27" s="145"/>
      <c r="G27" s="143">
        <f t="shared" si="0"/>
        <v>-7</v>
      </c>
      <c r="H27" s="144">
        <f t="shared" si="1"/>
        <v>61</v>
      </c>
      <c r="I27" s="146">
        <f t="shared" si="2"/>
        <v>-9.7222222222222232</v>
      </c>
      <c r="J27" s="147">
        <f t="shared" si="3"/>
        <v>8.1659973226238289</v>
      </c>
    </row>
    <row r="28" spans="1:10" x14ac:dyDescent="0.25">
      <c r="A28" s="7" t="s">
        <v>132</v>
      </c>
      <c r="B28" s="65">
        <v>15</v>
      </c>
      <c r="C28" s="66">
        <v>8</v>
      </c>
      <c r="D28" s="65">
        <v>90</v>
      </c>
      <c r="E28" s="66">
        <v>57</v>
      </c>
      <c r="F28" s="67"/>
      <c r="G28" s="65">
        <f t="shared" si="0"/>
        <v>7</v>
      </c>
      <c r="H28" s="66">
        <f t="shared" si="1"/>
        <v>33</v>
      </c>
      <c r="I28" s="28">
        <f t="shared" si="2"/>
        <v>87.5</v>
      </c>
      <c r="J28" s="29">
        <f t="shared" si="3"/>
        <v>57.894736842105267</v>
      </c>
    </row>
    <row r="29" spans="1:10" x14ac:dyDescent="0.25">
      <c r="A29" s="7" t="s">
        <v>133</v>
      </c>
      <c r="B29" s="65">
        <v>9</v>
      </c>
      <c r="C29" s="66">
        <v>14</v>
      </c>
      <c r="D29" s="65">
        <v>222</v>
      </c>
      <c r="E29" s="66">
        <v>287</v>
      </c>
      <c r="F29" s="67"/>
      <c r="G29" s="65">
        <f t="shared" si="0"/>
        <v>-5</v>
      </c>
      <c r="H29" s="66">
        <f t="shared" si="1"/>
        <v>-65</v>
      </c>
      <c r="I29" s="28">
        <f t="shared" si="2"/>
        <v>-35.714285714285715</v>
      </c>
      <c r="J29" s="29">
        <f t="shared" si="3"/>
        <v>-22.648083623693381</v>
      </c>
    </row>
    <row r="30" spans="1:10" x14ac:dyDescent="0.25">
      <c r="A30" s="7" t="s">
        <v>134</v>
      </c>
      <c r="B30" s="65">
        <v>236</v>
      </c>
      <c r="C30" s="66">
        <v>392</v>
      </c>
      <c r="D30" s="65">
        <v>4184</v>
      </c>
      <c r="E30" s="66">
        <v>4645</v>
      </c>
      <c r="F30" s="67"/>
      <c r="G30" s="65">
        <f t="shared" si="0"/>
        <v>-156</v>
      </c>
      <c r="H30" s="66">
        <f t="shared" si="1"/>
        <v>-461</v>
      </c>
      <c r="I30" s="28">
        <f t="shared" si="2"/>
        <v>-39.795918367346935</v>
      </c>
      <c r="J30" s="29">
        <f t="shared" si="3"/>
        <v>-9.9246501614639389</v>
      </c>
    </row>
    <row r="31" spans="1:10" x14ac:dyDescent="0.25">
      <c r="A31" s="7" t="s">
        <v>135</v>
      </c>
      <c r="B31" s="65">
        <v>607</v>
      </c>
      <c r="C31" s="66">
        <v>685</v>
      </c>
      <c r="D31" s="65">
        <v>8416</v>
      </c>
      <c r="E31" s="66">
        <v>8041</v>
      </c>
      <c r="F31" s="67"/>
      <c r="G31" s="65">
        <f t="shared" si="0"/>
        <v>-78</v>
      </c>
      <c r="H31" s="66">
        <f t="shared" si="1"/>
        <v>375</v>
      </c>
      <c r="I31" s="28">
        <f t="shared" si="2"/>
        <v>-11.386861313868613</v>
      </c>
      <c r="J31" s="29">
        <f t="shared" si="3"/>
        <v>4.6635990548439246</v>
      </c>
    </row>
    <row r="32" spans="1:10" x14ac:dyDescent="0.25">
      <c r="A32" s="7" t="s">
        <v>136</v>
      </c>
      <c r="B32" s="65">
        <v>4080</v>
      </c>
      <c r="C32" s="66">
        <v>3584</v>
      </c>
      <c r="D32" s="65">
        <v>50212</v>
      </c>
      <c r="E32" s="66">
        <v>47603</v>
      </c>
      <c r="F32" s="67"/>
      <c r="G32" s="65">
        <f t="shared" si="0"/>
        <v>496</v>
      </c>
      <c r="H32" s="66">
        <f t="shared" si="1"/>
        <v>2609</v>
      </c>
      <c r="I32" s="28">
        <f t="shared" si="2"/>
        <v>13.839285714285715</v>
      </c>
      <c r="J32" s="29">
        <f t="shared" si="3"/>
        <v>5.4807470117429578</v>
      </c>
    </row>
    <row r="33" spans="1:10" x14ac:dyDescent="0.25">
      <c r="A33" s="142" t="s">
        <v>130</v>
      </c>
      <c r="B33" s="143">
        <v>1000</v>
      </c>
      <c r="C33" s="144">
        <v>740</v>
      </c>
      <c r="D33" s="143">
        <v>10995</v>
      </c>
      <c r="E33" s="144">
        <v>9574</v>
      </c>
      <c r="F33" s="145"/>
      <c r="G33" s="143">
        <f t="shared" si="0"/>
        <v>260</v>
      </c>
      <c r="H33" s="144">
        <f t="shared" si="1"/>
        <v>1421</v>
      </c>
      <c r="I33" s="146">
        <f t="shared" si="2"/>
        <v>35.135135135135137</v>
      </c>
      <c r="J33" s="147">
        <f t="shared" si="3"/>
        <v>14.842281178190934</v>
      </c>
    </row>
    <row r="34" spans="1:10" s="43" customFormat="1" x14ac:dyDescent="0.25">
      <c r="A34" s="27" t="s">
        <v>0</v>
      </c>
      <c r="B34" s="71">
        <f>SUM(B14:B33)</f>
        <v>20204</v>
      </c>
      <c r="C34" s="72">
        <f>SUM(C14:C33)</f>
        <v>16458</v>
      </c>
      <c r="D34" s="71">
        <f>SUM(D14:D33)</f>
        <v>235591</v>
      </c>
      <c r="E34" s="72">
        <f>SUM(E14:E33)</f>
        <v>229775</v>
      </c>
      <c r="F34" s="73"/>
      <c r="G34" s="71">
        <f t="shared" si="0"/>
        <v>3746</v>
      </c>
      <c r="H34" s="72">
        <f t="shared" si="1"/>
        <v>5816</v>
      </c>
      <c r="I34" s="44">
        <f>IF(C34=0, 0, G34/C34*100)</f>
        <v>22.760967310730344</v>
      </c>
      <c r="J34" s="45">
        <f>IF(E34=0, 0, H34/E34*100)</f>
        <v>2.5311717984985314</v>
      </c>
    </row>
    <row r="36" spans="1:10" x14ac:dyDescent="0.25">
      <c r="E36" s="201" t="s">
        <v>8</v>
      </c>
      <c r="F36" s="201"/>
      <c r="G36" s="201"/>
    </row>
    <row r="37" spans="1:10" x14ac:dyDescent="0.25">
      <c r="A37" s="3"/>
      <c r="B37" s="196" t="s">
        <v>1</v>
      </c>
      <c r="C37" s="197"/>
      <c r="D37" s="196" t="s">
        <v>2</v>
      </c>
      <c r="E37" s="197"/>
      <c r="F37" s="59"/>
      <c r="G37" s="196" t="s">
        <v>9</v>
      </c>
      <c r="H37" s="197"/>
    </row>
    <row r="38" spans="1:10" x14ac:dyDescent="0.25">
      <c r="A38" s="27"/>
      <c r="B38" s="57">
        <f>B6</f>
        <v>2022</v>
      </c>
      <c r="C38" s="58">
        <f>C6</f>
        <v>2021</v>
      </c>
      <c r="D38" s="57">
        <f>D6</f>
        <v>2022</v>
      </c>
      <c r="E38" s="58">
        <f>E6</f>
        <v>2021</v>
      </c>
      <c r="F38" s="64"/>
      <c r="G38" s="57" t="s">
        <v>4</v>
      </c>
      <c r="H38" s="58" t="s">
        <v>2</v>
      </c>
    </row>
    <row r="39" spans="1:10" x14ac:dyDescent="0.25">
      <c r="A39" s="7" t="s">
        <v>114</v>
      </c>
      <c r="B39" s="30">
        <f>$B$7/$B$11*100</f>
        <v>15.402890516729361</v>
      </c>
      <c r="C39" s="31">
        <f>$C$7/$C$11*100</f>
        <v>17.845424717462631</v>
      </c>
      <c r="D39" s="30">
        <f>$D$7/$D$11*100</f>
        <v>17.331731687543243</v>
      </c>
      <c r="E39" s="31">
        <f>$E$7/$E$11*100</f>
        <v>19.933413121531935</v>
      </c>
      <c r="F39" s="32"/>
      <c r="G39" s="30">
        <f>B39-C39</f>
        <v>-2.4425342007332702</v>
      </c>
      <c r="H39" s="31">
        <f>D39-E39</f>
        <v>-2.6016814339886913</v>
      </c>
    </row>
    <row r="40" spans="1:10" x14ac:dyDescent="0.25">
      <c r="A40" s="7" t="s">
        <v>123</v>
      </c>
      <c r="B40" s="30">
        <f>$B$8/$B$11*100</f>
        <v>54.840625618689366</v>
      </c>
      <c r="C40" s="31">
        <f>$C$8/$C$11*100</f>
        <v>48.766557297362986</v>
      </c>
      <c r="D40" s="30">
        <f>$D$8/$D$11*100</f>
        <v>50.864421815773952</v>
      </c>
      <c r="E40" s="31">
        <f>$E$8/$E$11*100</f>
        <v>49.18681318681319</v>
      </c>
      <c r="F40" s="32"/>
      <c r="G40" s="30">
        <f>B40-C40</f>
        <v>6.0740683213263793</v>
      </c>
      <c r="H40" s="31">
        <f>D40-E40</f>
        <v>1.6776086289607619</v>
      </c>
    </row>
    <row r="41" spans="1:10" x14ac:dyDescent="0.25">
      <c r="A41" s="7" t="s">
        <v>129</v>
      </c>
      <c r="B41" s="30">
        <f>$B$9/$B$11*100</f>
        <v>24.806968917046131</v>
      </c>
      <c r="C41" s="31">
        <f>$C$9/$C$11*100</f>
        <v>28.891724389354721</v>
      </c>
      <c r="D41" s="30">
        <f>$D$9/$D$11*100</f>
        <v>27.136860066810701</v>
      </c>
      <c r="E41" s="31">
        <f>$E$9/$E$11*100</f>
        <v>26.713088891306715</v>
      </c>
      <c r="F41" s="32"/>
      <c r="G41" s="30">
        <f>B41-C41</f>
        <v>-4.0847554723085899</v>
      </c>
      <c r="H41" s="31">
        <f>D41-E41</f>
        <v>0.4237711755039868</v>
      </c>
    </row>
    <row r="42" spans="1:10" x14ac:dyDescent="0.25">
      <c r="A42" s="7" t="s">
        <v>130</v>
      </c>
      <c r="B42" s="30">
        <f>$B$10/$B$11*100</f>
        <v>4.9495149475351417</v>
      </c>
      <c r="C42" s="31">
        <f>$C$10/$C$11*100</f>
        <v>4.4962935958196626</v>
      </c>
      <c r="D42" s="30">
        <f>$D$10/$D$11*100</f>
        <v>4.6669864298721091</v>
      </c>
      <c r="E42" s="31">
        <f>$E$10/$E$11*100</f>
        <v>4.1666848003481665</v>
      </c>
      <c r="F42" s="32"/>
      <c r="G42" s="30">
        <f>B42-C42</f>
        <v>0.45322135171547906</v>
      </c>
      <c r="H42" s="31">
        <f>D42-E42</f>
        <v>0.50030162952394264</v>
      </c>
    </row>
    <row r="43" spans="1:10" s="43" customFormat="1" x14ac:dyDescent="0.25">
      <c r="A43" s="27" t="s">
        <v>0</v>
      </c>
      <c r="B43" s="46">
        <f>SUM(B39:B42)</f>
        <v>100</v>
      </c>
      <c r="C43" s="47">
        <f>SUM(C39:C42)</f>
        <v>100</v>
      </c>
      <c r="D43" s="46">
        <f>SUM(D39:D42)</f>
        <v>100</v>
      </c>
      <c r="E43" s="47">
        <f>SUM(E39:E42)</f>
        <v>100</v>
      </c>
      <c r="F43" s="48"/>
      <c r="G43" s="46">
        <f>B43-C43</f>
        <v>0</v>
      </c>
      <c r="H43" s="47">
        <f>D43-E43</f>
        <v>0</v>
      </c>
    </row>
    <row r="45" spans="1:10" x14ac:dyDescent="0.25">
      <c r="A45" s="3"/>
      <c r="B45" s="196" t="s">
        <v>1</v>
      </c>
      <c r="C45" s="197"/>
      <c r="D45" s="196" t="s">
        <v>2</v>
      </c>
      <c r="E45" s="197"/>
      <c r="F45" s="59"/>
      <c r="G45" s="196" t="s">
        <v>9</v>
      </c>
      <c r="H45" s="197"/>
    </row>
    <row r="46" spans="1:10" x14ac:dyDescent="0.25">
      <c r="A46" s="7" t="s">
        <v>115</v>
      </c>
      <c r="B46" s="30">
        <f>$B$14/$B$34*100</f>
        <v>0.39596119580281136</v>
      </c>
      <c r="C46" s="31">
        <f>$C$14/$C$34*100</f>
        <v>1.2820512820512819</v>
      </c>
      <c r="D46" s="30">
        <f>$D$14/$D$34*100</f>
        <v>0.53015607557164746</v>
      </c>
      <c r="E46" s="31">
        <f>$E$14/$E$34*100</f>
        <v>0.89652921336089653</v>
      </c>
      <c r="F46" s="32"/>
      <c r="G46" s="30">
        <f t="shared" ref="G46:G66" si="4">B46-C46</f>
        <v>-0.88609008624847063</v>
      </c>
      <c r="H46" s="31">
        <f t="shared" ref="H46:H66" si="5">D46-E46</f>
        <v>-0.36637313778924907</v>
      </c>
    </row>
    <row r="47" spans="1:10" x14ac:dyDescent="0.25">
      <c r="A47" s="7" t="s">
        <v>116</v>
      </c>
      <c r="B47" s="30">
        <f>$B$15/$B$34*100</f>
        <v>3.2765788952682637</v>
      </c>
      <c r="C47" s="31">
        <f>$C$15/$C$34*100</f>
        <v>4.1013488880787454</v>
      </c>
      <c r="D47" s="30">
        <f>$D$15/$D$34*100</f>
        <v>3.9742604768433427</v>
      </c>
      <c r="E47" s="31">
        <f>$E$15/$E$34*100</f>
        <v>4.5100641932325107</v>
      </c>
      <c r="F47" s="32"/>
      <c r="G47" s="30">
        <f t="shared" si="4"/>
        <v>-0.82476999281048169</v>
      </c>
      <c r="H47" s="31">
        <f t="shared" si="5"/>
        <v>-0.53580371638916802</v>
      </c>
    </row>
    <row r="48" spans="1:10" x14ac:dyDescent="0.25">
      <c r="A48" s="7" t="s">
        <v>117</v>
      </c>
      <c r="B48" s="30">
        <f>$B$16/$B$34*100</f>
        <v>6.5284102157988517</v>
      </c>
      <c r="C48" s="31">
        <f>$C$16/$C$34*100</f>
        <v>7.3641997812613917</v>
      </c>
      <c r="D48" s="30">
        <f>$D$16/$D$34*100</f>
        <v>7.7384110598452409</v>
      </c>
      <c r="E48" s="31">
        <f>$E$16/$E$34*100</f>
        <v>9.9662713524099669</v>
      </c>
      <c r="F48" s="32"/>
      <c r="G48" s="30">
        <f t="shared" si="4"/>
        <v>-0.83578956546254002</v>
      </c>
      <c r="H48" s="31">
        <f t="shared" si="5"/>
        <v>-2.227860292564726</v>
      </c>
    </row>
    <row r="49" spans="1:8" x14ac:dyDescent="0.25">
      <c r="A49" s="7" t="s">
        <v>118</v>
      </c>
      <c r="B49" s="30">
        <f>$B$17/$B$34*100</f>
        <v>3.365670164323896</v>
      </c>
      <c r="C49" s="31">
        <f>$C$17/$C$34*100</f>
        <v>2.3089075221776643</v>
      </c>
      <c r="D49" s="30">
        <f>$D$17/$D$34*100</f>
        <v>2.8294799037314666</v>
      </c>
      <c r="E49" s="31">
        <f>$E$17/$E$34*100</f>
        <v>2.3235774126863236</v>
      </c>
      <c r="F49" s="32"/>
      <c r="G49" s="30">
        <f t="shared" si="4"/>
        <v>1.0567626421462317</v>
      </c>
      <c r="H49" s="31">
        <f t="shared" si="5"/>
        <v>0.50590249104514307</v>
      </c>
    </row>
    <row r="50" spans="1:8" x14ac:dyDescent="0.25">
      <c r="A50" s="7" t="s">
        <v>119</v>
      </c>
      <c r="B50" s="30">
        <f>$B$18/$B$34*100</f>
        <v>0.11383884379330825</v>
      </c>
      <c r="C50" s="31">
        <f>$C$18/$C$34*100</f>
        <v>0.1762061003767165</v>
      </c>
      <c r="D50" s="30">
        <f>$D$18/$D$34*100</f>
        <v>0.39984549494675092</v>
      </c>
      <c r="E50" s="31">
        <f>$E$18/$E$34*100</f>
        <v>0.31987814166031991</v>
      </c>
      <c r="F50" s="32"/>
      <c r="G50" s="30">
        <f t="shared" si="4"/>
        <v>-6.2367256583408248E-2</v>
      </c>
      <c r="H50" s="31">
        <f t="shared" si="5"/>
        <v>7.9967353286431009E-2</v>
      </c>
    </row>
    <row r="51" spans="1:8" x14ac:dyDescent="0.25">
      <c r="A51" s="7" t="s">
        <v>120</v>
      </c>
      <c r="B51" s="30">
        <f>$B$19/$B$34*100</f>
        <v>3.9596119580281135E-2</v>
      </c>
      <c r="C51" s="31">
        <f>$C$19/$C$34*100</f>
        <v>3.6456434560699962E-2</v>
      </c>
      <c r="D51" s="30">
        <f>$D$19/$D$34*100</f>
        <v>3.6079476720248228E-2</v>
      </c>
      <c r="E51" s="31">
        <f>$E$19/$E$34*100</f>
        <v>4.7872919160047871E-2</v>
      </c>
      <c r="F51" s="32"/>
      <c r="G51" s="30">
        <f t="shared" si="4"/>
        <v>3.1396850195811732E-3</v>
      </c>
      <c r="H51" s="31">
        <f t="shared" si="5"/>
        <v>-1.1793442439799642E-2</v>
      </c>
    </row>
    <row r="52" spans="1:8" x14ac:dyDescent="0.25">
      <c r="A52" s="7" t="s">
        <v>121</v>
      </c>
      <c r="B52" s="30">
        <f>$B$20/$B$34*100</f>
        <v>1.1680855276182935</v>
      </c>
      <c r="C52" s="31">
        <f>$C$20/$C$34*100</f>
        <v>2.1327014218009479</v>
      </c>
      <c r="D52" s="30">
        <f>$D$20/$D$34*100</f>
        <v>1.0942693057035286</v>
      </c>
      <c r="E52" s="31">
        <f>$E$20/$E$34*100</f>
        <v>1.128060058753128</v>
      </c>
      <c r="F52" s="32"/>
      <c r="G52" s="30">
        <f t="shared" si="4"/>
        <v>-0.96461589418265437</v>
      </c>
      <c r="H52" s="31">
        <f t="shared" si="5"/>
        <v>-3.3790753049599331E-2</v>
      </c>
    </row>
    <row r="53" spans="1:8" x14ac:dyDescent="0.25">
      <c r="A53" s="7" t="s">
        <v>122</v>
      </c>
      <c r="B53" s="30">
        <f>$B$21/$B$34*100</f>
        <v>0.51474955454365467</v>
      </c>
      <c r="C53" s="31">
        <f>$C$21/$C$34*100</f>
        <v>0.44355328715518288</v>
      </c>
      <c r="D53" s="30">
        <f>$D$21/$D$34*100</f>
        <v>0.72922989418101702</v>
      </c>
      <c r="E53" s="31">
        <f>$E$21/$E$34*100</f>
        <v>0.74115983026874122</v>
      </c>
      <c r="F53" s="32"/>
      <c r="G53" s="30">
        <f t="shared" si="4"/>
        <v>7.119626738847179E-2</v>
      </c>
      <c r="H53" s="31">
        <f t="shared" si="5"/>
        <v>-1.1929936087724191E-2</v>
      </c>
    </row>
    <row r="54" spans="1:8" x14ac:dyDescent="0.25">
      <c r="A54" s="142" t="s">
        <v>124</v>
      </c>
      <c r="B54" s="148">
        <f>$B$22/$B$34*100</f>
        <v>5.1326470005939413</v>
      </c>
      <c r="C54" s="149">
        <f>$C$22/$C$34*100</f>
        <v>4.1803378296269287</v>
      </c>
      <c r="D54" s="148">
        <f>$D$22/$D$34*100</f>
        <v>4.7582462827527365</v>
      </c>
      <c r="E54" s="149">
        <f>$E$22/$E$34*100</f>
        <v>5.1311065172451311</v>
      </c>
      <c r="F54" s="150"/>
      <c r="G54" s="148">
        <f t="shared" si="4"/>
        <v>0.95230917096701262</v>
      </c>
      <c r="H54" s="149">
        <f t="shared" si="5"/>
        <v>-0.37286023449239458</v>
      </c>
    </row>
    <row r="55" spans="1:8" x14ac:dyDescent="0.25">
      <c r="A55" s="7" t="s">
        <v>125</v>
      </c>
      <c r="B55" s="30">
        <f>$B$23/$B$34*100</f>
        <v>15.838447832112454</v>
      </c>
      <c r="C55" s="31">
        <f>$C$23/$C$34*100</f>
        <v>14.564345606999634</v>
      </c>
      <c r="D55" s="30">
        <f>$D$23/$D$34*100</f>
        <v>13.309506729883569</v>
      </c>
      <c r="E55" s="31">
        <f>$E$23/$E$34*100</f>
        <v>14.222609074094223</v>
      </c>
      <c r="F55" s="32"/>
      <c r="G55" s="30">
        <f t="shared" si="4"/>
        <v>1.27410222511282</v>
      </c>
      <c r="H55" s="31">
        <f t="shared" si="5"/>
        <v>-0.91310234421065317</v>
      </c>
    </row>
    <row r="56" spans="1:8" x14ac:dyDescent="0.25">
      <c r="A56" s="7" t="s">
        <v>126</v>
      </c>
      <c r="B56" s="30">
        <f>$B$24/$B$34*100</f>
        <v>20.387052068897248</v>
      </c>
      <c r="C56" s="31">
        <f>$C$24/$C$34*100</f>
        <v>17.353262850893184</v>
      </c>
      <c r="D56" s="30">
        <f>$D$24/$D$34*100</f>
        <v>18.450195465870937</v>
      </c>
      <c r="E56" s="31">
        <f>$E$24/$E$34*100</f>
        <v>15.536503100859536</v>
      </c>
      <c r="F56" s="32"/>
      <c r="G56" s="30">
        <f t="shared" si="4"/>
        <v>3.0337892180040633</v>
      </c>
      <c r="H56" s="31">
        <f t="shared" si="5"/>
        <v>2.9136923650114017</v>
      </c>
    </row>
    <row r="57" spans="1:8" x14ac:dyDescent="0.25">
      <c r="A57" s="7" t="s">
        <v>127</v>
      </c>
      <c r="B57" s="30">
        <f>$B$25/$B$34*100</f>
        <v>10.621659077410413</v>
      </c>
      <c r="C57" s="31">
        <f>$C$25/$C$34*100</f>
        <v>10.95515858549034</v>
      </c>
      <c r="D57" s="30">
        <f>$D$25/$D$34*100</f>
        <v>12.157085796995641</v>
      </c>
      <c r="E57" s="31">
        <f>$E$25/$E$34*100</f>
        <v>12.102273963660103</v>
      </c>
      <c r="F57" s="32"/>
      <c r="G57" s="30">
        <f t="shared" si="4"/>
        <v>-0.33349950807992634</v>
      </c>
      <c r="H57" s="31">
        <f t="shared" si="5"/>
        <v>5.4811833335538296E-2</v>
      </c>
    </row>
    <row r="58" spans="1:8" x14ac:dyDescent="0.25">
      <c r="A58" s="7" t="s">
        <v>128</v>
      </c>
      <c r="B58" s="30">
        <f>$B$26/$B$34*100</f>
        <v>2.8608196396753121</v>
      </c>
      <c r="C58" s="31">
        <f>$C$26/$C$34*100</f>
        <v>1.7134524243528984</v>
      </c>
      <c r="D58" s="30">
        <f>$D$26/$D$34*100</f>
        <v>2.189387540271063</v>
      </c>
      <c r="E58" s="31">
        <f>$E$26/$E$34*100</f>
        <v>2.1943205309541947</v>
      </c>
      <c r="F58" s="32"/>
      <c r="G58" s="30">
        <f t="shared" si="4"/>
        <v>1.1473672153224137</v>
      </c>
      <c r="H58" s="31">
        <f t="shared" si="5"/>
        <v>-4.9329906831316883E-3</v>
      </c>
    </row>
    <row r="59" spans="1:8" x14ac:dyDescent="0.25">
      <c r="A59" s="142" t="s">
        <v>131</v>
      </c>
      <c r="B59" s="148">
        <f>$B$27/$B$34*100</f>
        <v>0.32171847158978417</v>
      </c>
      <c r="C59" s="149">
        <f>$C$27/$C$34*100</f>
        <v>0.43747721472839957</v>
      </c>
      <c r="D59" s="148">
        <f>$D$27/$D$34*100</f>
        <v>0.34296726105835962</v>
      </c>
      <c r="E59" s="149">
        <f>$E$27/$E$34*100</f>
        <v>0.32510064193232507</v>
      </c>
      <c r="F59" s="150"/>
      <c r="G59" s="148">
        <f t="shared" si="4"/>
        <v>-0.11575874313861539</v>
      </c>
      <c r="H59" s="149">
        <f t="shared" si="5"/>
        <v>1.7866619126034544E-2</v>
      </c>
    </row>
    <row r="60" spans="1:8" x14ac:dyDescent="0.25">
      <c r="A60" s="7" t="s">
        <v>132</v>
      </c>
      <c r="B60" s="30">
        <f>$B$28/$B$34*100</f>
        <v>7.4242724213027134E-2</v>
      </c>
      <c r="C60" s="31">
        <f>$C$28/$C$34*100</f>
        <v>4.8608579414266613E-2</v>
      </c>
      <c r="D60" s="30">
        <f>$D$28/$D$34*100</f>
        <v>3.820179888026283E-2</v>
      </c>
      <c r="E60" s="31">
        <f>$E$28/$E$34*100</f>
        <v>2.4806876292024809E-2</v>
      </c>
      <c r="F60" s="32"/>
      <c r="G60" s="30">
        <f t="shared" si="4"/>
        <v>2.5634144798760521E-2</v>
      </c>
      <c r="H60" s="31">
        <f t="shared" si="5"/>
        <v>1.3394922588238021E-2</v>
      </c>
    </row>
    <row r="61" spans="1:8" x14ac:dyDescent="0.25">
      <c r="A61" s="7" t="s">
        <v>133</v>
      </c>
      <c r="B61" s="30">
        <f>$B$29/$B$34*100</f>
        <v>4.454563452781627E-2</v>
      </c>
      <c r="C61" s="31">
        <f>$C$29/$C$34*100</f>
        <v>8.5065013974966588E-2</v>
      </c>
      <c r="D61" s="30">
        <f>$D$29/$D$34*100</f>
        <v>9.4231103904648311E-2</v>
      </c>
      <c r="E61" s="31">
        <f>$E$29/$E$34*100</f>
        <v>0.12490479817212491</v>
      </c>
      <c r="F61" s="32"/>
      <c r="G61" s="30">
        <f t="shared" si="4"/>
        <v>-4.0519379447150318E-2</v>
      </c>
      <c r="H61" s="31">
        <f t="shared" si="5"/>
        <v>-3.0673694267476598E-2</v>
      </c>
    </row>
    <row r="62" spans="1:8" x14ac:dyDescent="0.25">
      <c r="A62" s="7" t="s">
        <v>134</v>
      </c>
      <c r="B62" s="30">
        <f>$B$30/$B$34*100</f>
        <v>1.1680855276182935</v>
      </c>
      <c r="C62" s="31">
        <f>$C$30/$C$34*100</f>
        <v>2.3818203912990645</v>
      </c>
      <c r="D62" s="30">
        <f>$D$30/$D$34*100</f>
        <v>1.7759591835002186</v>
      </c>
      <c r="E62" s="31">
        <f>$E$30/$E$34*100</f>
        <v>2.0215428136220215</v>
      </c>
      <c r="F62" s="32"/>
      <c r="G62" s="30">
        <f t="shared" si="4"/>
        <v>-1.213734863680771</v>
      </c>
      <c r="H62" s="31">
        <f t="shared" si="5"/>
        <v>-0.24558363012180284</v>
      </c>
    </row>
    <row r="63" spans="1:8" x14ac:dyDescent="0.25">
      <c r="A63" s="7" t="s">
        <v>135</v>
      </c>
      <c r="B63" s="30">
        <f>$B$31/$B$34*100</f>
        <v>3.0043555731538309</v>
      </c>
      <c r="C63" s="31">
        <f>$C$31/$C$34*100</f>
        <v>4.1621096123465788</v>
      </c>
      <c r="D63" s="30">
        <f>$D$31/$D$34*100</f>
        <v>3.5722926597365778</v>
      </c>
      <c r="E63" s="31">
        <f>$E$31/$E$34*100</f>
        <v>3.4995103905994993</v>
      </c>
      <c r="F63" s="32"/>
      <c r="G63" s="30">
        <f t="shared" si="4"/>
        <v>-1.1577540391927479</v>
      </c>
      <c r="H63" s="31">
        <f t="shared" si="5"/>
        <v>7.2782269137078526E-2</v>
      </c>
    </row>
    <row r="64" spans="1:8" x14ac:dyDescent="0.25">
      <c r="A64" s="7" t="s">
        <v>136</v>
      </c>
      <c r="B64" s="30">
        <f>$B$32/$B$34*100</f>
        <v>20.194020985943379</v>
      </c>
      <c r="C64" s="31">
        <f>$C$32/$C$34*100</f>
        <v>21.776643577591447</v>
      </c>
      <c r="D64" s="30">
        <f>$D$32/$D$34*100</f>
        <v>21.313208059730634</v>
      </c>
      <c r="E64" s="31">
        <f>$E$32/$E$34*100</f>
        <v>20.717223370688718</v>
      </c>
      <c r="F64" s="32"/>
      <c r="G64" s="30">
        <f t="shared" si="4"/>
        <v>-1.5826225916480681</v>
      </c>
      <c r="H64" s="31">
        <f t="shared" si="5"/>
        <v>0.59598468904191648</v>
      </c>
    </row>
    <row r="65" spans="1:8" x14ac:dyDescent="0.25">
      <c r="A65" s="142" t="s">
        <v>130</v>
      </c>
      <c r="B65" s="148">
        <f>$B$33/$B$34*100</f>
        <v>4.9495149475351417</v>
      </c>
      <c r="C65" s="149">
        <f>$C$33/$C$34*100</f>
        <v>4.4962935958196626</v>
      </c>
      <c r="D65" s="148">
        <f>$D$33/$D$34*100</f>
        <v>4.6669864298721091</v>
      </c>
      <c r="E65" s="149">
        <f>$E$33/$E$34*100</f>
        <v>4.1666848003481665</v>
      </c>
      <c r="F65" s="150"/>
      <c r="G65" s="148">
        <f t="shared" si="4"/>
        <v>0.45322135171547906</v>
      </c>
      <c r="H65" s="149">
        <f t="shared" si="5"/>
        <v>0.50030162952394264</v>
      </c>
    </row>
    <row r="66" spans="1:8" s="43" customFormat="1" x14ac:dyDescent="0.25">
      <c r="A66" s="27" t="s">
        <v>0</v>
      </c>
      <c r="B66" s="46">
        <f>SUM(B46:B65)</f>
        <v>100</v>
      </c>
      <c r="C66" s="47">
        <f>SUM(C46:C65)</f>
        <v>100</v>
      </c>
      <c r="D66" s="46">
        <f>SUM(D46:D65)</f>
        <v>100</v>
      </c>
      <c r="E66" s="47">
        <f>SUM(E46:E65)</f>
        <v>99.999999999999986</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9"/>
  <sheetViews>
    <sheetView tabSelected="1" workbookViewId="0">
      <selection activeCell="M1" sqref="M1"/>
    </sheetView>
  </sheetViews>
  <sheetFormatPr defaultRowHeight="13.2" x14ac:dyDescent="0.25"/>
  <cols>
    <col min="1" max="1" width="25.77734375" customWidth="1"/>
    <col min="6" max="6" width="1.77734375" customWidth="1"/>
  </cols>
  <sheetData>
    <row r="1" spans="1:10" s="52" customFormat="1" ht="20.399999999999999" x14ac:dyDescent="0.35">
      <c r="A1" s="4" t="s">
        <v>10</v>
      </c>
      <c r="B1" s="198" t="s">
        <v>18</v>
      </c>
      <c r="C1" s="199"/>
      <c r="D1" s="199"/>
      <c r="E1" s="199"/>
      <c r="F1" s="199"/>
      <c r="G1" s="199"/>
      <c r="H1" s="199"/>
      <c r="I1" s="199"/>
      <c r="J1" s="199"/>
    </row>
    <row r="2" spans="1:10" s="52" customFormat="1" ht="20.399999999999999" x14ac:dyDescent="0.35">
      <c r="A2" s="4" t="s">
        <v>113</v>
      </c>
      <c r="B2" s="202" t="s">
        <v>104</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2022</v>
      </c>
      <c r="C5" s="58">
        <f>B5-1</f>
        <v>2021</v>
      </c>
      <c r="D5" s="57">
        <f>B5</f>
        <v>2022</v>
      </c>
      <c r="E5" s="58">
        <f>C5</f>
        <v>2021</v>
      </c>
      <c r="F5" s="64"/>
      <c r="G5" s="57" t="s">
        <v>4</v>
      </c>
      <c r="H5" s="58" t="s">
        <v>2</v>
      </c>
      <c r="I5" s="57" t="s">
        <v>4</v>
      </c>
      <c r="J5" s="58" t="s">
        <v>2</v>
      </c>
    </row>
    <row r="6" spans="1:10" x14ac:dyDescent="0.25">
      <c r="A6" s="7" t="s">
        <v>31</v>
      </c>
      <c r="B6" s="65">
        <v>5</v>
      </c>
      <c r="C6" s="66">
        <v>6</v>
      </c>
      <c r="D6" s="65">
        <v>56</v>
      </c>
      <c r="E6" s="66">
        <v>40</v>
      </c>
      <c r="F6" s="67"/>
      <c r="G6" s="65">
        <f t="shared" ref="G6:G37" si="0">B6-C6</f>
        <v>-1</v>
      </c>
      <c r="H6" s="66">
        <f t="shared" ref="H6:H37" si="1">D6-E6</f>
        <v>16</v>
      </c>
      <c r="I6" s="20">
        <f t="shared" ref="I6:I37" si="2">IF(C6=0, "-", IF(G6/C6&lt;10, G6/C6, "&gt;999%"))</f>
        <v>-0.16666666666666666</v>
      </c>
      <c r="J6" s="21">
        <f t="shared" ref="J6:J37" si="3">IF(E6=0, "-", IF(H6/E6&lt;10, H6/E6, "&gt;999%"))</f>
        <v>0.4</v>
      </c>
    </row>
    <row r="7" spans="1:10" x14ac:dyDescent="0.25">
      <c r="A7" s="7" t="s">
        <v>32</v>
      </c>
      <c r="B7" s="65">
        <v>0</v>
      </c>
      <c r="C7" s="66">
        <v>0</v>
      </c>
      <c r="D7" s="65">
        <v>1</v>
      </c>
      <c r="E7" s="66">
        <v>2</v>
      </c>
      <c r="F7" s="67"/>
      <c r="G7" s="65">
        <f t="shared" si="0"/>
        <v>0</v>
      </c>
      <c r="H7" s="66">
        <f t="shared" si="1"/>
        <v>-1</v>
      </c>
      <c r="I7" s="20" t="str">
        <f t="shared" si="2"/>
        <v>-</v>
      </c>
      <c r="J7" s="21">
        <f t="shared" si="3"/>
        <v>-0.5</v>
      </c>
    </row>
    <row r="8" spans="1:10" x14ac:dyDescent="0.25">
      <c r="A8" s="7" t="s">
        <v>33</v>
      </c>
      <c r="B8" s="65">
        <v>5</v>
      </c>
      <c r="C8" s="66">
        <v>5</v>
      </c>
      <c r="D8" s="65">
        <v>28</v>
      </c>
      <c r="E8" s="66">
        <v>35</v>
      </c>
      <c r="F8" s="67"/>
      <c r="G8" s="65">
        <f t="shared" si="0"/>
        <v>0</v>
      </c>
      <c r="H8" s="66">
        <f t="shared" si="1"/>
        <v>-7</v>
      </c>
      <c r="I8" s="20">
        <f t="shared" si="2"/>
        <v>0</v>
      </c>
      <c r="J8" s="21">
        <f t="shared" si="3"/>
        <v>-0.2</v>
      </c>
    </row>
    <row r="9" spans="1:10" x14ac:dyDescent="0.25">
      <c r="A9" s="7" t="s">
        <v>34</v>
      </c>
      <c r="B9" s="65">
        <v>209</v>
      </c>
      <c r="C9" s="66">
        <v>164</v>
      </c>
      <c r="D9" s="65">
        <v>2423</v>
      </c>
      <c r="E9" s="66">
        <v>2719</v>
      </c>
      <c r="F9" s="67"/>
      <c r="G9" s="65">
        <f t="shared" si="0"/>
        <v>45</v>
      </c>
      <c r="H9" s="66">
        <f t="shared" si="1"/>
        <v>-296</v>
      </c>
      <c r="I9" s="20">
        <f t="shared" si="2"/>
        <v>0.27439024390243905</v>
      </c>
      <c r="J9" s="21">
        <f t="shared" si="3"/>
        <v>-0.10886355277675616</v>
      </c>
    </row>
    <row r="10" spans="1:10" x14ac:dyDescent="0.25">
      <c r="A10" s="7" t="s">
        <v>35</v>
      </c>
      <c r="B10" s="65">
        <v>1</v>
      </c>
      <c r="C10" s="66">
        <v>2</v>
      </c>
      <c r="D10" s="65">
        <v>39</v>
      </c>
      <c r="E10" s="66">
        <v>46</v>
      </c>
      <c r="F10" s="67"/>
      <c r="G10" s="65">
        <f t="shared" si="0"/>
        <v>-1</v>
      </c>
      <c r="H10" s="66">
        <f t="shared" si="1"/>
        <v>-7</v>
      </c>
      <c r="I10" s="20">
        <f t="shared" si="2"/>
        <v>-0.5</v>
      </c>
      <c r="J10" s="21">
        <f t="shared" si="3"/>
        <v>-0.15217391304347827</v>
      </c>
    </row>
    <row r="11" spans="1:10" x14ac:dyDescent="0.25">
      <c r="A11" s="7" t="s">
        <v>36</v>
      </c>
      <c r="B11" s="65">
        <v>101</v>
      </c>
      <c r="C11" s="66">
        <v>228</v>
      </c>
      <c r="D11" s="65">
        <v>3278</v>
      </c>
      <c r="E11" s="66">
        <v>3875</v>
      </c>
      <c r="F11" s="67"/>
      <c r="G11" s="65">
        <f t="shared" si="0"/>
        <v>-127</v>
      </c>
      <c r="H11" s="66">
        <f t="shared" si="1"/>
        <v>-597</v>
      </c>
      <c r="I11" s="20">
        <f t="shared" si="2"/>
        <v>-0.55701754385964908</v>
      </c>
      <c r="J11" s="21">
        <f t="shared" si="3"/>
        <v>-0.15406451612903227</v>
      </c>
    </row>
    <row r="12" spans="1:10" x14ac:dyDescent="0.25">
      <c r="A12" s="7" t="s">
        <v>37</v>
      </c>
      <c r="B12" s="65">
        <v>325</v>
      </c>
      <c r="C12" s="66">
        <v>0</v>
      </c>
      <c r="D12" s="65">
        <v>506</v>
      </c>
      <c r="E12" s="66">
        <v>0</v>
      </c>
      <c r="F12" s="67"/>
      <c r="G12" s="65">
        <f t="shared" si="0"/>
        <v>325</v>
      </c>
      <c r="H12" s="66">
        <f t="shared" si="1"/>
        <v>506</v>
      </c>
      <c r="I12" s="20" t="str">
        <f t="shared" si="2"/>
        <v>-</v>
      </c>
      <c r="J12" s="21" t="str">
        <f t="shared" si="3"/>
        <v>-</v>
      </c>
    </row>
    <row r="13" spans="1:10" x14ac:dyDescent="0.25">
      <c r="A13" s="7" t="s">
        <v>38</v>
      </c>
      <c r="B13" s="65">
        <v>0</v>
      </c>
      <c r="C13" s="66">
        <v>0</v>
      </c>
      <c r="D13" s="65">
        <v>1</v>
      </c>
      <c r="E13" s="66">
        <v>0</v>
      </c>
      <c r="F13" s="67"/>
      <c r="G13" s="65">
        <f t="shared" si="0"/>
        <v>0</v>
      </c>
      <c r="H13" s="66">
        <f t="shared" si="1"/>
        <v>1</v>
      </c>
      <c r="I13" s="20" t="str">
        <f t="shared" si="2"/>
        <v>-</v>
      </c>
      <c r="J13" s="21" t="str">
        <f t="shared" si="3"/>
        <v>-</v>
      </c>
    </row>
    <row r="14" spans="1:10" x14ac:dyDescent="0.25">
      <c r="A14" s="7" t="s">
        <v>39</v>
      </c>
      <c r="B14" s="65">
        <v>103</v>
      </c>
      <c r="C14" s="66">
        <v>53</v>
      </c>
      <c r="D14" s="65">
        <v>654</v>
      </c>
      <c r="E14" s="66">
        <v>492</v>
      </c>
      <c r="F14" s="67"/>
      <c r="G14" s="65">
        <f t="shared" si="0"/>
        <v>50</v>
      </c>
      <c r="H14" s="66">
        <f t="shared" si="1"/>
        <v>162</v>
      </c>
      <c r="I14" s="20">
        <f t="shared" si="2"/>
        <v>0.94339622641509435</v>
      </c>
      <c r="J14" s="21">
        <f t="shared" si="3"/>
        <v>0.32926829268292684</v>
      </c>
    </row>
    <row r="15" spans="1:10" x14ac:dyDescent="0.25">
      <c r="A15" s="7" t="s">
        <v>40</v>
      </c>
      <c r="B15" s="65">
        <v>0</v>
      </c>
      <c r="C15" s="66">
        <v>0</v>
      </c>
      <c r="D15" s="65">
        <v>7</v>
      </c>
      <c r="E15" s="66">
        <v>14</v>
      </c>
      <c r="F15" s="67"/>
      <c r="G15" s="65">
        <f t="shared" si="0"/>
        <v>0</v>
      </c>
      <c r="H15" s="66">
        <f t="shared" si="1"/>
        <v>-7</v>
      </c>
      <c r="I15" s="20" t="str">
        <f t="shared" si="2"/>
        <v>-</v>
      </c>
      <c r="J15" s="21">
        <f t="shared" si="3"/>
        <v>-0.5</v>
      </c>
    </row>
    <row r="16" spans="1:10" x14ac:dyDescent="0.25">
      <c r="A16" s="7" t="s">
        <v>41</v>
      </c>
      <c r="B16" s="65">
        <v>2</v>
      </c>
      <c r="C16" s="66">
        <v>1</v>
      </c>
      <c r="D16" s="65">
        <v>31</v>
      </c>
      <c r="E16" s="66">
        <v>12</v>
      </c>
      <c r="F16" s="67"/>
      <c r="G16" s="65">
        <f t="shared" si="0"/>
        <v>1</v>
      </c>
      <c r="H16" s="66">
        <f t="shared" si="1"/>
        <v>19</v>
      </c>
      <c r="I16" s="20">
        <f t="shared" si="2"/>
        <v>1</v>
      </c>
      <c r="J16" s="21">
        <f t="shared" si="3"/>
        <v>1.5833333333333333</v>
      </c>
    </row>
    <row r="17" spans="1:10" x14ac:dyDescent="0.25">
      <c r="A17" s="7" t="s">
        <v>42</v>
      </c>
      <c r="B17" s="65">
        <v>43</v>
      </c>
      <c r="C17" s="66">
        <v>0</v>
      </c>
      <c r="D17" s="65">
        <v>158</v>
      </c>
      <c r="E17" s="66">
        <v>0</v>
      </c>
      <c r="F17" s="67"/>
      <c r="G17" s="65">
        <f t="shared" si="0"/>
        <v>43</v>
      </c>
      <c r="H17" s="66">
        <f t="shared" si="1"/>
        <v>158</v>
      </c>
      <c r="I17" s="20" t="str">
        <f t="shared" si="2"/>
        <v>-</v>
      </c>
      <c r="J17" s="21" t="str">
        <f t="shared" si="3"/>
        <v>-</v>
      </c>
    </row>
    <row r="18" spans="1:10" x14ac:dyDescent="0.25">
      <c r="A18" s="7" t="s">
        <v>45</v>
      </c>
      <c r="B18" s="65">
        <v>5</v>
      </c>
      <c r="C18" s="66">
        <v>4</v>
      </c>
      <c r="D18" s="65">
        <v>51</v>
      </c>
      <c r="E18" s="66">
        <v>43</v>
      </c>
      <c r="F18" s="67"/>
      <c r="G18" s="65">
        <f t="shared" si="0"/>
        <v>1</v>
      </c>
      <c r="H18" s="66">
        <f t="shared" si="1"/>
        <v>8</v>
      </c>
      <c r="I18" s="20">
        <f t="shared" si="2"/>
        <v>0.25</v>
      </c>
      <c r="J18" s="21">
        <f t="shared" si="3"/>
        <v>0.18604651162790697</v>
      </c>
    </row>
    <row r="19" spans="1:10" x14ac:dyDescent="0.25">
      <c r="A19" s="7" t="s">
        <v>46</v>
      </c>
      <c r="B19" s="65">
        <v>3</v>
      </c>
      <c r="C19" s="66">
        <v>6</v>
      </c>
      <c r="D19" s="65">
        <v>32</v>
      </c>
      <c r="E19" s="66">
        <v>85</v>
      </c>
      <c r="F19" s="67"/>
      <c r="G19" s="65">
        <f t="shared" si="0"/>
        <v>-3</v>
      </c>
      <c r="H19" s="66">
        <f t="shared" si="1"/>
        <v>-53</v>
      </c>
      <c r="I19" s="20">
        <f t="shared" si="2"/>
        <v>-0.5</v>
      </c>
      <c r="J19" s="21">
        <f t="shared" si="3"/>
        <v>-0.62352941176470589</v>
      </c>
    </row>
    <row r="20" spans="1:10" x14ac:dyDescent="0.25">
      <c r="A20" s="7" t="s">
        <v>47</v>
      </c>
      <c r="B20" s="65">
        <v>15</v>
      </c>
      <c r="C20" s="66">
        <v>20</v>
      </c>
      <c r="D20" s="65">
        <v>164</v>
      </c>
      <c r="E20" s="66">
        <v>265</v>
      </c>
      <c r="F20" s="67"/>
      <c r="G20" s="65">
        <f t="shared" si="0"/>
        <v>-5</v>
      </c>
      <c r="H20" s="66">
        <f t="shared" si="1"/>
        <v>-101</v>
      </c>
      <c r="I20" s="20">
        <f t="shared" si="2"/>
        <v>-0.25</v>
      </c>
      <c r="J20" s="21">
        <f t="shared" si="3"/>
        <v>-0.38113207547169814</v>
      </c>
    </row>
    <row r="21" spans="1:10" x14ac:dyDescent="0.25">
      <c r="A21" s="7" t="s">
        <v>48</v>
      </c>
      <c r="B21" s="65">
        <v>1262</v>
      </c>
      <c r="C21" s="66">
        <v>894</v>
      </c>
      <c r="D21" s="65">
        <v>12573</v>
      </c>
      <c r="E21" s="66">
        <v>12904</v>
      </c>
      <c r="F21" s="67"/>
      <c r="G21" s="65">
        <f t="shared" si="0"/>
        <v>368</v>
      </c>
      <c r="H21" s="66">
        <f t="shared" si="1"/>
        <v>-331</v>
      </c>
      <c r="I21" s="20">
        <f t="shared" si="2"/>
        <v>0.4116331096196868</v>
      </c>
      <c r="J21" s="21">
        <f t="shared" si="3"/>
        <v>-2.5650960942343461E-2</v>
      </c>
    </row>
    <row r="22" spans="1:10" x14ac:dyDescent="0.25">
      <c r="A22" s="7" t="s">
        <v>51</v>
      </c>
      <c r="B22" s="65">
        <v>22</v>
      </c>
      <c r="C22" s="66">
        <v>20</v>
      </c>
      <c r="D22" s="65">
        <v>199</v>
      </c>
      <c r="E22" s="66">
        <v>99</v>
      </c>
      <c r="F22" s="67"/>
      <c r="G22" s="65">
        <f t="shared" si="0"/>
        <v>2</v>
      </c>
      <c r="H22" s="66">
        <f t="shared" si="1"/>
        <v>100</v>
      </c>
      <c r="I22" s="20">
        <f t="shared" si="2"/>
        <v>0.1</v>
      </c>
      <c r="J22" s="21">
        <f t="shared" si="3"/>
        <v>1.0101010101010102</v>
      </c>
    </row>
    <row r="23" spans="1:10" x14ac:dyDescent="0.25">
      <c r="A23" s="7" t="s">
        <v>52</v>
      </c>
      <c r="B23" s="65">
        <v>974</v>
      </c>
      <c r="C23" s="66">
        <v>575</v>
      </c>
      <c r="D23" s="65">
        <v>8080</v>
      </c>
      <c r="E23" s="66">
        <v>6488</v>
      </c>
      <c r="F23" s="67"/>
      <c r="G23" s="65">
        <f t="shared" si="0"/>
        <v>399</v>
      </c>
      <c r="H23" s="66">
        <f t="shared" si="1"/>
        <v>1592</v>
      </c>
      <c r="I23" s="20">
        <f t="shared" si="2"/>
        <v>0.69391304347826088</v>
      </c>
      <c r="J23" s="21">
        <f t="shared" si="3"/>
        <v>0.24537607891491986</v>
      </c>
    </row>
    <row r="24" spans="1:10" x14ac:dyDescent="0.25">
      <c r="A24" s="7" t="s">
        <v>54</v>
      </c>
      <c r="B24" s="65">
        <v>159</v>
      </c>
      <c r="C24" s="66">
        <v>225</v>
      </c>
      <c r="D24" s="65">
        <v>2436</v>
      </c>
      <c r="E24" s="66">
        <v>3376</v>
      </c>
      <c r="F24" s="67"/>
      <c r="G24" s="65">
        <f t="shared" si="0"/>
        <v>-66</v>
      </c>
      <c r="H24" s="66">
        <f t="shared" si="1"/>
        <v>-940</v>
      </c>
      <c r="I24" s="20">
        <f t="shared" si="2"/>
        <v>-0.29333333333333333</v>
      </c>
      <c r="J24" s="21">
        <f t="shared" si="3"/>
        <v>-0.27843601895734599</v>
      </c>
    </row>
    <row r="25" spans="1:10" x14ac:dyDescent="0.25">
      <c r="A25" s="7" t="s">
        <v>55</v>
      </c>
      <c r="B25" s="65">
        <v>939</v>
      </c>
      <c r="C25" s="66">
        <v>1146</v>
      </c>
      <c r="D25" s="65">
        <v>16385</v>
      </c>
      <c r="E25" s="66">
        <v>17008</v>
      </c>
      <c r="F25" s="67"/>
      <c r="G25" s="65">
        <f t="shared" si="0"/>
        <v>-207</v>
      </c>
      <c r="H25" s="66">
        <f t="shared" si="1"/>
        <v>-623</v>
      </c>
      <c r="I25" s="20">
        <f t="shared" si="2"/>
        <v>-0.1806282722513089</v>
      </c>
      <c r="J25" s="21">
        <f t="shared" si="3"/>
        <v>-3.6629821260583256E-2</v>
      </c>
    </row>
    <row r="26" spans="1:10" x14ac:dyDescent="0.25">
      <c r="A26" s="7" t="s">
        <v>59</v>
      </c>
      <c r="B26" s="65">
        <v>814</v>
      </c>
      <c r="C26" s="66">
        <v>819</v>
      </c>
      <c r="D26" s="65">
        <v>9707</v>
      </c>
      <c r="E26" s="66">
        <v>10054</v>
      </c>
      <c r="F26" s="67"/>
      <c r="G26" s="65">
        <f t="shared" si="0"/>
        <v>-5</v>
      </c>
      <c r="H26" s="66">
        <f t="shared" si="1"/>
        <v>-347</v>
      </c>
      <c r="I26" s="20">
        <f t="shared" si="2"/>
        <v>-6.105006105006105E-3</v>
      </c>
      <c r="J26" s="21">
        <f t="shared" si="3"/>
        <v>-3.451362641734633E-2</v>
      </c>
    </row>
    <row r="27" spans="1:10" x14ac:dyDescent="0.25">
      <c r="A27" s="7" t="s">
        <v>60</v>
      </c>
      <c r="B27" s="65">
        <v>0</v>
      </c>
      <c r="C27" s="66">
        <v>0</v>
      </c>
      <c r="D27" s="65">
        <v>5</v>
      </c>
      <c r="E27" s="66">
        <v>0</v>
      </c>
      <c r="F27" s="67"/>
      <c r="G27" s="65">
        <f t="shared" si="0"/>
        <v>0</v>
      </c>
      <c r="H27" s="66">
        <f t="shared" si="1"/>
        <v>5</v>
      </c>
      <c r="I27" s="20" t="str">
        <f t="shared" si="2"/>
        <v>-</v>
      </c>
      <c r="J27" s="21" t="str">
        <f t="shared" si="3"/>
        <v>-</v>
      </c>
    </row>
    <row r="28" spans="1:10" x14ac:dyDescent="0.25">
      <c r="A28" s="7" t="s">
        <v>62</v>
      </c>
      <c r="B28" s="65">
        <v>1</v>
      </c>
      <c r="C28" s="66">
        <v>4</v>
      </c>
      <c r="D28" s="65">
        <v>125</v>
      </c>
      <c r="E28" s="66">
        <v>242</v>
      </c>
      <c r="F28" s="67"/>
      <c r="G28" s="65">
        <f t="shared" si="0"/>
        <v>-3</v>
      </c>
      <c r="H28" s="66">
        <f t="shared" si="1"/>
        <v>-117</v>
      </c>
      <c r="I28" s="20">
        <f t="shared" si="2"/>
        <v>-0.75</v>
      </c>
      <c r="J28" s="21">
        <f t="shared" si="3"/>
        <v>-0.48347107438016529</v>
      </c>
    </row>
    <row r="29" spans="1:10" x14ac:dyDescent="0.25">
      <c r="A29" s="7" t="s">
        <v>63</v>
      </c>
      <c r="B29" s="65">
        <v>84</v>
      </c>
      <c r="C29" s="66">
        <v>117</v>
      </c>
      <c r="D29" s="65">
        <v>1497</v>
      </c>
      <c r="E29" s="66">
        <v>1707</v>
      </c>
      <c r="F29" s="67"/>
      <c r="G29" s="65">
        <f t="shared" si="0"/>
        <v>-33</v>
      </c>
      <c r="H29" s="66">
        <f t="shared" si="1"/>
        <v>-210</v>
      </c>
      <c r="I29" s="20">
        <f t="shared" si="2"/>
        <v>-0.28205128205128205</v>
      </c>
      <c r="J29" s="21">
        <f t="shared" si="3"/>
        <v>-0.12302284710017575</v>
      </c>
    </row>
    <row r="30" spans="1:10" x14ac:dyDescent="0.25">
      <c r="A30" s="7" t="s">
        <v>65</v>
      </c>
      <c r="B30" s="65">
        <v>1144</v>
      </c>
      <c r="C30" s="66">
        <v>966</v>
      </c>
      <c r="D30" s="65">
        <v>15421</v>
      </c>
      <c r="E30" s="66">
        <v>13915</v>
      </c>
      <c r="F30" s="67"/>
      <c r="G30" s="65">
        <f t="shared" si="0"/>
        <v>178</v>
      </c>
      <c r="H30" s="66">
        <f t="shared" si="1"/>
        <v>1506</v>
      </c>
      <c r="I30" s="20">
        <f t="shared" si="2"/>
        <v>0.18426501035196688</v>
      </c>
      <c r="J30" s="21">
        <f t="shared" si="3"/>
        <v>0.10822853036291771</v>
      </c>
    </row>
    <row r="31" spans="1:10" x14ac:dyDescent="0.25">
      <c r="A31" s="7" t="s">
        <v>66</v>
      </c>
      <c r="B31" s="65">
        <v>1</v>
      </c>
      <c r="C31" s="66">
        <v>1</v>
      </c>
      <c r="D31" s="65">
        <v>45</v>
      </c>
      <c r="E31" s="66">
        <v>29</v>
      </c>
      <c r="F31" s="67"/>
      <c r="G31" s="65">
        <f t="shared" si="0"/>
        <v>0</v>
      </c>
      <c r="H31" s="66">
        <f t="shared" si="1"/>
        <v>16</v>
      </c>
      <c r="I31" s="20">
        <f t="shared" si="2"/>
        <v>0</v>
      </c>
      <c r="J31" s="21">
        <f t="shared" si="3"/>
        <v>0.55172413793103448</v>
      </c>
    </row>
    <row r="32" spans="1:10" x14ac:dyDescent="0.25">
      <c r="A32" s="7" t="s">
        <v>67</v>
      </c>
      <c r="B32" s="65">
        <v>41</v>
      </c>
      <c r="C32" s="66">
        <v>27</v>
      </c>
      <c r="D32" s="65">
        <v>763</v>
      </c>
      <c r="E32" s="66">
        <v>1211</v>
      </c>
      <c r="F32" s="67"/>
      <c r="G32" s="65">
        <f t="shared" si="0"/>
        <v>14</v>
      </c>
      <c r="H32" s="66">
        <f t="shared" si="1"/>
        <v>-448</v>
      </c>
      <c r="I32" s="20">
        <f t="shared" si="2"/>
        <v>0.51851851851851849</v>
      </c>
      <c r="J32" s="21">
        <f t="shared" si="3"/>
        <v>-0.36994219653179189</v>
      </c>
    </row>
    <row r="33" spans="1:10" x14ac:dyDescent="0.25">
      <c r="A33" s="7" t="s">
        <v>68</v>
      </c>
      <c r="B33" s="65">
        <v>387</v>
      </c>
      <c r="C33" s="66">
        <v>270</v>
      </c>
      <c r="D33" s="65">
        <v>3937</v>
      </c>
      <c r="E33" s="66">
        <v>3691</v>
      </c>
      <c r="F33" s="67"/>
      <c r="G33" s="65">
        <f t="shared" si="0"/>
        <v>117</v>
      </c>
      <c r="H33" s="66">
        <f t="shared" si="1"/>
        <v>246</v>
      </c>
      <c r="I33" s="20">
        <f t="shared" si="2"/>
        <v>0.43333333333333335</v>
      </c>
      <c r="J33" s="21">
        <f t="shared" si="3"/>
        <v>6.6648604714169599E-2</v>
      </c>
    </row>
    <row r="34" spans="1:10" x14ac:dyDescent="0.25">
      <c r="A34" s="7" t="s">
        <v>69</v>
      </c>
      <c r="B34" s="65">
        <v>88</v>
      </c>
      <c r="C34" s="66">
        <v>92</v>
      </c>
      <c r="D34" s="65">
        <v>1277</v>
      </c>
      <c r="E34" s="66">
        <v>1658</v>
      </c>
      <c r="F34" s="67"/>
      <c r="G34" s="65">
        <f t="shared" si="0"/>
        <v>-4</v>
      </c>
      <c r="H34" s="66">
        <f t="shared" si="1"/>
        <v>-381</v>
      </c>
      <c r="I34" s="20">
        <f t="shared" si="2"/>
        <v>-4.3478260869565216E-2</v>
      </c>
      <c r="J34" s="21">
        <f t="shared" si="3"/>
        <v>-0.22979493365500603</v>
      </c>
    </row>
    <row r="35" spans="1:10" x14ac:dyDescent="0.25">
      <c r="A35" s="7" t="s">
        <v>70</v>
      </c>
      <c r="B35" s="65">
        <v>0</v>
      </c>
      <c r="C35" s="66">
        <v>1</v>
      </c>
      <c r="D35" s="65">
        <v>19</v>
      </c>
      <c r="E35" s="66">
        <v>21</v>
      </c>
      <c r="F35" s="67"/>
      <c r="G35" s="65">
        <f t="shared" si="0"/>
        <v>-1</v>
      </c>
      <c r="H35" s="66">
        <f t="shared" si="1"/>
        <v>-2</v>
      </c>
      <c r="I35" s="20">
        <f t="shared" si="2"/>
        <v>-1</v>
      </c>
      <c r="J35" s="21">
        <f t="shared" si="3"/>
        <v>-9.5238095238095233E-2</v>
      </c>
    </row>
    <row r="36" spans="1:10" x14ac:dyDescent="0.25">
      <c r="A36" s="7" t="s">
        <v>73</v>
      </c>
      <c r="B36" s="65">
        <v>7</v>
      </c>
      <c r="C36" s="66">
        <v>10</v>
      </c>
      <c r="D36" s="65">
        <v>113</v>
      </c>
      <c r="E36" s="66">
        <v>103</v>
      </c>
      <c r="F36" s="67"/>
      <c r="G36" s="65">
        <f t="shared" si="0"/>
        <v>-3</v>
      </c>
      <c r="H36" s="66">
        <f t="shared" si="1"/>
        <v>10</v>
      </c>
      <c r="I36" s="20">
        <f t="shared" si="2"/>
        <v>-0.3</v>
      </c>
      <c r="J36" s="21">
        <f t="shared" si="3"/>
        <v>9.7087378640776698E-2</v>
      </c>
    </row>
    <row r="37" spans="1:10" x14ac:dyDescent="0.25">
      <c r="A37" s="7" t="s">
        <v>74</v>
      </c>
      <c r="B37" s="65">
        <v>2277</v>
      </c>
      <c r="C37" s="66">
        <v>1715</v>
      </c>
      <c r="D37" s="65">
        <v>22060</v>
      </c>
      <c r="E37" s="66">
        <v>23702</v>
      </c>
      <c r="F37" s="67"/>
      <c r="G37" s="65">
        <f t="shared" si="0"/>
        <v>562</v>
      </c>
      <c r="H37" s="66">
        <f t="shared" si="1"/>
        <v>-1642</v>
      </c>
      <c r="I37" s="20">
        <f t="shared" si="2"/>
        <v>0.32769679300291543</v>
      </c>
      <c r="J37" s="21">
        <f t="shared" si="3"/>
        <v>-6.9276854273900942E-2</v>
      </c>
    </row>
    <row r="38" spans="1:10" x14ac:dyDescent="0.25">
      <c r="A38" s="7" t="s">
        <v>75</v>
      </c>
      <c r="B38" s="65">
        <v>1</v>
      </c>
      <c r="C38" s="66">
        <v>1</v>
      </c>
      <c r="D38" s="65">
        <v>9</v>
      </c>
      <c r="E38" s="66">
        <v>18</v>
      </c>
      <c r="F38" s="67"/>
      <c r="G38" s="65">
        <f t="shared" ref="G38:G69" si="4">B38-C38</f>
        <v>0</v>
      </c>
      <c r="H38" s="66">
        <f t="shared" ref="H38:H69" si="5">D38-E38</f>
        <v>-9</v>
      </c>
      <c r="I38" s="20">
        <f t="shared" ref="I38:I69" si="6">IF(C38=0, "-", IF(G38/C38&lt;10, G38/C38, "&gt;999%"))</f>
        <v>0</v>
      </c>
      <c r="J38" s="21">
        <f t="shared" ref="J38:J69" si="7">IF(E38=0, "-", IF(H38/E38&lt;10, H38/E38, "&gt;999%"))</f>
        <v>-0.5</v>
      </c>
    </row>
    <row r="39" spans="1:10" x14ac:dyDescent="0.25">
      <c r="A39" s="7" t="s">
        <v>76</v>
      </c>
      <c r="B39" s="65">
        <v>195</v>
      </c>
      <c r="C39" s="66">
        <v>206</v>
      </c>
      <c r="D39" s="65">
        <v>4171</v>
      </c>
      <c r="E39" s="66">
        <v>4275</v>
      </c>
      <c r="F39" s="67"/>
      <c r="G39" s="65">
        <f t="shared" si="4"/>
        <v>-11</v>
      </c>
      <c r="H39" s="66">
        <f t="shared" si="5"/>
        <v>-104</v>
      </c>
      <c r="I39" s="20">
        <f t="shared" si="6"/>
        <v>-5.3398058252427182E-2</v>
      </c>
      <c r="J39" s="21">
        <f t="shared" si="7"/>
        <v>-2.4327485380116958E-2</v>
      </c>
    </row>
    <row r="40" spans="1:10" x14ac:dyDescent="0.25">
      <c r="A40" s="7" t="s">
        <v>78</v>
      </c>
      <c r="B40" s="65">
        <v>67</v>
      </c>
      <c r="C40" s="66">
        <v>72</v>
      </c>
      <c r="D40" s="65">
        <v>817</v>
      </c>
      <c r="E40" s="66">
        <v>858</v>
      </c>
      <c r="F40" s="67"/>
      <c r="G40" s="65">
        <f t="shared" si="4"/>
        <v>-5</v>
      </c>
      <c r="H40" s="66">
        <f t="shared" si="5"/>
        <v>-41</v>
      </c>
      <c r="I40" s="20">
        <f t="shared" si="6"/>
        <v>-6.9444444444444448E-2</v>
      </c>
      <c r="J40" s="21">
        <f t="shared" si="7"/>
        <v>-4.7785547785547784E-2</v>
      </c>
    </row>
    <row r="41" spans="1:10" x14ac:dyDescent="0.25">
      <c r="A41" s="7" t="s">
        <v>79</v>
      </c>
      <c r="B41" s="65">
        <v>1397</v>
      </c>
      <c r="C41" s="66">
        <v>787</v>
      </c>
      <c r="D41" s="65">
        <v>11949</v>
      </c>
      <c r="E41" s="66">
        <v>10068</v>
      </c>
      <c r="F41" s="67"/>
      <c r="G41" s="65">
        <f t="shared" si="4"/>
        <v>610</v>
      </c>
      <c r="H41" s="66">
        <f t="shared" si="5"/>
        <v>1881</v>
      </c>
      <c r="I41" s="20">
        <f t="shared" si="6"/>
        <v>0.77509529860228721</v>
      </c>
      <c r="J41" s="21">
        <f t="shared" si="7"/>
        <v>0.1868295589988081</v>
      </c>
    </row>
    <row r="42" spans="1:10" x14ac:dyDescent="0.25">
      <c r="A42" s="7" t="s">
        <v>80</v>
      </c>
      <c r="B42" s="65">
        <v>37</v>
      </c>
      <c r="C42" s="66">
        <v>56</v>
      </c>
      <c r="D42" s="65">
        <v>686</v>
      </c>
      <c r="E42" s="66">
        <v>893</v>
      </c>
      <c r="F42" s="67"/>
      <c r="G42" s="65">
        <f t="shared" si="4"/>
        <v>-19</v>
      </c>
      <c r="H42" s="66">
        <f t="shared" si="5"/>
        <v>-207</v>
      </c>
      <c r="I42" s="20">
        <f t="shared" si="6"/>
        <v>-0.3392857142857143</v>
      </c>
      <c r="J42" s="21">
        <f t="shared" si="7"/>
        <v>-0.23180291153415453</v>
      </c>
    </row>
    <row r="43" spans="1:10" x14ac:dyDescent="0.25">
      <c r="A43" s="7" t="s">
        <v>81</v>
      </c>
      <c r="B43" s="65">
        <v>1355</v>
      </c>
      <c r="C43" s="66">
        <v>1475</v>
      </c>
      <c r="D43" s="65">
        <v>19096</v>
      </c>
      <c r="E43" s="66">
        <v>16632</v>
      </c>
      <c r="F43" s="67"/>
      <c r="G43" s="65">
        <f t="shared" si="4"/>
        <v>-120</v>
      </c>
      <c r="H43" s="66">
        <f t="shared" si="5"/>
        <v>2464</v>
      </c>
      <c r="I43" s="20">
        <f t="shared" si="6"/>
        <v>-8.1355932203389825E-2</v>
      </c>
      <c r="J43" s="21">
        <f t="shared" si="7"/>
        <v>0.14814814814814814</v>
      </c>
    </row>
    <row r="44" spans="1:10" x14ac:dyDescent="0.25">
      <c r="A44" s="7" t="s">
        <v>82</v>
      </c>
      <c r="B44" s="65">
        <v>0</v>
      </c>
      <c r="C44" s="66">
        <v>0</v>
      </c>
      <c r="D44" s="65">
        <v>0</v>
      </c>
      <c r="E44" s="66">
        <v>1</v>
      </c>
      <c r="F44" s="67"/>
      <c r="G44" s="65">
        <f t="shared" si="4"/>
        <v>0</v>
      </c>
      <c r="H44" s="66">
        <f t="shared" si="5"/>
        <v>-1</v>
      </c>
      <c r="I44" s="20" t="str">
        <f t="shared" si="6"/>
        <v>-</v>
      </c>
      <c r="J44" s="21">
        <f t="shared" si="7"/>
        <v>-1</v>
      </c>
    </row>
    <row r="45" spans="1:10" x14ac:dyDescent="0.25">
      <c r="A45" s="7" t="s">
        <v>83</v>
      </c>
      <c r="B45" s="65">
        <v>640</v>
      </c>
      <c r="C45" s="66">
        <v>569</v>
      </c>
      <c r="D45" s="65">
        <v>6039</v>
      </c>
      <c r="E45" s="66">
        <v>8588</v>
      </c>
      <c r="F45" s="67"/>
      <c r="G45" s="65">
        <f t="shared" si="4"/>
        <v>71</v>
      </c>
      <c r="H45" s="66">
        <f t="shared" si="5"/>
        <v>-2549</v>
      </c>
      <c r="I45" s="20">
        <f t="shared" si="6"/>
        <v>0.12478031634446397</v>
      </c>
      <c r="J45" s="21">
        <f t="shared" si="7"/>
        <v>-0.29680950163018166</v>
      </c>
    </row>
    <row r="46" spans="1:10" x14ac:dyDescent="0.25">
      <c r="A46" s="7" t="s">
        <v>84</v>
      </c>
      <c r="B46" s="65">
        <v>19</v>
      </c>
      <c r="C46" s="66">
        <v>16</v>
      </c>
      <c r="D46" s="65">
        <v>303</v>
      </c>
      <c r="E46" s="66">
        <v>337</v>
      </c>
      <c r="F46" s="67"/>
      <c r="G46" s="65">
        <f t="shared" si="4"/>
        <v>3</v>
      </c>
      <c r="H46" s="66">
        <f t="shared" si="5"/>
        <v>-34</v>
      </c>
      <c r="I46" s="20">
        <f t="shared" si="6"/>
        <v>0.1875</v>
      </c>
      <c r="J46" s="21">
        <f t="shared" si="7"/>
        <v>-0.10089020771513353</v>
      </c>
    </row>
    <row r="47" spans="1:10" x14ac:dyDescent="0.25">
      <c r="A47" s="7" t="s">
        <v>85</v>
      </c>
      <c r="B47" s="65">
        <v>23</v>
      </c>
      <c r="C47" s="66">
        <v>0</v>
      </c>
      <c r="D47" s="65">
        <v>215</v>
      </c>
      <c r="E47" s="66">
        <v>0</v>
      </c>
      <c r="F47" s="67"/>
      <c r="G47" s="65">
        <f t="shared" si="4"/>
        <v>23</v>
      </c>
      <c r="H47" s="66">
        <f t="shared" si="5"/>
        <v>215</v>
      </c>
      <c r="I47" s="20" t="str">
        <f t="shared" si="6"/>
        <v>-</v>
      </c>
      <c r="J47" s="21" t="str">
        <f t="shared" si="7"/>
        <v>-</v>
      </c>
    </row>
    <row r="48" spans="1:10" x14ac:dyDescent="0.25">
      <c r="A48" s="7" t="s">
        <v>86</v>
      </c>
      <c r="B48" s="65">
        <v>25</v>
      </c>
      <c r="C48" s="66">
        <v>65</v>
      </c>
      <c r="D48" s="65">
        <v>819</v>
      </c>
      <c r="E48" s="66">
        <v>666</v>
      </c>
      <c r="F48" s="67"/>
      <c r="G48" s="65">
        <f t="shared" si="4"/>
        <v>-40</v>
      </c>
      <c r="H48" s="66">
        <f t="shared" si="5"/>
        <v>153</v>
      </c>
      <c r="I48" s="20">
        <f t="shared" si="6"/>
        <v>-0.61538461538461542</v>
      </c>
      <c r="J48" s="21">
        <f t="shared" si="7"/>
        <v>0.22972972972972974</v>
      </c>
    </row>
    <row r="49" spans="1:10" x14ac:dyDescent="0.25">
      <c r="A49" s="7" t="s">
        <v>87</v>
      </c>
      <c r="B49" s="65">
        <v>166</v>
      </c>
      <c r="C49" s="66">
        <v>127</v>
      </c>
      <c r="D49" s="65">
        <v>1588</v>
      </c>
      <c r="E49" s="66">
        <v>1140</v>
      </c>
      <c r="F49" s="67"/>
      <c r="G49" s="65">
        <f t="shared" si="4"/>
        <v>39</v>
      </c>
      <c r="H49" s="66">
        <f t="shared" si="5"/>
        <v>448</v>
      </c>
      <c r="I49" s="20">
        <f t="shared" si="6"/>
        <v>0.30708661417322836</v>
      </c>
      <c r="J49" s="21">
        <f t="shared" si="7"/>
        <v>0.39298245614035088</v>
      </c>
    </row>
    <row r="50" spans="1:10" x14ac:dyDescent="0.25">
      <c r="A50" s="7" t="s">
        <v>88</v>
      </c>
      <c r="B50" s="65">
        <v>77</v>
      </c>
      <c r="C50" s="66">
        <v>87</v>
      </c>
      <c r="D50" s="65">
        <v>1895</v>
      </c>
      <c r="E50" s="66">
        <v>1446</v>
      </c>
      <c r="F50" s="67"/>
      <c r="G50" s="65">
        <f t="shared" si="4"/>
        <v>-10</v>
      </c>
      <c r="H50" s="66">
        <f t="shared" si="5"/>
        <v>449</v>
      </c>
      <c r="I50" s="20">
        <f t="shared" si="6"/>
        <v>-0.11494252873563218</v>
      </c>
      <c r="J50" s="21">
        <f t="shared" si="7"/>
        <v>0.31051175656984786</v>
      </c>
    </row>
    <row r="51" spans="1:10" x14ac:dyDescent="0.25">
      <c r="A51" s="7" t="s">
        <v>89</v>
      </c>
      <c r="B51" s="65">
        <v>1</v>
      </c>
      <c r="C51" s="66">
        <v>0</v>
      </c>
      <c r="D51" s="65">
        <v>12</v>
      </c>
      <c r="E51" s="66">
        <v>11</v>
      </c>
      <c r="F51" s="67"/>
      <c r="G51" s="65">
        <f t="shared" si="4"/>
        <v>1</v>
      </c>
      <c r="H51" s="66">
        <f t="shared" si="5"/>
        <v>1</v>
      </c>
      <c r="I51" s="20" t="str">
        <f t="shared" si="6"/>
        <v>-</v>
      </c>
      <c r="J51" s="21">
        <f t="shared" si="7"/>
        <v>9.0909090909090912E-2</v>
      </c>
    </row>
    <row r="52" spans="1:10" x14ac:dyDescent="0.25">
      <c r="A52" s="7" t="s">
        <v>92</v>
      </c>
      <c r="B52" s="65">
        <v>90</v>
      </c>
      <c r="C52" s="66">
        <v>59</v>
      </c>
      <c r="D52" s="65">
        <v>943</v>
      </c>
      <c r="E52" s="66">
        <v>1478</v>
      </c>
      <c r="F52" s="67"/>
      <c r="G52" s="65">
        <f t="shared" si="4"/>
        <v>31</v>
      </c>
      <c r="H52" s="66">
        <f t="shared" si="5"/>
        <v>-535</v>
      </c>
      <c r="I52" s="20">
        <f t="shared" si="6"/>
        <v>0.52542372881355937</v>
      </c>
      <c r="J52" s="21">
        <f t="shared" si="7"/>
        <v>-0.36197564276048716</v>
      </c>
    </row>
    <row r="53" spans="1:10" x14ac:dyDescent="0.25">
      <c r="A53" s="7" t="s">
        <v>93</v>
      </c>
      <c r="B53" s="65">
        <v>142</v>
      </c>
      <c r="C53" s="66">
        <v>52</v>
      </c>
      <c r="D53" s="65">
        <v>1210</v>
      </c>
      <c r="E53" s="66">
        <v>873</v>
      </c>
      <c r="F53" s="67"/>
      <c r="G53" s="65">
        <f t="shared" si="4"/>
        <v>90</v>
      </c>
      <c r="H53" s="66">
        <f t="shared" si="5"/>
        <v>337</v>
      </c>
      <c r="I53" s="20">
        <f t="shared" si="6"/>
        <v>1.7307692307692308</v>
      </c>
      <c r="J53" s="21">
        <f t="shared" si="7"/>
        <v>0.38602520045819017</v>
      </c>
    </row>
    <row r="54" spans="1:10" x14ac:dyDescent="0.25">
      <c r="A54" s="7" t="s">
        <v>94</v>
      </c>
      <c r="B54" s="65">
        <v>766</v>
      </c>
      <c r="C54" s="66">
        <v>440</v>
      </c>
      <c r="D54" s="65">
        <v>6443</v>
      </c>
      <c r="E54" s="66">
        <v>6364</v>
      </c>
      <c r="F54" s="67"/>
      <c r="G54" s="65">
        <f t="shared" si="4"/>
        <v>326</v>
      </c>
      <c r="H54" s="66">
        <f t="shared" si="5"/>
        <v>79</v>
      </c>
      <c r="I54" s="20">
        <f t="shared" si="6"/>
        <v>0.74090909090909096</v>
      </c>
      <c r="J54" s="21">
        <f t="shared" si="7"/>
        <v>1.2413576367064739E-2</v>
      </c>
    </row>
    <row r="55" spans="1:10" x14ac:dyDescent="0.25">
      <c r="A55" s="7" t="s">
        <v>95</v>
      </c>
      <c r="B55" s="65">
        <v>358</v>
      </c>
      <c r="C55" s="66">
        <v>265</v>
      </c>
      <c r="D55" s="65">
        <v>3825</v>
      </c>
      <c r="E55" s="66">
        <v>4084</v>
      </c>
      <c r="F55" s="67"/>
      <c r="G55" s="65">
        <f t="shared" si="4"/>
        <v>93</v>
      </c>
      <c r="H55" s="66">
        <f t="shared" si="5"/>
        <v>-259</v>
      </c>
      <c r="I55" s="20">
        <f t="shared" si="6"/>
        <v>0.35094339622641507</v>
      </c>
      <c r="J55" s="21">
        <f t="shared" si="7"/>
        <v>-6.3418217433888341E-2</v>
      </c>
    </row>
    <row r="56" spans="1:10" x14ac:dyDescent="0.25">
      <c r="A56" s="7" t="s">
        <v>96</v>
      </c>
      <c r="B56" s="65">
        <v>381</v>
      </c>
      <c r="C56" s="66">
        <v>0</v>
      </c>
      <c r="D56" s="65">
        <v>3887</v>
      </c>
      <c r="E56" s="66">
        <v>0</v>
      </c>
      <c r="F56" s="67"/>
      <c r="G56" s="65">
        <f t="shared" si="4"/>
        <v>381</v>
      </c>
      <c r="H56" s="66">
        <f t="shared" si="5"/>
        <v>3887</v>
      </c>
      <c r="I56" s="20" t="str">
        <f t="shared" si="6"/>
        <v>-</v>
      </c>
      <c r="J56" s="21" t="str">
        <f t="shared" si="7"/>
        <v>-</v>
      </c>
    </row>
    <row r="57" spans="1:10" x14ac:dyDescent="0.25">
      <c r="A57" s="7" t="s">
        <v>97</v>
      </c>
      <c r="B57" s="65">
        <v>3852</v>
      </c>
      <c r="C57" s="66">
        <v>3705</v>
      </c>
      <c r="D57" s="65">
        <v>53554</v>
      </c>
      <c r="E57" s="66">
        <v>51516</v>
      </c>
      <c r="F57" s="67"/>
      <c r="G57" s="65">
        <f t="shared" si="4"/>
        <v>147</v>
      </c>
      <c r="H57" s="66">
        <f t="shared" si="5"/>
        <v>2038</v>
      </c>
      <c r="I57" s="20">
        <f t="shared" si="6"/>
        <v>3.9676113360323888E-2</v>
      </c>
      <c r="J57" s="21">
        <f t="shared" si="7"/>
        <v>3.9560524885472473E-2</v>
      </c>
    </row>
    <row r="58" spans="1:10" x14ac:dyDescent="0.25">
      <c r="A58" s="7" t="s">
        <v>99</v>
      </c>
      <c r="B58" s="65">
        <v>555</v>
      </c>
      <c r="C58" s="66">
        <v>392</v>
      </c>
      <c r="D58" s="65">
        <v>5414</v>
      </c>
      <c r="E58" s="66">
        <v>7789</v>
      </c>
      <c r="F58" s="67"/>
      <c r="G58" s="65">
        <f t="shared" si="4"/>
        <v>163</v>
      </c>
      <c r="H58" s="66">
        <f t="shared" si="5"/>
        <v>-2375</v>
      </c>
      <c r="I58" s="20">
        <f t="shared" si="6"/>
        <v>0.41581632653061223</v>
      </c>
      <c r="J58" s="21">
        <f t="shared" si="7"/>
        <v>-0.30491719091025804</v>
      </c>
    </row>
    <row r="59" spans="1:10" x14ac:dyDescent="0.25">
      <c r="A59" s="7" t="s">
        <v>100</v>
      </c>
      <c r="B59" s="65">
        <v>186</v>
      </c>
      <c r="C59" s="66">
        <v>61</v>
      </c>
      <c r="D59" s="65">
        <v>1661</v>
      </c>
      <c r="E59" s="66">
        <v>1261</v>
      </c>
      <c r="F59" s="67"/>
      <c r="G59" s="65">
        <f t="shared" si="4"/>
        <v>125</v>
      </c>
      <c r="H59" s="66">
        <f t="shared" si="5"/>
        <v>400</v>
      </c>
      <c r="I59" s="20">
        <f t="shared" si="6"/>
        <v>2.0491803278688523</v>
      </c>
      <c r="J59" s="21">
        <f t="shared" si="7"/>
        <v>0.31720856463124503</v>
      </c>
    </row>
    <row r="60" spans="1:10" x14ac:dyDescent="0.25">
      <c r="A60" s="142" t="s">
        <v>43</v>
      </c>
      <c r="B60" s="143">
        <v>27</v>
      </c>
      <c r="C60" s="144">
        <v>23</v>
      </c>
      <c r="D60" s="143">
        <v>171</v>
      </c>
      <c r="E60" s="144">
        <v>153</v>
      </c>
      <c r="F60" s="145"/>
      <c r="G60" s="143">
        <f t="shared" si="4"/>
        <v>4</v>
      </c>
      <c r="H60" s="144">
        <f t="shared" si="5"/>
        <v>18</v>
      </c>
      <c r="I60" s="151">
        <f t="shared" si="6"/>
        <v>0.17391304347826086</v>
      </c>
      <c r="J60" s="152">
        <f t="shared" si="7"/>
        <v>0.11764705882352941</v>
      </c>
    </row>
    <row r="61" spans="1:10" x14ac:dyDescent="0.25">
      <c r="A61" s="7" t="s">
        <v>44</v>
      </c>
      <c r="B61" s="65">
        <v>2</v>
      </c>
      <c r="C61" s="66">
        <v>0</v>
      </c>
      <c r="D61" s="65">
        <v>7</v>
      </c>
      <c r="E61" s="66">
        <v>6</v>
      </c>
      <c r="F61" s="67"/>
      <c r="G61" s="65">
        <f t="shared" si="4"/>
        <v>2</v>
      </c>
      <c r="H61" s="66">
        <f t="shared" si="5"/>
        <v>1</v>
      </c>
      <c r="I61" s="20" t="str">
        <f t="shared" si="6"/>
        <v>-</v>
      </c>
      <c r="J61" s="21">
        <f t="shared" si="7"/>
        <v>0.16666666666666666</v>
      </c>
    </row>
    <row r="62" spans="1:10" x14ac:dyDescent="0.25">
      <c r="A62" s="7" t="s">
        <v>49</v>
      </c>
      <c r="B62" s="65">
        <v>4</v>
      </c>
      <c r="C62" s="66">
        <v>12</v>
      </c>
      <c r="D62" s="65">
        <v>51</v>
      </c>
      <c r="E62" s="66">
        <v>71</v>
      </c>
      <c r="F62" s="67"/>
      <c r="G62" s="65">
        <f t="shared" si="4"/>
        <v>-8</v>
      </c>
      <c r="H62" s="66">
        <f t="shared" si="5"/>
        <v>-20</v>
      </c>
      <c r="I62" s="20">
        <f t="shared" si="6"/>
        <v>-0.66666666666666663</v>
      </c>
      <c r="J62" s="21">
        <f t="shared" si="7"/>
        <v>-0.28169014084507044</v>
      </c>
    </row>
    <row r="63" spans="1:10" x14ac:dyDescent="0.25">
      <c r="A63" s="7" t="s">
        <v>50</v>
      </c>
      <c r="B63" s="65">
        <v>137</v>
      </c>
      <c r="C63" s="66">
        <v>108</v>
      </c>
      <c r="D63" s="65">
        <v>1256</v>
      </c>
      <c r="E63" s="66">
        <v>1212</v>
      </c>
      <c r="F63" s="67"/>
      <c r="G63" s="65">
        <f t="shared" si="4"/>
        <v>29</v>
      </c>
      <c r="H63" s="66">
        <f t="shared" si="5"/>
        <v>44</v>
      </c>
      <c r="I63" s="20">
        <f t="shared" si="6"/>
        <v>0.26851851851851855</v>
      </c>
      <c r="J63" s="21">
        <f t="shared" si="7"/>
        <v>3.6303630363036306E-2</v>
      </c>
    </row>
    <row r="64" spans="1:10" x14ac:dyDescent="0.25">
      <c r="A64" s="7" t="s">
        <v>53</v>
      </c>
      <c r="B64" s="65">
        <v>76</v>
      </c>
      <c r="C64" s="66">
        <v>126</v>
      </c>
      <c r="D64" s="65">
        <v>1251</v>
      </c>
      <c r="E64" s="66">
        <v>1346</v>
      </c>
      <c r="F64" s="67"/>
      <c r="G64" s="65">
        <f t="shared" si="4"/>
        <v>-50</v>
      </c>
      <c r="H64" s="66">
        <f t="shared" si="5"/>
        <v>-95</v>
      </c>
      <c r="I64" s="20">
        <f t="shared" si="6"/>
        <v>-0.3968253968253968</v>
      </c>
      <c r="J64" s="21">
        <f t="shared" si="7"/>
        <v>-7.0579494799405645E-2</v>
      </c>
    </row>
    <row r="65" spans="1:10" x14ac:dyDescent="0.25">
      <c r="A65" s="7" t="s">
        <v>56</v>
      </c>
      <c r="B65" s="65">
        <v>6</v>
      </c>
      <c r="C65" s="66">
        <v>7</v>
      </c>
      <c r="D65" s="65">
        <v>91</v>
      </c>
      <c r="E65" s="66">
        <v>78</v>
      </c>
      <c r="F65" s="67"/>
      <c r="G65" s="65">
        <f t="shared" si="4"/>
        <v>-1</v>
      </c>
      <c r="H65" s="66">
        <f t="shared" si="5"/>
        <v>13</v>
      </c>
      <c r="I65" s="20">
        <f t="shared" si="6"/>
        <v>-0.14285714285714285</v>
      </c>
      <c r="J65" s="21">
        <f t="shared" si="7"/>
        <v>0.16666666666666666</v>
      </c>
    </row>
    <row r="66" spans="1:10" x14ac:dyDescent="0.25">
      <c r="A66" s="7" t="s">
        <v>57</v>
      </c>
      <c r="B66" s="65">
        <v>0</v>
      </c>
      <c r="C66" s="66">
        <v>0</v>
      </c>
      <c r="D66" s="65">
        <v>0</v>
      </c>
      <c r="E66" s="66">
        <v>3</v>
      </c>
      <c r="F66" s="67"/>
      <c r="G66" s="65">
        <f t="shared" si="4"/>
        <v>0</v>
      </c>
      <c r="H66" s="66">
        <f t="shared" si="5"/>
        <v>-3</v>
      </c>
      <c r="I66" s="20" t="str">
        <f t="shared" si="6"/>
        <v>-</v>
      </c>
      <c r="J66" s="21">
        <f t="shared" si="7"/>
        <v>-1</v>
      </c>
    </row>
    <row r="67" spans="1:10" x14ac:dyDescent="0.25">
      <c r="A67" s="7" t="s">
        <v>58</v>
      </c>
      <c r="B67" s="65">
        <v>349</v>
      </c>
      <c r="C67" s="66">
        <v>189</v>
      </c>
      <c r="D67" s="65">
        <v>3338</v>
      </c>
      <c r="E67" s="66">
        <v>2280</v>
      </c>
      <c r="F67" s="67"/>
      <c r="G67" s="65">
        <f t="shared" si="4"/>
        <v>160</v>
      </c>
      <c r="H67" s="66">
        <f t="shared" si="5"/>
        <v>1058</v>
      </c>
      <c r="I67" s="20">
        <f t="shared" si="6"/>
        <v>0.84656084656084651</v>
      </c>
      <c r="J67" s="21">
        <f t="shared" si="7"/>
        <v>0.46403508771929824</v>
      </c>
    </row>
    <row r="68" spans="1:10" x14ac:dyDescent="0.25">
      <c r="A68" s="7" t="s">
        <v>61</v>
      </c>
      <c r="B68" s="65">
        <v>39</v>
      </c>
      <c r="C68" s="66">
        <v>36</v>
      </c>
      <c r="D68" s="65">
        <v>476</v>
      </c>
      <c r="E68" s="66">
        <v>474</v>
      </c>
      <c r="F68" s="67"/>
      <c r="G68" s="65">
        <f t="shared" si="4"/>
        <v>3</v>
      </c>
      <c r="H68" s="66">
        <f t="shared" si="5"/>
        <v>2</v>
      </c>
      <c r="I68" s="20">
        <f t="shared" si="6"/>
        <v>8.3333333333333329E-2</v>
      </c>
      <c r="J68" s="21">
        <f t="shared" si="7"/>
        <v>4.2194092827004216E-3</v>
      </c>
    </row>
    <row r="69" spans="1:10" x14ac:dyDescent="0.25">
      <c r="A69" s="7" t="s">
        <v>64</v>
      </c>
      <c r="B69" s="65">
        <v>75</v>
      </c>
      <c r="C69" s="66">
        <v>70</v>
      </c>
      <c r="D69" s="65">
        <v>742</v>
      </c>
      <c r="E69" s="66">
        <v>679</v>
      </c>
      <c r="F69" s="67"/>
      <c r="G69" s="65">
        <f t="shared" si="4"/>
        <v>5</v>
      </c>
      <c r="H69" s="66">
        <f t="shared" si="5"/>
        <v>63</v>
      </c>
      <c r="I69" s="20">
        <f t="shared" si="6"/>
        <v>7.1428571428571425E-2</v>
      </c>
      <c r="J69" s="21">
        <f t="shared" si="7"/>
        <v>9.2783505154639179E-2</v>
      </c>
    </row>
    <row r="70" spans="1:10" x14ac:dyDescent="0.25">
      <c r="A70" s="7" t="s">
        <v>71</v>
      </c>
      <c r="B70" s="65">
        <v>19</v>
      </c>
      <c r="C70" s="66">
        <v>7</v>
      </c>
      <c r="D70" s="65">
        <v>231</v>
      </c>
      <c r="E70" s="66">
        <v>142</v>
      </c>
      <c r="F70" s="67"/>
      <c r="G70" s="65">
        <f t="shared" ref="G70:G77" si="8">B70-C70</f>
        <v>12</v>
      </c>
      <c r="H70" s="66">
        <f t="shared" ref="H70:H77" si="9">D70-E70</f>
        <v>89</v>
      </c>
      <c r="I70" s="20">
        <f t="shared" ref="I70:I77" si="10">IF(C70=0, "-", IF(G70/C70&lt;10, G70/C70, "&gt;999%"))</f>
        <v>1.7142857142857142</v>
      </c>
      <c r="J70" s="21">
        <f t="shared" ref="J70:J77" si="11">IF(E70=0, "-", IF(H70/E70&lt;10, H70/E70, "&gt;999%"))</f>
        <v>0.62676056338028174</v>
      </c>
    </row>
    <row r="71" spans="1:10" x14ac:dyDescent="0.25">
      <c r="A71" s="7" t="s">
        <v>72</v>
      </c>
      <c r="B71" s="65">
        <v>11</v>
      </c>
      <c r="C71" s="66">
        <v>12</v>
      </c>
      <c r="D71" s="65">
        <v>67</v>
      </c>
      <c r="E71" s="66">
        <v>101</v>
      </c>
      <c r="F71" s="67"/>
      <c r="G71" s="65">
        <f t="shared" si="8"/>
        <v>-1</v>
      </c>
      <c r="H71" s="66">
        <f t="shared" si="9"/>
        <v>-34</v>
      </c>
      <c r="I71" s="20">
        <f t="shared" si="10"/>
        <v>-8.3333333333333329E-2</v>
      </c>
      <c r="J71" s="21">
        <f t="shared" si="11"/>
        <v>-0.33663366336633666</v>
      </c>
    </row>
    <row r="72" spans="1:10" x14ac:dyDescent="0.25">
      <c r="A72" s="7" t="s">
        <v>77</v>
      </c>
      <c r="B72" s="65">
        <v>14</v>
      </c>
      <c r="C72" s="66">
        <v>14</v>
      </c>
      <c r="D72" s="65">
        <v>220</v>
      </c>
      <c r="E72" s="66">
        <v>273</v>
      </c>
      <c r="F72" s="67"/>
      <c r="G72" s="65">
        <f t="shared" si="8"/>
        <v>0</v>
      </c>
      <c r="H72" s="66">
        <f t="shared" si="9"/>
        <v>-53</v>
      </c>
      <c r="I72" s="20">
        <f t="shared" si="10"/>
        <v>0</v>
      </c>
      <c r="J72" s="21">
        <f t="shared" si="11"/>
        <v>-0.19413919413919414</v>
      </c>
    </row>
    <row r="73" spans="1:10" x14ac:dyDescent="0.25">
      <c r="A73" s="7" t="s">
        <v>90</v>
      </c>
      <c r="B73" s="65">
        <v>4</v>
      </c>
      <c r="C73" s="66">
        <v>6</v>
      </c>
      <c r="D73" s="65">
        <v>134</v>
      </c>
      <c r="E73" s="66">
        <v>190</v>
      </c>
      <c r="F73" s="67"/>
      <c r="G73" s="65">
        <f t="shared" si="8"/>
        <v>-2</v>
      </c>
      <c r="H73" s="66">
        <f t="shared" si="9"/>
        <v>-56</v>
      </c>
      <c r="I73" s="20">
        <f t="shared" si="10"/>
        <v>-0.33333333333333331</v>
      </c>
      <c r="J73" s="21">
        <f t="shared" si="11"/>
        <v>-0.29473684210526313</v>
      </c>
    </row>
    <row r="74" spans="1:10" x14ac:dyDescent="0.25">
      <c r="A74" s="7" t="s">
        <v>91</v>
      </c>
      <c r="B74" s="65">
        <v>0</v>
      </c>
      <c r="C74" s="66">
        <v>0</v>
      </c>
      <c r="D74" s="65">
        <v>1</v>
      </c>
      <c r="E74" s="66">
        <v>0</v>
      </c>
      <c r="F74" s="67"/>
      <c r="G74" s="65">
        <f t="shared" si="8"/>
        <v>0</v>
      </c>
      <c r="H74" s="66">
        <f t="shared" si="9"/>
        <v>1</v>
      </c>
      <c r="I74" s="20" t="str">
        <f t="shared" si="10"/>
        <v>-</v>
      </c>
      <c r="J74" s="21" t="str">
        <f t="shared" si="11"/>
        <v>-</v>
      </c>
    </row>
    <row r="75" spans="1:10" x14ac:dyDescent="0.25">
      <c r="A75" s="7" t="s">
        <v>98</v>
      </c>
      <c r="B75" s="65">
        <v>23</v>
      </c>
      <c r="C75" s="66">
        <v>10</v>
      </c>
      <c r="D75" s="65">
        <v>282</v>
      </c>
      <c r="E75" s="66">
        <v>152</v>
      </c>
      <c r="F75" s="67"/>
      <c r="G75" s="65">
        <f t="shared" si="8"/>
        <v>13</v>
      </c>
      <c r="H75" s="66">
        <f t="shared" si="9"/>
        <v>130</v>
      </c>
      <c r="I75" s="20">
        <f t="shared" si="10"/>
        <v>1.3</v>
      </c>
      <c r="J75" s="21">
        <f t="shared" si="11"/>
        <v>0.85526315789473684</v>
      </c>
    </row>
    <row r="76" spans="1:10" x14ac:dyDescent="0.25">
      <c r="A76" s="7" t="s">
        <v>101</v>
      </c>
      <c r="B76" s="65">
        <v>64</v>
      </c>
      <c r="C76" s="66">
        <v>20</v>
      </c>
      <c r="D76" s="65">
        <v>572</v>
      </c>
      <c r="E76" s="66">
        <v>332</v>
      </c>
      <c r="F76" s="67"/>
      <c r="G76" s="65">
        <f t="shared" si="8"/>
        <v>44</v>
      </c>
      <c r="H76" s="66">
        <f t="shared" si="9"/>
        <v>240</v>
      </c>
      <c r="I76" s="20">
        <f t="shared" si="10"/>
        <v>2.2000000000000002</v>
      </c>
      <c r="J76" s="21">
        <f t="shared" si="11"/>
        <v>0.72289156626506024</v>
      </c>
    </row>
    <row r="77" spans="1:10" x14ac:dyDescent="0.25">
      <c r="A77" s="7" t="s">
        <v>102</v>
      </c>
      <c r="B77" s="65">
        <v>4</v>
      </c>
      <c r="C77" s="66">
        <v>12</v>
      </c>
      <c r="D77" s="65">
        <v>94</v>
      </c>
      <c r="E77" s="66">
        <v>149</v>
      </c>
      <c r="F77" s="67"/>
      <c r="G77" s="65">
        <f t="shared" si="8"/>
        <v>-8</v>
      </c>
      <c r="H77" s="66">
        <f t="shared" si="9"/>
        <v>-55</v>
      </c>
      <c r="I77" s="20">
        <f t="shared" si="10"/>
        <v>-0.66666666666666663</v>
      </c>
      <c r="J77" s="21">
        <f t="shared" si="11"/>
        <v>-0.36912751677852351</v>
      </c>
    </row>
    <row r="78" spans="1:10" x14ac:dyDescent="0.25">
      <c r="A78" s="1"/>
      <c r="B78" s="68"/>
      <c r="C78" s="69"/>
      <c r="D78" s="68"/>
      <c r="E78" s="69"/>
      <c r="F78" s="70"/>
      <c r="G78" s="68"/>
      <c r="H78" s="69"/>
      <c r="I78" s="5"/>
      <c r="J78" s="6"/>
    </row>
    <row r="79" spans="1:10" s="43" customFormat="1" x14ac:dyDescent="0.25">
      <c r="A79" s="27" t="s">
        <v>5</v>
      </c>
      <c r="B79" s="71">
        <f>SUM(B6:B78)</f>
        <v>20204</v>
      </c>
      <c r="C79" s="72">
        <f>SUM(C6:C78)</f>
        <v>16458</v>
      </c>
      <c r="D79" s="71">
        <f>SUM(D6:D78)</f>
        <v>235591</v>
      </c>
      <c r="E79" s="72">
        <f>SUM(E6:E78)</f>
        <v>229775</v>
      </c>
      <c r="F79" s="73"/>
      <c r="G79" s="71">
        <f>SUM(G6:G78)</f>
        <v>3746</v>
      </c>
      <c r="H79" s="72">
        <f>SUM(H6:H78)</f>
        <v>5816</v>
      </c>
      <c r="I79" s="37">
        <f>IF(C79=0, 0, G79/C79)</f>
        <v>0.22760967310730343</v>
      </c>
      <c r="J79" s="38">
        <f>IF(E79=0, 0, H79/E79)</f>
        <v>2.5311717984985313E-2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9"/>
  <sheetViews>
    <sheetView tabSelected="1" workbookViewId="0">
      <selection activeCell="M1" sqref="M1"/>
    </sheetView>
  </sheetViews>
  <sheetFormatPr defaultRowHeight="13.2" x14ac:dyDescent="0.25"/>
  <cols>
    <col min="1" max="1" width="19.77734375" customWidth="1"/>
    <col min="2" max="5" width="10.21875" customWidth="1"/>
    <col min="6" max="6" width="1.77734375" customWidth="1"/>
    <col min="7" max="8" width="10.21875" customWidth="1"/>
  </cols>
  <sheetData>
    <row r="1" spans="1:8" s="52" customFormat="1" ht="20.399999999999999" x14ac:dyDescent="0.35">
      <c r="A1" s="4" t="s">
        <v>10</v>
      </c>
      <c r="B1" s="198" t="s">
        <v>22</v>
      </c>
      <c r="C1" s="199"/>
      <c r="D1" s="199"/>
      <c r="E1" s="199"/>
      <c r="F1" s="199"/>
      <c r="G1" s="199"/>
      <c r="H1" s="199"/>
    </row>
    <row r="2" spans="1:8" s="52" customFormat="1" ht="20.399999999999999" x14ac:dyDescent="0.35">
      <c r="A2" s="4" t="s">
        <v>113</v>
      </c>
      <c r="B2" s="202" t="s">
        <v>104</v>
      </c>
      <c r="C2" s="203"/>
      <c r="D2" s="203"/>
      <c r="E2" s="203"/>
      <c r="F2" s="203"/>
      <c r="G2" s="203"/>
      <c r="H2" s="203"/>
    </row>
    <row r="4" spans="1:8" x14ac:dyDescent="0.25">
      <c r="A4" s="60"/>
      <c r="B4" s="196" t="s">
        <v>1</v>
      </c>
      <c r="C4" s="197"/>
      <c r="D4" s="196" t="s">
        <v>2</v>
      </c>
      <c r="E4" s="197"/>
      <c r="F4" s="59"/>
      <c r="G4" s="196" t="s">
        <v>6</v>
      </c>
      <c r="H4" s="197"/>
    </row>
    <row r="5" spans="1:8" x14ac:dyDescent="0.25">
      <c r="A5" s="27" t="s">
        <v>0</v>
      </c>
      <c r="B5" s="57">
        <f>VALUE(RIGHT(B2, 4))</f>
        <v>2022</v>
      </c>
      <c r="C5" s="58">
        <f>B5-1</f>
        <v>2021</v>
      </c>
      <c r="D5" s="57">
        <f>B5</f>
        <v>2022</v>
      </c>
      <c r="E5" s="58">
        <f>C5</f>
        <v>2021</v>
      </c>
      <c r="F5" s="64"/>
      <c r="G5" s="57" t="s">
        <v>4</v>
      </c>
      <c r="H5" s="58" t="s">
        <v>2</v>
      </c>
    </row>
    <row r="6" spans="1:8" x14ac:dyDescent="0.25">
      <c r="A6" s="7" t="s">
        <v>31</v>
      </c>
      <c r="B6" s="16">
        <v>2.47475747376757E-2</v>
      </c>
      <c r="C6" s="17">
        <v>3.6456434560699996E-2</v>
      </c>
      <c r="D6" s="16">
        <v>2.3770008192163499E-2</v>
      </c>
      <c r="E6" s="17">
        <v>1.7408334240017399E-2</v>
      </c>
      <c r="F6" s="12"/>
      <c r="G6" s="10">
        <f t="shared" ref="G6:G37" si="0">B6-C6</f>
        <v>-1.1708859823024297E-2</v>
      </c>
      <c r="H6" s="11">
        <f t="shared" ref="H6:H37" si="1">D6-E6</f>
        <v>6.3616739521460998E-3</v>
      </c>
    </row>
    <row r="7" spans="1:8" x14ac:dyDescent="0.25">
      <c r="A7" s="7" t="s">
        <v>32</v>
      </c>
      <c r="B7" s="16">
        <v>0</v>
      </c>
      <c r="C7" s="17">
        <v>0</v>
      </c>
      <c r="D7" s="16">
        <v>4.2446443200291998E-4</v>
      </c>
      <c r="E7" s="17">
        <v>8.704167120008701E-4</v>
      </c>
      <c r="F7" s="12"/>
      <c r="G7" s="10">
        <f t="shared" si="0"/>
        <v>0</v>
      </c>
      <c r="H7" s="11">
        <f t="shared" si="1"/>
        <v>-4.4595227999795012E-4</v>
      </c>
    </row>
    <row r="8" spans="1:8" x14ac:dyDescent="0.25">
      <c r="A8" s="7" t="s">
        <v>33</v>
      </c>
      <c r="B8" s="16">
        <v>2.47475747376757E-2</v>
      </c>
      <c r="C8" s="17">
        <v>3.0380362133916601E-2</v>
      </c>
      <c r="D8" s="16">
        <v>1.18850040960818E-2</v>
      </c>
      <c r="E8" s="17">
        <v>1.5232292460015201E-2</v>
      </c>
      <c r="F8" s="12"/>
      <c r="G8" s="10">
        <f t="shared" si="0"/>
        <v>-5.6327873962409014E-3</v>
      </c>
      <c r="H8" s="11">
        <f t="shared" si="1"/>
        <v>-3.3472883639334011E-3</v>
      </c>
    </row>
    <row r="9" spans="1:8" x14ac:dyDescent="0.25">
      <c r="A9" s="7" t="s">
        <v>34</v>
      </c>
      <c r="B9" s="16">
        <v>1.0344486240348401</v>
      </c>
      <c r="C9" s="17">
        <v>0.99647587799246606</v>
      </c>
      <c r="D9" s="16">
        <v>1.02847731874308</v>
      </c>
      <c r="E9" s="17">
        <v>1.1833315199651802</v>
      </c>
      <c r="F9" s="12"/>
      <c r="G9" s="10">
        <f t="shared" si="0"/>
        <v>3.7972746042373995E-2</v>
      </c>
      <c r="H9" s="11">
        <f t="shared" si="1"/>
        <v>-0.15485420122210014</v>
      </c>
    </row>
    <row r="10" spans="1:8" x14ac:dyDescent="0.25">
      <c r="A10" s="7" t="s">
        <v>35</v>
      </c>
      <c r="B10" s="16">
        <v>4.9495149475351401E-3</v>
      </c>
      <c r="C10" s="17">
        <v>1.21521448535667E-2</v>
      </c>
      <c r="D10" s="16">
        <v>1.6554112848113901E-2</v>
      </c>
      <c r="E10" s="17">
        <v>2.001958437602E-2</v>
      </c>
      <c r="F10" s="12"/>
      <c r="G10" s="10">
        <f t="shared" si="0"/>
        <v>-7.20262990603156E-3</v>
      </c>
      <c r="H10" s="11">
        <f t="shared" si="1"/>
        <v>-3.4654715279060985E-3</v>
      </c>
    </row>
    <row r="11" spans="1:8" x14ac:dyDescent="0.25">
      <c r="A11" s="7" t="s">
        <v>36</v>
      </c>
      <c r="B11" s="16">
        <v>0.499901009701049</v>
      </c>
      <c r="C11" s="17">
        <v>1.3853445133066</v>
      </c>
      <c r="D11" s="16">
        <v>1.39139440810557</v>
      </c>
      <c r="E11" s="17">
        <v>1.68643237950169</v>
      </c>
      <c r="F11" s="12"/>
      <c r="G11" s="10">
        <f t="shared" si="0"/>
        <v>-0.88544350360555102</v>
      </c>
      <c r="H11" s="11">
        <f t="shared" si="1"/>
        <v>-0.29503797139611998</v>
      </c>
    </row>
    <row r="12" spans="1:8" x14ac:dyDescent="0.25">
      <c r="A12" s="7" t="s">
        <v>37</v>
      </c>
      <c r="B12" s="16">
        <v>1.6085923579489201</v>
      </c>
      <c r="C12" s="17">
        <v>0</v>
      </c>
      <c r="D12" s="16">
        <v>0.21477900259347801</v>
      </c>
      <c r="E12" s="17">
        <v>0</v>
      </c>
      <c r="F12" s="12"/>
      <c r="G12" s="10">
        <f t="shared" si="0"/>
        <v>1.6085923579489201</v>
      </c>
      <c r="H12" s="11">
        <f t="shared" si="1"/>
        <v>0.21477900259347801</v>
      </c>
    </row>
    <row r="13" spans="1:8" x14ac:dyDescent="0.25">
      <c r="A13" s="7" t="s">
        <v>38</v>
      </c>
      <c r="B13" s="16">
        <v>0</v>
      </c>
      <c r="C13" s="17">
        <v>0</v>
      </c>
      <c r="D13" s="16">
        <v>4.2446443200291998E-4</v>
      </c>
      <c r="E13" s="17">
        <v>0</v>
      </c>
      <c r="F13" s="12"/>
      <c r="G13" s="10">
        <f t="shared" si="0"/>
        <v>0</v>
      </c>
      <c r="H13" s="11">
        <f t="shared" si="1"/>
        <v>4.2446443200291998E-4</v>
      </c>
    </row>
    <row r="14" spans="1:8" x14ac:dyDescent="0.25">
      <c r="A14" s="7" t="s">
        <v>39</v>
      </c>
      <c r="B14" s="16">
        <v>0.50980003959611997</v>
      </c>
      <c r="C14" s="17">
        <v>0.32203183861951601</v>
      </c>
      <c r="D14" s="16">
        <v>0.27759973852990999</v>
      </c>
      <c r="E14" s="17">
        <v>0.21412251115221401</v>
      </c>
      <c r="F14" s="12"/>
      <c r="G14" s="10">
        <f t="shared" si="0"/>
        <v>0.18776820097660396</v>
      </c>
      <c r="H14" s="11">
        <f t="shared" si="1"/>
        <v>6.3477227377695983E-2</v>
      </c>
    </row>
    <row r="15" spans="1:8" x14ac:dyDescent="0.25">
      <c r="A15" s="7" t="s">
        <v>40</v>
      </c>
      <c r="B15" s="16">
        <v>0</v>
      </c>
      <c r="C15" s="17">
        <v>0</v>
      </c>
      <c r="D15" s="16">
        <v>2.97125102402044E-3</v>
      </c>
      <c r="E15" s="17">
        <v>6.0929169840060896E-3</v>
      </c>
      <c r="F15" s="12"/>
      <c r="G15" s="10">
        <f t="shared" si="0"/>
        <v>0</v>
      </c>
      <c r="H15" s="11">
        <f t="shared" si="1"/>
        <v>-3.1216659599856496E-3</v>
      </c>
    </row>
    <row r="16" spans="1:8" x14ac:dyDescent="0.25">
      <c r="A16" s="7" t="s">
        <v>41</v>
      </c>
      <c r="B16" s="16">
        <v>9.8990298950702802E-3</v>
      </c>
      <c r="C16" s="17">
        <v>6.0760724267833292E-3</v>
      </c>
      <c r="D16" s="16">
        <v>1.3158397392090499E-2</v>
      </c>
      <c r="E16" s="17">
        <v>5.2225002720052201E-3</v>
      </c>
      <c r="F16" s="12"/>
      <c r="G16" s="10">
        <f t="shared" si="0"/>
        <v>3.822957468286951E-3</v>
      </c>
      <c r="H16" s="11">
        <f t="shared" si="1"/>
        <v>7.9358971200852793E-3</v>
      </c>
    </row>
    <row r="17" spans="1:8" x14ac:dyDescent="0.25">
      <c r="A17" s="7" t="s">
        <v>42</v>
      </c>
      <c r="B17" s="16">
        <v>0.21282914274401099</v>
      </c>
      <c r="C17" s="17">
        <v>0</v>
      </c>
      <c r="D17" s="16">
        <v>6.7065380256461388E-2</v>
      </c>
      <c r="E17" s="17">
        <v>0</v>
      </c>
      <c r="F17" s="12"/>
      <c r="G17" s="10">
        <f t="shared" si="0"/>
        <v>0.21282914274401099</v>
      </c>
      <c r="H17" s="11">
        <f t="shared" si="1"/>
        <v>6.7065380256461388E-2</v>
      </c>
    </row>
    <row r="18" spans="1:8" x14ac:dyDescent="0.25">
      <c r="A18" s="7" t="s">
        <v>45</v>
      </c>
      <c r="B18" s="16">
        <v>2.47475747376757E-2</v>
      </c>
      <c r="C18" s="17">
        <v>2.43042897071333E-2</v>
      </c>
      <c r="D18" s="16">
        <v>2.1647686032148901E-2</v>
      </c>
      <c r="E18" s="17">
        <v>1.87139593080187E-2</v>
      </c>
      <c r="F18" s="12"/>
      <c r="G18" s="10">
        <f t="shared" si="0"/>
        <v>4.4328503054240007E-4</v>
      </c>
      <c r="H18" s="11">
        <f t="shared" si="1"/>
        <v>2.9337267241302013E-3</v>
      </c>
    </row>
    <row r="19" spans="1:8" x14ac:dyDescent="0.25">
      <c r="A19" s="7" t="s">
        <v>46</v>
      </c>
      <c r="B19" s="16">
        <v>1.48485448426054E-2</v>
      </c>
      <c r="C19" s="17">
        <v>3.6456434560699996E-2</v>
      </c>
      <c r="D19" s="16">
        <v>1.3582861824093401E-2</v>
      </c>
      <c r="E19" s="17">
        <v>3.6992710260037004E-2</v>
      </c>
      <c r="F19" s="12"/>
      <c r="G19" s="10">
        <f t="shared" si="0"/>
        <v>-2.1607889718094596E-2</v>
      </c>
      <c r="H19" s="11">
        <f t="shared" si="1"/>
        <v>-2.3409848435943605E-2</v>
      </c>
    </row>
    <row r="20" spans="1:8" x14ac:dyDescent="0.25">
      <c r="A20" s="7" t="s">
        <v>47</v>
      </c>
      <c r="B20" s="16">
        <v>7.4242724213027092E-2</v>
      </c>
      <c r="C20" s="17">
        <v>0.121521448535667</v>
      </c>
      <c r="D20" s="16">
        <v>6.9612166848478901E-2</v>
      </c>
      <c r="E20" s="17">
        <v>0.11533021434011501</v>
      </c>
      <c r="F20" s="12"/>
      <c r="G20" s="10">
        <f t="shared" si="0"/>
        <v>-4.7278724322639909E-2</v>
      </c>
      <c r="H20" s="11">
        <f t="shared" si="1"/>
        <v>-4.5718047491636105E-2</v>
      </c>
    </row>
    <row r="21" spans="1:8" x14ac:dyDescent="0.25">
      <c r="A21" s="7" t="s">
        <v>48</v>
      </c>
      <c r="B21" s="16">
        <v>6.24628786378935</v>
      </c>
      <c r="C21" s="17">
        <v>5.4320087495442895</v>
      </c>
      <c r="D21" s="16">
        <v>5.3367913035727206</v>
      </c>
      <c r="E21" s="17">
        <v>5.6159286258296204</v>
      </c>
      <c r="F21" s="12"/>
      <c r="G21" s="10">
        <f t="shared" si="0"/>
        <v>0.8142791142450605</v>
      </c>
      <c r="H21" s="11">
        <f t="shared" si="1"/>
        <v>-0.2791373222568998</v>
      </c>
    </row>
    <row r="22" spans="1:8" x14ac:dyDescent="0.25">
      <c r="A22" s="7" t="s">
        <v>51</v>
      </c>
      <c r="B22" s="16">
        <v>0.108889328845773</v>
      </c>
      <c r="C22" s="17">
        <v>0.121521448535667</v>
      </c>
      <c r="D22" s="16">
        <v>8.4468421968581106E-2</v>
      </c>
      <c r="E22" s="17">
        <v>4.30856272440431E-2</v>
      </c>
      <c r="F22" s="12"/>
      <c r="G22" s="10">
        <f t="shared" si="0"/>
        <v>-1.2632119689894E-2</v>
      </c>
      <c r="H22" s="11">
        <f t="shared" si="1"/>
        <v>4.1382794724538007E-2</v>
      </c>
    </row>
    <row r="23" spans="1:8" x14ac:dyDescent="0.25">
      <c r="A23" s="7" t="s">
        <v>52</v>
      </c>
      <c r="B23" s="16">
        <v>4.8208275588992304</v>
      </c>
      <c r="C23" s="17">
        <v>3.4937416454004095</v>
      </c>
      <c r="D23" s="16">
        <v>3.4296726105835997</v>
      </c>
      <c r="E23" s="17">
        <v>2.8236318137308198</v>
      </c>
      <c r="F23" s="12"/>
      <c r="G23" s="10">
        <f t="shared" si="0"/>
        <v>1.3270859134988209</v>
      </c>
      <c r="H23" s="11">
        <f t="shared" si="1"/>
        <v>0.60604079685277989</v>
      </c>
    </row>
    <row r="24" spans="1:8" x14ac:dyDescent="0.25">
      <c r="A24" s="7" t="s">
        <v>54</v>
      </c>
      <c r="B24" s="16">
        <v>0.78697287665808691</v>
      </c>
      <c r="C24" s="17">
        <v>1.36711629602625</v>
      </c>
      <c r="D24" s="16">
        <v>1.03399535635911</v>
      </c>
      <c r="E24" s="17">
        <v>1.4692634098574699</v>
      </c>
      <c r="F24" s="12"/>
      <c r="G24" s="10">
        <f t="shared" si="0"/>
        <v>-0.58014341936816305</v>
      </c>
      <c r="H24" s="11">
        <f t="shared" si="1"/>
        <v>-0.43526805349835995</v>
      </c>
    </row>
    <row r="25" spans="1:8" x14ac:dyDescent="0.25">
      <c r="A25" s="7" t="s">
        <v>55</v>
      </c>
      <c r="B25" s="16">
        <v>4.6475945357355002</v>
      </c>
      <c r="C25" s="17">
        <v>6.9631790010936907</v>
      </c>
      <c r="D25" s="16">
        <v>6.9548497183678499</v>
      </c>
      <c r="E25" s="17">
        <v>7.4020237188553999</v>
      </c>
      <c r="F25" s="12"/>
      <c r="G25" s="10">
        <f t="shared" si="0"/>
        <v>-2.3155844653581905</v>
      </c>
      <c r="H25" s="11">
        <f t="shared" si="1"/>
        <v>-0.44717400048754996</v>
      </c>
    </row>
    <row r="26" spans="1:8" x14ac:dyDescent="0.25">
      <c r="A26" s="7" t="s">
        <v>59</v>
      </c>
      <c r="B26" s="16">
        <v>4.02890516729361</v>
      </c>
      <c r="C26" s="17">
        <v>4.9763033175355496</v>
      </c>
      <c r="D26" s="16">
        <v>4.1202762414523502</v>
      </c>
      <c r="E26" s="17">
        <v>4.3755848112283804</v>
      </c>
      <c r="F26" s="12"/>
      <c r="G26" s="10">
        <f t="shared" si="0"/>
        <v>-0.94739815024193952</v>
      </c>
      <c r="H26" s="11">
        <f t="shared" si="1"/>
        <v>-0.25530856977603023</v>
      </c>
    </row>
    <row r="27" spans="1:8" x14ac:dyDescent="0.25">
      <c r="A27" s="7" t="s">
        <v>60</v>
      </c>
      <c r="B27" s="16">
        <v>0</v>
      </c>
      <c r="C27" s="17">
        <v>0</v>
      </c>
      <c r="D27" s="16">
        <v>2.1223221600145999E-3</v>
      </c>
      <c r="E27" s="17">
        <v>0</v>
      </c>
      <c r="F27" s="12"/>
      <c r="G27" s="10">
        <f t="shared" si="0"/>
        <v>0</v>
      </c>
      <c r="H27" s="11">
        <f t="shared" si="1"/>
        <v>2.1223221600145999E-3</v>
      </c>
    </row>
    <row r="28" spans="1:8" x14ac:dyDescent="0.25">
      <c r="A28" s="7" t="s">
        <v>62</v>
      </c>
      <c r="B28" s="16">
        <v>4.9495149475351401E-3</v>
      </c>
      <c r="C28" s="17">
        <v>2.43042897071333E-2</v>
      </c>
      <c r="D28" s="16">
        <v>5.3058054000365E-2</v>
      </c>
      <c r="E28" s="17">
        <v>0.10532042215210501</v>
      </c>
      <c r="F28" s="12"/>
      <c r="G28" s="10">
        <f t="shared" si="0"/>
        <v>-1.935477475959816E-2</v>
      </c>
      <c r="H28" s="11">
        <f t="shared" si="1"/>
        <v>-5.2262368151740006E-2</v>
      </c>
    </row>
    <row r="29" spans="1:8" x14ac:dyDescent="0.25">
      <c r="A29" s="7" t="s">
        <v>63</v>
      </c>
      <c r="B29" s="16">
        <v>0.41575925559295202</v>
      </c>
      <c r="C29" s="17">
        <v>0.71090047393364897</v>
      </c>
      <c r="D29" s="16">
        <v>0.63542325470837202</v>
      </c>
      <c r="E29" s="17">
        <v>0.74290066369274299</v>
      </c>
      <c r="F29" s="12"/>
      <c r="G29" s="10">
        <f t="shared" si="0"/>
        <v>-0.29514121834069695</v>
      </c>
      <c r="H29" s="11">
        <f t="shared" si="1"/>
        <v>-0.10747740898437097</v>
      </c>
    </row>
    <row r="30" spans="1:8" x14ac:dyDescent="0.25">
      <c r="A30" s="7" t="s">
        <v>65</v>
      </c>
      <c r="B30" s="16">
        <v>5.6622450999802005</v>
      </c>
      <c r="C30" s="17">
        <v>5.8694859642726902</v>
      </c>
      <c r="D30" s="16">
        <v>6.5456660059170293</v>
      </c>
      <c r="E30" s="17">
        <v>6.0559242737460597</v>
      </c>
      <c r="F30" s="12"/>
      <c r="G30" s="10">
        <f t="shared" si="0"/>
        <v>-0.20724086429248967</v>
      </c>
      <c r="H30" s="11">
        <f t="shared" si="1"/>
        <v>0.48974173217096961</v>
      </c>
    </row>
    <row r="31" spans="1:8" x14ac:dyDescent="0.25">
      <c r="A31" s="7" t="s">
        <v>66</v>
      </c>
      <c r="B31" s="16">
        <v>4.9495149475351401E-3</v>
      </c>
      <c r="C31" s="17">
        <v>6.0760724267833292E-3</v>
      </c>
      <c r="D31" s="16">
        <v>1.9100899440131401E-2</v>
      </c>
      <c r="E31" s="17">
        <v>1.26210423240126E-2</v>
      </c>
      <c r="F31" s="12"/>
      <c r="G31" s="10">
        <f t="shared" si="0"/>
        <v>-1.1265574792481891E-3</v>
      </c>
      <c r="H31" s="11">
        <f t="shared" si="1"/>
        <v>6.4798571161188007E-3</v>
      </c>
    </row>
    <row r="32" spans="1:8" x14ac:dyDescent="0.25">
      <c r="A32" s="7" t="s">
        <v>67</v>
      </c>
      <c r="B32" s="16">
        <v>0.202930112848941</v>
      </c>
      <c r="C32" s="17">
        <v>0.16405395552315</v>
      </c>
      <c r="D32" s="16">
        <v>0.32386636161822796</v>
      </c>
      <c r="E32" s="17">
        <v>0.52703731911652707</v>
      </c>
      <c r="F32" s="12"/>
      <c r="G32" s="10">
        <f t="shared" si="0"/>
        <v>3.8876157325791E-2</v>
      </c>
      <c r="H32" s="11">
        <f t="shared" si="1"/>
        <v>-0.20317095749829911</v>
      </c>
    </row>
    <row r="33" spans="1:8" x14ac:dyDescent="0.25">
      <c r="A33" s="7" t="s">
        <v>68</v>
      </c>
      <c r="B33" s="16">
        <v>1.9154622846961</v>
      </c>
      <c r="C33" s="17">
        <v>1.6405395552314999</v>
      </c>
      <c r="D33" s="16">
        <v>1.6711164687954998</v>
      </c>
      <c r="E33" s="17">
        <v>1.6063540419976101</v>
      </c>
      <c r="F33" s="12"/>
      <c r="G33" s="10">
        <f t="shared" si="0"/>
        <v>0.27492272946460017</v>
      </c>
      <c r="H33" s="11">
        <f t="shared" si="1"/>
        <v>6.4762426797889683E-2</v>
      </c>
    </row>
    <row r="34" spans="1:8" x14ac:dyDescent="0.25">
      <c r="A34" s="7" t="s">
        <v>69</v>
      </c>
      <c r="B34" s="16">
        <v>0.435557315383092</v>
      </c>
      <c r="C34" s="17">
        <v>0.558998663264066</v>
      </c>
      <c r="D34" s="16">
        <v>0.54204107966772896</v>
      </c>
      <c r="E34" s="17">
        <v>0.72157545424872194</v>
      </c>
      <c r="F34" s="12"/>
      <c r="G34" s="10">
        <f t="shared" si="0"/>
        <v>-0.123441347880974</v>
      </c>
      <c r="H34" s="11">
        <f t="shared" si="1"/>
        <v>-0.17953437458099297</v>
      </c>
    </row>
    <row r="35" spans="1:8" x14ac:dyDescent="0.25">
      <c r="A35" s="7" t="s">
        <v>70</v>
      </c>
      <c r="B35" s="16">
        <v>0</v>
      </c>
      <c r="C35" s="17">
        <v>6.0760724267833292E-3</v>
      </c>
      <c r="D35" s="16">
        <v>8.0648242080554912E-3</v>
      </c>
      <c r="E35" s="17">
        <v>9.13937547600914E-3</v>
      </c>
      <c r="F35" s="12"/>
      <c r="G35" s="10">
        <f t="shared" si="0"/>
        <v>-6.0760724267833292E-3</v>
      </c>
      <c r="H35" s="11">
        <f t="shared" si="1"/>
        <v>-1.0745512679536488E-3</v>
      </c>
    </row>
    <row r="36" spans="1:8" x14ac:dyDescent="0.25">
      <c r="A36" s="7" t="s">
        <v>73</v>
      </c>
      <c r="B36" s="16">
        <v>3.4646604632745999E-2</v>
      </c>
      <c r="C36" s="17">
        <v>6.0760724267833299E-2</v>
      </c>
      <c r="D36" s="16">
        <v>4.796448081633E-2</v>
      </c>
      <c r="E36" s="17">
        <v>4.4826460668044799E-2</v>
      </c>
      <c r="F36" s="12"/>
      <c r="G36" s="10">
        <f t="shared" si="0"/>
        <v>-2.61141196350873E-2</v>
      </c>
      <c r="H36" s="11">
        <f t="shared" si="1"/>
        <v>3.1380201482852019E-3</v>
      </c>
    </row>
    <row r="37" spans="1:8" x14ac:dyDescent="0.25">
      <c r="A37" s="7" t="s">
        <v>74</v>
      </c>
      <c r="B37" s="16">
        <v>11.2700455355375</v>
      </c>
      <c r="C37" s="17">
        <v>10.4204642119334</v>
      </c>
      <c r="D37" s="16">
        <v>9.3636853699844202</v>
      </c>
      <c r="E37" s="17">
        <v>10.315308453922301</v>
      </c>
      <c r="F37" s="12"/>
      <c r="G37" s="10">
        <f t="shared" si="0"/>
        <v>0.84958132360410055</v>
      </c>
      <c r="H37" s="11">
        <f t="shared" si="1"/>
        <v>-0.95162308393788031</v>
      </c>
    </row>
    <row r="38" spans="1:8" x14ac:dyDescent="0.25">
      <c r="A38" s="7" t="s">
        <v>75</v>
      </c>
      <c r="B38" s="16">
        <v>4.9495149475351401E-3</v>
      </c>
      <c r="C38" s="17">
        <v>6.0760724267833292E-3</v>
      </c>
      <c r="D38" s="16">
        <v>3.8201798880262801E-3</v>
      </c>
      <c r="E38" s="17">
        <v>7.8337504080078311E-3</v>
      </c>
      <c r="F38" s="12"/>
      <c r="G38" s="10">
        <f t="shared" ref="G38:G69" si="2">B38-C38</f>
        <v>-1.1265574792481891E-3</v>
      </c>
      <c r="H38" s="11">
        <f t="shared" ref="H38:H69" si="3">D38-E38</f>
        <v>-4.013570519981551E-3</v>
      </c>
    </row>
    <row r="39" spans="1:8" x14ac:dyDescent="0.25">
      <c r="A39" s="7" t="s">
        <v>76</v>
      </c>
      <c r="B39" s="16">
        <v>0.96515541476935307</v>
      </c>
      <c r="C39" s="17">
        <v>1.2516709199173699</v>
      </c>
      <c r="D39" s="16">
        <v>1.7704411458841802</v>
      </c>
      <c r="E39" s="17">
        <v>1.86051572190186</v>
      </c>
      <c r="F39" s="12"/>
      <c r="G39" s="10">
        <f t="shared" si="2"/>
        <v>-0.28651550514801682</v>
      </c>
      <c r="H39" s="11">
        <f t="shared" si="3"/>
        <v>-9.0074576017679764E-2</v>
      </c>
    </row>
    <row r="40" spans="1:8" x14ac:dyDescent="0.25">
      <c r="A40" s="7" t="s">
        <v>78</v>
      </c>
      <c r="B40" s="16">
        <v>0.33161750148485403</v>
      </c>
      <c r="C40" s="17">
        <v>0.43747721472840001</v>
      </c>
      <c r="D40" s="16">
        <v>0.34678744094638603</v>
      </c>
      <c r="E40" s="17">
        <v>0.37340876944837303</v>
      </c>
      <c r="F40" s="12"/>
      <c r="G40" s="10">
        <f t="shared" si="2"/>
        <v>-0.10585971324354598</v>
      </c>
      <c r="H40" s="11">
        <f t="shared" si="3"/>
        <v>-2.6621328501987007E-2</v>
      </c>
    </row>
    <row r="41" spans="1:8" x14ac:dyDescent="0.25">
      <c r="A41" s="7" t="s">
        <v>79</v>
      </c>
      <c r="B41" s="16">
        <v>6.9144723817065907</v>
      </c>
      <c r="C41" s="17">
        <v>4.7818689998784798</v>
      </c>
      <c r="D41" s="16">
        <v>5.0719254980028898</v>
      </c>
      <c r="E41" s="17">
        <v>4.38167772821238</v>
      </c>
      <c r="F41" s="12"/>
      <c r="G41" s="10">
        <f t="shared" si="2"/>
        <v>2.1326033818281109</v>
      </c>
      <c r="H41" s="11">
        <f t="shared" si="3"/>
        <v>0.69024776979050984</v>
      </c>
    </row>
    <row r="42" spans="1:8" x14ac:dyDescent="0.25">
      <c r="A42" s="7" t="s">
        <v>80</v>
      </c>
      <c r="B42" s="16">
        <v>0.18313205305880001</v>
      </c>
      <c r="C42" s="17">
        <v>0.34026005589986597</v>
      </c>
      <c r="D42" s="16">
        <v>0.29118260035400301</v>
      </c>
      <c r="E42" s="17">
        <v>0.38864106190838899</v>
      </c>
      <c r="F42" s="12"/>
      <c r="G42" s="10">
        <f t="shared" si="2"/>
        <v>-0.15712800284106596</v>
      </c>
      <c r="H42" s="11">
        <f t="shared" si="3"/>
        <v>-9.7458461554385978E-2</v>
      </c>
    </row>
    <row r="43" spans="1:8" x14ac:dyDescent="0.25">
      <c r="A43" s="7" t="s">
        <v>81</v>
      </c>
      <c r="B43" s="16">
        <v>6.7065927539101207</v>
      </c>
      <c r="C43" s="17">
        <v>8.9622068295054103</v>
      </c>
      <c r="D43" s="16">
        <v>8.1055727935277702</v>
      </c>
      <c r="E43" s="17">
        <v>7.2383853769992399</v>
      </c>
      <c r="F43" s="12"/>
      <c r="G43" s="10">
        <f t="shared" si="2"/>
        <v>-2.2556140755952896</v>
      </c>
      <c r="H43" s="11">
        <f t="shared" si="3"/>
        <v>0.86718741652853026</v>
      </c>
    </row>
    <row r="44" spans="1:8" x14ac:dyDescent="0.25">
      <c r="A44" s="7" t="s">
        <v>82</v>
      </c>
      <c r="B44" s="16">
        <v>0</v>
      </c>
      <c r="C44" s="17">
        <v>0</v>
      </c>
      <c r="D44" s="16">
        <v>0</v>
      </c>
      <c r="E44" s="17">
        <v>4.3520835600043505E-4</v>
      </c>
      <c r="F44" s="12"/>
      <c r="G44" s="10">
        <f t="shared" si="2"/>
        <v>0</v>
      </c>
      <c r="H44" s="11">
        <f t="shared" si="3"/>
        <v>-4.3520835600043505E-4</v>
      </c>
    </row>
    <row r="45" spans="1:8" x14ac:dyDescent="0.25">
      <c r="A45" s="7" t="s">
        <v>83</v>
      </c>
      <c r="B45" s="16">
        <v>3.16768956642249</v>
      </c>
      <c r="C45" s="17">
        <v>3.4572852108397099</v>
      </c>
      <c r="D45" s="16">
        <v>2.5633407048656398</v>
      </c>
      <c r="E45" s="17">
        <v>3.7375693613317398</v>
      </c>
      <c r="F45" s="12"/>
      <c r="G45" s="10">
        <f t="shared" si="2"/>
        <v>-0.28959564441721986</v>
      </c>
      <c r="H45" s="11">
        <f t="shared" si="3"/>
        <v>-1.1742286564661</v>
      </c>
    </row>
    <row r="46" spans="1:8" x14ac:dyDescent="0.25">
      <c r="A46" s="7" t="s">
        <v>84</v>
      </c>
      <c r="B46" s="16">
        <v>9.4040784003167704E-2</v>
      </c>
      <c r="C46" s="17">
        <v>9.7217158828533198E-2</v>
      </c>
      <c r="D46" s="16">
        <v>0.128612722896885</v>
      </c>
      <c r="E46" s="17">
        <v>0.14666521597214699</v>
      </c>
      <c r="F46" s="12"/>
      <c r="G46" s="10">
        <f t="shared" si="2"/>
        <v>-3.1763748253654939E-3</v>
      </c>
      <c r="H46" s="11">
        <f t="shared" si="3"/>
        <v>-1.8052493075261994E-2</v>
      </c>
    </row>
    <row r="47" spans="1:8" x14ac:dyDescent="0.25">
      <c r="A47" s="7" t="s">
        <v>85</v>
      </c>
      <c r="B47" s="16">
        <v>0.113838843793308</v>
      </c>
      <c r="C47" s="17">
        <v>0</v>
      </c>
      <c r="D47" s="16">
        <v>9.1259852880627892E-2</v>
      </c>
      <c r="E47" s="17">
        <v>0</v>
      </c>
      <c r="F47" s="12"/>
      <c r="G47" s="10">
        <f t="shared" si="2"/>
        <v>0.113838843793308</v>
      </c>
      <c r="H47" s="11">
        <f t="shared" si="3"/>
        <v>9.1259852880627892E-2</v>
      </c>
    </row>
    <row r="48" spans="1:8" x14ac:dyDescent="0.25">
      <c r="A48" s="7" t="s">
        <v>86</v>
      </c>
      <c r="B48" s="16">
        <v>0.123737873688379</v>
      </c>
      <c r="C48" s="17">
        <v>0.394944707740916</v>
      </c>
      <c r="D48" s="16">
        <v>0.34763636981039198</v>
      </c>
      <c r="E48" s="17">
        <v>0.28984876509628998</v>
      </c>
      <c r="F48" s="12"/>
      <c r="G48" s="10">
        <f t="shared" si="2"/>
        <v>-0.27120683405253698</v>
      </c>
      <c r="H48" s="11">
        <f t="shared" si="3"/>
        <v>5.7787604714101992E-2</v>
      </c>
    </row>
    <row r="49" spans="1:8" x14ac:dyDescent="0.25">
      <c r="A49" s="7" t="s">
        <v>87</v>
      </c>
      <c r="B49" s="16">
        <v>0.82161948129083395</v>
      </c>
      <c r="C49" s="17">
        <v>0.77166119820148293</v>
      </c>
      <c r="D49" s="16">
        <v>0.67404951802063695</v>
      </c>
      <c r="E49" s="17">
        <v>0.49613752584049603</v>
      </c>
      <c r="F49" s="12"/>
      <c r="G49" s="10">
        <f t="shared" si="2"/>
        <v>4.9958283089351019E-2</v>
      </c>
      <c r="H49" s="11">
        <f t="shared" si="3"/>
        <v>0.17791199218014092</v>
      </c>
    </row>
    <row r="50" spans="1:8" x14ac:dyDescent="0.25">
      <c r="A50" s="7" t="s">
        <v>88</v>
      </c>
      <c r="B50" s="16">
        <v>0.38111265096020597</v>
      </c>
      <c r="C50" s="17">
        <v>0.52861830113014896</v>
      </c>
      <c r="D50" s="16">
        <v>0.80436009864553404</v>
      </c>
      <c r="E50" s="17">
        <v>0.62931128277662907</v>
      </c>
      <c r="F50" s="12"/>
      <c r="G50" s="10">
        <f t="shared" si="2"/>
        <v>-0.14750565016994299</v>
      </c>
      <c r="H50" s="11">
        <f t="shared" si="3"/>
        <v>0.17504881586890497</v>
      </c>
    </row>
    <row r="51" spans="1:8" x14ac:dyDescent="0.25">
      <c r="A51" s="7" t="s">
        <v>89</v>
      </c>
      <c r="B51" s="16">
        <v>4.9495149475351401E-3</v>
      </c>
      <c r="C51" s="17">
        <v>0</v>
      </c>
      <c r="D51" s="16">
        <v>5.0935731840350395E-3</v>
      </c>
      <c r="E51" s="17">
        <v>4.7872919160047902E-3</v>
      </c>
      <c r="F51" s="12"/>
      <c r="G51" s="10">
        <f t="shared" si="2"/>
        <v>4.9495149475351401E-3</v>
      </c>
      <c r="H51" s="11">
        <f t="shared" si="3"/>
        <v>3.062812680302493E-4</v>
      </c>
    </row>
    <row r="52" spans="1:8" x14ac:dyDescent="0.25">
      <c r="A52" s="7" t="s">
        <v>92</v>
      </c>
      <c r="B52" s="16">
        <v>0.44545634527816297</v>
      </c>
      <c r="C52" s="17">
        <v>0.35848827318021598</v>
      </c>
      <c r="D52" s="16">
        <v>0.40026995937875404</v>
      </c>
      <c r="E52" s="17">
        <v>0.64323795016864294</v>
      </c>
      <c r="F52" s="12"/>
      <c r="G52" s="10">
        <f t="shared" si="2"/>
        <v>8.6968072097946991E-2</v>
      </c>
      <c r="H52" s="11">
        <f t="shared" si="3"/>
        <v>-0.2429679907898889</v>
      </c>
    </row>
    <row r="53" spans="1:8" x14ac:dyDescent="0.25">
      <c r="A53" s="7" t="s">
        <v>93</v>
      </c>
      <c r="B53" s="16">
        <v>0.70283112254999003</v>
      </c>
      <c r="C53" s="17">
        <v>0.31595576619273302</v>
      </c>
      <c r="D53" s="16">
        <v>0.51360196272353409</v>
      </c>
      <c r="E53" s="17">
        <v>0.37993689478838</v>
      </c>
      <c r="F53" s="12"/>
      <c r="G53" s="10">
        <f t="shared" si="2"/>
        <v>0.38687535635725701</v>
      </c>
      <c r="H53" s="11">
        <f t="shared" si="3"/>
        <v>0.13366506793515409</v>
      </c>
    </row>
    <row r="54" spans="1:8" x14ac:dyDescent="0.25">
      <c r="A54" s="7" t="s">
        <v>94</v>
      </c>
      <c r="B54" s="16">
        <v>3.7913284498119197</v>
      </c>
      <c r="C54" s="17">
        <v>2.6734718677846598</v>
      </c>
      <c r="D54" s="16">
        <v>2.7348243353948201</v>
      </c>
      <c r="E54" s="17">
        <v>2.76966597758677</v>
      </c>
      <c r="F54" s="12"/>
      <c r="G54" s="10">
        <f t="shared" si="2"/>
        <v>1.1178565820272599</v>
      </c>
      <c r="H54" s="11">
        <f t="shared" si="3"/>
        <v>-3.4841642191949962E-2</v>
      </c>
    </row>
    <row r="55" spans="1:8" x14ac:dyDescent="0.25">
      <c r="A55" s="7" t="s">
        <v>95</v>
      </c>
      <c r="B55" s="16">
        <v>1.77192635121758</v>
      </c>
      <c r="C55" s="17">
        <v>1.6101591930975798</v>
      </c>
      <c r="D55" s="16">
        <v>1.6235764524111702</v>
      </c>
      <c r="E55" s="17">
        <v>1.7773909259057801</v>
      </c>
      <c r="F55" s="12"/>
      <c r="G55" s="10">
        <f t="shared" si="2"/>
        <v>0.1617671581200002</v>
      </c>
      <c r="H55" s="11">
        <f t="shared" si="3"/>
        <v>-0.15381447349460986</v>
      </c>
    </row>
    <row r="56" spans="1:8" x14ac:dyDescent="0.25">
      <c r="A56" s="7" t="s">
        <v>96</v>
      </c>
      <c r="B56" s="16">
        <v>1.88576519501089</v>
      </c>
      <c r="C56" s="17">
        <v>0</v>
      </c>
      <c r="D56" s="16">
        <v>1.6498932471953502</v>
      </c>
      <c r="E56" s="17">
        <v>0</v>
      </c>
      <c r="F56" s="12"/>
      <c r="G56" s="10">
        <f t="shared" si="2"/>
        <v>1.88576519501089</v>
      </c>
      <c r="H56" s="11">
        <f t="shared" si="3"/>
        <v>1.6498932471953502</v>
      </c>
    </row>
    <row r="57" spans="1:8" x14ac:dyDescent="0.25">
      <c r="A57" s="7" t="s">
        <v>97</v>
      </c>
      <c r="B57" s="16">
        <v>19.0655315779054</v>
      </c>
      <c r="C57" s="17">
        <v>22.511848341232199</v>
      </c>
      <c r="D57" s="16">
        <v>22.731768191484399</v>
      </c>
      <c r="E57" s="17">
        <v>22.420193667718401</v>
      </c>
      <c r="F57" s="12"/>
      <c r="G57" s="10">
        <f t="shared" si="2"/>
        <v>-3.4463167633267986</v>
      </c>
      <c r="H57" s="11">
        <f t="shared" si="3"/>
        <v>0.31157452376599792</v>
      </c>
    </row>
    <row r="58" spans="1:8" x14ac:dyDescent="0.25">
      <c r="A58" s="7" t="s">
        <v>99</v>
      </c>
      <c r="B58" s="16">
        <v>2.7469807958820001</v>
      </c>
      <c r="C58" s="17">
        <v>2.3818203912990601</v>
      </c>
      <c r="D58" s="16">
        <v>2.2980504348638098</v>
      </c>
      <c r="E58" s="17">
        <v>3.38983788488739</v>
      </c>
      <c r="F58" s="12"/>
      <c r="G58" s="10">
        <f t="shared" si="2"/>
        <v>0.36516040458293997</v>
      </c>
      <c r="H58" s="11">
        <f t="shared" si="3"/>
        <v>-1.0917874500235802</v>
      </c>
    </row>
    <row r="59" spans="1:8" x14ac:dyDescent="0.25">
      <c r="A59" s="7" t="s">
        <v>100</v>
      </c>
      <c r="B59" s="16">
        <v>0.92060978024153595</v>
      </c>
      <c r="C59" s="17">
        <v>0.370640418033783</v>
      </c>
      <c r="D59" s="16">
        <v>0.70503542155685106</v>
      </c>
      <c r="E59" s="17">
        <v>0.54879773691654898</v>
      </c>
      <c r="F59" s="12"/>
      <c r="G59" s="10">
        <f t="shared" si="2"/>
        <v>0.54996936220775294</v>
      </c>
      <c r="H59" s="11">
        <f t="shared" si="3"/>
        <v>0.15623768464030208</v>
      </c>
    </row>
    <row r="60" spans="1:8" x14ac:dyDescent="0.25">
      <c r="A60" s="142" t="s">
        <v>43</v>
      </c>
      <c r="B60" s="153">
        <v>0.13363690358344898</v>
      </c>
      <c r="C60" s="154">
        <v>0.139749665816017</v>
      </c>
      <c r="D60" s="153">
        <v>7.2583417872499403E-2</v>
      </c>
      <c r="E60" s="154">
        <v>6.6586878468066601E-2</v>
      </c>
      <c r="F60" s="155"/>
      <c r="G60" s="156">
        <f t="shared" si="2"/>
        <v>-6.1127622325680142E-3</v>
      </c>
      <c r="H60" s="157">
        <f t="shared" si="3"/>
        <v>5.9965394044328019E-3</v>
      </c>
    </row>
    <row r="61" spans="1:8" x14ac:dyDescent="0.25">
      <c r="A61" s="7" t="s">
        <v>44</v>
      </c>
      <c r="B61" s="16">
        <v>9.8990298950702802E-3</v>
      </c>
      <c r="C61" s="17">
        <v>0</v>
      </c>
      <c r="D61" s="16">
        <v>2.97125102402044E-3</v>
      </c>
      <c r="E61" s="17">
        <v>2.6112501360026101E-3</v>
      </c>
      <c r="F61" s="12"/>
      <c r="G61" s="10">
        <f t="shared" si="2"/>
        <v>9.8990298950702802E-3</v>
      </c>
      <c r="H61" s="11">
        <f t="shared" si="3"/>
        <v>3.6000088801782992E-4</v>
      </c>
    </row>
    <row r="62" spans="1:8" x14ac:dyDescent="0.25">
      <c r="A62" s="7" t="s">
        <v>49</v>
      </c>
      <c r="B62" s="16">
        <v>1.9798059790140602E-2</v>
      </c>
      <c r="C62" s="17">
        <v>7.2912869121399895E-2</v>
      </c>
      <c r="D62" s="16">
        <v>2.1647686032148901E-2</v>
      </c>
      <c r="E62" s="17">
        <v>3.0899793276030901E-2</v>
      </c>
      <c r="F62" s="12"/>
      <c r="G62" s="10">
        <f t="shared" si="2"/>
        <v>-5.3114809331259297E-2</v>
      </c>
      <c r="H62" s="11">
        <f t="shared" si="3"/>
        <v>-9.2521072438820004E-3</v>
      </c>
    </row>
    <row r="63" spans="1:8" x14ac:dyDescent="0.25">
      <c r="A63" s="7" t="s">
        <v>50</v>
      </c>
      <c r="B63" s="16">
        <v>0.67808354781231395</v>
      </c>
      <c r="C63" s="17">
        <v>0.65621582209259899</v>
      </c>
      <c r="D63" s="16">
        <v>0.53312732659566808</v>
      </c>
      <c r="E63" s="17">
        <v>0.52747252747252704</v>
      </c>
      <c r="F63" s="12"/>
      <c r="G63" s="10">
        <f t="shared" si="2"/>
        <v>2.1867725719714959E-2</v>
      </c>
      <c r="H63" s="11">
        <f t="shared" si="3"/>
        <v>5.6547991231410411E-3</v>
      </c>
    </row>
    <row r="64" spans="1:8" x14ac:dyDescent="0.25">
      <c r="A64" s="7" t="s">
        <v>53</v>
      </c>
      <c r="B64" s="16">
        <v>0.37616313601267098</v>
      </c>
      <c r="C64" s="17">
        <v>0.76558512577469906</v>
      </c>
      <c r="D64" s="16">
        <v>0.53100500443565302</v>
      </c>
      <c r="E64" s="17">
        <v>0.58579044717658602</v>
      </c>
      <c r="F64" s="12"/>
      <c r="G64" s="10">
        <f t="shared" si="2"/>
        <v>-0.38942198976202808</v>
      </c>
      <c r="H64" s="11">
        <f t="shared" si="3"/>
        <v>-5.4785442740932999E-2</v>
      </c>
    </row>
    <row r="65" spans="1:8" x14ac:dyDescent="0.25">
      <c r="A65" s="7" t="s">
        <v>56</v>
      </c>
      <c r="B65" s="16">
        <v>2.9697089685210801E-2</v>
      </c>
      <c r="C65" s="17">
        <v>4.2532506987483301E-2</v>
      </c>
      <c r="D65" s="16">
        <v>3.8626263312265798E-2</v>
      </c>
      <c r="E65" s="17">
        <v>3.3946251768033897E-2</v>
      </c>
      <c r="F65" s="12"/>
      <c r="G65" s="10">
        <f t="shared" si="2"/>
        <v>-1.28354173022725E-2</v>
      </c>
      <c r="H65" s="11">
        <f t="shared" si="3"/>
        <v>4.6800115442319004E-3</v>
      </c>
    </row>
    <row r="66" spans="1:8" x14ac:dyDescent="0.25">
      <c r="A66" s="7" t="s">
        <v>57</v>
      </c>
      <c r="B66" s="16">
        <v>0</v>
      </c>
      <c r="C66" s="17">
        <v>0</v>
      </c>
      <c r="D66" s="16">
        <v>0</v>
      </c>
      <c r="E66" s="17">
        <v>1.30562506800131E-3</v>
      </c>
      <c r="F66" s="12"/>
      <c r="G66" s="10">
        <f t="shared" si="2"/>
        <v>0</v>
      </c>
      <c r="H66" s="11">
        <f t="shared" si="3"/>
        <v>-1.30562506800131E-3</v>
      </c>
    </row>
    <row r="67" spans="1:8" x14ac:dyDescent="0.25">
      <c r="A67" s="7" t="s">
        <v>58</v>
      </c>
      <c r="B67" s="16">
        <v>1.7273807166897599</v>
      </c>
      <c r="C67" s="17">
        <v>1.14837768866205</v>
      </c>
      <c r="D67" s="16">
        <v>1.4168622740257499</v>
      </c>
      <c r="E67" s="17">
        <v>0.99227505168099206</v>
      </c>
      <c r="F67" s="12"/>
      <c r="G67" s="10">
        <f t="shared" si="2"/>
        <v>0.57900302802770987</v>
      </c>
      <c r="H67" s="11">
        <f t="shared" si="3"/>
        <v>0.42458722234475788</v>
      </c>
    </row>
    <row r="68" spans="1:8" x14ac:dyDescent="0.25">
      <c r="A68" s="7" t="s">
        <v>61</v>
      </c>
      <c r="B68" s="16">
        <v>0.193031082953871</v>
      </c>
      <c r="C68" s="17">
        <v>0.21873860736420001</v>
      </c>
      <c r="D68" s="16">
        <v>0.20204506963338997</v>
      </c>
      <c r="E68" s="17">
        <v>0.20628876074420599</v>
      </c>
      <c r="F68" s="12"/>
      <c r="G68" s="10">
        <f t="shared" si="2"/>
        <v>-2.5707524410329002E-2</v>
      </c>
      <c r="H68" s="11">
        <f t="shared" si="3"/>
        <v>-4.2436911108160169E-3</v>
      </c>
    </row>
    <row r="69" spans="1:8" x14ac:dyDescent="0.25">
      <c r="A69" s="7" t="s">
        <v>64</v>
      </c>
      <c r="B69" s="16">
        <v>0.371213621065136</v>
      </c>
      <c r="C69" s="17">
        <v>0.42532506987483298</v>
      </c>
      <c r="D69" s="16">
        <v>0.31495260854616702</v>
      </c>
      <c r="E69" s="17">
        <v>0.295506473724295</v>
      </c>
      <c r="F69" s="12"/>
      <c r="G69" s="10">
        <f t="shared" si="2"/>
        <v>-5.4111448809696983E-2</v>
      </c>
      <c r="H69" s="11">
        <f t="shared" si="3"/>
        <v>1.9446134821872019E-2</v>
      </c>
    </row>
    <row r="70" spans="1:8" x14ac:dyDescent="0.25">
      <c r="A70" s="7" t="s">
        <v>71</v>
      </c>
      <c r="B70" s="16">
        <v>9.4040784003167704E-2</v>
      </c>
      <c r="C70" s="17">
        <v>4.2532506987483301E-2</v>
      </c>
      <c r="D70" s="16">
        <v>9.8051283792674596E-2</v>
      </c>
      <c r="E70" s="17">
        <v>6.1799586552061803E-2</v>
      </c>
      <c r="F70" s="12"/>
      <c r="G70" s="10">
        <f t="shared" ref="G70:G77" si="4">B70-C70</f>
        <v>5.1508277015684403E-2</v>
      </c>
      <c r="H70" s="11">
        <f t="shared" ref="H70:H77" si="5">D70-E70</f>
        <v>3.6251697240612793E-2</v>
      </c>
    </row>
    <row r="71" spans="1:8" x14ac:dyDescent="0.25">
      <c r="A71" s="7" t="s">
        <v>72</v>
      </c>
      <c r="B71" s="16">
        <v>5.4444664422886598E-2</v>
      </c>
      <c r="C71" s="17">
        <v>7.2912869121399895E-2</v>
      </c>
      <c r="D71" s="16">
        <v>2.8439116944195698E-2</v>
      </c>
      <c r="E71" s="17">
        <v>4.3956043956044001E-2</v>
      </c>
      <c r="F71" s="12"/>
      <c r="G71" s="10">
        <f t="shared" si="4"/>
        <v>-1.8468204698513298E-2</v>
      </c>
      <c r="H71" s="11">
        <f t="shared" si="5"/>
        <v>-1.5516927011848303E-2</v>
      </c>
    </row>
    <row r="72" spans="1:8" x14ac:dyDescent="0.25">
      <c r="A72" s="7" t="s">
        <v>77</v>
      </c>
      <c r="B72" s="16">
        <v>6.9293209265491998E-2</v>
      </c>
      <c r="C72" s="17">
        <v>8.5065013974966602E-2</v>
      </c>
      <c r="D72" s="16">
        <v>9.3382175040642501E-2</v>
      </c>
      <c r="E72" s="17">
        <v>0.118811881188119</v>
      </c>
      <c r="F72" s="12"/>
      <c r="G72" s="10">
        <f t="shared" si="4"/>
        <v>-1.5771804709474604E-2</v>
      </c>
      <c r="H72" s="11">
        <f t="shared" si="5"/>
        <v>-2.54297061474765E-2</v>
      </c>
    </row>
    <row r="73" spans="1:8" x14ac:dyDescent="0.25">
      <c r="A73" s="7" t="s">
        <v>90</v>
      </c>
      <c r="B73" s="16">
        <v>1.9798059790140602E-2</v>
      </c>
      <c r="C73" s="17">
        <v>3.6456434560699996E-2</v>
      </c>
      <c r="D73" s="16">
        <v>5.6878233888391298E-2</v>
      </c>
      <c r="E73" s="17">
        <v>8.2689587640082704E-2</v>
      </c>
      <c r="F73" s="12"/>
      <c r="G73" s="10">
        <f t="shared" si="4"/>
        <v>-1.6658374770559394E-2</v>
      </c>
      <c r="H73" s="11">
        <f t="shared" si="5"/>
        <v>-2.5811353751691406E-2</v>
      </c>
    </row>
    <row r="74" spans="1:8" x14ac:dyDescent="0.25">
      <c r="A74" s="7" t="s">
        <v>91</v>
      </c>
      <c r="B74" s="16">
        <v>0</v>
      </c>
      <c r="C74" s="17">
        <v>0</v>
      </c>
      <c r="D74" s="16">
        <v>4.2446443200291998E-4</v>
      </c>
      <c r="E74" s="17">
        <v>0</v>
      </c>
      <c r="F74" s="12"/>
      <c r="G74" s="10">
        <f t="shared" si="4"/>
        <v>0</v>
      </c>
      <c r="H74" s="11">
        <f t="shared" si="5"/>
        <v>4.2446443200291998E-4</v>
      </c>
    </row>
    <row r="75" spans="1:8" x14ac:dyDescent="0.25">
      <c r="A75" s="7" t="s">
        <v>98</v>
      </c>
      <c r="B75" s="16">
        <v>0.113838843793308</v>
      </c>
      <c r="C75" s="17">
        <v>6.0760724267833299E-2</v>
      </c>
      <c r="D75" s="16">
        <v>0.11969896982482399</v>
      </c>
      <c r="E75" s="17">
        <v>6.6151670112066199E-2</v>
      </c>
      <c r="F75" s="12"/>
      <c r="G75" s="10">
        <f t="shared" si="4"/>
        <v>5.3078119525474698E-2</v>
      </c>
      <c r="H75" s="11">
        <f t="shared" si="5"/>
        <v>5.354729971275779E-2</v>
      </c>
    </row>
    <row r="76" spans="1:8" x14ac:dyDescent="0.25">
      <c r="A76" s="7" t="s">
        <v>101</v>
      </c>
      <c r="B76" s="16">
        <v>0.31676895664224902</v>
      </c>
      <c r="C76" s="17">
        <v>0.121521448535667</v>
      </c>
      <c r="D76" s="16">
        <v>0.24279365510567003</v>
      </c>
      <c r="E76" s="17">
        <v>0.14448917419214402</v>
      </c>
      <c r="F76" s="12"/>
      <c r="G76" s="10">
        <f t="shared" si="4"/>
        <v>0.19524750810658204</v>
      </c>
      <c r="H76" s="11">
        <f t="shared" si="5"/>
        <v>9.8304480913526004E-2</v>
      </c>
    </row>
    <row r="77" spans="1:8" x14ac:dyDescent="0.25">
      <c r="A77" s="7" t="s">
        <v>102</v>
      </c>
      <c r="B77" s="16">
        <v>1.9798059790140602E-2</v>
      </c>
      <c r="C77" s="17">
        <v>7.2912869121399895E-2</v>
      </c>
      <c r="D77" s="16">
        <v>3.9899656608274499E-2</v>
      </c>
      <c r="E77" s="17">
        <v>6.4846045044064798E-2</v>
      </c>
      <c r="F77" s="12"/>
      <c r="G77" s="10">
        <f t="shared" si="4"/>
        <v>-5.3114809331259297E-2</v>
      </c>
      <c r="H77" s="11">
        <f t="shared" si="5"/>
        <v>-2.49463884357903E-2</v>
      </c>
    </row>
    <row r="78" spans="1:8" x14ac:dyDescent="0.25">
      <c r="A78" s="1"/>
      <c r="B78" s="18"/>
      <c r="C78" s="19"/>
      <c r="D78" s="18"/>
      <c r="E78" s="19"/>
      <c r="F78" s="15"/>
      <c r="G78" s="13"/>
      <c r="H78" s="14"/>
    </row>
    <row r="79" spans="1:8" s="43" customFormat="1" x14ac:dyDescent="0.25">
      <c r="A79" s="27" t="s">
        <v>5</v>
      </c>
      <c r="B79" s="44">
        <f>SUM(B6:B78)</f>
        <v>100</v>
      </c>
      <c r="C79" s="45">
        <f>SUM(C6:C78)</f>
        <v>99.999999999999972</v>
      </c>
      <c r="D79" s="44">
        <f>SUM(D6:D78)</f>
        <v>100.00000000000001</v>
      </c>
      <c r="E79" s="45">
        <f>SUM(E6:E78)</f>
        <v>99.999999999999986</v>
      </c>
      <c r="F79" s="49"/>
      <c r="G79" s="50">
        <f>SUM(G6:G78)</f>
        <v>6.2186367166816581E-14</v>
      </c>
      <c r="H79" s="51">
        <f>SUM(H6:H78)</f>
        <v>3.4867941867133823E-14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3.2" x14ac:dyDescent="0.25"/>
  <cols>
    <col min="1" max="1" width="26.77734375" customWidth="1"/>
    <col min="2" max="5" width="8.21875" customWidth="1"/>
    <col min="6" max="6" width="1.77734375" customWidth="1"/>
    <col min="7" max="10" width="8.21875" customWidth="1"/>
  </cols>
  <sheetData>
    <row r="1" spans="1:10" s="52" customFormat="1" ht="20.399999999999999" x14ac:dyDescent="0.35">
      <c r="A1" s="4" t="s">
        <v>10</v>
      </c>
      <c r="B1" s="198" t="s">
        <v>19</v>
      </c>
      <c r="C1" s="199"/>
      <c r="D1" s="199"/>
      <c r="E1" s="199"/>
      <c r="F1" s="199"/>
      <c r="G1" s="199"/>
      <c r="H1" s="199"/>
      <c r="I1" s="199"/>
      <c r="J1" s="199"/>
    </row>
    <row r="2" spans="1:10" s="52" customFormat="1" ht="20.399999999999999" x14ac:dyDescent="0.35">
      <c r="A2" s="4" t="s">
        <v>113</v>
      </c>
      <c r="B2" s="202" t="s">
        <v>104</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2022</v>
      </c>
      <c r="C5" s="58">
        <f>B5-1</f>
        <v>2021</v>
      </c>
      <c r="D5" s="57">
        <f>B5</f>
        <v>2022</v>
      </c>
      <c r="E5" s="58">
        <f>C5</f>
        <v>2021</v>
      </c>
      <c r="F5" s="64"/>
      <c r="G5" s="57" t="s">
        <v>4</v>
      </c>
      <c r="H5" s="58" t="s">
        <v>2</v>
      </c>
      <c r="I5" s="57" t="s">
        <v>4</v>
      </c>
      <c r="J5" s="58" t="s">
        <v>2</v>
      </c>
    </row>
    <row r="6" spans="1:10" x14ac:dyDescent="0.25">
      <c r="A6" s="22"/>
      <c r="B6" s="74"/>
      <c r="C6" s="75"/>
      <c r="D6" s="74"/>
      <c r="E6" s="75"/>
      <c r="F6" s="76"/>
      <c r="G6" s="74"/>
      <c r="H6" s="75"/>
      <c r="I6" s="23"/>
      <c r="J6" s="24"/>
    </row>
    <row r="7" spans="1:10" s="160" customFormat="1" x14ac:dyDescent="0.25">
      <c r="A7" s="159" t="s">
        <v>114</v>
      </c>
      <c r="B7" s="78">
        <f>SUM($B8:$B11)</f>
        <v>3112</v>
      </c>
      <c r="C7" s="79">
        <f>SUM($C8:$C11)</f>
        <v>2937</v>
      </c>
      <c r="D7" s="78">
        <f>SUM($D8:$D11)</f>
        <v>40832</v>
      </c>
      <c r="E7" s="79">
        <f>SUM($E8:$E11)</f>
        <v>45802</v>
      </c>
      <c r="F7" s="80"/>
      <c r="G7" s="78">
        <f>B7-C7</f>
        <v>175</v>
      </c>
      <c r="H7" s="79">
        <f>D7-E7</f>
        <v>-4970</v>
      </c>
      <c r="I7" s="54">
        <f>IF(C7=0, "-", IF(G7/C7&lt;10, G7/C7, "&gt;999%"))</f>
        <v>5.9584610146407896E-2</v>
      </c>
      <c r="J7" s="55">
        <f>IF(E7=0, "-", IF(H7/E7&lt;10, H7/E7, "&gt;999%"))</f>
        <v>-0.10851054539103096</v>
      </c>
    </row>
    <row r="8" spans="1:10" x14ac:dyDescent="0.25">
      <c r="A8" s="158" t="s">
        <v>163</v>
      </c>
      <c r="B8" s="65">
        <v>2016</v>
      </c>
      <c r="C8" s="66">
        <v>1700</v>
      </c>
      <c r="D8" s="65">
        <v>26037</v>
      </c>
      <c r="E8" s="66">
        <v>26748</v>
      </c>
      <c r="F8" s="67"/>
      <c r="G8" s="65">
        <f>B8-C8</f>
        <v>316</v>
      </c>
      <c r="H8" s="66">
        <f>D8-E8</f>
        <v>-711</v>
      </c>
      <c r="I8" s="8">
        <f>IF(C8=0, "-", IF(G8/C8&lt;10, G8/C8, "&gt;999%"))</f>
        <v>0.18588235294117647</v>
      </c>
      <c r="J8" s="9">
        <f>IF(E8=0, "-", IF(H8/E8&lt;10, H8/E8, "&gt;999%"))</f>
        <v>-2.6581426648721401E-2</v>
      </c>
    </row>
    <row r="9" spans="1:10" x14ac:dyDescent="0.25">
      <c r="A9" s="158" t="s">
        <v>164</v>
      </c>
      <c r="B9" s="65">
        <v>783</v>
      </c>
      <c r="C9" s="66">
        <v>747</v>
      </c>
      <c r="D9" s="65">
        <v>9922</v>
      </c>
      <c r="E9" s="66">
        <v>12784</v>
      </c>
      <c r="F9" s="67"/>
      <c r="G9" s="65">
        <f>B9-C9</f>
        <v>36</v>
      </c>
      <c r="H9" s="66">
        <f>D9-E9</f>
        <v>-2862</v>
      </c>
      <c r="I9" s="8">
        <f>IF(C9=0, "-", IF(G9/C9&lt;10, G9/C9, "&gt;999%"))</f>
        <v>4.8192771084337352E-2</v>
      </c>
      <c r="J9" s="9">
        <f>IF(E9=0, "-", IF(H9/E9&lt;10, H9/E9, "&gt;999%"))</f>
        <v>-0.22387359198998749</v>
      </c>
    </row>
    <row r="10" spans="1:10" x14ac:dyDescent="0.25">
      <c r="A10" s="158" t="s">
        <v>165</v>
      </c>
      <c r="B10" s="65">
        <v>43</v>
      </c>
      <c r="C10" s="66">
        <v>53</v>
      </c>
      <c r="D10" s="65">
        <v>735</v>
      </c>
      <c r="E10" s="66">
        <v>1097</v>
      </c>
      <c r="F10" s="67"/>
      <c r="G10" s="65">
        <f>B10-C10</f>
        <v>-10</v>
      </c>
      <c r="H10" s="66">
        <f>D10-E10</f>
        <v>-362</v>
      </c>
      <c r="I10" s="8">
        <f>IF(C10=0, "-", IF(G10/C10&lt;10, G10/C10, "&gt;999%"))</f>
        <v>-0.18867924528301888</v>
      </c>
      <c r="J10" s="9">
        <f>IF(E10=0, "-", IF(H10/E10&lt;10, H10/E10, "&gt;999%"))</f>
        <v>-0.3299908842297174</v>
      </c>
    </row>
    <row r="11" spans="1:10" x14ac:dyDescent="0.25">
      <c r="A11" s="158" t="s">
        <v>166</v>
      </c>
      <c r="B11" s="65">
        <v>270</v>
      </c>
      <c r="C11" s="66">
        <v>437</v>
      </c>
      <c r="D11" s="65">
        <v>4138</v>
      </c>
      <c r="E11" s="66">
        <v>5173</v>
      </c>
      <c r="F11" s="67"/>
      <c r="G11" s="65">
        <f>B11-C11</f>
        <v>-167</v>
      </c>
      <c r="H11" s="66">
        <f>D11-E11</f>
        <v>-1035</v>
      </c>
      <c r="I11" s="8">
        <f>IF(C11=0, "-", IF(G11/C11&lt;10, G11/C11, "&gt;999%"))</f>
        <v>-0.38215102974828374</v>
      </c>
      <c r="J11" s="9">
        <f>IF(E11=0, "-", IF(H11/E11&lt;10, H11/E11, "&gt;999%"))</f>
        <v>-0.20007732456988209</v>
      </c>
    </row>
    <row r="12" spans="1:10" x14ac:dyDescent="0.25">
      <c r="A12" s="7"/>
      <c r="B12" s="65"/>
      <c r="C12" s="66"/>
      <c r="D12" s="65"/>
      <c r="E12" s="66"/>
      <c r="F12" s="67"/>
      <c r="G12" s="65"/>
      <c r="H12" s="66"/>
      <c r="I12" s="8"/>
      <c r="J12" s="9"/>
    </row>
    <row r="13" spans="1:10" s="160" customFormat="1" x14ac:dyDescent="0.25">
      <c r="A13" s="159" t="s">
        <v>123</v>
      </c>
      <c r="B13" s="78">
        <f>SUM($B14:$B17)</f>
        <v>11080</v>
      </c>
      <c r="C13" s="79">
        <f>SUM($C14:$C17)</f>
        <v>8026</v>
      </c>
      <c r="D13" s="78">
        <f>SUM($D14:$D17)</f>
        <v>119832</v>
      </c>
      <c r="E13" s="79">
        <f>SUM($E14:$E17)</f>
        <v>113019</v>
      </c>
      <c r="F13" s="80"/>
      <c r="G13" s="78">
        <f>B13-C13</f>
        <v>3054</v>
      </c>
      <c r="H13" s="79">
        <f>D13-E13</f>
        <v>6813</v>
      </c>
      <c r="I13" s="54">
        <f>IF(C13=0, "-", IF(G13/C13&lt;10, G13/C13, "&gt;999%"))</f>
        <v>0.3805133316720658</v>
      </c>
      <c r="J13" s="55">
        <f>IF(E13=0, "-", IF(H13/E13&lt;10, H13/E13, "&gt;999%"))</f>
        <v>6.0281899503623282E-2</v>
      </c>
    </row>
    <row r="14" spans="1:10" x14ac:dyDescent="0.25">
      <c r="A14" s="158" t="s">
        <v>163</v>
      </c>
      <c r="B14" s="65">
        <v>7209</v>
      </c>
      <c r="C14" s="66">
        <v>5388</v>
      </c>
      <c r="D14" s="65">
        <v>79260</v>
      </c>
      <c r="E14" s="66">
        <v>71909</v>
      </c>
      <c r="F14" s="67"/>
      <c r="G14" s="65">
        <f>B14-C14</f>
        <v>1821</v>
      </c>
      <c r="H14" s="66">
        <f>D14-E14</f>
        <v>7351</v>
      </c>
      <c r="I14" s="8">
        <f>IF(C14=0, "-", IF(G14/C14&lt;10, G14/C14, "&gt;999%"))</f>
        <v>0.33797327394209353</v>
      </c>
      <c r="J14" s="9">
        <f>IF(E14=0, "-", IF(H14/E14&lt;10, H14/E14, "&gt;999%"))</f>
        <v>0.10222642506501273</v>
      </c>
    </row>
    <row r="15" spans="1:10" x14ac:dyDescent="0.25">
      <c r="A15" s="158" t="s">
        <v>164</v>
      </c>
      <c r="B15" s="65">
        <v>3042</v>
      </c>
      <c r="C15" s="66">
        <v>2204</v>
      </c>
      <c r="D15" s="65">
        <v>32341</v>
      </c>
      <c r="E15" s="66">
        <v>32633</v>
      </c>
      <c r="F15" s="67"/>
      <c r="G15" s="65">
        <f>B15-C15</f>
        <v>838</v>
      </c>
      <c r="H15" s="66">
        <f>D15-E15</f>
        <v>-292</v>
      </c>
      <c r="I15" s="8">
        <f>IF(C15=0, "-", IF(G15/C15&lt;10, G15/C15, "&gt;999%"))</f>
        <v>0.38021778584392013</v>
      </c>
      <c r="J15" s="9">
        <f>IF(E15=0, "-", IF(H15/E15&lt;10, H15/E15, "&gt;999%"))</f>
        <v>-8.9479974259185479E-3</v>
      </c>
    </row>
    <row r="16" spans="1:10" x14ac:dyDescent="0.25">
      <c r="A16" s="158" t="s">
        <v>165</v>
      </c>
      <c r="B16" s="65">
        <v>116</v>
      </c>
      <c r="C16" s="66">
        <v>109</v>
      </c>
      <c r="D16" s="65">
        <v>1552</v>
      </c>
      <c r="E16" s="66">
        <v>1663</v>
      </c>
      <c r="F16" s="67"/>
      <c r="G16" s="65">
        <f>B16-C16</f>
        <v>7</v>
      </c>
      <c r="H16" s="66">
        <f>D16-E16</f>
        <v>-111</v>
      </c>
      <c r="I16" s="8">
        <f>IF(C16=0, "-", IF(G16/C16&lt;10, G16/C16, "&gt;999%"))</f>
        <v>6.4220183486238536E-2</v>
      </c>
      <c r="J16" s="9">
        <f>IF(E16=0, "-", IF(H16/E16&lt;10, H16/E16, "&gt;999%"))</f>
        <v>-6.6746843054720381E-2</v>
      </c>
    </row>
    <row r="17" spans="1:10" x14ac:dyDescent="0.25">
      <c r="A17" s="158" t="s">
        <v>166</v>
      </c>
      <c r="B17" s="65">
        <v>713</v>
      </c>
      <c r="C17" s="66">
        <v>325</v>
      </c>
      <c r="D17" s="65">
        <v>6679</v>
      </c>
      <c r="E17" s="66">
        <v>6814</v>
      </c>
      <c r="F17" s="67"/>
      <c r="G17" s="65">
        <f>B17-C17</f>
        <v>388</v>
      </c>
      <c r="H17" s="66">
        <f>D17-E17</f>
        <v>-135</v>
      </c>
      <c r="I17" s="8">
        <f>IF(C17=0, "-", IF(G17/C17&lt;10, G17/C17, "&gt;999%"))</f>
        <v>1.1938461538461538</v>
      </c>
      <c r="J17" s="9">
        <f>IF(E17=0, "-", IF(H17/E17&lt;10, H17/E17, "&gt;999%"))</f>
        <v>-1.9812151452891107E-2</v>
      </c>
    </row>
    <row r="18" spans="1:10" x14ac:dyDescent="0.25">
      <c r="A18" s="22"/>
      <c r="B18" s="74"/>
      <c r="C18" s="75"/>
      <c r="D18" s="74"/>
      <c r="E18" s="75"/>
      <c r="F18" s="76"/>
      <c r="G18" s="74"/>
      <c r="H18" s="75"/>
      <c r="I18" s="23"/>
      <c r="J18" s="24"/>
    </row>
    <row r="19" spans="1:10" s="160" customFormat="1" x14ac:dyDescent="0.25">
      <c r="A19" s="159" t="s">
        <v>129</v>
      </c>
      <c r="B19" s="78">
        <f>SUM($B20:$B23)</f>
        <v>5012</v>
      </c>
      <c r="C19" s="79">
        <f>SUM($C20:$C23)</f>
        <v>4755</v>
      </c>
      <c r="D19" s="78">
        <f>SUM($D20:$D23)</f>
        <v>63932</v>
      </c>
      <c r="E19" s="79">
        <f>SUM($E20:$E23)</f>
        <v>61380</v>
      </c>
      <c r="F19" s="80"/>
      <c r="G19" s="78">
        <f>B19-C19</f>
        <v>257</v>
      </c>
      <c r="H19" s="79">
        <f>D19-E19</f>
        <v>2552</v>
      </c>
      <c r="I19" s="54">
        <f>IF(C19=0, "-", IF(G19/C19&lt;10, G19/C19, "&gt;999%"))</f>
        <v>5.4048370136698214E-2</v>
      </c>
      <c r="J19" s="55">
        <f>IF(E19=0, "-", IF(H19/E19&lt;10, H19/E19, "&gt;999%"))</f>
        <v>4.157706093189964E-2</v>
      </c>
    </row>
    <row r="20" spans="1:10" x14ac:dyDescent="0.25">
      <c r="A20" s="158" t="s">
        <v>163</v>
      </c>
      <c r="B20" s="65">
        <v>1975</v>
      </c>
      <c r="C20" s="66">
        <v>1735</v>
      </c>
      <c r="D20" s="65">
        <v>23415</v>
      </c>
      <c r="E20" s="66">
        <v>22413</v>
      </c>
      <c r="F20" s="67"/>
      <c r="G20" s="65">
        <f>B20-C20</f>
        <v>240</v>
      </c>
      <c r="H20" s="66">
        <f>D20-E20</f>
        <v>1002</v>
      </c>
      <c r="I20" s="8">
        <f>IF(C20=0, "-", IF(G20/C20&lt;10, G20/C20, "&gt;999%"))</f>
        <v>0.13832853025936601</v>
      </c>
      <c r="J20" s="9">
        <f>IF(E20=0, "-", IF(H20/E20&lt;10, H20/E20, "&gt;999%"))</f>
        <v>4.4706197296212023E-2</v>
      </c>
    </row>
    <row r="21" spans="1:10" x14ac:dyDescent="0.25">
      <c r="A21" s="158" t="s">
        <v>164</v>
      </c>
      <c r="B21" s="65">
        <v>2608</v>
      </c>
      <c r="C21" s="66">
        <v>2671</v>
      </c>
      <c r="D21" s="65">
        <v>35084</v>
      </c>
      <c r="E21" s="66">
        <v>34293</v>
      </c>
      <c r="F21" s="67"/>
      <c r="G21" s="65">
        <f>B21-C21</f>
        <v>-63</v>
      </c>
      <c r="H21" s="66">
        <f>D21-E21</f>
        <v>791</v>
      </c>
      <c r="I21" s="8">
        <f>IF(C21=0, "-", IF(G21/C21&lt;10, G21/C21, "&gt;999%"))</f>
        <v>-2.358667165855485E-2</v>
      </c>
      <c r="J21" s="9">
        <f>IF(E21=0, "-", IF(H21/E21&lt;10, H21/E21, "&gt;999%"))</f>
        <v>2.3065931822820983E-2</v>
      </c>
    </row>
    <row r="22" spans="1:10" x14ac:dyDescent="0.25">
      <c r="A22" s="158" t="s">
        <v>165</v>
      </c>
      <c r="B22" s="65">
        <v>174</v>
      </c>
      <c r="C22" s="66">
        <v>172</v>
      </c>
      <c r="D22" s="65">
        <v>2198</v>
      </c>
      <c r="E22" s="66">
        <v>2642</v>
      </c>
      <c r="F22" s="67"/>
      <c r="G22" s="65">
        <f>B22-C22</f>
        <v>2</v>
      </c>
      <c r="H22" s="66">
        <f>D22-E22</f>
        <v>-444</v>
      </c>
      <c r="I22" s="8">
        <f>IF(C22=0, "-", IF(G22/C22&lt;10, G22/C22, "&gt;999%"))</f>
        <v>1.1627906976744186E-2</v>
      </c>
      <c r="J22" s="9">
        <f>IF(E22=0, "-", IF(H22/E22&lt;10, H22/E22, "&gt;999%"))</f>
        <v>-0.1680545041635125</v>
      </c>
    </row>
    <row r="23" spans="1:10" x14ac:dyDescent="0.25">
      <c r="A23" s="158" t="s">
        <v>166</v>
      </c>
      <c r="B23" s="65">
        <v>255</v>
      </c>
      <c r="C23" s="66">
        <v>177</v>
      </c>
      <c r="D23" s="65">
        <v>3235</v>
      </c>
      <c r="E23" s="66">
        <v>2032</v>
      </c>
      <c r="F23" s="67"/>
      <c r="G23" s="65">
        <f>B23-C23</f>
        <v>78</v>
      </c>
      <c r="H23" s="66">
        <f>D23-E23</f>
        <v>1203</v>
      </c>
      <c r="I23" s="8">
        <f>IF(C23=0, "-", IF(G23/C23&lt;10, G23/C23, "&gt;999%"))</f>
        <v>0.44067796610169491</v>
      </c>
      <c r="J23" s="9">
        <f>IF(E23=0, "-", IF(H23/E23&lt;10, H23/E23, "&gt;999%"))</f>
        <v>0.59202755905511806</v>
      </c>
    </row>
    <row r="24" spans="1:10" x14ac:dyDescent="0.25">
      <c r="A24" s="7"/>
      <c r="B24" s="65"/>
      <c r="C24" s="66"/>
      <c r="D24" s="65"/>
      <c r="E24" s="66"/>
      <c r="F24" s="67"/>
      <c r="G24" s="65"/>
      <c r="H24" s="66"/>
      <c r="I24" s="8"/>
      <c r="J24" s="9"/>
    </row>
    <row r="25" spans="1:10" s="43" customFormat="1" x14ac:dyDescent="0.25">
      <c r="A25" s="53" t="s">
        <v>29</v>
      </c>
      <c r="B25" s="78">
        <f>SUM($B26:$B29)</f>
        <v>19204</v>
      </c>
      <c r="C25" s="79">
        <f>SUM($C26:$C29)</f>
        <v>15718</v>
      </c>
      <c r="D25" s="78">
        <f>SUM($D26:$D29)</f>
        <v>224596</v>
      </c>
      <c r="E25" s="79">
        <f>SUM($E26:$E29)</f>
        <v>220201</v>
      </c>
      <c r="F25" s="80"/>
      <c r="G25" s="78">
        <f>B25-C25</f>
        <v>3486</v>
      </c>
      <c r="H25" s="79">
        <f>D25-E25</f>
        <v>4395</v>
      </c>
      <c r="I25" s="54">
        <f>IF(C25=0, "-", IF(G25/C25&lt;10, G25/C25, "&gt;999%"))</f>
        <v>0.2217839419773508</v>
      </c>
      <c r="J25" s="55">
        <f>IF(E25=0, "-", IF(H25/E25&lt;10, H25/E25, "&gt;999%"))</f>
        <v>1.9959037424898161E-2</v>
      </c>
    </row>
    <row r="26" spans="1:10" x14ac:dyDescent="0.25">
      <c r="A26" s="158" t="s">
        <v>163</v>
      </c>
      <c r="B26" s="65">
        <v>11200</v>
      </c>
      <c r="C26" s="66">
        <v>8823</v>
      </c>
      <c r="D26" s="65">
        <v>128712</v>
      </c>
      <c r="E26" s="66">
        <v>121070</v>
      </c>
      <c r="F26" s="67"/>
      <c r="G26" s="65">
        <f>B26-C26</f>
        <v>2377</v>
      </c>
      <c r="H26" s="66">
        <f>D26-E26</f>
        <v>7642</v>
      </c>
      <c r="I26" s="8">
        <f>IF(C26=0, "-", IF(G26/C26&lt;10, G26/C26, "&gt;999%"))</f>
        <v>0.26940949790320751</v>
      </c>
      <c r="J26" s="9">
        <f>IF(E26=0, "-", IF(H26/E26&lt;10, H26/E26, "&gt;999%"))</f>
        <v>6.3120508796563973E-2</v>
      </c>
    </row>
    <row r="27" spans="1:10" x14ac:dyDescent="0.25">
      <c r="A27" s="158" t="s">
        <v>164</v>
      </c>
      <c r="B27" s="65">
        <v>6433</v>
      </c>
      <c r="C27" s="66">
        <v>5622</v>
      </c>
      <c r="D27" s="65">
        <v>77347</v>
      </c>
      <c r="E27" s="66">
        <v>79710</v>
      </c>
      <c r="F27" s="67"/>
      <c r="G27" s="65">
        <f>B27-C27</f>
        <v>811</v>
      </c>
      <c r="H27" s="66">
        <f>D27-E27</f>
        <v>-2363</v>
      </c>
      <c r="I27" s="8">
        <f>IF(C27=0, "-", IF(G27/C27&lt;10, G27/C27, "&gt;999%"))</f>
        <v>0.14425471362504447</v>
      </c>
      <c r="J27" s="9">
        <f>IF(E27=0, "-", IF(H27/E27&lt;10, H27/E27, "&gt;999%"))</f>
        <v>-2.9644962990841801E-2</v>
      </c>
    </row>
    <row r="28" spans="1:10" x14ac:dyDescent="0.25">
      <c r="A28" s="158" t="s">
        <v>165</v>
      </c>
      <c r="B28" s="65">
        <v>333</v>
      </c>
      <c r="C28" s="66">
        <v>334</v>
      </c>
      <c r="D28" s="65">
        <v>4485</v>
      </c>
      <c r="E28" s="66">
        <v>5402</v>
      </c>
      <c r="F28" s="67"/>
      <c r="G28" s="65">
        <f>B28-C28</f>
        <v>-1</v>
      </c>
      <c r="H28" s="66">
        <f>D28-E28</f>
        <v>-917</v>
      </c>
      <c r="I28" s="8">
        <f>IF(C28=0, "-", IF(G28/C28&lt;10, G28/C28, "&gt;999%"))</f>
        <v>-2.9940119760479044E-3</v>
      </c>
      <c r="J28" s="9">
        <f>IF(E28=0, "-", IF(H28/E28&lt;10, H28/E28, "&gt;999%"))</f>
        <v>-0.16975194372454647</v>
      </c>
    </row>
    <row r="29" spans="1:10" x14ac:dyDescent="0.25">
      <c r="A29" s="158" t="s">
        <v>166</v>
      </c>
      <c r="B29" s="65">
        <v>1238</v>
      </c>
      <c r="C29" s="66">
        <v>939</v>
      </c>
      <c r="D29" s="65">
        <v>14052</v>
      </c>
      <c r="E29" s="66">
        <v>14019</v>
      </c>
      <c r="F29" s="67"/>
      <c r="G29" s="65">
        <f>B29-C29</f>
        <v>299</v>
      </c>
      <c r="H29" s="66">
        <f>D29-E29</f>
        <v>33</v>
      </c>
      <c r="I29" s="8">
        <f>IF(C29=0, "-", IF(G29/C29&lt;10, G29/C29, "&gt;999%"))</f>
        <v>0.31842385516506921</v>
      </c>
      <c r="J29" s="9">
        <f>IF(E29=0, "-", IF(H29/E29&lt;10, H29/E29, "&gt;999%"))</f>
        <v>2.3539482131393111E-3</v>
      </c>
    </row>
    <row r="30" spans="1:10" x14ac:dyDescent="0.25">
      <c r="A30" s="7"/>
      <c r="B30" s="65"/>
      <c r="C30" s="66"/>
      <c r="D30" s="65"/>
      <c r="E30" s="66"/>
      <c r="F30" s="67"/>
      <c r="G30" s="65"/>
      <c r="H30" s="66"/>
      <c r="I30" s="8"/>
      <c r="J30" s="9"/>
    </row>
    <row r="31" spans="1:10" s="43" customFormat="1" x14ac:dyDescent="0.25">
      <c r="A31" s="22" t="s">
        <v>130</v>
      </c>
      <c r="B31" s="78">
        <v>1000</v>
      </c>
      <c r="C31" s="79">
        <v>740</v>
      </c>
      <c r="D31" s="78">
        <v>10995</v>
      </c>
      <c r="E31" s="79">
        <v>9574</v>
      </c>
      <c r="F31" s="80"/>
      <c r="G31" s="78">
        <f>B31-C31</f>
        <v>260</v>
      </c>
      <c r="H31" s="79">
        <f>D31-E31</f>
        <v>1421</v>
      </c>
      <c r="I31" s="54">
        <f>IF(C31=0, "-", IF(G31/C31&lt;10, G31/C31, "&gt;999%"))</f>
        <v>0.35135135135135137</v>
      </c>
      <c r="J31" s="55">
        <f>IF(E31=0, "-", IF(H31/E31&lt;10, H31/E31, "&gt;999%"))</f>
        <v>0.14842281178190933</v>
      </c>
    </row>
    <row r="32" spans="1:10" x14ac:dyDescent="0.25">
      <c r="A32" s="1"/>
      <c r="B32" s="68"/>
      <c r="C32" s="69"/>
      <c r="D32" s="68"/>
      <c r="E32" s="69"/>
      <c r="F32" s="70"/>
      <c r="G32" s="68"/>
      <c r="H32" s="69"/>
      <c r="I32" s="5"/>
      <c r="J32" s="6"/>
    </row>
    <row r="33" spans="1:10" s="43" customFormat="1" x14ac:dyDescent="0.25">
      <c r="A33" s="27" t="s">
        <v>5</v>
      </c>
      <c r="B33" s="71">
        <f>SUM(B26:B32)</f>
        <v>20204</v>
      </c>
      <c r="C33" s="77">
        <f>SUM(C26:C32)</f>
        <v>16458</v>
      </c>
      <c r="D33" s="71">
        <f>SUM(D26:D32)</f>
        <v>235591</v>
      </c>
      <c r="E33" s="77">
        <f>SUM(E26:E32)</f>
        <v>229775</v>
      </c>
      <c r="F33" s="73"/>
      <c r="G33" s="71">
        <f>B33-C33</f>
        <v>3746</v>
      </c>
      <c r="H33" s="72">
        <f>D33-E33</f>
        <v>5816</v>
      </c>
      <c r="I33" s="37">
        <f>IF(C33=0, 0, G33/C33)</f>
        <v>0.22760967310730343</v>
      </c>
      <c r="J33" s="38">
        <f>IF(E33=0, 0, H33/E33)</f>
        <v>2.5311717984985313E-2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9"/>
  <sheetViews>
    <sheetView tabSelected="1" zoomScaleNormal="100" workbookViewId="0">
      <selection activeCell="M1" sqref="M1"/>
    </sheetView>
  </sheetViews>
  <sheetFormatPr defaultRowHeight="13.2" x14ac:dyDescent="0.25"/>
  <cols>
    <col min="1" max="1" width="32.44140625" bestFit="1" customWidth="1"/>
    <col min="2" max="5" width="10.21875" customWidth="1"/>
    <col min="6" max="6" width="1.77734375" customWidth="1"/>
    <col min="7" max="10" width="10.21875" customWidth="1"/>
  </cols>
  <sheetData>
    <row r="1" spans="1:10" s="52" customFormat="1" ht="20.399999999999999" x14ac:dyDescent="0.35">
      <c r="A1" s="4" t="s">
        <v>10</v>
      </c>
      <c r="B1" s="198" t="s">
        <v>30</v>
      </c>
      <c r="C1" s="199"/>
      <c r="D1" s="199"/>
      <c r="E1" s="199"/>
      <c r="F1" s="199"/>
      <c r="G1" s="199"/>
      <c r="H1" s="199"/>
      <c r="I1" s="199"/>
      <c r="J1" s="199"/>
    </row>
    <row r="2" spans="1:10" s="52" customFormat="1" ht="20.399999999999999" x14ac:dyDescent="0.35">
      <c r="A2" s="4" t="s">
        <v>113</v>
      </c>
      <c r="B2" s="202" t="s">
        <v>104</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2022</v>
      </c>
      <c r="C5" s="58">
        <f>B5-1</f>
        <v>2021</v>
      </c>
      <c r="D5" s="57">
        <f>B5</f>
        <v>2022</v>
      </c>
      <c r="E5" s="58">
        <f>C5</f>
        <v>2021</v>
      </c>
      <c r="F5" s="64"/>
      <c r="G5" s="57" t="s">
        <v>4</v>
      </c>
      <c r="H5" s="58" t="s">
        <v>2</v>
      </c>
      <c r="I5" s="57" t="s">
        <v>4</v>
      </c>
      <c r="J5" s="58" t="s">
        <v>2</v>
      </c>
    </row>
    <row r="6" spans="1:10" x14ac:dyDescent="0.25">
      <c r="A6" s="22"/>
      <c r="B6" s="74"/>
      <c r="C6" s="75"/>
      <c r="D6" s="74"/>
      <c r="E6" s="75"/>
      <c r="F6" s="76"/>
      <c r="G6" s="74"/>
      <c r="H6" s="75"/>
      <c r="I6" s="23"/>
      <c r="J6" s="24"/>
    </row>
    <row r="7" spans="1:10" s="139" customFormat="1" x14ac:dyDescent="0.25">
      <c r="A7" s="159" t="s">
        <v>114</v>
      </c>
      <c r="B7" s="65"/>
      <c r="C7" s="66"/>
      <c r="D7" s="65"/>
      <c r="E7" s="66"/>
      <c r="F7" s="67"/>
      <c r="G7" s="65"/>
      <c r="H7" s="66"/>
      <c r="I7" s="20"/>
      <c r="J7" s="21"/>
    </row>
    <row r="8" spans="1:10" x14ac:dyDescent="0.25">
      <c r="A8" s="158" t="s">
        <v>167</v>
      </c>
      <c r="B8" s="65">
        <v>220</v>
      </c>
      <c r="C8" s="66">
        <v>163</v>
      </c>
      <c r="D8" s="65">
        <v>2272</v>
      </c>
      <c r="E8" s="66">
        <v>1556</v>
      </c>
      <c r="F8" s="67"/>
      <c r="G8" s="65">
        <f>B8-C8</f>
        <v>57</v>
      </c>
      <c r="H8" s="66">
        <f>D8-E8</f>
        <v>716</v>
      </c>
      <c r="I8" s="20">
        <f>IF(C8=0, "-", IF(G8/C8&lt;10, G8/C8, "&gt;999%"))</f>
        <v>0.34969325153374231</v>
      </c>
      <c r="J8" s="21">
        <f>IF(E8=0, "-", IF(H8/E8&lt;10, H8/E8, "&gt;999%"))</f>
        <v>0.46015424164524421</v>
      </c>
    </row>
    <row r="9" spans="1:10" x14ac:dyDescent="0.25">
      <c r="A9" s="158" t="s">
        <v>168</v>
      </c>
      <c r="B9" s="65">
        <v>387</v>
      </c>
      <c r="C9" s="66">
        <v>25</v>
      </c>
      <c r="D9" s="65">
        <v>2914</v>
      </c>
      <c r="E9" s="66">
        <v>246</v>
      </c>
      <c r="F9" s="67"/>
      <c r="G9" s="65">
        <f>B9-C9</f>
        <v>362</v>
      </c>
      <c r="H9" s="66">
        <f>D9-E9</f>
        <v>2668</v>
      </c>
      <c r="I9" s="20" t="str">
        <f>IF(C9=0, "-", IF(G9/C9&lt;10, G9/C9, "&gt;999%"))</f>
        <v>&gt;999%</v>
      </c>
      <c r="J9" s="21" t="str">
        <f>IF(E9=0, "-", IF(H9/E9&lt;10, H9/E9, "&gt;999%"))</f>
        <v>&gt;999%</v>
      </c>
    </row>
    <row r="10" spans="1:10" x14ac:dyDescent="0.25">
      <c r="A10" s="158" t="s">
        <v>169</v>
      </c>
      <c r="B10" s="65">
        <v>434</v>
      </c>
      <c r="C10" s="66">
        <v>378</v>
      </c>
      <c r="D10" s="65">
        <v>5309</v>
      </c>
      <c r="E10" s="66">
        <v>5705</v>
      </c>
      <c r="F10" s="67"/>
      <c r="G10" s="65">
        <f>B10-C10</f>
        <v>56</v>
      </c>
      <c r="H10" s="66">
        <f>D10-E10</f>
        <v>-396</v>
      </c>
      <c r="I10" s="20">
        <f>IF(C10=0, "-", IF(G10/C10&lt;10, G10/C10, "&gt;999%"))</f>
        <v>0.14814814814814814</v>
      </c>
      <c r="J10" s="21">
        <f>IF(E10=0, "-", IF(H10/E10&lt;10, H10/E10, "&gt;999%"))</f>
        <v>-6.9412795793163895E-2</v>
      </c>
    </row>
    <row r="11" spans="1:10" x14ac:dyDescent="0.25">
      <c r="A11" s="158" t="s">
        <v>170</v>
      </c>
      <c r="B11" s="65">
        <v>2066</v>
      </c>
      <c r="C11" s="66">
        <v>2368</v>
      </c>
      <c r="D11" s="65">
        <v>30261</v>
      </c>
      <c r="E11" s="66">
        <v>38228</v>
      </c>
      <c r="F11" s="67"/>
      <c r="G11" s="65">
        <f>B11-C11</f>
        <v>-302</v>
      </c>
      <c r="H11" s="66">
        <f>D11-E11</f>
        <v>-7967</v>
      </c>
      <c r="I11" s="20">
        <f>IF(C11=0, "-", IF(G11/C11&lt;10, G11/C11, "&gt;999%"))</f>
        <v>-0.12753378378378377</v>
      </c>
      <c r="J11" s="21">
        <f>IF(E11=0, "-", IF(H11/E11&lt;10, H11/E11, "&gt;999%"))</f>
        <v>-0.20840745003662237</v>
      </c>
    </row>
    <row r="12" spans="1:10" x14ac:dyDescent="0.25">
      <c r="A12" s="158" t="s">
        <v>171</v>
      </c>
      <c r="B12" s="65">
        <v>5</v>
      </c>
      <c r="C12" s="66">
        <v>3</v>
      </c>
      <c r="D12" s="65">
        <v>76</v>
      </c>
      <c r="E12" s="66">
        <v>67</v>
      </c>
      <c r="F12" s="67"/>
      <c r="G12" s="65">
        <f>B12-C12</f>
        <v>2</v>
      </c>
      <c r="H12" s="66">
        <f>D12-E12</f>
        <v>9</v>
      </c>
      <c r="I12" s="20">
        <f>IF(C12=0, "-", IF(G12/C12&lt;10, G12/C12, "&gt;999%"))</f>
        <v>0.66666666666666663</v>
      </c>
      <c r="J12" s="21">
        <f>IF(E12=0, "-", IF(H12/E12&lt;10, H12/E12, "&gt;999%"))</f>
        <v>0.13432835820895522</v>
      </c>
    </row>
    <row r="13" spans="1:10" x14ac:dyDescent="0.25">
      <c r="A13" s="7"/>
      <c r="B13" s="65"/>
      <c r="C13" s="66"/>
      <c r="D13" s="65"/>
      <c r="E13" s="66"/>
      <c r="F13" s="67"/>
      <c r="G13" s="65"/>
      <c r="H13" s="66"/>
      <c r="I13" s="20"/>
      <c r="J13" s="21"/>
    </row>
    <row r="14" spans="1:10" s="139" customFormat="1" x14ac:dyDescent="0.25">
      <c r="A14" s="159" t="s">
        <v>123</v>
      </c>
      <c r="B14" s="65"/>
      <c r="C14" s="66"/>
      <c r="D14" s="65"/>
      <c r="E14" s="66"/>
      <c r="F14" s="67"/>
      <c r="G14" s="65"/>
      <c r="H14" s="66"/>
      <c r="I14" s="20"/>
      <c r="J14" s="21"/>
    </row>
    <row r="15" spans="1:10" x14ac:dyDescent="0.25">
      <c r="A15" s="158" t="s">
        <v>167</v>
      </c>
      <c r="B15" s="65">
        <v>2184</v>
      </c>
      <c r="C15" s="66">
        <v>1774</v>
      </c>
      <c r="D15" s="65">
        <v>27669</v>
      </c>
      <c r="E15" s="66">
        <v>24406</v>
      </c>
      <c r="F15" s="67"/>
      <c r="G15" s="65">
        <f>B15-C15</f>
        <v>410</v>
      </c>
      <c r="H15" s="66">
        <f>D15-E15</f>
        <v>3263</v>
      </c>
      <c r="I15" s="20">
        <f>IF(C15=0, "-", IF(G15/C15&lt;10, G15/C15, "&gt;999%"))</f>
        <v>0.23111612175873733</v>
      </c>
      <c r="J15" s="21">
        <f>IF(E15=0, "-", IF(H15/E15&lt;10, H15/E15, "&gt;999%"))</f>
        <v>0.13369663197574366</v>
      </c>
    </row>
    <row r="16" spans="1:10" x14ac:dyDescent="0.25">
      <c r="A16" s="158" t="s">
        <v>168</v>
      </c>
      <c r="B16" s="65">
        <v>599</v>
      </c>
      <c r="C16" s="66">
        <v>63</v>
      </c>
      <c r="D16" s="65">
        <v>3770</v>
      </c>
      <c r="E16" s="66">
        <v>711</v>
      </c>
      <c r="F16" s="67"/>
      <c r="G16" s="65">
        <f>B16-C16</f>
        <v>536</v>
      </c>
      <c r="H16" s="66">
        <f>D16-E16</f>
        <v>3059</v>
      </c>
      <c r="I16" s="20">
        <f>IF(C16=0, "-", IF(G16/C16&lt;10, G16/C16, "&gt;999%"))</f>
        <v>8.5079365079365079</v>
      </c>
      <c r="J16" s="21">
        <f>IF(E16=0, "-", IF(H16/E16&lt;10, H16/E16, "&gt;999%"))</f>
        <v>4.3023909985935305</v>
      </c>
    </row>
    <row r="17" spans="1:10" x14ac:dyDescent="0.25">
      <c r="A17" s="158" t="s">
        <v>169</v>
      </c>
      <c r="B17" s="65">
        <v>1078</v>
      </c>
      <c r="C17" s="66">
        <v>805</v>
      </c>
      <c r="D17" s="65">
        <v>10729</v>
      </c>
      <c r="E17" s="66">
        <v>8650</v>
      </c>
      <c r="F17" s="67"/>
      <c r="G17" s="65">
        <f>B17-C17</f>
        <v>273</v>
      </c>
      <c r="H17" s="66">
        <f>D17-E17</f>
        <v>2079</v>
      </c>
      <c r="I17" s="20">
        <f>IF(C17=0, "-", IF(G17/C17&lt;10, G17/C17, "&gt;999%"))</f>
        <v>0.33913043478260868</v>
      </c>
      <c r="J17" s="21">
        <f>IF(E17=0, "-", IF(H17/E17&lt;10, H17/E17, "&gt;999%"))</f>
        <v>0.24034682080924855</v>
      </c>
    </row>
    <row r="18" spans="1:10" x14ac:dyDescent="0.25">
      <c r="A18" s="158" t="s">
        <v>170</v>
      </c>
      <c r="B18" s="65">
        <v>7113</v>
      </c>
      <c r="C18" s="66">
        <v>5333</v>
      </c>
      <c r="D18" s="65">
        <v>76498</v>
      </c>
      <c r="E18" s="66">
        <v>78677</v>
      </c>
      <c r="F18" s="67"/>
      <c r="G18" s="65">
        <f>B18-C18</f>
        <v>1780</v>
      </c>
      <c r="H18" s="66">
        <f>D18-E18</f>
        <v>-2179</v>
      </c>
      <c r="I18" s="20">
        <f>IF(C18=0, "-", IF(G18/C18&lt;10, G18/C18, "&gt;999%"))</f>
        <v>0.33377086067879241</v>
      </c>
      <c r="J18" s="21">
        <f>IF(E18=0, "-", IF(H18/E18&lt;10, H18/E18, "&gt;999%"))</f>
        <v>-2.7695514572238393E-2</v>
      </c>
    </row>
    <row r="19" spans="1:10" x14ac:dyDescent="0.25">
      <c r="A19" s="158" t="s">
        <v>171</v>
      </c>
      <c r="B19" s="65">
        <v>106</v>
      </c>
      <c r="C19" s="66">
        <v>51</v>
      </c>
      <c r="D19" s="65">
        <v>1166</v>
      </c>
      <c r="E19" s="66">
        <v>575</v>
      </c>
      <c r="F19" s="67"/>
      <c r="G19" s="65">
        <f>B19-C19</f>
        <v>55</v>
      </c>
      <c r="H19" s="66">
        <f>D19-E19</f>
        <v>591</v>
      </c>
      <c r="I19" s="20">
        <f>IF(C19=0, "-", IF(G19/C19&lt;10, G19/C19, "&gt;999%"))</f>
        <v>1.0784313725490196</v>
      </c>
      <c r="J19" s="21">
        <f>IF(E19=0, "-", IF(H19/E19&lt;10, H19/E19, "&gt;999%"))</f>
        <v>1.0278260869565217</v>
      </c>
    </row>
    <row r="20" spans="1:10" x14ac:dyDescent="0.25">
      <c r="A20" s="7"/>
      <c r="B20" s="65"/>
      <c r="C20" s="66"/>
      <c r="D20" s="65"/>
      <c r="E20" s="66"/>
      <c r="F20" s="67"/>
      <c r="G20" s="65"/>
      <c r="H20" s="66"/>
      <c r="I20" s="20"/>
      <c r="J20" s="21"/>
    </row>
    <row r="21" spans="1:10" s="139" customFormat="1" x14ac:dyDescent="0.25">
      <c r="A21" s="159" t="s">
        <v>129</v>
      </c>
      <c r="B21" s="65"/>
      <c r="C21" s="66"/>
      <c r="D21" s="65"/>
      <c r="E21" s="66"/>
      <c r="F21" s="67"/>
      <c r="G21" s="65"/>
      <c r="H21" s="66"/>
      <c r="I21" s="20"/>
      <c r="J21" s="21"/>
    </row>
    <row r="22" spans="1:10" x14ac:dyDescent="0.25">
      <c r="A22" s="158" t="s">
        <v>167</v>
      </c>
      <c r="B22" s="65">
        <v>4357</v>
      </c>
      <c r="C22" s="66">
        <v>4346</v>
      </c>
      <c r="D22" s="65">
        <v>57039</v>
      </c>
      <c r="E22" s="66">
        <v>56408</v>
      </c>
      <c r="F22" s="67"/>
      <c r="G22" s="65">
        <f>B22-C22</f>
        <v>11</v>
      </c>
      <c r="H22" s="66">
        <f>D22-E22</f>
        <v>631</v>
      </c>
      <c r="I22" s="20">
        <f>IF(C22=0, "-", IF(G22/C22&lt;10, G22/C22, "&gt;999%"))</f>
        <v>2.5310630464795212E-3</v>
      </c>
      <c r="J22" s="21">
        <f>IF(E22=0, "-", IF(H22/E22&lt;10, H22/E22, "&gt;999%"))</f>
        <v>1.1186356545170898E-2</v>
      </c>
    </row>
    <row r="23" spans="1:10" x14ac:dyDescent="0.25">
      <c r="A23" s="158" t="s">
        <v>168</v>
      </c>
      <c r="B23" s="65">
        <v>3</v>
      </c>
      <c r="C23" s="66">
        <v>0</v>
      </c>
      <c r="D23" s="65">
        <v>12</v>
      </c>
      <c r="E23" s="66">
        <v>6</v>
      </c>
      <c r="F23" s="67"/>
      <c r="G23" s="65">
        <f>B23-C23</f>
        <v>3</v>
      </c>
      <c r="H23" s="66">
        <f>D23-E23</f>
        <v>6</v>
      </c>
      <c r="I23" s="20" t="str">
        <f>IF(C23=0, "-", IF(G23/C23&lt;10, G23/C23, "&gt;999%"))</f>
        <v>-</v>
      </c>
      <c r="J23" s="21">
        <f>IF(E23=0, "-", IF(H23/E23&lt;10, H23/E23, "&gt;999%"))</f>
        <v>1</v>
      </c>
    </row>
    <row r="24" spans="1:10" x14ac:dyDescent="0.25">
      <c r="A24" s="158" t="s">
        <v>170</v>
      </c>
      <c r="B24" s="65">
        <v>652</v>
      </c>
      <c r="C24" s="66">
        <v>409</v>
      </c>
      <c r="D24" s="65">
        <v>6881</v>
      </c>
      <c r="E24" s="66">
        <v>4966</v>
      </c>
      <c r="F24" s="67"/>
      <c r="G24" s="65">
        <f>B24-C24</f>
        <v>243</v>
      </c>
      <c r="H24" s="66">
        <f>D24-E24</f>
        <v>1915</v>
      </c>
      <c r="I24" s="20">
        <f>IF(C24=0, "-", IF(G24/C24&lt;10, G24/C24, "&gt;999%"))</f>
        <v>0.59413202933985332</v>
      </c>
      <c r="J24" s="21">
        <f>IF(E24=0, "-", IF(H24/E24&lt;10, H24/E24, "&gt;999%"))</f>
        <v>0.38562223117196937</v>
      </c>
    </row>
    <row r="25" spans="1:10" x14ac:dyDescent="0.25">
      <c r="A25" s="7"/>
      <c r="B25" s="65"/>
      <c r="C25" s="66"/>
      <c r="D25" s="65"/>
      <c r="E25" s="66"/>
      <c r="F25" s="67"/>
      <c r="G25" s="65"/>
      <c r="H25" s="66"/>
      <c r="I25" s="20"/>
      <c r="J25" s="21"/>
    </row>
    <row r="26" spans="1:10" x14ac:dyDescent="0.25">
      <c r="A26" s="7" t="s">
        <v>130</v>
      </c>
      <c r="B26" s="65">
        <v>1000</v>
      </c>
      <c r="C26" s="66">
        <v>740</v>
      </c>
      <c r="D26" s="65">
        <v>10995</v>
      </c>
      <c r="E26" s="66">
        <v>9574</v>
      </c>
      <c r="F26" s="67"/>
      <c r="G26" s="65">
        <f>B26-C26</f>
        <v>260</v>
      </c>
      <c r="H26" s="66">
        <f>D26-E26</f>
        <v>1421</v>
      </c>
      <c r="I26" s="20">
        <f>IF(C26=0, "-", IF(G26/C26&lt;10, G26/C26, "&gt;999%"))</f>
        <v>0.35135135135135137</v>
      </c>
      <c r="J26" s="21">
        <f>IF(E26=0, "-", IF(H26/E26&lt;10, H26/E26, "&gt;999%"))</f>
        <v>0.14842281178190933</v>
      </c>
    </row>
    <row r="27" spans="1:10" x14ac:dyDescent="0.25">
      <c r="A27" s="1"/>
      <c r="B27" s="68"/>
      <c r="C27" s="69"/>
      <c r="D27" s="68"/>
      <c r="E27" s="69"/>
      <c r="F27" s="70"/>
      <c r="G27" s="68"/>
      <c r="H27" s="69"/>
      <c r="I27" s="5"/>
      <c r="J27" s="6"/>
    </row>
    <row r="28" spans="1:10" s="43" customFormat="1" x14ac:dyDescent="0.25">
      <c r="A28" s="27" t="s">
        <v>5</v>
      </c>
      <c r="B28" s="71">
        <f>SUM(B6:B27)</f>
        <v>20204</v>
      </c>
      <c r="C28" s="77">
        <f>SUM(C6:C27)</f>
        <v>16458</v>
      </c>
      <c r="D28" s="71">
        <f>SUM(D6:D27)</f>
        <v>235591</v>
      </c>
      <c r="E28" s="77">
        <f>SUM(E6:E27)</f>
        <v>229775</v>
      </c>
      <c r="F28" s="73"/>
      <c r="G28" s="71">
        <f>B28-C28</f>
        <v>3746</v>
      </c>
      <c r="H28" s="72">
        <f>D28-E28</f>
        <v>5816</v>
      </c>
      <c r="I28" s="37">
        <f>IF(C28=0, 0, G28/C28)</f>
        <v>0.22760967310730343</v>
      </c>
      <c r="J28" s="38">
        <f>IF(E28=0, 0, H28/E28)</f>
        <v>2.5311717984985313E-2</v>
      </c>
    </row>
    <row r="29" spans="1:10" s="43" customFormat="1" x14ac:dyDescent="0.25">
      <c r="A29" s="22"/>
      <c r="B29" s="78"/>
      <c r="C29" s="98"/>
      <c r="D29" s="78"/>
      <c r="E29" s="98"/>
      <c r="F29" s="80"/>
      <c r="G29" s="78"/>
      <c r="H29" s="79"/>
      <c r="I29" s="54"/>
      <c r="J29" s="55"/>
    </row>
    <row r="30" spans="1:10" s="139" customFormat="1" x14ac:dyDescent="0.25">
      <c r="A30" s="161" t="s">
        <v>172</v>
      </c>
      <c r="B30" s="74"/>
      <c r="C30" s="75"/>
      <c r="D30" s="74"/>
      <c r="E30" s="75"/>
      <c r="F30" s="76"/>
      <c r="G30" s="74"/>
      <c r="H30" s="75"/>
      <c r="I30" s="23"/>
      <c r="J30" s="24"/>
    </row>
    <row r="31" spans="1:10" x14ac:dyDescent="0.25">
      <c r="A31" s="7" t="s">
        <v>167</v>
      </c>
      <c r="B31" s="65">
        <v>6761</v>
      </c>
      <c r="C31" s="66">
        <v>6283</v>
      </c>
      <c r="D31" s="65">
        <v>86980</v>
      </c>
      <c r="E31" s="66">
        <v>82370</v>
      </c>
      <c r="F31" s="67"/>
      <c r="G31" s="65">
        <f>B31-C31</f>
        <v>478</v>
      </c>
      <c r="H31" s="66">
        <f>D31-E31</f>
        <v>4610</v>
      </c>
      <c r="I31" s="20">
        <f>IF(C31=0, "-", IF(G31/C31&lt;10, G31/C31, "&gt;999%"))</f>
        <v>7.6078306541461083E-2</v>
      </c>
      <c r="J31" s="21">
        <f>IF(E31=0, "-", IF(H31/E31&lt;10, H31/E31, "&gt;999%"))</f>
        <v>5.5966978268787181E-2</v>
      </c>
    </row>
    <row r="32" spans="1:10" x14ac:dyDescent="0.25">
      <c r="A32" s="7" t="s">
        <v>168</v>
      </c>
      <c r="B32" s="65">
        <v>989</v>
      </c>
      <c r="C32" s="66">
        <v>88</v>
      </c>
      <c r="D32" s="65">
        <v>6696</v>
      </c>
      <c r="E32" s="66">
        <v>963</v>
      </c>
      <c r="F32" s="67"/>
      <c r="G32" s="65">
        <f>B32-C32</f>
        <v>901</v>
      </c>
      <c r="H32" s="66">
        <f>D32-E32</f>
        <v>5733</v>
      </c>
      <c r="I32" s="20" t="str">
        <f>IF(C32=0, "-", IF(G32/C32&lt;10, G32/C32, "&gt;999%"))</f>
        <v>&gt;999%</v>
      </c>
      <c r="J32" s="21">
        <f>IF(E32=0, "-", IF(H32/E32&lt;10, H32/E32, "&gt;999%"))</f>
        <v>5.9532710280373831</v>
      </c>
    </row>
    <row r="33" spans="1:10" x14ac:dyDescent="0.25">
      <c r="A33" s="7" t="s">
        <v>169</v>
      </c>
      <c r="B33" s="65">
        <v>1512</v>
      </c>
      <c r="C33" s="66">
        <v>1183</v>
      </c>
      <c r="D33" s="65">
        <v>16038</v>
      </c>
      <c r="E33" s="66">
        <v>14355</v>
      </c>
      <c r="F33" s="67"/>
      <c r="G33" s="65">
        <f>B33-C33</f>
        <v>329</v>
      </c>
      <c r="H33" s="66">
        <f>D33-E33</f>
        <v>1683</v>
      </c>
      <c r="I33" s="20">
        <f>IF(C33=0, "-", IF(G33/C33&lt;10, G33/C33, "&gt;999%"))</f>
        <v>0.27810650887573962</v>
      </c>
      <c r="J33" s="21">
        <f>IF(E33=0, "-", IF(H33/E33&lt;10, H33/E33, "&gt;999%"))</f>
        <v>0.11724137931034483</v>
      </c>
    </row>
    <row r="34" spans="1:10" x14ac:dyDescent="0.25">
      <c r="A34" s="7" t="s">
        <v>170</v>
      </c>
      <c r="B34" s="65">
        <v>9831</v>
      </c>
      <c r="C34" s="66">
        <v>8110</v>
      </c>
      <c r="D34" s="65">
        <v>113640</v>
      </c>
      <c r="E34" s="66">
        <v>121871</v>
      </c>
      <c r="F34" s="67"/>
      <c r="G34" s="65">
        <f>B34-C34</f>
        <v>1721</v>
      </c>
      <c r="H34" s="66">
        <f>D34-E34</f>
        <v>-8231</v>
      </c>
      <c r="I34" s="20">
        <f>IF(C34=0, "-", IF(G34/C34&lt;10, G34/C34, "&gt;999%"))</f>
        <v>0.2122071516646116</v>
      </c>
      <c r="J34" s="21">
        <f>IF(E34=0, "-", IF(H34/E34&lt;10, H34/E34, "&gt;999%"))</f>
        <v>-6.7538626908780597E-2</v>
      </c>
    </row>
    <row r="35" spans="1:10" x14ac:dyDescent="0.25">
      <c r="A35" s="7" t="s">
        <v>171</v>
      </c>
      <c r="B35" s="65">
        <v>111</v>
      </c>
      <c r="C35" s="66">
        <v>54</v>
      </c>
      <c r="D35" s="65">
        <v>1242</v>
      </c>
      <c r="E35" s="66">
        <v>642</v>
      </c>
      <c r="F35" s="67"/>
      <c r="G35" s="65">
        <f>B35-C35</f>
        <v>57</v>
      </c>
      <c r="H35" s="66">
        <f>D35-E35</f>
        <v>600</v>
      </c>
      <c r="I35" s="20">
        <f>IF(C35=0, "-", IF(G35/C35&lt;10, G35/C35, "&gt;999%"))</f>
        <v>1.0555555555555556</v>
      </c>
      <c r="J35" s="21">
        <f>IF(E35=0, "-", IF(H35/E35&lt;10, H35/E35, "&gt;999%"))</f>
        <v>0.93457943925233644</v>
      </c>
    </row>
    <row r="36" spans="1:10" x14ac:dyDescent="0.25">
      <c r="A36" s="7"/>
      <c r="B36" s="65"/>
      <c r="C36" s="66"/>
      <c r="D36" s="65"/>
      <c r="E36" s="66"/>
      <c r="F36" s="67"/>
      <c r="G36" s="65"/>
      <c r="H36" s="66"/>
      <c r="I36" s="20"/>
      <c r="J36" s="21"/>
    </row>
    <row r="37" spans="1:10" x14ac:dyDescent="0.25">
      <c r="A37" s="7" t="s">
        <v>130</v>
      </c>
      <c r="B37" s="65">
        <v>1000</v>
      </c>
      <c r="C37" s="66">
        <v>740</v>
      </c>
      <c r="D37" s="65">
        <v>10995</v>
      </c>
      <c r="E37" s="66">
        <v>9574</v>
      </c>
      <c r="F37" s="67"/>
      <c r="G37" s="65">
        <f>B37-C37</f>
        <v>260</v>
      </c>
      <c r="H37" s="66">
        <f>D37-E37</f>
        <v>1421</v>
      </c>
      <c r="I37" s="20">
        <f>IF(C37=0, "-", IF(G37/C37&lt;10, G37/C37, "&gt;999%"))</f>
        <v>0.35135135135135137</v>
      </c>
      <c r="J37" s="21">
        <f>IF(E37=0, "-", IF(H37/E37&lt;10, H37/E37, "&gt;999%"))</f>
        <v>0.14842281178190933</v>
      </c>
    </row>
    <row r="38" spans="1:10" x14ac:dyDescent="0.25">
      <c r="A38" s="7"/>
      <c r="B38" s="65"/>
      <c r="C38" s="66"/>
      <c r="D38" s="65"/>
      <c r="E38" s="66"/>
      <c r="F38" s="67"/>
      <c r="G38" s="65"/>
      <c r="H38" s="66"/>
      <c r="I38" s="20"/>
      <c r="J38" s="21"/>
    </row>
    <row r="39" spans="1:10" s="43" customFormat="1" x14ac:dyDescent="0.25">
      <c r="A39" s="27" t="s">
        <v>5</v>
      </c>
      <c r="B39" s="71">
        <f>SUM(B29:B38)</f>
        <v>20204</v>
      </c>
      <c r="C39" s="77">
        <f>SUM(C29:C38)</f>
        <v>16458</v>
      </c>
      <c r="D39" s="71">
        <f>SUM(D29:D38)</f>
        <v>235591</v>
      </c>
      <c r="E39" s="77">
        <f>SUM(E29:E38)</f>
        <v>229775</v>
      </c>
      <c r="F39" s="73"/>
      <c r="G39" s="71">
        <f>B39-C39</f>
        <v>3746</v>
      </c>
      <c r="H39" s="72">
        <f>D39-E39</f>
        <v>5816</v>
      </c>
      <c r="I39" s="37">
        <f>IF(C39=0, 0, G39/C39)</f>
        <v>0.22760967310730343</v>
      </c>
      <c r="J39" s="38">
        <f>IF(E39=0, 0, H39/E39)</f>
        <v>2.5311717984985313E-2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6"/>
  <sheetViews>
    <sheetView tabSelected="1" workbookViewId="0">
      <selection activeCell="M1" sqref="M1"/>
    </sheetView>
  </sheetViews>
  <sheetFormatPr defaultRowHeight="13.2" x14ac:dyDescent="0.25"/>
  <cols>
    <col min="1" max="1" width="25.77734375" customWidth="1"/>
    <col min="2" max="5" width="8.5546875" customWidth="1"/>
    <col min="6" max="6" width="1.77734375" customWidth="1"/>
    <col min="7" max="10" width="8.21875" customWidth="1"/>
  </cols>
  <sheetData>
    <row r="1" spans="1:10" s="52" customFormat="1" ht="20.399999999999999" x14ac:dyDescent="0.35">
      <c r="A1" s="4" t="s">
        <v>10</v>
      </c>
      <c r="B1" s="198" t="s">
        <v>20</v>
      </c>
      <c r="C1" s="199"/>
      <c r="D1" s="199"/>
      <c r="E1" s="199"/>
      <c r="F1" s="199"/>
      <c r="G1" s="199"/>
      <c r="H1" s="199"/>
      <c r="I1" s="199"/>
      <c r="J1" s="199"/>
    </row>
    <row r="2" spans="1:10" s="52" customFormat="1" ht="20.399999999999999" x14ac:dyDescent="0.35">
      <c r="A2" s="4" t="s">
        <v>113</v>
      </c>
      <c r="B2" s="202" t="s">
        <v>104</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c r="B5" s="57">
        <f>VALUE(RIGHT(B2, 4))</f>
        <v>2022</v>
      </c>
      <c r="C5" s="58">
        <f>B5-1</f>
        <v>2021</v>
      </c>
      <c r="D5" s="57">
        <f>B5</f>
        <v>2022</v>
      </c>
      <c r="E5" s="58">
        <f>C5</f>
        <v>2021</v>
      </c>
      <c r="F5" s="64"/>
      <c r="G5" s="57" t="s">
        <v>4</v>
      </c>
      <c r="H5" s="58" t="s">
        <v>2</v>
      </c>
      <c r="I5" s="57" t="s">
        <v>4</v>
      </c>
      <c r="J5" s="58" t="s">
        <v>2</v>
      </c>
    </row>
    <row r="6" spans="1:10" x14ac:dyDescent="0.25">
      <c r="A6" s="22"/>
      <c r="B6" s="74"/>
      <c r="C6" s="75"/>
      <c r="D6" s="74"/>
      <c r="E6" s="75"/>
      <c r="F6" s="76"/>
      <c r="G6" s="74"/>
      <c r="H6" s="75"/>
      <c r="I6" s="23"/>
      <c r="J6" s="24"/>
    </row>
    <row r="7" spans="1:10" x14ac:dyDescent="0.25">
      <c r="A7" s="22" t="s">
        <v>25</v>
      </c>
      <c r="B7" s="74"/>
      <c r="C7" s="75"/>
      <c r="D7" s="74"/>
      <c r="E7" s="75"/>
      <c r="F7" s="76"/>
      <c r="G7" s="74"/>
      <c r="H7" s="75"/>
      <c r="I7" s="23"/>
      <c r="J7" s="24"/>
    </row>
    <row r="8" spans="1:10" x14ac:dyDescent="0.25">
      <c r="A8" s="22"/>
      <c r="B8" s="74"/>
      <c r="C8" s="75"/>
      <c r="D8" s="74"/>
      <c r="E8" s="75"/>
      <c r="F8" s="76"/>
      <c r="G8" s="74"/>
      <c r="H8" s="75"/>
      <c r="I8" s="23"/>
      <c r="J8" s="24"/>
    </row>
    <row r="9" spans="1:10" x14ac:dyDescent="0.25">
      <c r="A9" s="7"/>
      <c r="B9" s="65"/>
      <c r="C9" s="66"/>
      <c r="D9" s="65"/>
      <c r="E9" s="66"/>
      <c r="F9" s="67"/>
      <c r="G9" s="65">
        <f>B9-C9</f>
        <v>0</v>
      </c>
      <c r="H9" s="66">
        <f>D9-E9</f>
        <v>0</v>
      </c>
      <c r="I9" s="20" t="str">
        <f>IF(C9=0, "-", IF(G9/C9&lt;10, G9/C9, "&gt;999%"))</f>
        <v>-</v>
      </c>
      <c r="J9" s="21" t="str">
        <f>IF(E9=0, "-", IF(H9/E9&lt;10, H9/E9, "&gt;999%"))</f>
        <v>-</v>
      </c>
    </row>
    <row r="10" spans="1:10" x14ac:dyDescent="0.25">
      <c r="A10" s="1"/>
      <c r="B10" s="68"/>
      <c r="C10" s="69"/>
      <c r="D10" s="68"/>
      <c r="E10" s="69"/>
      <c r="F10" s="70"/>
      <c r="G10" s="68"/>
      <c r="H10" s="69"/>
      <c r="I10" s="5"/>
      <c r="J10" s="6"/>
    </row>
    <row r="11" spans="1:10" s="43" customFormat="1" x14ac:dyDescent="0.25">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5">
      <c r="A12" s="22"/>
      <c r="B12" s="78"/>
      <c r="C12" s="79"/>
      <c r="D12" s="78"/>
      <c r="E12" s="79"/>
      <c r="F12" s="80"/>
      <c r="G12" s="78"/>
      <c r="H12" s="79"/>
      <c r="I12" s="54"/>
      <c r="J12" s="55"/>
    </row>
    <row r="13" spans="1:10" x14ac:dyDescent="0.25">
      <c r="A13" s="22" t="s">
        <v>27</v>
      </c>
      <c r="B13" s="65"/>
      <c r="C13" s="66"/>
      <c r="D13" s="65"/>
      <c r="E13" s="66"/>
      <c r="F13" s="67"/>
      <c r="G13" s="65"/>
      <c r="H13" s="66"/>
      <c r="I13" s="20"/>
      <c r="J13" s="21"/>
    </row>
    <row r="14" spans="1:10" x14ac:dyDescent="0.25">
      <c r="A14" s="22"/>
      <c r="B14" s="65"/>
      <c r="C14" s="66"/>
      <c r="D14" s="65"/>
      <c r="E14" s="66"/>
      <c r="F14" s="67"/>
      <c r="G14" s="65"/>
      <c r="H14" s="66"/>
      <c r="I14" s="20"/>
      <c r="J14" s="21"/>
    </row>
    <row r="15" spans="1:10" x14ac:dyDescent="0.25">
      <c r="A15" s="7" t="s">
        <v>201</v>
      </c>
      <c r="B15" s="65">
        <v>129</v>
      </c>
      <c r="C15" s="66">
        <v>40</v>
      </c>
      <c r="D15" s="65">
        <v>1153</v>
      </c>
      <c r="E15" s="66">
        <v>1905</v>
      </c>
      <c r="F15" s="67"/>
      <c r="G15" s="65">
        <f t="shared" ref="G15:G43" si="0">B15-C15</f>
        <v>89</v>
      </c>
      <c r="H15" s="66">
        <f t="shared" ref="H15:H43" si="1">D15-E15</f>
        <v>-752</v>
      </c>
      <c r="I15" s="20">
        <f t="shared" ref="I15:I43" si="2">IF(C15=0, "-", IF(G15/C15&lt;10, G15/C15, "&gt;999%"))</f>
        <v>2.2250000000000001</v>
      </c>
      <c r="J15" s="21">
        <f t="shared" ref="J15:J43" si="3">IF(E15=0, "-", IF(H15/E15&lt;10, H15/E15, "&gt;999%"))</f>
        <v>-0.394750656167979</v>
      </c>
    </row>
    <row r="16" spans="1:10" x14ac:dyDescent="0.25">
      <c r="A16" s="7" t="s">
        <v>200</v>
      </c>
      <c r="B16" s="65">
        <v>13</v>
      </c>
      <c r="C16" s="66">
        <v>28</v>
      </c>
      <c r="D16" s="65">
        <v>389</v>
      </c>
      <c r="E16" s="66">
        <v>366</v>
      </c>
      <c r="F16" s="67"/>
      <c r="G16" s="65">
        <f t="shared" si="0"/>
        <v>-15</v>
      </c>
      <c r="H16" s="66">
        <f t="shared" si="1"/>
        <v>23</v>
      </c>
      <c r="I16" s="20">
        <f t="shared" si="2"/>
        <v>-0.5357142857142857</v>
      </c>
      <c r="J16" s="21">
        <f t="shared" si="3"/>
        <v>6.2841530054644809E-2</v>
      </c>
    </row>
    <row r="17" spans="1:10" x14ac:dyDescent="0.25">
      <c r="A17" s="7" t="s">
        <v>199</v>
      </c>
      <c r="B17" s="65">
        <v>0</v>
      </c>
      <c r="C17" s="66">
        <v>15</v>
      </c>
      <c r="D17" s="65">
        <v>191</v>
      </c>
      <c r="E17" s="66">
        <v>245</v>
      </c>
      <c r="F17" s="67"/>
      <c r="G17" s="65">
        <f t="shared" si="0"/>
        <v>-15</v>
      </c>
      <c r="H17" s="66">
        <f t="shared" si="1"/>
        <v>-54</v>
      </c>
      <c r="I17" s="20">
        <f t="shared" si="2"/>
        <v>-1</v>
      </c>
      <c r="J17" s="21">
        <f t="shared" si="3"/>
        <v>-0.22040816326530613</v>
      </c>
    </row>
    <row r="18" spans="1:10" x14ac:dyDescent="0.25">
      <c r="A18" s="7" t="s">
        <v>198</v>
      </c>
      <c r="B18" s="65">
        <v>0</v>
      </c>
      <c r="C18" s="66">
        <v>0</v>
      </c>
      <c r="D18" s="65">
        <v>0</v>
      </c>
      <c r="E18" s="66">
        <v>2</v>
      </c>
      <c r="F18" s="67"/>
      <c r="G18" s="65">
        <f t="shared" si="0"/>
        <v>0</v>
      </c>
      <c r="H18" s="66">
        <f t="shared" si="1"/>
        <v>-2</v>
      </c>
      <c r="I18" s="20" t="str">
        <f t="shared" si="2"/>
        <v>-</v>
      </c>
      <c r="J18" s="21">
        <f t="shared" si="3"/>
        <v>-1</v>
      </c>
    </row>
    <row r="19" spans="1:10" x14ac:dyDescent="0.25">
      <c r="A19" s="7" t="s">
        <v>197</v>
      </c>
      <c r="B19" s="65">
        <v>3669</v>
      </c>
      <c r="C19" s="66">
        <v>1673</v>
      </c>
      <c r="D19" s="65">
        <v>29984</v>
      </c>
      <c r="E19" s="66">
        <v>20797</v>
      </c>
      <c r="F19" s="67"/>
      <c r="G19" s="65">
        <f t="shared" si="0"/>
        <v>1996</v>
      </c>
      <c r="H19" s="66">
        <f t="shared" si="1"/>
        <v>9187</v>
      </c>
      <c r="I19" s="20">
        <f t="shared" si="2"/>
        <v>1.1930663478780634</v>
      </c>
      <c r="J19" s="21">
        <f t="shared" si="3"/>
        <v>0.4417464057315959</v>
      </c>
    </row>
    <row r="20" spans="1:10" x14ac:dyDescent="0.25">
      <c r="A20" s="7" t="s">
        <v>196</v>
      </c>
      <c r="B20" s="65">
        <v>118</v>
      </c>
      <c r="C20" s="66">
        <v>93</v>
      </c>
      <c r="D20" s="65">
        <v>1208</v>
      </c>
      <c r="E20" s="66">
        <v>1833</v>
      </c>
      <c r="F20" s="67"/>
      <c r="G20" s="65">
        <f t="shared" si="0"/>
        <v>25</v>
      </c>
      <c r="H20" s="66">
        <f t="shared" si="1"/>
        <v>-625</v>
      </c>
      <c r="I20" s="20">
        <f t="shared" si="2"/>
        <v>0.26881720430107525</v>
      </c>
      <c r="J20" s="21">
        <f t="shared" si="3"/>
        <v>-0.34097108565193673</v>
      </c>
    </row>
    <row r="21" spans="1:10" x14ac:dyDescent="0.25">
      <c r="A21" s="7" t="s">
        <v>195</v>
      </c>
      <c r="B21" s="65">
        <v>151</v>
      </c>
      <c r="C21" s="66">
        <v>115</v>
      </c>
      <c r="D21" s="65">
        <v>1696</v>
      </c>
      <c r="E21" s="66">
        <v>3584</v>
      </c>
      <c r="F21" s="67"/>
      <c r="G21" s="65">
        <f t="shared" si="0"/>
        <v>36</v>
      </c>
      <c r="H21" s="66">
        <f t="shared" si="1"/>
        <v>-1888</v>
      </c>
      <c r="I21" s="20">
        <f t="shared" si="2"/>
        <v>0.31304347826086959</v>
      </c>
      <c r="J21" s="21">
        <f t="shared" si="3"/>
        <v>-0.5267857142857143</v>
      </c>
    </row>
    <row r="22" spans="1:10" x14ac:dyDescent="0.25">
      <c r="A22" s="7" t="s">
        <v>194</v>
      </c>
      <c r="B22" s="65">
        <v>1</v>
      </c>
      <c r="C22" s="66">
        <v>11</v>
      </c>
      <c r="D22" s="65">
        <v>83</v>
      </c>
      <c r="E22" s="66">
        <v>263</v>
      </c>
      <c r="F22" s="67"/>
      <c r="G22" s="65">
        <f t="shared" si="0"/>
        <v>-10</v>
      </c>
      <c r="H22" s="66">
        <f t="shared" si="1"/>
        <v>-180</v>
      </c>
      <c r="I22" s="20">
        <f t="shared" si="2"/>
        <v>-0.90909090909090906</v>
      </c>
      <c r="J22" s="21">
        <f t="shared" si="3"/>
        <v>-0.68441064638783267</v>
      </c>
    </row>
    <row r="23" spans="1:10" x14ac:dyDescent="0.25">
      <c r="A23" s="7" t="s">
        <v>193</v>
      </c>
      <c r="B23" s="65">
        <v>46</v>
      </c>
      <c r="C23" s="66">
        <v>140</v>
      </c>
      <c r="D23" s="65">
        <v>1374</v>
      </c>
      <c r="E23" s="66">
        <v>1660</v>
      </c>
      <c r="F23" s="67"/>
      <c r="G23" s="65">
        <f t="shared" si="0"/>
        <v>-94</v>
      </c>
      <c r="H23" s="66">
        <f t="shared" si="1"/>
        <v>-286</v>
      </c>
      <c r="I23" s="20">
        <f t="shared" si="2"/>
        <v>-0.67142857142857137</v>
      </c>
      <c r="J23" s="21">
        <f t="shared" si="3"/>
        <v>-0.17228915662650601</v>
      </c>
    </row>
    <row r="24" spans="1:10" x14ac:dyDescent="0.25">
      <c r="A24" s="7" t="s">
        <v>192</v>
      </c>
      <c r="B24" s="65">
        <v>360</v>
      </c>
      <c r="C24" s="66">
        <v>380</v>
      </c>
      <c r="D24" s="65">
        <v>6766</v>
      </c>
      <c r="E24" s="66">
        <v>6821</v>
      </c>
      <c r="F24" s="67"/>
      <c r="G24" s="65">
        <f t="shared" si="0"/>
        <v>-20</v>
      </c>
      <c r="H24" s="66">
        <f t="shared" si="1"/>
        <v>-55</v>
      </c>
      <c r="I24" s="20">
        <f t="shared" si="2"/>
        <v>-5.2631578947368418E-2</v>
      </c>
      <c r="J24" s="21">
        <f t="shared" si="3"/>
        <v>-8.0633338220202321E-3</v>
      </c>
    </row>
    <row r="25" spans="1:10" x14ac:dyDescent="0.25">
      <c r="A25" s="7" t="s">
        <v>191</v>
      </c>
      <c r="B25" s="65">
        <v>178</v>
      </c>
      <c r="C25" s="66">
        <v>172</v>
      </c>
      <c r="D25" s="65">
        <v>1980</v>
      </c>
      <c r="E25" s="66">
        <v>2411</v>
      </c>
      <c r="F25" s="67"/>
      <c r="G25" s="65">
        <f t="shared" si="0"/>
        <v>6</v>
      </c>
      <c r="H25" s="66">
        <f t="shared" si="1"/>
        <v>-431</v>
      </c>
      <c r="I25" s="20">
        <f t="shared" si="2"/>
        <v>3.4883720930232558E-2</v>
      </c>
      <c r="J25" s="21">
        <f t="shared" si="3"/>
        <v>-0.17876399834093737</v>
      </c>
    </row>
    <row r="26" spans="1:10" x14ac:dyDescent="0.25">
      <c r="A26" s="7" t="s">
        <v>190</v>
      </c>
      <c r="B26" s="65">
        <v>0</v>
      </c>
      <c r="C26" s="66">
        <v>37</v>
      </c>
      <c r="D26" s="65">
        <v>341</v>
      </c>
      <c r="E26" s="66">
        <v>661</v>
      </c>
      <c r="F26" s="67"/>
      <c r="G26" s="65">
        <f t="shared" si="0"/>
        <v>-37</v>
      </c>
      <c r="H26" s="66">
        <f t="shared" si="1"/>
        <v>-320</v>
      </c>
      <c r="I26" s="20">
        <f t="shared" si="2"/>
        <v>-1</v>
      </c>
      <c r="J26" s="21">
        <f t="shared" si="3"/>
        <v>-0.48411497730711045</v>
      </c>
    </row>
    <row r="27" spans="1:10" x14ac:dyDescent="0.25">
      <c r="A27" s="7" t="s">
        <v>189</v>
      </c>
      <c r="B27" s="65">
        <v>34</v>
      </c>
      <c r="C27" s="66">
        <v>0</v>
      </c>
      <c r="D27" s="65">
        <v>223</v>
      </c>
      <c r="E27" s="66">
        <v>0</v>
      </c>
      <c r="F27" s="67"/>
      <c r="G27" s="65">
        <f t="shared" si="0"/>
        <v>34</v>
      </c>
      <c r="H27" s="66">
        <f t="shared" si="1"/>
        <v>223</v>
      </c>
      <c r="I27" s="20" t="str">
        <f t="shared" si="2"/>
        <v>-</v>
      </c>
      <c r="J27" s="21" t="str">
        <f t="shared" si="3"/>
        <v>-</v>
      </c>
    </row>
    <row r="28" spans="1:10" x14ac:dyDescent="0.25">
      <c r="A28" s="7" t="s">
        <v>188</v>
      </c>
      <c r="B28" s="65">
        <v>33</v>
      </c>
      <c r="C28" s="66">
        <v>44</v>
      </c>
      <c r="D28" s="65">
        <v>458</v>
      </c>
      <c r="E28" s="66">
        <v>517</v>
      </c>
      <c r="F28" s="67"/>
      <c r="G28" s="65">
        <f t="shared" si="0"/>
        <v>-11</v>
      </c>
      <c r="H28" s="66">
        <f t="shared" si="1"/>
        <v>-59</v>
      </c>
      <c r="I28" s="20">
        <f t="shared" si="2"/>
        <v>-0.25</v>
      </c>
      <c r="J28" s="21">
        <f t="shared" si="3"/>
        <v>-0.11411992263056092</v>
      </c>
    </row>
    <row r="29" spans="1:10" x14ac:dyDescent="0.25">
      <c r="A29" s="7" t="s">
        <v>187</v>
      </c>
      <c r="B29" s="65">
        <v>6477</v>
      </c>
      <c r="C29" s="66">
        <v>5492</v>
      </c>
      <c r="D29" s="65">
        <v>71809</v>
      </c>
      <c r="E29" s="66">
        <v>76740</v>
      </c>
      <c r="F29" s="67"/>
      <c r="G29" s="65">
        <f t="shared" si="0"/>
        <v>985</v>
      </c>
      <c r="H29" s="66">
        <f t="shared" si="1"/>
        <v>-4931</v>
      </c>
      <c r="I29" s="20">
        <f t="shared" si="2"/>
        <v>0.17935178441369265</v>
      </c>
      <c r="J29" s="21">
        <f t="shared" si="3"/>
        <v>-6.425592911128486E-2</v>
      </c>
    </row>
    <row r="30" spans="1:10" x14ac:dyDescent="0.25">
      <c r="A30" s="7" t="s">
        <v>186</v>
      </c>
      <c r="B30" s="65">
        <v>2272</v>
      </c>
      <c r="C30" s="66">
        <v>2152</v>
      </c>
      <c r="D30" s="65">
        <v>33833</v>
      </c>
      <c r="E30" s="66">
        <v>31966</v>
      </c>
      <c r="F30" s="67"/>
      <c r="G30" s="65">
        <f t="shared" si="0"/>
        <v>120</v>
      </c>
      <c r="H30" s="66">
        <f t="shared" si="1"/>
        <v>1867</v>
      </c>
      <c r="I30" s="20">
        <f t="shared" si="2"/>
        <v>5.5762081784386616E-2</v>
      </c>
      <c r="J30" s="21">
        <f t="shared" si="3"/>
        <v>5.8405806169054622E-2</v>
      </c>
    </row>
    <row r="31" spans="1:10" x14ac:dyDescent="0.25">
      <c r="A31" s="7" t="s">
        <v>185</v>
      </c>
      <c r="B31" s="65">
        <v>243</v>
      </c>
      <c r="C31" s="66">
        <v>192</v>
      </c>
      <c r="D31" s="65">
        <v>2276</v>
      </c>
      <c r="E31" s="66">
        <v>2739</v>
      </c>
      <c r="F31" s="67"/>
      <c r="G31" s="65">
        <f t="shared" si="0"/>
        <v>51</v>
      </c>
      <c r="H31" s="66">
        <f t="shared" si="1"/>
        <v>-463</v>
      </c>
      <c r="I31" s="20">
        <f t="shared" si="2"/>
        <v>0.265625</v>
      </c>
      <c r="J31" s="21">
        <f t="shared" si="3"/>
        <v>-0.16903979554581963</v>
      </c>
    </row>
    <row r="32" spans="1:10" x14ac:dyDescent="0.25">
      <c r="A32" s="7" t="s">
        <v>183</v>
      </c>
      <c r="B32" s="65">
        <v>18</v>
      </c>
      <c r="C32" s="66">
        <v>28</v>
      </c>
      <c r="D32" s="65">
        <v>341</v>
      </c>
      <c r="E32" s="66">
        <v>492</v>
      </c>
      <c r="F32" s="67"/>
      <c r="G32" s="65">
        <f t="shared" si="0"/>
        <v>-10</v>
      </c>
      <c r="H32" s="66">
        <f t="shared" si="1"/>
        <v>-151</v>
      </c>
      <c r="I32" s="20">
        <f t="shared" si="2"/>
        <v>-0.35714285714285715</v>
      </c>
      <c r="J32" s="21">
        <f t="shared" si="3"/>
        <v>-0.30691056910569103</v>
      </c>
    </row>
    <row r="33" spans="1:10" x14ac:dyDescent="0.25">
      <c r="A33" s="7" t="s">
        <v>182</v>
      </c>
      <c r="B33" s="65">
        <v>57</v>
      </c>
      <c r="C33" s="66">
        <v>32</v>
      </c>
      <c r="D33" s="65">
        <v>631</v>
      </c>
      <c r="E33" s="66">
        <v>930</v>
      </c>
      <c r="F33" s="67"/>
      <c r="G33" s="65">
        <f t="shared" si="0"/>
        <v>25</v>
      </c>
      <c r="H33" s="66">
        <f t="shared" si="1"/>
        <v>-299</v>
      </c>
      <c r="I33" s="20">
        <f t="shared" si="2"/>
        <v>0.78125</v>
      </c>
      <c r="J33" s="21">
        <f t="shared" si="3"/>
        <v>-0.32150537634408605</v>
      </c>
    </row>
    <row r="34" spans="1:10" x14ac:dyDescent="0.25">
      <c r="A34" s="7" t="s">
        <v>181</v>
      </c>
      <c r="B34" s="65">
        <v>28</v>
      </c>
      <c r="C34" s="66">
        <v>19</v>
      </c>
      <c r="D34" s="65">
        <v>420</v>
      </c>
      <c r="E34" s="66">
        <v>550</v>
      </c>
      <c r="F34" s="67"/>
      <c r="G34" s="65">
        <f t="shared" si="0"/>
        <v>9</v>
      </c>
      <c r="H34" s="66">
        <f t="shared" si="1"/>
        <v>-130</v>
      </c>
      <c r="I34" s="20">
        <f t="shared" si="2"/>
        <v>0.47368421052631576</v>
      </c>
      <c r="J34" s="21">
        <f t="shared" si="3"/>
        <v>-0.23636363636363636</v>
      </c>
    </row>
    <row r="35" spans="1:10" x14ac:dyDescent="0.25">
      <c r="A35" s="7" t="s">
        <v>180</v>
      </c>
      <c r="B35" s="65">
        <v>81</v>
      </c>
      <c r="C35" s="66">
        <v>51</v>
      </c>
      <c r="D35" s="65">
        <v>963</v>
      </c>
      <c r="E35" s="66">
        <v>1085</v>
      </c>
      <c r="F35" s="67"/>
      <c r="G35" s="65">
        <f t="shared" si="0"/>
        <v>30</v>
      </c>
      <c r="H35" s="66">
        <f t="shared" si="1"/>
        <v>-122</v>
      </c>
      <c r="I35" s="20">
        <f t="shared" si="2"/>
        <v>0.58823529411764708</v>
      </c>
      <c r="J35" s="21">
        <f t="shared" si="3"/>
        <v>-0.11244239631336406</v>
      </c>
    </row>
    <row r="36" spans="1:10" x14ac:dyDescent="0.25">
      <c r="A36" s="7" t="s">
        <v>179</v>
      </c>
      <c r="B36" s="65">
        <v>65</v>
      </c>
      <c r="C36" s="66">
        <v>169</v>
      </c>
      <c r="D36" s="65">
        <v>1197</v>
      </c>
      <c r="E36" s="66">
        <v>2052</v>
      </c>
      <c r="F36" s="67"/>
      <c r="G36" s="65">
        <f t="shared" si="0"/>
        <v>-104</v>
      </c>
      <c r="H36" s="66">
        <f t="shared" si="1"/>
        <v>-855</v>
      </c>
      <c r="I36" s="20">
        <f t="shared" si="2"/>
        <v>-0.61538461538461542</v>
      </c>
      <c r="J36" s="21">
        <f t="shared" si="3"/>
        <v>-0.41666666666666669</v>
      </c>
    </row>
    <row r="37" spans="1:10" x14ac:dyDescent="0.25">
      <c r="A37" s="7" t="s">
        <v>178</v>
      </c>
      <c r="B37" s="65">
        <v>168</v>
      </c>
      <c r="C37" s="66">
        <v>149</v>
      </c>
      <c r="D37" s="65">
        <v>2118</v>
      </c>
      <c r="E37" s="66">
        <v>2111</v>
      </c>
      <c r="F37" s="67"/>
      <c r="G37" s="65">
        <f t="shared" si="0"/>
        <v>19</v>
      </c>
      <c r="H37" s="66">
        <f t="shared" si="1"/>
        <v>7</v>
      </c>
      <c r="I37" s="20">
        <f t="shared" si="2"/>
        <v>0.12751677852348994</v>
      </c>
      <c r="J37" s="21">
        <f t="shared" si="3"/>
        <v>3.3159639981051635E-3</v>
      </c>
    </row>
    <row r="38" spans="1:10" x14ac:dyDescent="0.25">
      <c r="A38" s="7" t="s">
        <v>177</v>
      </c>
      <c r="B38" s="65">
        <v>5</v>
      </c>
      <c r="C38" s="66">
        <v>7</v>
      </c>
      <c r="D38" s="65">
        <v>166</v>
      </c>
      <c r="E38" s="66">
        <v>457</v>
      </c>
      <c r="F38" s="67"/>
      <c r="G38" s="65">
        <f t="shared" si="0"/>
        <v>-2</v>
      </c>
      <c r="H38" s="66">
        <f t="shared" si="1"/>
        <v>-291</v>
      </c>
      <c r="I38" s="20">
        <f t="shared" si="2"/>
        <v>-0.2857142857142857</v>
      </c>
      <c r="J38" s="21">
        <f t="shared" si="3"/>
        <v>-0.6367614879649891</v>
      </c>
    </row>
    <row r="39" spans="1:10" x14ac:dyDescent="0.25">
      <c r="A39" s="7" t="s">
        <v>176</v>
      </c>
      <c r="B39" s="65">
        <v>4744</v>
      </c>
      <c r="C39" s="66">
        <v>4337</v>
      </c>
      <c r="D39" s="65">
        <v>60000</v>
      </c>
      <c r="E39" s="66">
        <v>55203</v>
      </c>
      <c r="F39" s="67"/>
      <c r="G39" s="65">
        <f t="shared" si="0"/>
        <v>407</v>
      </c>
      <c r="H39" s="66">
        <f t="shared" si="1"/>
        <v>4797</v>
      </c>
      <c r="I39" s="20">
        <f t="shared" si="2"/>
        <v>9.3843670740142951E-2</v>
      </c>
      <c r="J39" s="21">
        <f t="shared" si="3"/>
        <v>8.6897451225476874E-2</v>
      </c>
    </row>
    <row r="40" spans="1:10" x14ac:dyDescent="0.25">
      <c r="A40" s="7" t="s">
        <v>175</v>
      </c>
      <c r="B40" s="65">
        <v>5</v>
      </c>
      <c r="C40" s="66">
        <v>37</v>
      </c>
      <c r="D40" s="65">
        <v>360</v>
      </c>
      <c r="E40" s="66">
        <v>557</v>
      </c>
      <c r="F40" s="67"/>
      <c r="G40" s="65">
        <f t="shared" si="0"/>
        <v>-32</v>
      </c>
      <c r="H40" s="66">
        <f t="shared" si="1"/>
        <v>-197</v>
      </c>
      <c r="I40" s="20">
        <f t="shared" si="2"/>
        <v>-0.86486486486486491</v>
      </c>
      <c r="J40" s="21">
        <f t="shared" si="3"/>
        <v>-0.35368043087971274</v>
      </c>
    </row>
    <row r="41" spans="1:10" x14ac:dyDescent="0.25">
      <c r="A41" s="7" t="s">
        <v>173</v>
      </c>
      <c r="B41" s="65">
        <v>459</v>
      </c>
      <c r="C41" s="66">
        <v>400</v>
      </c>
      <c r="D41" s="65">
        <v>6729</v>
      </c>
      <c r="E41" s="66">
        <v>6265</v>
      </c>
      <c r="F41" s="67"/>
      <c r="G41" s="65">
        <f t="shared" si="0"/>
        <v>59</v>
      </c>
      <c r="H41" s="66">
        <f t="shared" si="1"/>
        <v>464</v>
      </c>
      <c r="I41" s="20">
        <f t="shared" si="2"/>
        <v>0.14749999999999999</v>
      </c>
      <c r="J41" s="21">
        <f t="shared" si="3"/>
        <v>7.4062250598563445E-2</v>
      </c>
    </row>
    <row r="42" spans="1:10" x14ac:dyDescent="0.25">
      <c r="A42" s="7" t="s">
        <v>174</v>
      </c>
      <c r="B42" s="65">
        <v>2</v>
      </c>
      <c r="C42" s="66">
        <v>0</v>
      </c>
      <c r="D42" s="65">
        <v>9</v>
      </c>
      <c r="E42" s="66">
        <v>0</v>
      </c>
      <c r="F42" s="67"/>
      <c r="G42" s="65">
        <f t="shared" si="0"/>
        <v>2</v>
      </c>
      <c r="H42" s="66">
        <f t="shared" si="1"/>
        <v>9</v>
      </c>
      <c r="I42" s="20" t="str">
        <f t="shared" si="2"/>
        <v>-</v>
      </c>
      <c r="J42" s="21" t="str">
        <f t="shared" si="3"/>
        <v>-</v>
      </c>
    </row>
    <row r="43" spans="1:10" x14ac:dyDescent="0.25">
      <c r="A43" s="7" t="s">
        <v>184</v>
      </c>
      <c r="B43" s="65">
        <v>848</v>
      </c>
      <c r="C43" s="66">
        <v>645</v>
      </c>
      <c r="D43" s="65">
        <v>8893</v>
      </c>
      <c r="E43" s="66">
        <v>7563</v>
      </c>
      <c r="F43" s="67"/>
      <c r="G43" s="65">
        <f t="shared" si="0"/>
        <v>203</v>
      </c>
      <c r="H43" s="66">
        <f t="shared" si="1"/>
        <v>1330</v>
      </c>
      <c r="I43" s="20">
        <f t="shared" si="2"/>
        <v>0.31472868217054262</v>
      </c>
      <c r="J43" s="21">
        <f t="shared" si="3"/>
        <v>0.1758561417426947</v>
      </c>
    </row>
    <row r="44" spans="1:10" x14ac:dyDescent="0.25">
      <c r="A44" s="7"/>
      <c r="B44" s="65"/>
      <c r="C44" s="66"/>
      <c r="D44" s="65"/>
      <c r="E44" s="66"/>
      <c r="F44" s="67"/>
      <c r="G44" s="65"/>
      <c r="H44" s="66"/>
      <c r="I44" s="20"/>
      <c r="J44" s="21"/>
    </row>
    <row r="45" spans="1:10" s="43" customFormat="1" x14ac:dyDescent="0.25">
      <c r="A45" s="27" t="s">
        <v>28</v>
      </c>
      <c r="B45" s="71">
        <f>SUM(B15:B44)</f>
        <v>20204</v>
      </c>
      <c r="C45" s="72">
        <f>SUM(C15:C44)</f>
        <v>16458</v>
      </c>
      <c r="D45" s="71">
        <f>SUM(D15:D44)</f>
        <v>235591</v>
      </c>
      <c r="E45" s="72">
        <f>SUM(E15:E44)</f>
        <v>229775</v>
      </c>
      <c r="F45" s="73"/>
      <c r="G45" s="71">
        <f>B45-C45</f>
        <v>3746</v>
      </c>
      <c r="H45" s="72">
        <f>D45-E45</f>
        <v>5816</v>
      </c>
      <c r="I45" s="37">
        <f>IF(C45=0, "-", G45/C45)</f>
        <v>0.22760967310730343</v>
      </c>
      <c r="J45" s="38">
        <f>IF(E45=0, "-", H45/E45)</f>
        <v>2.5311717984985313E-2</v>
      </c>
    </row>
    <row r="46" spans="1:10" s="43" customFormat="1" x14ac:dyDescent="0.25">
      <c r="A46" s="27" t="s">
        <v>0</v>
      </c>
      <c r="B46" s="71">
        <f>B11+B45</f>
        <v>20204</v>
      </c>
      <c r="C46" s="77">
        <f>C11+C45</f>
        <v>16458</v>
      </c>
      <c r="D46" s="71">
        <f>D11+D45</f>
        <v>235591</v>
      </c>
      <c r="E46" s="77">
        <f>E11+E45</f>
        <v>229775</v>
      </c>
      <c r="F46" s="73"/>
      <c r="G46" s="71">
        <f>B46-C46</f>
        <v>3746</v>
      </c>
      <c r="H46" s="72">
        <f>D46-E46</f>
        <v>5816</v>
      </c>
      <c r="I46" s="37">
        <f>IF(C46=0, "-", G46/C46)</f>
        <v>0.22760967310730343</v>
      </c>
      <c r="J46" s="38">
        <f>IF(E46=0, "-", H46/E46)</f>
        <v>2.5311717984985313E-2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55"/>
  <sheetViews>
    <sheetView tabSelected="1" zoomScaleNormal="100" workbookViewId="0">
      <selection activeCell="M1" sqref="M1"/>
    </sheetView>
  </sheetViews>
  <sheetFormatPr defaultRowHeight="13.2" x14ac:dyDescent="0.25"/>
  <cols>
    <col min="1" max="1" width="29.88671875"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113</v>
      </c>
      <c r="B2" s="202" t="s">
        <v>104</v>
      </c>
      <c r="C2" s="198"/>
      <c r="D2" s="198"/>
      <c r="E2" s="203"/>
      <c r="F2" s="203"/>
      <c r="G2" s="203"/>
      <c r="H2" s="203"/>
      <c r="I2" s="203"/>
      <c r="J2" s="203"/>
      <c r="K2" s="203"/>
    </row>
    <row r="4" spans="1:11" ht="15.6" x14ac:dyDescent="0.3">
      <c r="A4" s="164" t="s">
        <v>115</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115</v>
      </c>
      <c r="B6" s="61" t="s">
        <v>12</v>
      </c>
      <c r="C6" s="62" t="s">
        <v>13</v>
      </c>
      <c r="D6" s="61" t="s">
        <v>12</v>
      </c>
      <c r="E6" s="63" t="s">
        <v>13</v>
      </c>
      <c r="F6" s="62" t="s">
        <v>12</v>
      </c>
      <c r="G6" s="62" t="s">
        <v>13</v>
      </c>
      <c r="H6" s="61" t="s">
        <v>12</v>
      </c>
      <c r="I6" s="63" t="s">
        <v>13</v>
      </c>
      <c r="J6" s="61"/>
      <c r="K6" s="63"/>
    </row>
    <row r="7" spans="1:11" x14ac:dyDescent="0.25">
      <c r="A7" s="7" t="s">
        <v>202</v>
      </c>
      <c r="B7" s="65">
        <v>3</v>
      </c>
      <c r="C7" s="34">
        <f>IF(B11=0, "-", B7/B11)</f>
        <v>3.7499999999999999E-2</v>
      </c>
      <c r="D7" s="65">
        <v>6</v>
      </c>
      <c r="E7" s="9">
        <f>IF(D11=0, "-", D7/D11)</f>
        <v>2.843601895734597E-2</v>
      </c>
      <c r="F7" s="81">
        <v>32</v>
      </c>
      <c r="G7" s="34">
        <f>IF(F11=0, "-", F7/F11)</f>
        <v>2.5620496397117692E-2</v>
      </c>
      <c r="H7" s="65">
        <v>85</v>
      </c>
      <c r="I7" s="9">
        <f>IF(H11=0, "-", H7/H11)</f>
        <v>4.12621359223301E-2</v>
      </c>
      <c r="J7" s="8">
        <f>IF(D7=0, "-", IF((B7-D7)/D7&lt;10, (B7-D7)/D7, "&gt;999%"))</f>
        <v>-0.5</v>
      </c>
      <c r="K7" s="9">
        <f>IF(H7=0, "-", IF((F7-H7)/H7&lt;10, (F7-H7)/H7, "&gt;999%"))</f>
        <v>-0.62352941176470589</v>
      </c>
    </row>
    <row r="8" spans="1:11" x14ac:dyDescent="0.25">
      <c r="A8" s="7" t="s">
        <v>203</v>
      </c>
      <c r="B8" s="65">
        <v>77</v>
      </c>
      <c r="C8" s="34">
        <f>IF(B11=0, "-", B8/B11)</f>
        <v>0.96250000000000002</v>
      </c>
      <c r="D8" s="65">
        <v>87</v>
      </c>
      <c r="E8" s="9">
        <f>IF(D11=0, "-", D8/D11)</f>
        <v>0.41232227488151657</v>
      </c>
      <c r="F8" s="81">
        <v>1023</v>
      </c>
      <c r="G8" s="34">
        <f>IF(F11=0, "-", F8/F11)</f>
        <v>0.81905524419535625</v>
      </c>
      <c r="H8" s="65">
        <v>1391</v>
      </c>
      <c r="I8" s="9">
        <f>IF(H11=0, "-", H8/H11)</f>
        <v>0.675242718446602</v>
      </c>
      <c r="J8" s="8">
        <f>IF(D8=0, "-", IF((B8-D8)/D8&lt;10, (B8-D8)/D8, "&gt;999%"))</f>
        <v>-0.11494252873563218</v>
      </c>
      <c r="K8" s="9">
        <f>IF(H8=0, "-", IF((F8-H8)/H8&lt;10, (F8-H8)/H8, "&gt;999%"))</f>
        <v>-0.26455787203450754</v>
      </c>
    </row>
    <row r="9" spans="1:11" x14ac:dyDescent="0.25">
      <c r="A9" s="7" t="s">
        <v>204</v>
      </c>
      <c r="B9" s="65">
        <v>0</v>
      </c>
      <c r="C9" s="34">
        <f>IF(B11=0, "-", B9/B11)</f>
        <v>0</v>
      </c>
      <c r="D9" s="65">
        <v>118</v>
      </c>
      <c r="E9" s="9">
        <f>IF(D11=0, "-", D9/D11)</f>
        <v>0.55924170616113744</v>
      </c>
      <c r="F9" s="81">
        <v>194</v>
      </c>
      <c r="G9" s="34">
        <f>IF(F11=0, "-", F9/F11)</f>
        <v>0.15532425940752603</v>
      </c>
      <c r="H9" s="65">
        <v>584</v>
      </c>
      <c r="I9" s="9">
        <f>IF(H11=0, "-", H9/H11)</f>
        <v>0.28349514563106798</v>
      </c>
      <c r="J9" s="8">
        <f>IF(D9=0, "-", IF((B9-D9)/D9&lt;10, (B9-D9)/D9, "&gt;999%"))</f>
        <v>-1</v>
      </c>
      <c r="K9" s="9">
        <f>IF(H9=0, "-", IF((F9-H9)/H9&lt;10, (F9-H9)/H9, "&gt;999%"))</f>
        <v>-0.6678082191780822</v>
      </c>
    </row>
    <row r="10" spans="1:11" x14ac:dyDescent="0.25">
      <c r="A10" s="2"/>
      <c r="B10" s="68"/>
      <c r="C10" s="33"/>
      <c r="D10" s="68"/>
      <c r="E10" s="6"/>
      <c r="F10" s="82"/>
      <c r="G10" s="33"/>
      <c r="H10" s="68"/>
      <c r="I10" s="6"/>
      <c r="J10" s="5"/>
      <c r="K10" s="6"/>
    </row>
    <row r="11" spans="1:11" s="43" customFormat="1" x14ac:dyDescent="0.25">
      <c r="A11" s="162" t="s">
        <v>612</v>
      </c>
      <c r="B11" s="71">
        <f>SUM(B7:B10)</f>
        <v>80</v>
      </c>
      <c r="C11" s="40">
        <f>B11/20204</f>
        <v>3.9596119580281135E-3</v>
      </c>
      <c r="D11" s="71">
        <f>SUM(D7:D10)</f>
        <v>211</v>
      </c>
      <c r="E11" s="41">
        <f>D11/16458</f>
        <v>1.282051282051282E-2</v>
      </c>
      <c r="F11" s="77">
        <f>SUM(F7:F10)</f>
        <v>1249</v>
      </c>
      <c r="G11" s="42">
        <f>F11/235591</f>
        <v>5.3015607557164749E-3</v>
      </c>
      <c r="H11" s="71">
        <f>SUM(H7:H10)</f>
        <v>2060</v>
      </c>
      <c r="I11" s="41">
        <f>H11/229775</f>
        <v>8.9652921336089656E-3</v>
      </c>
      <c r="J11" s="37">
        <f>IF(D11=0, "-", IF((B11-D11)/D11&lt;10, (B11-D11)/D11, "&gt;999%"))</f>
        <v>-0.62085308056872035</v>
      </c>
      <c r="K11" s="38">
        <f>IF(H11=0, "-", IF((F11-H11)/H11&lt;10, (F11-H11)/H11, "&gt;999%"))</f>
        <v>-0.39368932038834953</v>
      </c>
    </row>
    <row r="12" spans="1:11" x14ac:dyDescent="0.25">
      <c r="B12" s="83"/>
      <c r="D12" s="83"/>
      <c r="F12" s="83"/>
      <c r="H12" s="83"/>
    </row>
    <row r="13" spans="1:11" s="43" customFormat="1" x14ac:dyDescent="0.25">
      <c r="A13" s="162" t="s">
        <v>612</v>
      </c>
      <c r="B13" s="71">
        <v>80</v>
      </c>
      <c r="C13" s="40">
        <f>B13/20204</f>
        <v>3.9596119580281135E-3</v>
      </c>
      <c r="D13" s="71">
        <v>211</v>
      </c>
      <c r="E13" s="41">
        <f>D13/16458</f>
        <v>1.282051282051282E-2</v>
      </c>
      <c r="F13" s="77">
        <v>1249</v>
      </c>
      <c r="G13" s="42">
        <f>F13/235591</f>
        <v>5.3015607557164749E-3</v>
      </c>
      <c r="H13" s="71">
        <v>2060</v>
      </c>
      <c r="I13" s="41">
        <f>H13/229775</f>
        <v>8.9652921336089656E-3</v>
      </c>
      <c r="J13" s="37">
        <f>IF(D13=0, "-", IF((B13-D13)/D13&lt;10, (B13-D13)/D13, "&gt;999%"))</f>
        <v>-0.62085308056872035</v>
      </c>
      <c r="K13" s="38">
        <f>IF(H13=0, "-", IF((F13-H13)/H13&lt;10, (F13-H13)/H13, "&gt;999%"))</f>
        <v>-0.39368932038834953</v>
      </c>
    </row>
    <row r="14" spans="1:11" x14ac:dyDescent="0.25">
      <c r="B14" s="83"/>
      <c r="D14" s="83"/>
      <c r="F14" s="83"/>
      <c r="H14" s="83"/>
    </row>
    <row r="15" spans="1:11" ht="15.6" x14ac:dyDescent="0.3">
      <c r="A15" s="164" t="s">
        <v>116</v>
      </c>
      <c r="B15" s="196" t="s">
        <v>1</v>
      </c>
      <c r="C15" s="200"/>
      <c r="D15" s="200"/>
      <c r="E15" s="197"/>
      <c r="F15" s="196" t="s">
        <v>14</v>
      </c>
      <c r="G15" s="200"/>
      <c r="H15" s="200"/>
      <c r="I15" s="197"/>
      <c r="J15" s="196" t="s">
        <v>15</v>
      </c>
      <c r="K15" s="197"/>
    </row>
    <row r="16" spans="1:11" x14ac:dyDescent="0.25">
      <c r="A16" s="22"/>
      <c r="B16" s="196">
        <f>VALUE(RIGHT($B$2, 4))</f>
        <v>2022</v>
      </c>
      <c r="C16" s="197"/>
      <c r="D16" s="196">
        <f>B16-1</f>
        <v>2021</v>
      </c>
      <c r="E16" s="204"/>
      <c r="F16" s="196">
        <f>B16</f>
        <v>2022</v>
      </c>
      <c r="G16" s="204"/>
      <c r="H16" s="196">
        <f>D16</f>
        <v>2021</v>
      </c>
      <c r="I16" s="204"/>
      <c r="J16" s="140" t="s">
        <v>4</v>
      </c>
      <c r="K16" s="141" t="s">
        <v>2</v>
      </c>
    </row>
    <row r="17" spans="1:11" x14ac:dyDescent="0.25">
      <c r="A17" s="163" t="s">
        <v>140</v>
      </c>
      <c r="B17" s="61" t="s">
        <v>12</v>
      </c>
      <c r="C17" s="62" t="s">
        <v>13</v>
      </c>
      <c r="D17" s="61" t="s">
        <v>12</v>
      </c>
      <c r="E17" s="63" t="s">
        <v>13</v>
      </c>
      <c r="F17" s="62" t="s">
        <v>12</v>
      </c>
      <c r="G17" s="62" t="s">
        <v>13</v>
      </c>
      <c r="H17" s="61" t="s">
        <v>12</v>
      </c>
      <c r="I17" s="63" t="s">
        <v>13</v>
      </c>
      <c r="J17" s="61"/>
      <c r="K17" s="63"/>
    </row>
    <row r="18" spans="1:11" x14ac:dyDescent="0.25">
      <c r="A18" s="7" t="s">
        <v>205</v>
      </c>
      <c r="B18" s="65">
        <v>0</v>
      </c>
      <c r="C18" s="34">
        <f>IF(B30=0, "-", B18/B30)</f>
        <v>0</v>
      </c>
      <c r="D18" s="65">
        <v>2</v>
      </c>
      <c r="E18" s="9">
        <f>IF(D30=0, "-", D18/D30)</f>
        <v>3.134796238244514E-3</v>
      </c>
      <c r="F18" s="81">
        <v>12</v>
      </c>
      <c r="G18" s="34">
        <f>IF(F30=0, "-", F18/F30)</f>
        <v>1.3448391796481004E-3</v>
      </c>
      <c r="H18" s="65">
        <v>71</v>
      </c>
      <c r="I18" s="9">
        <f>IF(H30=0, "-", H18/H30)</f>
        <v>7.2338257768721345E-3</v>
      </c>
      <c r="J18" s="8">
        <f t="shared" ref="J18:J28" si="0">IF(D18=0, "-", IF((B18-D18)/D18&lt;10, (B18-D18)/D18, "&gt;999%"))</f>
        <v>-1</v>
      </c>
      <c r="K18" s="9">
        <f t="shared" ref="K18:K28" si="1">IF(H18=0, "-", IF((F18-H18)/H18&lt;10, (F18-H18)/H18, "&gt;999%"))</f>
        <v>-0.83098591549295775</v>
      </c>
    </row>
    <row r="19" spans="1:11" x14ac:dyDescent="0.25">
      <c r="A19" s="7" t="s">
        <v>206</v>
      </c>
      <c r="B19" s="65">
        <v>0</v>
      </c>
      <c r="C19" s="34">
        <f>IF(B30=0, "-", B19/B30)</f>
        <v>0</v>
      </c>
      <c r="D19" s="65">
        <v>0</v>
      </c>
      <c r="E19" s="9">
        <f>IF(D30=0, "-", D19/D30)</f>
        <v>0</v>
      </c>
      <c r="F19" s="81">
        <v>0</v>
      </c>
      <c r="G19" s="34">
        <f>IF(F30=0, "-", F19/F30)</f>
        <v>0</v>
      </c>
      <c r="H19" s="65">
        <v>103</v>
      </c>
      <c r="I19" s="9">
        <f>IF(H30=0, "-", H19/H30)</f>
        <v>1.0494141619969435E-2</v>
      </c>
      <c r="J19" s="8" t="str">
        <f t="shared" si="0"/>
        <v>-</v>
      </c>
      <c r="K19" s="9">
        <f t="shared" si="1"/>
        <v>-1</v>
      </c>
    </row>
    <row r="20" spans="1:11" x14ac:dyDescent="0.25">
      <c r="A20" s="7" t="s">
        <v>207</v>
      </c>
      <c r="B20" s="65">
        <v>1</v>
      </c>
      <c r="C20" s="34">
        <f>IF(B30=0, "-", B20/B30)</f>
        <v>1.5748031496062992E-3</v>
      </c>
      <c r="D20" s="65">
        <v>30</v>
      </c>
      <c r="E20" s="9">
        <f>IF(D30=0, "-", D20/D30)</f>
        <v>4.7021943573667714E-2</v>
      </c>
      <c r="F20" s="81">
        <v>124</v>
      </c>
      <c r="G20" s="34">
        <f>IF(F30=0, "-", F20/F30)</f>
        <v>1.3896671523030372E-2</v>
      </c>
      <c r="H20" s="65">
        <v>60</v>
      </c>
      <c r="I20" s="9">
        <f>IF(H30=0, "-", H20/H30)</f>
        <v>6.1130922058074376E-3</v>
      </c>
      <c r="J20" s="8">
        <f t="shared" si="0"/>
        <v>-0.96666666666666667</v>
      </c>
      <c r="K20" s="9">
        <f t="shared" si="1"/>
        <v>1.0666666666666667</v>
      </c>
    </row>
    <row r="21" spans="1:11" x14ac:dyDescent="0.25">
      <c r="A21" s="7" t="s">
        <v>208</v>
      </c>
      <c r="B21" s="65">
        <v>36</v>
      </c>
      <c r="C21" s="34">
        <f>IF(B30=0, "-", B21/B30)</f>
        <v>5.6692913385826771E-2</v>
      </c>
      <c r="D21" s="65">
        <v>92</v>
      </c>
      <c r="E21" s="9">
        <f>IF(D30=0, "-", D21/D30)</f>
        <v>0.14420062695924765</v>
      </c>
      <c r="F21" s="81">
        <v>943</v>
      </c>
      <c r="G21" s="34">
        <f>IF(F30=0, "-", F21/F30)</f>
        <v>0.10568194553401322</v>
      </c>
      <c r="H21" s="65">
        <v>1196</v>
      </c>
      <c r="I21" s="9">
        <f>IF(H30=0, "-", H21/H30)</f>
        <v>0.12185430463576159</v>
      </c>
      <c r="J21" s="8">
        <f t="shared" si="0"/>
        <v>-0.60869565217391308</v>
      </c>
      <c r="K21" s="9">
        <f t="shared" si="1"/>
        <v>-0.21153846153846154</v>
      </c>
    </row>
    <row r="22" spans="1:11" x14ac:dyDescent="0.25">
      <c r="A22" s="7" t="s">
        <v>209</v>
      </c>
      <c r="B22" s="65">
        <v>116</v>
      </c>
      <c r="C22" s="34">
        <f>IF(B30=0, "-", B22/B30)</f>
        <v>0.18267716535433071</v>
      </c>
      <c r="D22" s="65">
        <v>80</v>
      </c>
      <c r="E22" s="9">
        <f>IF(D30=0, "-", D22/D30)</f>
        <v>0.12539184952978055</v>
      </c>
      <c r="F22" s="81">
        <v>1216</v>
      </c>
      <c r="G22" s="34">
        <f>IF(F30=0, "-", F22/F30)</f>
        <v>0.13627703687100751</v>
      </c>
      <c r="H22" s="65">
        <v>1019</v>
      </c>
      <c r="I22" s="9">
        <f>IF(H30=0, "-", H22/H30)</f>
        <v>0.10382068262862965</v>
      </c>
      <c r="J22" s="8">
        <f t="shared" si="0"/>
        <v>0.45</v>
      </c>
      <c r="K22" s="9">
        <f t="shared" si="1"/>
        <v>0.19332679097154074</v>
      </c>
    </row>
    <row r="23" spans="1:11" x14ac:dyDescent="0.25">
      <c r="A23" s="7" t="s">
        <v>210</v>
      </c>
      <c r="B23" s="65">
        <v>344</v>
      </c>
      <c r="C23" s="34">
        <f>IF(B30=0, "-", B23/B30)</f>
        <v>0.54173228346456692</v>
      </c>
      <c r="D23" s="65">
        <v>182</v>
      </c>
      <c r="E23" s="9">
        <f>IF(D30=0, "-", D23/D30)</f>
        <v>0.28526645768025077</v>
      </c>
      <c r="F23" s="81">
        <v>4108</v>
      </c>
      <c r="G23" s="34">
        <f>IF(F30=0, "-", F23/F30)</f>
        <v>0.4603832791661997</v>
      </c>
      <c r="H23" s="65">
        <v>3591</v>
      </c>
      <c r="I23" s="9">
        <f>IF(H30=0, "-", H23/H30)</f>
        <v>0.36586856851757515</v>
      </c>
      <c r="J23" s="8">
        <f t="shared" si="0"/>
        <v>0.89010989010989006</v>
      </c>
      <c r="K23" s="9">
        <f t="shared" si="1"/>
        <v>0.14397103870788081</v>
      </c>
    </row>
    <row r="24" spans="1:11" x14ac:dyDescent="0.25">
      <c r="A24" s="7" t="s">
        <v>211</v>
      </c>
      <c r="B24" s="65">
        <v>4</v>
      </c>
      <c r="C24" s="34">
        <f>IF(B30=0, "-", B24/B30)</f>
        <v>6.2992125984251968E-3</v>
      </c>
      <c r="D24" s="65">
        <v>0</v>
      </c>
      <c r="E24" s="9">
        <f>IF(D30=0, "-", D24/D30)</f>
        <v>0</v>
      </c>
      <c r="F24" s="81">
        <v>30</v>
      </c>
      <c r="G24" s="34">
        <f>IF(F30=0, "-", F24/F30)</f>
        <v>3.3620979491202512E-3</v>
      </c>
      <c r="H24" s="65">
        <v>155</v>
      </c>
      <c r="I24" s="9">
        <f>IF(H30=0, "-", H24/H30)</f>
        <v>1.5792154865002548E-2</v>
      </c>
      <c r="J24" s="8" t="str">
        <f t="shared" si="0"/>
        <v>-</v>
      </c>
      <c r="K24" s="9">
        <f t="shared" si="1"/>
        <v>-0.80645161290322576</v>
      </c>
    </row>
    <row r="25" spans="1:11" x14ac:dyDescent="0.25">
      <c r="A25" s="7" t="s">
        <v>212</v>
      </c>
      <c r="B25" s="65">
        <v>0</v>
      </c>
      <c r="C25" s="34">
        <f>IF(B30=0, "-", B25/B30)</f>
        <v>0</v>
      </c>
      <c r="D25" s="65">
        <v>36</v>
      </c>
      <c r="E25" s="9">
        <f>IF(D30=0, "-", D25/D30)</f>
        <v>5.6426332288401257E-2</v>
      </c>
      <c r="F25" s="81">
        <v>341</v>
      </c>
      <c r="G25" s="34">
        <f>IF(F30=0, "-", F25/F30)</f>
        <v>3.821584668833352E-2</v>
      </c>
      <c r="H25" s="65">
        <v>527</v>
      </c>
      <c r="I25" s="9">
        <f>IF(H30=0, "-", H25/H30)</f>
        <v>5.3693326541008661E-2</v>
      </c>
      <c r="J25" s="8">
        <f t="shared" si="0"/>
        <v>-1</v>
      </c>
      <c r="K25" s="9">
        <f t="shared" si="1"/>
        <v>-0.35294117647058826</v>
      </c>
    </row>
    <row r="26" spans="1:11" x14ac:dyDescent="0.25">
      <c r="A26" s="7" t="s">
        <v>213</v>
      </c>
      <c r="B26" s="65">
        <v>91</v>
      </c>
      <c r="C26" s="34">
        <f>IF(B30=0, "-", B26/B30)</f>
        <v>0.14330708661417324</v>
      </c>
      <c r="D26" s="65">
        <v>79</v>
      </c>
      <c r="E26" s="9">
        <f>IF(D30=0, "-", D26/D30)</f>
        <v>0.1238244514106583</v>
      </c>
      <c r="F26" s="81">
        <v>1234</v>
      </c>
      <c r="G26" s="34">
        <f>IF(F30=0, "-", F26/F30)</f>
        <v>0.13829429564047965</v>
      </c>
      <c r="H26" s="65">
        <v>1095</v>
      </c>
      <c r="I26" s="9">
        <f>IF(H30=0, "-", H26/H30)</f>
        <v>0.11156393275598574</v>
      </c>
      <c r="J26" s="8">
        <f t="shared" si="0"/>
        <v>0.15189873417721519</v>
      </c>
      <c r="K26" s="9">
        <f t="shared" si="1"/>
        <v>0.12694063926940638</v>
      </c>
    </row>
    <row r="27" spans="1:11" x14ac:dyDescent="0.25">
      <c r="A27" s="7" t="s">
        <v>214</v>
      </c>
      <c r="B27" s="65">
        <v>37</v>
      </c>
      <c r="C27" s="34">
        <f>IF(B30=0, "-", B27/B30)</f>
        <v>5.826771653543307E-2</v>
      </c>
      <c r="D27" s="65">
        <v>35</v>
      </c>
      <c r="E27" s="9">
        <f>IF(D30=0, "-", D27/D30)</f>
        <v>5.4858934169278999E-2</v>
      </c>
      <c r="F27" s="81">
        <v>683</v>
      </c>
      <c r="G27" s="34">
        <f>IF(F30=0, "-", F27/F30)</f>
        <v>7.6543763308304383E-2</v>
      </c>
      <c r="H27" s="65">
        <v>939</v>
      </c>
      <c r="I27" s="9">
        <f>IF(H30=0, "-", H27/H30)</f>
        <v>9.5669893020886396E-2</v>
      </c>
      <c r="J27" s="8">
        <f t="shared" si="0"/>
        <v>5.7142857142857141E-2</v>
      </c>
      <c r="K27" s="9">
        <f t="shared" si="1"/>
        <v>-0.27263045793397234</v>
      </c>
    </row>
    <row r="28" spans="1:11" x14ac:dyDescent="0.25">
      <c r="A28" s="7" t="s">
        <v>215</v>
      </c>
      <c r="B28" s="65">
        <v>6</v>
      </c>
      <c r="C28" s="34">
        <f>IF(B30=0, "-", B28/B30)</f>
        <v>9.4488188976377951E-3</v>
      </c>
      <c r="D28" s="65">
        <v>102</v>
      </c>
      <c r="E28" s="9">
        <f>IF(D30=0, "-", D28/D30)</f>
        <v>0.15987460815047022</v>
      </c>
      <c r="F28" s="81">
        <v>232</v>
      </c>
      <c r="G28" s="34">
        <f>IF(F30=0, "-", F28/F30)</f>
        <v>2.6000224139863276E-2</v>
      </c>
      <c r="H28" s="65">
        <v>1059</v>
      </c>
      <c r="I28" s="9">
        <f>IF(H30=0, "-", H28/H30)</f>
        <v>0.10789607743250128</v>
      </c>
      <c r="J28" s="8">
        <f t="shared" si="0"/>
        <v>-0.94117647058823528</v>
      </c>
      <c r="K28" s="9">
        <f t="shared" si="1"/>
        <v>-0.78092540132200183</v>
      </c>
    </row>
    <row r="29" spans="1:11" x14ac:dyDescent="0.25">
      <c r="A29" s="2"/>
      <c r="B29" s="68"/>
      <c r="C29" s="33"/>
      <c r="D29" s="68"/>
      <c r="E29" s="6"/>
      <c r="F29" s="82"/>
      <c r="G29" s="33"/>
      <c r="H29" s="68"/>
      <c r="I29" s="6"/>
      <c r="J29" s="5"/>
      <c r="K29" s="6"/>
    </row>
    <row r="30" spans="1:11" s="43" customFormat="1" x14ac:dyDescent="0.25">
      <c r="A30" s="162" t="s">
        <v>611</v>
      </c>
      <c r="B30" s="71">
        <f>SUM(B18:B29)</f>
        <v>635</v>
      </c>
      <c r="C30" s="40">
        <f>B30/20204</f>
        <v>3.1429419916848146E-2</v>
      </c>
      <c r="D30" s="71">
        <f>SUM(D18:D29)</f>
        <v>638</v>
      </c>
      <c r="E30" s="41">
        <f>D30/16458</f>
        <v>3.876534208287763E-2</v>
      </c>
      <c r="F30" s="77">
        <f>SUM(F18:F29)</f>
        <v>8923</v>
      </c>
      <c r="G30" s="42">
        <f>F30/235591</f>
        <v>3.7874961267620577E-2</v>
      </c>
      <c r="H30" s="71">
        <f>SUM(H18:H29)</f>
        <v>9815</v>
      </c>
      <c r="I30" s="41">
        <f>H30/229775</f>
        <v>4.2715700141442714E-2</v>
      </c>
      <c r="J30" s="37">
        <f>IF(D30=0, "-", IF((B30-D30)/D30&lt;10, (B30-D30)/D30, "&gt;999%"))</f>
        <v>-4.7021943573667714E-3</v>
      </c>
      <c r="K30" s="38">
        <f>IF(H30=0, "-", IF((F30-H30)/H30&lt;10, (F30-H30)/H30, "&gt;999%"))</f>
        <v>-9.0881304126337242E-2</v>
      </c>
    </row>
    <row r="31" spans="1:11" x14ac:dyDescent="0.25">
      <c r="B31" s="83"/>
      <c r="D31" s="83"/>
      <c r="F31" s="83"/>
      <c r="H31" s="83"/>
    </row>
    <row r="32" spans="1:11" x14ac:dyDescent="0.25">
      <c r="A32" s="163" t="s">
        <v>141</v>
      </c>
      <c r="B32" s="61" t="s">
        <v>12</v>
      </c>
      <c r="C32" s="62" t="s">
        <v>13</v>
      </c>
      <c r="D32" s="61" t="s">
        <v>12</v>
      </c>
      <c r="E32" s="63" t="s">
        <v>13</v>
      </c>
      <c r="F32" s="62" t="s">
        <v>12</v>
      </c>
      <c r="G32" s="62" t="s">
        <v>13</v>
      </c>
      <c r="H32" s="61" t="s">
        <v>12</v>
      </c>
      <c r="I32" s="63" t="s">
        <v>13</v>
      </c>
      <c r="J32" s="61"/>
      <c r="K32" s="63"/>
    </row>
    <row r="33" spans="1:11" x14ac:dyDescent="0.25">
      <c r="A33" s="7" t="s">
        <v>216</v>
      </c>
      <c r="B33" s="65">
        <v>2</v>
      </c>
      <c r="C33" s="34">
        <f>IF(B37=0, "-", B33/B37)</f>
        <v>7.407407407407407E-2</v>
      </c>
      <c r="D33" s="65">
        <v>0</v>
      </c>
      <c r="E33" s="9">
        <f>IF(D37=0, "-", D33/D37)</f>
        <v>0</v>
      </c>
      <c r="F33" s="81">
        <v>75</v>
      </c>
      <c r="G33" s="34">
        <f>IF(F37=0, "-", F33/F37)</f>
        <v>0.17045454545454544</v>
      </c>
      <c r="H33" s="65">
        <v>104</v>
      </c>
      <c r="I33" s="9">
        <f>IF(H37=0, "-", H33/H37)</f>
        <v>0.18978102189781021</v>
      </c>
      <c r="J33" s="8" t="str">
        <f>IF(D33=0, "-", IF((B33-D33)/D33&lt;10, (B33-D33)/D33, "&gt;999%"))</f>
        <v>-</v>
      </c>
      <c r="K33" s="9">
        <f>IF(H33=0, "-", IF((F33-H33)/H33&lt;10, (F33-H33)/H33, "&gt;999%"))</f>
        <v>-0.27884615384615385</v>
      </c>
    </row>
    <row r="34" spans="1:11" x14ac:dyDescent="0.25">
      <c r="A34" s="7" t="s">
        <v>217</v>
      </c>
      <c r="B34" s="65">
        <v>0</v>
      </c>
      <c r="C34" s="34">
        <f>IF(B37=0, "-", B34/B37)</f>
        <v>0</v>
      </c>
      <c r="D34" s="65">
        <v>1</v>
      </c>
      <c r="E34" s="9">
        <f>IF(D37=0, "-", D34/D37)</f>
        <v>2.7027027027027029E-2</v>
      </c>
      <c r="F34" s="81">
        <v>10</v>
      </c>
      <c r="G34" s="34">
        <f>IF(F37=0, "-", F34/F37)</f>
        <v>2.2727272727272728E-2</v>
      </c>
      <c r="H34" s="65">
        <v>10</v>
      </c>
      <c r="I34" s="9">
        <f>IF(H37=0, "-", H34/H37)</f>
        <v>1.824817518248175E-2</v>
      </c>
      <c r="J34" s="8">
        <f>IF(D34=0, "-", IF((B34-D34)/D34&lt;10, (B34-D34)/D34, "&gt;999%"))</f>
        <v>-1</v>
      </c>
      <c r="K34" s="9">
        <f>IF(H34=0, "-", IF((F34-H34)/H34&lt;10, (F34-H34)/H34, "&gt;999%"))</f>
        <v>0</v>
      </c>
    </row>
    <row r="35" spans="1:11" x14ac:dyDescent="0.25">
      <c r="A35" s="7" t="s">
        <v>218</v>
      </c>
      <c r="B35" s="65">
        <v>25</v>
      </c>
      <c r="C35" s="34">
        <f>IF(B37=0, "-", B35/B37)</f>
        <v>0.92592592592592593</v>
      </c>
      <c r="D35" s="65">
        <v>36</v>
      </c>
      <c r="E35" s="9">
        <f>IF(D37=0, "-", D35/D37)</f>
        <v>0.97297297297297303</v>
      </c>
      <c r="F35" s="81">
        <v>355</v>
      </c>
      <c r="G35" s="34">
        <f>IF(F37=0, "-", F35/F37)</f>
        <v>0.80681818181818177</v>
      </c>
      <c r="H35" s="65">
        <v>434</v>
      </c>
      <c r="I35" s="9">
        <f>IF(H37=0, "-", H35/H37)</f>
        <v>0.79197080291970801</v>
      </c>
      <c r="J35" s="8">
        <f>IF(D35=0, "-", IF((B35-D35)/D35&lt;10, (B35-D35)/D35, "&gt;999%"))</f>
        <v>-0.30555555555555558</v>
      </c>
      <c r="K35" s="9">
        <f>IF(H35=0, "-", IF((F35-H35)/H35&lt;10, (F35-H35)/H35, "&gt;999%"))</f>
        <v>-0.18202764976958524</v>
      </c>
    </row>
    <row r="36" spans="1:11" x14ac:dyDescent="0.25">
      <c r="A36" s="2"/>
      <c r="B36" s="68"/>
      <c r="C36" s="33"/>
      <c r="D36" s="68"/>
      <c r="E36" s="6"/>
      <c r="F36" s="82"/>
      <c r="G36" s="33"/>
      <c r="H36" s="68"/>
      <c r="I36" s="6"/>
      <c r="J36" s="5"/>
      <c r="K36" s="6"/>
    </row>
    <row r="37" spans="1:11" s="43" customFormat="1" x14ac:dyDescent="0.25">
      <c r="A37" s="162" t="s">
        <v>610</v>
      </c>
      <c r="B37" s="71">
        <f>SUM(B33:B36)</f>
        <v>27</v>
      </c>
      <c r="C37" s="40">
        <f>B37/20204</f>
        <v>1.3363690358344882E-3</v>
      </c>
      <c r="D37" s="71">
        <f>SUM(D33:D36)</f>
        <v>37</v>
      </c>
      <c r="E37" s="41">
        <f>D37/16458</f>
        <v>2.248146797909831E-3</v>
      </c>
      <c r="F37" s="77">
        <f>SUM(F33:F36)</f>
        <v>440</v>
      </c>
      <c r="G37" s="42">
        <f>F37/235591</f>
        <v>1.8676435008128493E-3</v>
      </c>
      <c r="H37" s="71">
        <f>SUM(H33:H36)</f>
        <v>548</v>
      </c>
      <c r="I37" s="41">
        <f>H37/229775</f>
        <v>2.384941790882385E-3</v>
      </c>
      <c r="J37" s="37">
        <f>IF(D37=0, "-", IF((B37-D37)/D37&lt;10, (B37-D37)/D37, "&gt;999%"))</f>
        <v>-0.27027027027027029</v>
      </c>
      <c r="K37" s="38">
        <f>IF(H37=0, "-", IF((F37-H37)/H37&lt;10, (F37-H37)/H37, "&gt;999%"))</f>
        <v>-0.19708029197080293</v>
      </c>
    </row>
    <row r="38" spans="1:11" x14ac:dyDescent="0.25">
      <c r="B38" s="83"/>
      <c r="D38" s="83"/>
      <c r="F38" s="83"/>
      <c r="H38" s="83"/>
    </row>
    <row r="39" spans="1:11" s="43" customFormat="1" x14ac:dyDescent="0.25">
      <c r="A39" s="162" t="s">
        <v>609</v>
      </c>
      <c r="B39" s="71">
        <v>662</v>
      </c>
      <c r="C39" s="40">
        <f>B39/20204</f>
        <v>3.2765788952682638E-2</v>
      </c>
      <c r="D39" s="71">
        <v>675</v>
      </c>
      <c r="E39" s="41">
        <f>D39/16458</f>
        <v>4.1013488880787458E-2</v>
      </c>
      <c r="F39" s="77">
        <v>9363</v>
      </c>
      <c r="G39" s="42">
        <f>F39/235591</f>
        <v>3.9742604768433429E-2</v>
      </c>
      <c r="H39" s="71">
        <v>10363</v>
      </c>
      <c r="I39" s="41">
        <f>H39/229775</f>
        <v>4.5100641932325103E-2</v>
      </c>
      <c r="J39" s="37">
        <f>IF(D39=0, "-", IF((B39-D39)/D39&lt;10, (B39-D39)/D39, "&gt;999%"))</f>
        <v>-1.9259259259259261E-2</v>
      </c>
      <c r="K39" s="38">
        <f>IF(H39=0, "-", IF((F39-H39)/H39&lt;10, (F39-H39)/H39, "&gt;999%"))</f>
        <v>-9.6497153333976654E-2</v>
      </c>
    </row>
    <row r="40" spans="1:11" x14ac:dyDescent="0.25">
      <c r="B40" s="83"/>
      <c r="D40" s="83"/>
      <c r="F40" s="83"/>
      <c r="H40" s="83"/>
    </row>
    <row r="41" spans="1:11" ht="15.6" x14ac:dyDescent="0.3">
      <c r="A41" s="164" t="s">
        <v>117</v>
      </c>
      <c r="B41" s="196" t="s">
        <v>1</v>
      </c>
      <c r="C41" s="200"/>
      <c r="D41" s="200"/>
      <c r="E41" s="197"/>
      <c r="F41" s="196" t="s">
        <v>14</v>
      </c>
      <c r="G41" s="200"/>
      <c r="H41" s="200"/>
      <c r="I41" s="197"/>
      <c r="J41" s="196" t="s">
        <v>15</v>
      </c>
      <c r="K41" s="197"/>
    </row>
    <row r="42" spans="1:11" x14ac:dyDescent="0.25">
      <c r="A42" s="22"/>
      <c r="B42" s="196">
        <f>VALUE(RIGHT($B$2, 4))</f>
        <v>2022</v>
      </c>
      <c r="C42" s="197"/>
      <c r="D42" s="196">
        <f>B42-1</f>
        <v>2021</v>
      </c>
      <c r="E42" s="204"/>
      <c r="F42" s="196">
        <f>B42</f>
        <v>2022</v>
      </c>
      <c r="G42" s="204"/>
      <c r="H42" s="196">
        <f>D42</f>
        <v>2021</v>
      </c>
      <c r="I42" s="204"/>
      <c r="J42" s="140" t="s">
        <v>4</v>
      </c>
      <c r="K42" s="141" t="s">
        <v>2</v>
      </c>
    </row>
    <row r="43" spans="1:11" x14ac:dyDescent="0.25">
      <c r="A43" s="163" t="s">
        <v>142</v>
      </c>
      <c r="B43" s="61" t="s">
        <v>12</v>
      </c>
      <c r="C43" s="62" t="s">
        <v>13</v>
      </c>
      <c r="D43" s="61" t="s">
        <v>12</v>
      </c>
      <c r="E43" s="63" t="s">
        <v>13</v>
      </c>
      <c r="F43" s="62" t="s">
        <v>12</v>
      </c>
      <c r="G43" s="62" t="s">
        <v>13</v>
      </c>
      <c r="H43" s="61" t="s">
        <v>12</v>
      </c>
      <c r="I43" s="63" t="s">
        <v>13</v>
      </c>
      <c r="J43" s="61"/>
      <c r="K43" s="63"/>
    </row>
    <row r="44" spans="1:11" x14ac:dyDescent="0.25">
      <c r="A44" s="7" t="s">
        <v>219</v>
      </c>
      <c r="B44" s="65">
        <v>0</v>
      </c>
      <c r="C44" s="34">
        <f>IF(B61=0, "-", B44/B61)</f>
        <v>0</v>
      </c>
      <c r="D44" s="65">
        <v>0</v>
      </c>
      <c r="E44" s="9">
        <f>IF(D61=0, "-", D44/D61)</f>
        <v>0</v>
      </c>
      <c r="F44" s="81">
        <v>0</v>
      </c>
      <c r="G44" s="34">
        <f>IF(F61=0, "-", F44/F61)</f>
        <v>0</v>
      </c>
      <c r="H44" s="65">
        <v>5</v>
      </c>
      <c r="I44" s="9">
        <f>IF(H61=0, "-", H44/H61)</f>
        <v>2.3571563266075807E-4</v>
      </c>
      <c r="J44" s="8" t="str">
        <f t="shared" ref="J44:J59" si="2">IF(D44=0, "-", IF((B44-D44)/D44&lt;10, (B44-D44)/D44, "&gt;999%"))</f>
        <v>-</v>
      </c>
      <c r="K44" s="9">
        <f t="shared" ref="K44:K59" si="3">IF(H44=0, "-", IF((F44-H44)/H44&lt;10, (F44-H44)/H44, "&gt;999%"))</f>
        <v>-1</v>
      </c>
    </row>
    <row r="45" spans="1:11" x14ac:dyDescent="0.25">
      <c r="A45" s="7" t="s">
        <v>220</v>
      </c>
      <c r="B45" s="65">
        <v>1</v>
      </c>
      <c r="C45" s="34">
        <f>IF(B61=0, "-", B45/B61)</f>
        <v>7.9365079365079365E-4</v>
      </c>
      <c r="D45" s="65">
        <v>10</v>
      </c>
      <c r="E45" s="9">
        <f>IF(D61=0, "-", D45/D61)</f>
        <v>8.5324232081911266E-3</v>
      </c>
      <c r="F45" s="81">
        <v>33</v>
      </c>
      <c r="G45" s="34">
        <f>IF(F61=0, "-", F45/F61)</f>
        <v>1.9696788826548883E-3</v>
      </c>
      <c r="H45" s="65">
        <v>132</v>
      </c>
      <c r="I45" s="9">
        <f>IF(H61=0, "-", H45/H61)</f>
        <v>6.2228927022440128E-3</v>
      </c>
      <c r="J45" s="8">
        <f t="shared" si="2"/>
        <v>-0.9</v>
      </c>
      <c r="K45" s="9">
        <f t="shared" si="3"/>
        <v>-0.75</v>
      </c>
    </row>
    <row r="46" spans="1:11" x14ac:dyDescent="0.25">
      <c r="A46" s="7" t="s">
        <v>221</v>
      </c>
      <c r="B46" s="65">
        <v>15</v>
      </c>
      <c r="C46" s="34">
        <f>IF(B61=0, "-", B46/B61)</f>
        <v>1.1904761904761904E-2</v>
      </c>
      <c r="D46" s="65">
        <v>5</v>
      </c>
      <c r="E46" s="9">
        <f>IF(D61=0, "-", D46/D61)</f>
        <v>4.2662116040955633E-3</v>
      </c>
      <c r="F46" s="81">
        <v>154</v>
      </c>
      <c r="G46" s="34">
        <f>IF(F61=0, "-", F46/F61)</f>
        <v>9.1918347857228126E-3</v>
      </c>
      <c r="H46" s="65">
        <v>524</v>
      </c>
      <c r="I46" s="9">
        <f>IF(H61=0, "-", H46/H61)</f>
        <v>2.4702998302847445E-2</v>
      </c>
      <c r="J46" s="8">
        <f t="shared" si="2"/>
        <v>2</v>
      </c>
      <c r="K46" s="9">
        <f t="shared" si="3"/>
        <v>-0.70610687022900764</v>
      </c>
    </row>
    <row r="47" spans="1:11" x14ac:dyDescent="0.25">
      <c r="A47" s="7" t="s">
        <v>222</v>
      </c>
      <c r="B47" s="65">
        <v>239</v>
      </c>
      <c r="C47" s="34">
        <f>IF(B61=0, "-", B47/B61)</f>
        <v>0.18968253968253967</v>
      </c>
      <c r="D47" s="65">
        <v>521</v>
      </c>
      <c r="E47" s="9">
        <f>IF(D61=0, "-", D47/D61)</f>
        <v>0.44453924914675769</v>
      </c>
      <c r="F47" s="81">
        <v>4837</v>
      </c>
      <c r="G47" s="34">
        <f>IF(F61=0, "-", F47/F61)</f>
        <v>0.28870717440611199</v>
      </c>
      <c r="H47" s="65">
        <v>5988</v>
      </c>
      <c r="I47" s="9">
        <f>IF(H61=0, "-", H47/H61)</f>
        <v>0.28229304167452385</v>
      </c>
      <c r="J47" s="8">
        <f t="shared" si="2"/>
        <v>-0.5412667946257198</v>
      </c>
      <c r="K47" s="9">
        <f t="shared" si="3"/>
        <v>-0.19221776887107547</v>
      </c>
    </row>
    <row r="48" spans="1:11" x14ac:dyDescent="0.25">
      <c r="A48" s="7" t="s">
        <v>223</v>
      </c>
      <c r="B48" s="65">
        <v>1</v>
      </c>
      <c r="C48" s="34">
        <f>IF(B61=0, "-", B48/B61)</f>
        <v>7.9365079365079365E-4</v>
      </c>
      <c r="D48" s="65">
        <v>14</v>
      </c>
      <c r="E48" s="9">
        <f>IF(D61=0, "-", D48/D61)</f>
        <v>1.1945392491467578E-2</v>
      </c>
      <c r="F48" s="81">
        <v>260</v>
      </c>
      <c r="G48" s="34">
        <f>IF(F61=0, "-", F48/F61)</f>
        <v>1.5518682105765787E-2</v>
      </c>
      <c r="H48" s="65">
        <v>84</v>
      </c>
      <c r="I48" s="9">
        <f>IF(H61=0, "-", H48/H61)</f>
        <v>3.9600226287007352E-3</v>
      </c>
      <c r="J48" s="8">
        <f t="shared" si="2"/>
        <v>-0.9285714285714286</v>
      </c>
      <c r="K48" s="9">
        <f t="shared" si="3"/>
        <v>2.0952380952380953</v>
      </c>
    </row>
    <row r="49" spans="1:11" x14ac:dyDescent="0.25">
      <c r="A49" s="7" t="s">
        <v>224</v>
      </c>
      <c r="B49" s="65">
        <v>87</v>
      </c>
      <c r="C49" s="34">
        <f>IF(B61=0, "-", B49/B61)</f>
        <v>6.9047619047619052E-2</v>
      </c>
      <c r="D49" s="65">
        <v>155</v>
      </c>
      <c r="E49" s="9">
        <f>IF(D61=0, "-", D49/D61)</f>
        <v>0.13225255972696245</v>
      </c>
      <c r="F49" s="81">
        <v>2541</v>
      </c>
      <c r="G49" s="34">
        <f>IF(F61=0, "-", F49/F61)</f>
        <v>0.15166527396442642</v>
      </c>
      <c r="H49" s="65">
        <v>3757</v>
      </c>
      <c r="I49" s="9">
        <f>IF(H61=0, "-", H49/H61)</f>
        <v>0.17711672638129361</v>
      </c>
      <c r="J49" s="8">
        <f t="shared" si="2"/>
        <v>-0.43870967741935485</v>
      </c>
      <c r="K49" s="9">
        <f t="shared" si="3"/>
        <v>-0.32366249667287728</v>
      </c>
    </row>
    <row r="50" spans="1:11" x14ac:dyDescent="0.25">
      <c r="A50" s="7" t="s">
        <v>225</v>
      </c>
      <c r="B50" s="65">
        <v>331</v>
      </c>
      <c r="C50" s="34">
        <f>IF(B61=0, "-", B50/B61)</f>
        <v>0.26269841269841271</v>
      </c>
      <c r="D50" s="65">
        <v>154</v>
      </c>
      <c r="E50" s="9">
        <f>IF(D61=0, "-", D50/D61)</f>
        <v>0.13139931740614336</v>
      </c>
      <c r="F50" s="81">
        <v>2056</v>
      </c>
      <c r="G50" s="34">
        <f>IF(F61=0, "-", F50/F61)</f>
        <v>0.12271696311328638</v>
      </c>
      <c r="H50" s="65">
        <v>3051</v>
      </c>
      <c r="I50" s="9">
        <f>IF(H61=0, "-", H50/H61)</f>
        <v>0.14383367904959457</v>
      </c>
      <c r="J50" s="8">
        <f t="shared" si="2"/>
        <v>1.1493506493506493</v>
      </c>
      <c r="K50" s="9">
        <f t="shared" si="3"/>
        <v>-0.32612258275975092</v>
      </c>
    </row>
    <row r="51" spans="1:11" x14ac:dyDescent="0.25">
      <c r="A51" s="7" t="s">
        <v>226</v>
      </c>
      <c r="B51" s="65">
        <v>4</v>
      </c>
      <c r="C51" s="34">
        <f>IF(B61=0, "-", B51/B61)</f>
        <v>3.1746031746031746E-3</v>
      </c>
      <c r="D51" s="65">
        <v>0</v>
      </c>
      <c r="E51" s="9">
        <f>IF(D61=0, "-", D51/D61)</f>
        <v>0</v>
      </c>
      <c r="F51" s="81">
        <v>10</v>
      </c>
      <c r="G51" s="34">
        <f>IF(F61=0, "-", F51/F61)</f>
        <v>5.9687238868329955E-4</v>
      </c>
      <c r="H51" s="65">
        <v>2</v>
      </c>
      <c r="I51" s="9">
        <f>IF(H61=0, "-", H51/H61)</f>
        <v>9.4286253064303221E-5</v>
      </c>
      <c r="J51" s="8" t="str">
        <f t="shared" si="2"/>
        <v>-</v>
      </c>
      <c r="K51" s="9">
        <f t="shared" si="3"/>
        <v>4</v>
      </c>
    </row>
    <row r="52" spans="1:11" x14ac:dyDescent="0.25">
      <c r="A52" s="7" t="s">
        <v>227</v>
      </c>
      <c r="B52" s="65">
        <v>0</v>
      </c>
      <c r="C52" s="34">
        <f>IF(B61=0, "-", B52/B61)</f>
        <v>0</v>
      </c>
      <c r="D52" s="65">
        <v>0</v>
      </c>
      <c r="E52" s="9">
        <f>IF(D61=0, "-", D52/D61)</f>
        <v>0</v>
      </c>
      <c r="F52" s="81">
        <v>16</v>
      </c>
      <c r="G52" s="34">
        <f>IF(F61=0, "-", F52/F61)</f>
        <v>9.5499582189327917E-4</v>
      </c>
      <c r="H52" s="65">
        <v>25</v>
      </c>
      <c r="I52" s="9">
        <f>IF(H61=0, "-", H52/H61)</f>
        <v>1.1785781633037902E-3</v>
      </c>
      <c r="J52" s="8" t="str">
        <f t="shared" si="2"/>
        <v>-</v>
      </c>
      <c r="K52" s="9">
        <f t="shared" si="3"/>
        <v>-0.36</v>
      </c>
    </row>
    <row r="53" spans="1:11" x14ac:dyDescent="0.25">
      <c r="A53" s="7" t="s">
        <v>228</v>
      </c>
      <c r="B53" s="65">
        <v>1</v>
      </c>
      <c r="C53" s="34">
        <f>IF(B61=0, "-", B53/B61)</f>
        <v>7.9365079365079365E-4</v>
      </c>
      <c r="D53" s="65">
        <v>9</v>
      </c>
      <c r="E53" s="9">
        <f>IF(D61=0, "-", D53/D61)</f>
        <v>7.6791808873720134E-3</v>
      </c>
      <c r="F53" s="81">
        <v>65</v>
      </c>
      <c r="G53" s="34">
        <f>IF(F61=0, "-", F53/F61)</f>
        <v>3.8796705264414469E-3</v>
      </c>
      <c r="H53" s="65">
        <v>159</v>
      </c>
      <c r="I53" s="9">
        <f>IF(H61=0, "-", H53/H61)</f>
        <v>7.4957571186121067E-3</v>
      </c>
      <c r="J53" s="8">
        <f t="shared" si="2"/>
        <v>-0.88888888888888884</v>
      </c>
      <c r="K53" s="9">
        <f t="shared" si="3"/>
        <v>-0.5911949685534591</v>
      </c>
    </row>
    <row r="54" spans="1:11" x14ac:dyDescent="0.25">
      <c r="A54" s="7" t="s">
        <v>229</v>
      </c>
      <c r="B54" s="65">
        <v>51</v>
      </c>
      <c r="C54" s="34">
        <f>IF(B61=0, "-", B54/B61)</f>
        <v>4.0476190476190478E-2</v>
      </c>
      <c r="D54" s="65">
        <v>24</v>
      </c>
      <c r="E54" s="9">
        <f>IF(D61=0, "-", D54/D61)</f>
        <v>2.0477815699658702E-2</v>
      </c>
      <c r="F54" s="81">
        <v>550</v>
      </c>
      <c r="G54" s="34">
        <f>IF(F61=0, "-", F54/F61)</f>
        <v>3.2827981377581472E-2</v>
      </c>
      <c r="H54" s="65">
        <v>588</v>
      </c>
      <c r="I54" s="9">
        <f>IF(H61=0, "-", H54/H61)</f>
        <v>2.7720158400905148E-2</v>
      </c>
      <c r="J54" s="8">
        <f t="shared" si="2"/>
        <v>1.125</v>
      </c>
      <c r="K54" s="9">
        <f t="shared" si="3"/>
        <v>-6.4625850340136057E-2</v>
      </c>
    </row>
    <row r="55" spans="1:11" x14ac:dyDescent="0.25">
      <c r="A55" s="7" t="s">
        <v>230</v>
      </c>
      <c r="B55" s="65">
        <v>69</v>
      </c>
      <c r="C55" s="34">
        <f>IF(B61=0, "-", B55/B61)</f>
        <v>5.4761904761904762E-2</v>
      </c>
      <c r="D55" s="65">
        <v>8</v>
      </c>
      <c r="E55" s="9">
        <f>IF(D61=0, "-", D55/D61)</f>
        <v>6.8259385665529011E-3</v>
      </c>
      <c r="F55" s="81">
        <v>437</v>
      </c>
      <c r="G55" s="34">
        <f>IF(F61=0, "-", F55/F61)</f>
        <v>2.608332338546019E-2</v>
      </c>
      <c r="H55" s="65">
        <v>263</v>
      </c>
      <c r="I55" s="9">
        <f>IF(H61=0, "-", H55/H61)</f>
        <v>1.2398642277955873E-2</v>
      </c>
      <c r="J55" s="8">
        <f t="shared" si="2"/>
        <v>7.625</v>
      </c>
      <c r="K55" s="9">
        <f t="shared" si="3"/>
        <v>0.66159695817490494</v>
      </c>
    </row>
    <row r="56" spans="1:11" x14ac:dyDescent="0.25">
      <c r="A56" s="7" t="s">
        <v>231</v>
      </c>
      <c r="B56" s="65">
        <v>397</v>
      </c>
      <c r="C56" s="34">
        <f>IF(B61=0, "-", B56/B61)</f>
        <v>0.31507936507936507</v>
      </c>
      <c r="D56" s="65">
        <v>245</v>
      </c>
      <c r="E56" s="9">
        <f>IF(D61=0, "-", D56/D61)</f>
        <v>0.2090443686006826</v>
      </c>
      <c r="F56" s="81">
        <v>5256</v>
      </c>
      <c r="G56" s="34">
        <f>IF(F61=0, "-", F56/F61)</f>
        <v>0.31371612749194222</v>
      </c>
      <c r="H56" s="65">
        <v>6241</v>
      </c>
      <c r="I56" s="9">
        <f>IF(H61=0, "-", H56/H61)</f>
        <v>0.29422025268715823</v>
      </c>
      <c r="J56" s="8">
        <f t="shared" si="2"/>
        <v>0.62040816326530612</v>
      </c>
      <c r="K56" s="9">
        <f t="shared" si="3"/>
        <v>-0.1578272712706297</v>
      </c>
    </row>
    <row r="57" spans="1:11" x14ac:dyDescent="0.25">
      <c r="A57" s="7" t="s">
        <v>232</v>
      </c>
      <c r="B57" s="65">
        <v>0</v>
      </c>
      <c r="C57" s="34">
        <f>IF(B61=0, "-", B57/B61)</f>
        <v>0</v>
      </c>
      <c r="D57" s="65">
        <v>0</v>
      </c>
      <c r="E57" s="9">
        <f>IF(D61=0, "-", D57/D61)</f>
        <v>0</v>
      </c>
      <c r="F57" s="81">
        <v>4</v>
      </c>
      <c r="G57" s="34">
        <f>IF(F61=0, "-", F57/F61)</f>
        <v>2.3874895547331979E-4</v>
      </c>
      <c r="H57" s="65">
        <v>9</v>
      </c>
      <c r="I57" s="9">
        <f>IF(H61=0, "-", H57/H61)</f>
        <v>4.2428813878936454E-4</v>
      </c>
      <c r="J57" s="8" t="str">
        <f t="shared" si="2"/>
        <v>-</v>
      </c>
      <c r="K57" s="9">
        <f t="shared" si="3"/>
        <v>-0.55555555555555558</v>
      </c>
    </row>
    <row r="58" spans="1:11" x14ac:dyDescent="0.25">
      <c r="A58" s="7" t="s">
        <v>233</v>
      </c>
      <c r="B58" s="65">
        <v>0</v>
      </c>
      <c r="C58" s="34">
        <f>IF(B61=0, "-", B58/B61)</f>
        <v>0</v>
      </c>
      <c r="D58" s="65">
        <v>0</v>
      </c>
      <c r="E58" s="9">
        <f>IF(D61=0, "-", D58/D61)</f>
        <v>0</v>
      </c>
      <c r="F58" s="81">
        <v>0</v>
      </c>
      <c r="G58" s="34">
        <f>IF(F61=0, "-", F58/F61)</f>
        <v>0</v>
      </c>
      <c r="H58" s="65">
        <v>67</v>
      </c>
      <c r="I58" s="9">
        <f>IF(H61=0, "-", H58/H61)</f>
        <v>3.1585894776541578E-3</v>
      </c>
      <c r="J58" s="8" t="str">
        <f t="shared" si="2"/>
        <v>-</v>
      </c>
      <c r="K58" s="9">
        <f t="shared" si="3"/>
        <v>-1</v>
      </c>
    </row>
    <row r="59" spans="1:11" x14ac:dyDescent="0.25">
      <c r="A59" s="7" t="s">
        <v>234</v>
      </c>
      <c r="B59" s="65">
        <v>64</v>
      </c>
      <c r="C59" s="34">
        <f>IF(B61=0, "-", B59/B61)</f>
        <v>5.0793650793650794E-2</v>
      </c>
      <c r="D59" s="65">
        <v>27</v>
      </c>
      <c r="E59" s="9">
        <f>IF(D61=0, "-", D59/D61)</f>
        <v>2.303754266211604E-2</v>
      </c>
      <c r="F59" s="81">
        <v>535</v>
      </c>
      <c r="G59" s="34">
        <f>IF(F61=0, "-", F59/F61)</f>
        <v>3.1932672794556527E-2</v>
      </c>
      <c r="H59" s="65">
        <v>317</v>
      </c>
      <c r="I59" s="9">
        <f>IF(H61=0, "-", H59/H61)</f>
        <v>1.4944371110692061E-2</v>
      </c>
      <c r="J59" s="8">
        <f t="shared" si="2"/>
        <v>1.3703703703703705</v>
      </c>
      <c r="K59" s="9">
        <f t="shared" si="3"/>
        <v>0.68769716088328081</v>
      </c>
    </row>
    <row r="60" spans="1:11" x14ac:dyDescent="0.25">
      <c r="A60" s="2"/>
      <c r="B60" s="68"/>
      <c r="C60" s="33"/>
      <c r="D60" s="68"/>
      <c r="E60" s="6"/>
      <c r="F60" s="82"/>
      <c r="G60" s="33"/>
      <c r="H60" s="68"/>
      <c r="I60" s="6"/>
      <c r="J60" s="5"/>
      <c r="K60" s="6"/>
    </row>
    <row r="61" spans="1:11" s="43" customFormat="1" x14ac:dyDescent="0.25">
      <c r="A61" s="162" t="s">
        <v>608</v>
      </c>
      <c r="B61" s="71">
        <f>SUM(B44:B60)</f>
        <v>1260</v>
      </c>
      <c r="C61" s="40">
        <f>B61/20204</f>
        <v>6.2363888338942783E-2</v>
      </c>
      <c r="D61" s="71">
        <f>SUM(D44:D60)</f>
        <v>1172</v>
      </c>
      <c r="E61" s="41">
        <f>D61/16458</f>
        <v>7.1211568841900594E-2</v>
      </c>
      <c r="F61" s="77">
        <f>SUM(F44:F60)</f>
        <v>16754</v>
      </c>
      <c r="G61" s="42">
        <f>F61/235591</f>
        <v>7.1114770937769273E-2</v>
      </c>
      <c r="H61" s="71">
        <f>SUM(H44:H60)</f>
        <v>21212</v>
      </c>
      <c r="I61" s="41">
        <f>H61/229775</f>
        <v>9.2316396474812309E-2</v>
      </c>
      <c r="J61" s="37">
        <f>IF(D61=0, "-", IF((B61-D61)/D61&lt;10, (B61-D61)/D61, "&gt;999%"))</f>
        <v>7.5085324232081918E-2</v>
      </c>
      <c r="K61" s="38">
        <f>IF(H61=0, "-", IF((F61-H61)/H61&lt;10, (F61-H61)/H61, "&gt;999%"))</f>
        <v>-0.21016405808033189</v>
      </c>
    </row>
    <row r="62" spans="1:11" x14ac:dyDescent="0.25">
      <c r="B62" s="83"/>
      <c r="D62" s="83"/>
      <c r="F62" s="83"/>
      <c r="H62" s="83"/>
    </row>
    <row r="63" spans="1:11" x14ac:dyDescent="0.25">
      <c r="A63" s="163" t="s">
        <v>143</v>
      </c>
      <c r="B63" s="61" t="s">
        <v>12</v>
      </c>
      <c r="C63" s="62" t="s">
        <v>13</v>
      </c>
      <c r="D63" s="61" t="s">
        <v>12</v>
      </c>
      <c r="E63" s="63" t="s">
        <v>13</v>
      </c>
      <c r="F63" s="62" t="s">
        <v>12</v>
      </c>
      <c r="G63" s="62" t="s">
        <v>13</v>
      </c>
      <c r="H63" s="61" t="s">
        <v>12</v>
      </c>
      <c r="I63" s="63" t="s">
        <v>13</v>
      </c>
      <c r="J63" s="61"/>
      <c r="K63" s="63"/>
    </row>
    <row r="64" spans="1:11" x14ac:dyDescent="0.25">
      <c r="A64" s="7" t="s">
        <v>235</v>
      </c>
      <c r="B64" s="65">
        <v>20</v>
      </c>
      <c r="C64" s="34">
        <f>IF(B75=0, "-", B64/B75)</f>
        <v>0.33898305084745761</v>
      </c>
      <c r="D64" s="65">
        <v>0</v>
      </c>
      <c r="E64" s="9">
        <f>IF(D75=0, "-", D64/D75)</f>
        <v>0</v>
      </c>
      <c r="F64" s="81">
        <v>359</v>
      </c>
      <c r="G64" s="34">
        <f>IF(F75=0, "-", F64/F75)</f>
        <v>0.24306025727826674</v>
      </c>
      <c r="H64" s="65">
        <v>54</v>
      </c>
      <c r="I64" s="9">
        <f>IF(H75=0, "-", H64/H75)</f>
        <v>3.1990521327014215E-2</v>
      </c>
      <c r="J64" s="8" t="str">
        <f t="shared" ref="J64:J73" si="4">IF(D64=0, "-", IF((B64-D64)/D64&lt;10, (B64-D64)/D64, "&gt;999%"))</f>
        <v>-</v>
      </c>
      <c r="K64" s="9">
        <f t="shared" ref="K64:K73" si="5">IF(H64=0, "-", IF((F64-H64)/H64&lt;10, (F64-H64)/H64, "&gt;999%"))</f>
        <v>5.6481481481481479</v>
      </c>
    </row>
    <row r="65" spans="1:11" x14ac:dyDescent="0.25">
      <c r="A65" s="7" t="s">
        <v>236</v>
      </c>
      <c r="B65" s="65">
        <v>2</v>
      </c>
      <c r="C65" s="34">
        <f>IF(B75=0, "-", B65/B75)</f>
        <v>3.3898305084745763E-2</v>
      </c>
      <c r="D65" s="65">
        <v>9</v>
      </c>
      <c r="E65" s="9">
        <f>IF(D75=0, "-", D65/D75)</f>
        <v>0.22500000000000001</v>
      </c>
      <c r="F65" s="81">
        <v>226</v>
      </c>
      <c r="G65" s="34">
        <f>IF(F75=0, "-", F65/F75)</f>
        <v>0.15301286391333785</v>
      </c>
      <c r="H65" s="65">
        <v>502</v>
      </c>
      <c r="I65" s="9">
        <f>IF(H75=0, "-", H65/H75)</f>
        <v>0.29739336492890994</v>
      </c>
      <c r="J65" s="8">
        <f t="shared" si="4"/>
        <v>-0.77777777777777779</v>
      </c>
      <c r="K65" s="9">
        <f t="shared" si="5"/>
        <v>-0.54980079681274896</v>
      </c>
    </row>
    <row r="66" spans="1:11" x14ac:dyDescent="0.25">
      <c r="A66" s="7" t="s">
        <v>237</v>
      </c>
      <c r="B66" s="65">
        <v>4</v>
      </c>
      <c r="C66" s="34">
        <f>IF(B75=0, "-", B66/B75)</f>
        <v>6.7796610169491525E-2</v>
      </c>
      <c r="D66" s="65">
        <v>6</v>
      </c>
      <c r="E66" s="9">
        <f>IF(D75=0, "-", D66/D75)</f>
        <v>0.15</v>
      </c>
      <c r="F66" s="81">
        <v>243</v>
      </c>
      <c r="G66" s="34">
        <f>IF(F75=0, "-", F66/F75)</f>
        <v>0.16452268111035884</v>
      </c>
      <c r="H66" s="65">
        <v>396</v>
      </c>
      <c r="I66" s="9">
        <f>IF(H75=0, "-", H66/H75)</f>
        <v>0.23459715639810427</v>
      </c>
      <c r="J66" s="8">
        <f t="shared" si="4"/>
        <v>-0.33333333333333331</v>
      </c>
      <c r="K66" s="9">
        <f t="shared" si="5"/>
        <v>-0.38636363636363635</v>
      </c>
    </row>
    <row r="67" spans="1:11" x14ac:dyDescent="0.25">
      <c r="A67" s="7" t="s">
        <v>238</v>
      </c>
      <c r="B67" s="65">
        <v>0</v>
      </c>
      <c r="C67" s="34">
        <f>IF(B75=0, "-", B67/B75)</f>
        <v>0</v>
      </c>
      <c r="D67" s="65">
        <v>1</v>
      </c>
      <c r="E67" s="9">
        <f>IF(D75=0, "-", D67/D75)</f>
        <v>2.5000000000000001E-2</v>
      </c>
      <c r="F67" s="81">
        <v>0</v>
      </c>
      <c r="G67" s="34">
        <f>IF(F75=0, "-", F67/F75)</f>
        <v>0</v>
      </c>
      <c r="H67" s="65">
        <v>9</v>
      </c>
      <c r="I67" s="9">
        <f>IF(H75=0, "-", H67/H75)</f>
        <v>5.3317535545023701E-3</v>
      </c>
      <c r="J67" s="8">
        <f t="shared" si="4"/>
        <v>-1</v>
      </c>
      <c r="K67" s="9">
        <f t="shared" si="5"/>
        <v>-1</v>
      </c>
    </row>
    <row r="68" spans="1:11" x14ac:dyDescent="0.25">
      <c r="A68" s="7" t="s">
        <v>239</v>
      </c>
      <c r="B68" s="65">
        <v>5</v>
      </c>
      <c r="C68" s="34">
        <f>IF(B75=0, "-", B68/B75)</f>
        <v>8.4745762711864403E-2</v>
      </c>
      <c r="D68" s="65">
        <v>0</v>
      </c>
      <c r="E68" s="9">
        <f>IF(D75=0, "-", D68/D75)</f>
        <v>0</v>
      </c>
      <c r="F68" s="81">
        <v>25</v>
      </c>
      <c r="G68" s="34">
        <f>IF(F75=0, "-", F68/F75)</f>
        <v>1.6926201760324982E-2</v>
      </c>
      <c r="H68" s="65">
        <v>0</v>
      </c>
      <c r="I68" s="9">
        <f>IF(H75=0, "-", H68/H75)</f>
        <v>0</v>
      </c>
      <c r="J68" s="8" t="str">
        <f t="shared" si="4"/>
        <v>-</v>
      </c>
      <c r="K68" s="9" t="str">
        <f t="shared" si="5"/>
        <v>-</v>
      </c>
    </row>
    <row r="69" spans="1:11" x14ac:dyDescent="0.25">
      <c r="A69" s="7" t="s">
        <v>240</v>
      </c>
      <c r="B69" s="65">
        <v>0</v>
      </c>
      <c r="C69" s="34">
        <f>IF(B75=0, "-", B69/B75)</f>
        <v>0</v>
      </c>
      <c r="D69" s="65">
        <v>0</v>
      </c>
      <c r="E69" s="9">
        <f>IF(D75=0, "-", D69/D75)</f>
        <v>0</v>
      </c>
      <c r="F69" s="81">
        <v>0</v>
      </c>
      <c r="G69" s="34">
        <f>IF(F75=0, "-", F69/F75)</f>
        <v>0</v>
      </c>
      <c r="H69" s="65">
        <v>7</v>
      </c>
      <c r="I69" s="9">
        <f>IF(H75=0, "-", H69/H75)</f>
        <v>4.1469194312796212E-3</v>
      </c>
      <c r="J69" s="8" t="str">
        <f t="shared" si="4"/>
        <v>-</v>
      </c>
      <c r="K69" s="9">
        <f t="shared" si="5"/>
        <v>-1</v>
      </c>
    </row>
    <row r="70" spans="1:11" x14ac:dyDescent="0.25">
      <c r="A70" s="7" t="s">
        <v>241</v>
      </c>
      <c r="B70" s="65">
        <v>24</v>
      </c>
      <c r="C70" s="34">
        <f>IF(B75=0, "-", B70/B75)</f>
        <v>0.40677966101694918</v>
      </c>
      <c r="D70" s="65">
        <v>15</v>
      </c>
      <c r="E70" s="9">
        <f>IF(D75=0, "-", D70/D75)</f>
        <v>0.375</v>
      </c>
      <c r="F70" s="81">
        <v>481</v>
      </c>
      <c r="G70" s="34">
        <f>IF(F75=0, "-", F70/F75)</f>
        <v>0.32566012186865267</v>
      </c>
      <c r="H70" s="65">
        <v>521</v>
      </c>
      <c r="I70" s="9">
        <f>IF(H75=0, "-", H70/H75)</f>
        <v>0.30864928909952605</v>
      </c>
      <c r="J70" s="8">
        <f t="shared" si="4"/>
        <v>0.6</v>
      </c>
      <c r="K70" s="9">
        <f t="shared" si="5"/>
        <v>-7.6775431861804216E-2</v>
      </c>
    </row>
    <row r="71" spans="1:11" x14ac:dyDescent="0.25">
      <c r="A71" s="7" t="s">
        <v>242</v>
      </c>
      <c r="B71" s="65">
        <v>2</v>
      </c>
      <c r="C71" s="34">
        <f>IF(B75=0, "-", B71/B75)</f>
        <v>3.3898305084745763E-2</v>
      </c>
      <c r="D71" s="65">
        <v>1</v>
      </c>
      <c r="E71" s="9">
        <f>IF(D75=0, "-", D71/D75)</f>
        <v>2.5000000000000001E-2</v>
      </c>
      <c r="F71" s="81">
        <v>39</v>
      </c>
      <c r="G71" s="34">
        <f>IF(F75=0, "-", F71/F75)</f>
        <v>2.6404874746106973E-2</v>
      </c>
      <c r="H71" s="65">
        <v>52</v>
      </c>
      <c r="I71" s="9">
        <f>IF(H75=0, "-", H71/H75)</f>
        <v>3.0805687203791468E-2</v>
      </c>
      <c r="J71" s="8">
        <f t="shared" si="4"/>
        <v>1</v>
      </c>
      <c r="K71" s="9">
        <f t="shared" si="5"/>
        <v>-0.25</v>
      </c>
    </row>
    <row r="72" spans="1:11" x14ac:dyDescent="0.25">
      <c r="A72" s="7" t="s">
        <v>243</v>
      </c>
      <c r="B72" s="65">
        <v>1</v>
      </c>
      <c r="C72" s="34">
        <f>IF(B75=0, "-", B72/B75)</f>
        <v>1.6949152542372881E-2</v>
      </c>
      <c r="D72" s="65">
        <v>7</v>
      </c>
      <c r="E72" s="9">
        <f>IF(D75=0, "-", D72/D75)</f>
        <v>0.17499999999999999</v>
      </c>
      <c r="F72" s="81">
        <v>53</v>
      </c>
      <c r="G72" s="34">
        <f>IF(F75=0, "-", F72/F75)</f>
        <v>3.5883547731888961E-2</v>
      </c>
      <c r="H72" s="65">
        <v>107</v>
      </c>
      <c r="I72" s="9">
        <f>IF(H75=0, "-", H72/H75)</f>
        <v>6.3388625592417064E-2</v>
      </c>
      <c r="J72" s="8">
        <f t="shared" si="4"/>
        <v>-0.8571428571428571</v>
      </c>
      <c r="K72" s="9">
        <f t="shared" si="5"/>
        <v>-0.50467289719626163</v>
      </c>
    </row>
    <row r="73" spans="1:11" x14ac:dyDescent="0.25">
      <c r="A73" s="7" t="s">
        <v>244</v>
      </c>
      <c r="B73" s="65">
        <v>1</v>
      </c>
      <c r="C73" s="34">
        <f>IF(B75=0, "-", B73/B75)</f>
        <v>1.6949152542372881E-2</v>
      </c>
      <c r="D73" s="65">
        <v>1</v>
      </c>
      <c r="E73" s="9">
        <f>IF(D75=0, "-", D73/D75)</f>
        <v>2.5000000000000001E-2</v>
      </c>
      <c r="F73" s="81">
        <v>51</v>
      </c>
      <c r="G73" s="34">
        <f>IF(F75=0, "-", F73/F75)</f>
        <v>3.4529451591062965E-2</v>
      </c>
      <c r="H73" s="65">
        <v>40</v>
      </c>
      <c r="I73" s="9">
        <f>IF(H75=0, "-", H73/H75)</f>
        <v>2.3696682464454975E-2</v>
      </c>
      <c r="J73" s="8">
        <f t="shared" si="4"/>
        <v>0</v>
      </c>
      <c r="K73" s="9">
        <f t="shared" si="5"/>
        <v>0.27500000000000002</v>
      </c>
    </row>
    <row r="74" spans="1:11" x14ac:dyDescent="0.25">
      <c r="A74" s="2"/>
      <c r="B74" s="68"/>
      <c r="C74" s="33"/>
      <c r="D74" s="68"/>
      <c r="E74" s="6"/>
      <c r="F74" s="82"/>
      <c r="G74" s="33"/>
      <c r="H74" s="68"/>
      <c r="I74" s="6"/>
      <c r="J74" s="5"/>
      <c r="K74" s="6"/>
    </row>
    <row r="75" spans="1:11" s="43" customFormat="1" x14ac:dyDescent="0.25">
      <c r="A75" s="162" t="s">
        <v>607</v>
      </c>
      <c r="B75" s="71">
        <f>SUM(B64:B74)</f>
        <v>59</v>
      </c>
      <c r="C75" s="40">
        <f>B75/20204</f>
        <v>2.9202138190457336E-3</v>
      </c>
      <c r="D75" s="71">
        <f>SUM(D64:D74)</f>
        <v>40</v>
      </c>
      <c r="E75" s="41">
        <f>D75/16458</f>
        <v>2.430428970713331E-3</v>
      </c>
      <c r="F75" s="77">
        <f>SUM(F64:F74)</f>
        <v>1477</v>
      </c>
      <c r="G75" s="42">
        <f>F75/235591</f>
        <v>6.2693396606831328E-3</v>
      </c>
      <c r="H75" s="71">
        <f>SUM(H64:H74)</f>
        <v>1688</v>
      </c>
      <c r="I75" s="41">
        <f>H75/229775</f>
        <v>7.3463170492873466E-3</v>
      </c>
      <c r="J75" s="37">
        <f>IF(D75=0, "-", IF((B75-D75)/D75&lt;10, (B75-D75)/D75, "&gt;999%"))</f>
        <v>0.47499999999999998</v>
      </c>
      <c r="K75" s="38">
        <f>IF(H75=0, "-", IF((F75-H75)/H75&lt;10, (F75-H75)/H75, "&gt;999%"))</f>
        <v>-0.125</v>
      </c>
    </row>
    <row r="76" spans="1:11" x14ac:dyDescent="0.25">
      <c r="B76" s="83"/>
      <c r="D76" s="83"/>
      <c r="F76" s="83"/>
      <c r="H76" s="83"/>
    </row>
    <row r="77" spans="1:11" s="43" customFormat="1" x14ac:dyDescent="0.25">
      <c r="A77" s="162" t="s">
        <v>606</v>
      </c>
      <c r="B77" s="71">
        <v>1319</v>
      </c>
      <c r="C77" s="40">
        <f>B77/20204</f>
        <v>6.5284102157988522E-2</v>
      </c>
      <c r="D77" s="71">
        <v>1212</v>
      </c>
      <c r="E77" s="41">
        <f>D77/16458</f>
        <v>7.3641997812613921E-2</v>
      </c>
      <c r="F77" s="77">
        <v>18231</v>
      </c>
      <c r="G77" s="42">
        <f>F77/235591</f>
        <v>7.7384110598452405E-2</v>
      </c>
      <c r="H77" s="71">
        <v>22900</v>
      </c>
      <c r="I77" s="41">
        <f>H77/229775</f>
        <v>9.9662713524099666E-2</v>
      </c>
      <c r="J77" s="37">
        <f>IF(D77=0, "-", IF((B77-D77)/D77&lt;10, (B77-D77)/D77, "&gt;999%"))</f>
        <v>8.8283828382838284E-2</v>
      </c>
      <c r="K77" s="38">
        <f>IF(H77=0, "-", IF((F77-H77)/H77&lt;10, (F77-H77)/H77, "&gt;999%"))</f>
        <v>-0.20388646288209608</v>
      </c>
    </row>
    <row r="78" spans="1:11" x14ac:dyDescent="0.25">
      <c r="B78" s="83"/>
      <c r="D78" s="83"/>
      <c r="F78" s="83"/>
      <c r="H78" s="83"/>
    </row>
    <row r="79" spans="1:11" ht="15.6" x14ac:dyDescent="0.3">
      <c r="A79" s="164" t="s">
        <v>118</v>
      </c>
      <c r="B79" s="196" t="s">
        <v>1</v>
      </c>
      <c r="C79" s="200"/>
      <c r="D79" s="200"/>
      <c r="E79" s="197"/>
      <c r="F79" s="196" t="s">
        <v>14</v>
      </c>
      <c r="G79" s="200"/>
      <c r="H79" s="200"/>
      <c r="I79" s="197"/>
      <c r="J79" s="196" t="s">
        <v>15</v>
      </c>
      <c r="K79" s="197"/>
    </row>
    <row r="80" spans="1:11" x14ac:dyDescent="0.25">
      <c r="A80" s="22"/>
      <c r="B80" s="196">
        <f>VALUE(RIGHT($B$2, 4))</f>
        <v>2022</v>
      </c>
      <c r="C80" s="197"/>
      <c r="D80" s="196">
        <f>B80-1</f>
        <v>2021</v>
      </c>
      <c r="E80" s="204"/>
      <c r="F80" s="196">
        <f>B80</f>
        <v>2022</v>
      </c>
      <c r="G80" s="204"/>
      <c r="H80" s="196">
        <f>D80</f>
        <v>2021</v>
      </c>
      <c r="I80" s="204"/>
      <c r="J80" s="140" t="s">
        <v>4</v>
      </c>
      <c r="K80" s="141" t="s">
        <v>2</v>
      </c>
    </row>
    <row r="81" spans="1:11" x14ac:dyDescent="0.25">
      <c r="A81" s="163" t="s">
        <v>144</v>
      </c>
      <c r="B81" s="61" t="s">
        <v>12</v>
      </c>
      <c r="C81" s="62" t="s">
        <v>13</v>
      </c>
      <c r="D81" s="61" t="s">
        <v>12</v>
      </c>
      <c r="E81" s="63" t="s">
        <v>13</v>
      </c>
      <c r="F81" s="62" t="s">
        <v>12</v>
      </c>
      <c r="G81" s="62" t="s">
        <v>13</v>
      </c>
      <c r="H81" s="61" t="s">
        <v>12</v>
      </c>
      <c r="I81" s="63" t="s">
        <v>13</v>
      </c>
      <c r="J81" s="61"/>
      <c r="K81" s="63"/>
    </row>
    <row r="82" spans="1:11" x14ac:dyDescent="0.25">
      <c r="A82" s="7" t="s">
        <v>245</v>
      </c>
      <c r="B82" s="65">
        <v>0</v>
      </c>
      <c r="C82" s="34">
        <f>IF(B92=0, "-", B82/B92)</f>
        <v>0</v>
      </c>
      <c r="D82" s="65">
        <v>1</v>
      </c>
      <c r="E82" s="9">
        <f>IF(D92=0, "-", D82/D92)</f>
        <v>3.9840637450199202E-3</v>
      </c>
      <c r="F82" s="81">
        <v>21</v>
      </c>
      <c r="G82" s="34">
        <f>IF(F92=0, "-", F82/F92)</f>
        <v>8.3832335329341312E-3</v>
      </c>
      <c r="H82" s="65">
        <v>12</v>
      </c>
      <c r="I82" s="9">
        <f>IF(H92=0, "-", H82/H92)</f>
        <v>3.5471475022169673E-3</v>
      </c>
      <c r="J82" s="8">
        <f t="shared" ref="J82:J90" si="6">IF(D82=0, "-", IF((B82-D82)/D82&lt;10, (B82-D82)/D82, "&gt;999%"))</f>
        <v>-1</v>
      </c>
      <c r="K82" s="9">
        <f t="shared" ref="K82:K90" si="7">IF(H82=0, "-", IF((F82-H82)/H82&lt;10, (F82-H82)/H82, "&gt;999%"))</f>
        <v>0.75</v>
      </c>
    </row>
    <row r="83" spans="1:11" x14ac:dyDescent="0.25">
      <c r="A83" s="7" t="s">
        <v>246</v>
      </c>
      <c r="B83" s="65">
        <v>4</v>
      </c>
      <c r="C83" s="34">
        <f>IF(B92=0, "-", B83/B92)</f>
        <v>2.0942408376963352E-2</v>
      </c>
      <c r="D83" s="65">
        <v>20</v>
      </c>
      <c r="E83" s="9">
        <f>IF(D92=0, "-", D83/D92)</f>
        <v>7.9681274900398405E-2</v>
      </c>
      <c r="F83" s="81">
        <v>128</v>
      </c>
      <c r="G83" s="34">
        <f>IF(F92=0, "-", F83/F92)</f>
        <v>5.1097804391217562E-2</v>
      </c>
      <c r="H83" s="65">
        <v>119</v>
      </c>
      <c r="I83" s="9">
        <f>IF(H92=0, "-", H83/H92)</f>
        <v>3.5175879396984924E-2</v>
      </c>
      <c r="J83" s="8">
        <f t="shared" si="6"/>
        <v>-0.8</v>
      </c>
      <c r="K83" s="9">
        <f t="shared" si="7"/>
        <v>7.5630252100840331E-2</v>
      </c>
    </row>
    <row r="84" spans="1:11" x14ac:dyDescent="0.25">
      <c r="A84" s="7" t="s">
        <v>247</v>
      </c>
      <c r="B84" s="65">
        <v>64</v>
      </c>
      <c r="C84" s="34">
        <f>IF(B92=0, "-", B84/B92)</f>
        <v>0.33507853403141363</v>
      </c>
      <c r="D84" s="65">
        <v>25</v>
      </c>
      <c r="E84" s="9">
        <f>IF(D92=0, "-", D84/D92)</f>
        <v>9.9601593625498003E-2</v>
      </c>
      <c r="F84" s="81">
        <v>295</v>
      </c>
      <c r="G84" s="34">
        <f>IF(F92=0, "-", F84/F92)</f>
        <v>0.11776447105788423</v>
      </c>
      <c r="H84" s="65">
        <v>329</v>
      </c>
      <c r="I84" s="9">
        <f>IF(H92=0, "-", H84/H92)</f>
        <v>9.7250960685781845E-2</v>
      </c>
      <c r="J84" s="8">
        <f t="shared" si="6"/>
        <v>1.56</v>
      </c>
      <c r="K84" s="9">
        <f t="shared" si="7"/>
        <v>-0.10334346504559271</v>
      </c>
    </row>
    <row r="85" spans="1:11" x14ac:dyDescent="0.25">
      <c r="A85" s="7" t="s">
        <v>248</v>
      </c>
      <c r="B85" s="65">
        <v>1</v>
      </c>
      <c r="C85" s="34">
        <f>IF(B92=0, "-", B85/B92)</f>
        <v>5.235602094240838E-3</v>
      </c>
      <c r="D85" s="65">
        <v>0</v>
      </c>
      <c r="E85" s="9">
        <f>IF(D92=0, "-", D85/D92)</f>
        <v>0</v>
      </c>
      <c r="F85" s="81">
        <v>9</v>
      </c>
      <c r="G85" s="34">
        <f>IF(F92=0, "-", F85/F92)</f>
        <v>3.592814371257485E-3</v>
      </c>
      <c r="H85" s="65">
        <v>9</v>
      </c>
      <c r="I85" s="9">
        <f>IF(H92=0, "-", H85/H92)</f>
        <v>2.6603606266627253E-3</v>
      </c>
      <c r="J85" s="8" t="str">
        <f t="shared" si="6"/>
        <v>-</v>
      </c>
      <c r="K85" s="9">
        <f t="shared" si="7"/>
        <v>0</v>
      </c>
    </row>
    <row r="86" spans="1:11" x14ac:dyDescent="0.25">
      <c r="A86" s="7" t="s">
        <v>249</v>
      </c>
      <c r="B86" s="65">
        <v>9</v>
      </c>
      <c r="C86" s="34">
        <f>IF(B92=0, "-", B86/B92)</f>
        <v>4.712041884816754E-2</v>
      </c>
      <c r="D86" s="65">
        <v>6</v>
      </c>
      <c r="E86" s="9">
        <f>IF(D92=0, "-", D86/D92)</f>
        <v>2.3904382470119521E-2</v>
      </c>
      <c r="F86" s="81">
        <v>136</v>
      </c>
      <c r="G86" s="34">
        <f>IF(F92=0, "-", F86/F92)</f>
        <v>5.4291417165668661E-2</v>
      </c>
      <c r="H86" s="65">
        <v>190</v>
      </c>
      <c r="I86" s="9">
        <f>IF(H92=0, "-", H86/H92)</f>
        <v>5.6163168785101983E-2</v>
      </c>
      <c r="J86" s="8">
        <f t="shared" si="6"/>
        <v>0.5</v>
      </c>
      <c r="K86" s="9">
        <f t="shared" si="7"/>
        <v>-0.28421052631578947</v>
      </c>
    </row>
    <row r="87" spans="1:11" x14ac:dyDescent="0.25">
      <c r="A87" s="7" t="s">
        <v>250</v>
      </c>
      <c r="B87" s="65">
        <v>0</v>
      </c>
      <c r="C87" s="34">
        <f>IF(B92=0, "-", B87/B92)</f>
        <v>0</v>
      </c>
      <c r="D87" s="65">
        <v>0</v>
      </c>
      <c r="E87" s="9">
        <f>IF(D92=0, "-", D87/D92)</f>
        <v>0</v>
      </c>
      <c r="F87" s="81">
        <v>0</v>
      </c>
      <c r="G87" s="34">
        <f>IF(F92=0, "-", F87/F92)</f>
        <v>0</v>
      </c>
      <c r="H87" s="65">
        <v>5</v>
      </c>
      <c r="I87" s="9">
        <f>IF(H92=0, "-", H87/H92)</f>
        <v>1.4779781259237363E-3</v>
      </c>
      <c r="J87" s="8" t="str">
        <f t="shared" si="6"/>
        <v>-</v>
      </c>
      <c r="K87" s="9">
        <f t="shared" si="7"/>
        <v>-1</v>
      </c>
    </row>
    <row r="88" spans="1:11" x14ac:dyDescent="0.25">
      <c r="A88" s="7" t="s">
        <v>251</v>
      </c>
      <c r="B88" s="65">
        <v>0</v>
      </c>
      <c r="C88" s="34">
        <f>IF(B92=0, "-", B88/B92)</f>
        <v>0</v>
      </c>
      <c r="D88" s="65">
        <v>0</v>
      </c>
      <c r="E88" s="9">
        <f>IF(D92=0, "-", D88/D92)</f>
        <v>0</v>
      </c>
      <c r="F88" s="81">
        <v>0</v>
      </c>
      <c r="G88" s="34">
        <f>IF(F92=0, "-", F88/F92)</f>
        <v>0</v>
      </c>
      <c r="H88" s="65">
        <v>71</v>
      </c>
      <c r="I88" s="9">
        <f>IF(H92=0, "-", H88/H92)</f>
        <v>2.0987289388117055E-2</v>
      </c>
      <c r="J88" s="8" t="str">
        <f t="shared" si="6"/>
        <v>-</v>
      </c>
      <c r="K88" s="9">
        <f t="shared" si="7"/>
        <v>-1</v>
      </c>
    </row>
    <row r="89" spans="1:11" x14ac:dyDescent="0.25">
      <c r="A89" s="7" t="s">
        <v>252</v>
      </c>
      <c r="B89" s="65">
        <v>105</v>
      </c>
      <c r="C89" s="34">
        <f>IF(B92=0, "-", B89/B92)</f>
        <v>0.54973821989528793</v>
      </c>
      <c r="D89" s="65">
        <v>193</v>
      </c>
      <c r="E89" s="9">
        <f>IF(D92=0, "-", D89/D92)</f>
        <v>0.7689243027888446</v>
      </c>
      <c r="F89" s="81">
        <v>1849</v>
      </c>
      <c r="G89" s="34">
        <f>IF(F92=0, "-", F89/F92)</f>
        <v>0.73812375249500994</v>
      </c>
      <c r="H89" s="65">
        <v>2528</v>
      </c>
      <c r="I89" s="9">
        <f>IF(H92=0, "-", H89/H92)</f>
        <v>0.74726574046704108</v>
      </c>
      <c r="J89" s="8">
        <f t="shared" si="6"/>
        <v>-0.45595854922279794</v>
      </c>
      <c r="K89" s="9">
        <f t="shared" si="7"/>
        <v>-0.26859177215189872</v>
      </c>
    </row>
    <row r="90" spans="1:11" x14ac:dyDescent="0.25">
      <c r="A90" s="7" t="s">
        <v>253</v>
      </c>
      <c r="B90" s="65">
        <v>8</v>
      </c>
      <c r="C90" s="34">
        <f>IF(B92=0, "-", B90/B92)</f>
        <v>4.1884816753926704E-2</v>
      </c>
      <c r="D90" s="65">
        <v>6</v>
      </c>
      <c r="E90" s="9">
        <f>IF(D92=0, "-", D90/D92)</f>
        <v>2.3904382470119521E-2</v>
      </c>
      <c r="F90" s="81">
        <v>67</v>
      </c>
      <c r="G90" s="34">
        <f>IF(F92=0, "-", F90/F92)</f>
        <v>2.6746506986027943E-2</v>
      </c>
      <c r="H90" s="65">
        <v>120</v>
      </c>
      <c r="I90" s="9">
        <f>IF(H92=0, "-", H90/H92)</f>
        <v>3.5471475022169671E-2</v>
      </c>
      <c r="J90" s="8">
        <f t="shared" si="6"/>
        <v>0.33333333333333331</v>
      </c>
      <c r="K90" s="9">
        <f t="shared" si="7"/>
        <v>-0.44166666666666665</v>
      </c>
    </row>
    <row r="91" spans="1:11" x14ac:dyDescent="0.25">
      <c r="A91" s="2"/>
      <c r="B91" s="68"/>
      <c r="C91" s="33"/>
      <c r="D91" s="68"/>
      <c r="E91" s="6"/>
      <c r="F91" s="82"/>
      <c r="G91" s="33"/>
      <c r="H91" s="68"/>
      <c r="I91" s="6"/>
      <c r="J91" s="5"/>
      <c r="K91" s="6"/>
    </row>
    <row r="92" spans="1:11" s="43" customFormat="1" x14ac:dyDescent="0.25">
      <c r="A92" s="162" t="s">
        <v>605</v>
      </c>
      <c r="B92" s="71">
        <f>SUM(B82:B91)</f>
        <v>191</v>
      </c>
      <c r="C92" s="40">
        <f>B92/20204</f>
        <v>9.4535735497921197E-3</v>
      </c>
      <c r="D92" s="71">
        <f>SUM(D82:D91)</f>
        <v>251</v>
      </c>
      <c r="E92" s="41">
        <f>D92/16458</f>
        <v>1.5250941791226151E-2</v>
      </c>
      <c r="F92" s="77">
        <f>SUM(F82:F91)</f>
        <v>2505</v>
      </c>
      <c r="G92" s="42">
        <f>F92/235591</f>
        <v>1.0632834021673154E-2</v>
      </c>
      <c r="H92" s="71">
        <f>SUM(H82:H91)</f>
        <v>3383</v>
      </c>
      <c r="I92" s="41">
        <f>H92/229775</f>
        <v>1.4723098683494723E-2</v>
      </c>
      <c r="J92" s="37">
        <f>IF(D92=0, "-", IF((B92-D92)/D92&lt;10, (B92-D92)/D92, "&gt;999%"))</f>
        <v>-0.23904382470119523</v>
      </c>
      <c r="K92" s="38">
        <f>IF(H92=0, "-", IF((F92-H92)/H92&lt;10, (F92-H92)/H92, "&gt;999%"))</f>
        <v>-0.25953295891220812</v>
      </c>
    </row>
    <row r="93" spans="1:11" x14ac:dyDescent="0.25">
      <c r="B93" s="83"/>
      <c r="D93" s="83"/>
      <c r="F93" s="83"/>
      <c r="H93" s="83"/>
    </row>
    <row r="94" spans="1:11" x14ac:dyDescent="0.25">
      <c r="A94" s="163" t="s">
        <v>145</v>
      </c>
      <c r="B94" s="61" t="s">
        <v>12</v>
      </c>
      <c r="C94" s="62" t="s">
        <v>13</v>
      </c>
      <c r="D94" s="61" t="s">
        <v>12</v>
      </c>
      <c r="E94" s="63" t="s">
        <v>13</v>
      </c>
      <c r="F94" s="62" t="s">
        <v>12</v>
      </c>
      <c r="G94" s="62" t="s">
        <v>13</v>
      </c>
      <c r="H94" s="61" t="s">
        <v>12</v>
      </c>
      <c r="I94" s="63" t="s">
        <v>13</v>
      </c>
      <c r="J94" s="61"/>
      <c r="K94" s="63"/>
    </row>
    <row r="95" spans="1:11" x14ac:dyDescent="0.25">
      <c r="A95" s="7" t="s">
        <v>254</v>
      </c>
      <c r="B95" s="65">
        <v>1</v>
      </c>
      <c r="C95" s="34">
        <f>IF(B113=0, "-", B95/B113)</f>
        <v>2.0449897750511249E-3</v>
      </c>
      <c r="D95" s="65">
        <v>3</v>
      </c>
      <c r="E95" s="9">
        <f>IF(D113=0, "-", D95/D113)</f>
        <v>2.3255813953488372E-2</v>
      </c>
      <c r="F95" s="81">
        <v>22</v>
      </c>
      <c r="G95" s="34">
        <f>IF(F113=0, "-", F95/F113)</f>
        <v>5.287190579187695E-3</v>
      </c>
      <c r="H95" s="65">
        <v>18</v>
      </c>
      <c r="I95" s="9">
        <f>IF(H113=0, "-", H95/H113)</f>
        <v>9.202453987730062E-3</v>
      </c>
      <c r="J95" s="8">
        <f t="shared" ref="J95:J111" si="8">IF(D95=0, "-", IF((B95-D95)/D95&lt;10, (B95-D95)/D95, "&gt;999%"))</f>
        <v>-0.66666666666666663</v>
      </c>
      <c r="K95" s="9">
        <f t="shared" ref="K95:K111" si="9">IF(H95=0, "-", IF((F95-H95)/H95&lt;10, (F95-H95)/H95, "&gt;999%"))</f>
        <v>0.22222222222222221</v>
      </c>
    </row>
    <row r="96" spans="1:11" x14ac:dyDescent="0.25">
      <c r="A96" s="7" t="s">
        <v>255</v>
      </c>
      <c r="B96" s="65">
        <v>9</v>
      </c>
      <c r="C96" s="34">
        <f>IF(B113=0, "-", B96/B113)</f>
        <v>1.8404907975460124E-2</v>
      </c>
      <c r="D96" s="65">
        <v>7</v>
      </c>
      <c r="E96" s="9">
        <f>IF(D113=0, "-", D96/D113)</f>
        <v>5.4263565891472867E-2</v>
      </c>
      <c r="F96" s="81">
        <v>90</v>
      </c>
      <c r="G96" s="34">
        <f>IF(F113=0, "-", F96/F113)</f>
        <v>2.1629416005767843E-2</v>
      </c>
      <c r="H96" s="65">
        <v>105</v>
      </c>
      <c r="I96" s="9">
        <f>IF(H113=0, "-", H96/H113)</f>
        <v>5.3680981595092027E-2</v>
      </c>
      <c r="J96" s="8">
        <f t="shared" si="8"/>
        <v>0.2857142857142857</v>
      </c>
      <c r="K96" s="9">
        <f t="shared" si="9"/>
        <v>-0.14285714285714285</v>
      </c>
    </row>
    <row r="97" spans="1:11" x14ac:dyDescent="0.25">
      <c r="A97" s="7" t="s">
        <v>256</v>
      </c>
      <c r="B97" s="65">
        <v>5</v>
      </c>
      <c r="C97" s="34">
        <f>IF(B113=0, "-", B97/B113)</f>
        <v>1.0224948875255624E-2</v>
      </c>
      <c r="D97" s="65">
        <v>10</v>
      </c>
      <c r="E97" s="9">
        <f>IF(D113=0, "-", D97/D113)</f>
        <v>7.7519379844961239E-2</v>
      </c>
      <c r="F97" s="81">
        <v>60</v>
      </c>
      <c r="G97" s="34">
        <f>IF(F113=0, "-", F97/F113)</f>
        <v>1.4419610670511895E-2</v>
      </c>
      <c r="H97" s="65">
        <v>103</v>
      </c>
      <c r="I97" s="9">
        <f>IF(H113=0, "-", H97/H113)</f>
        <v>5.2658486707566461E-2</v>
      </c>
      <c r="J97" s="8">
        <f t="shared" si="8"/>
        <v>-0.5</v>
      </c>
      <c r="K97" s="9">
        <f t="shared" si="9"/>
        <v>-0.41747572815533979</v>
      </c>
    </row>
    <row r="98" spans="1:11" x14ac:dyDescent="0.25">
      <c r="A98" s="7" t="s">
        <v>257</v>
      </c>
      <c r="B98" s="65">
        <v>11</v>
      </c>
      <c r="C98" s="34">
        <f>IF(B113=0, "-", B98/B113)</f>
        <v>2.2494887525562373E-2</v>
      </c>
      <c r="D98" s="65">
        <v>50</v>
      </c>
      <c r="E98" s="9">
        <f>IF(D113=0, "-", D98/D113)</f>
        <v>0.38759689922480622</v>
      </c>
      <c r="F98" s="81">
        <v>317</v>
      </c>
      <c r="G98" s="34">
        <f>IF(F113=0, "-", F98/F113)</f>
        <v>7.6183609709204514E-2</v>
      </c>
      <c r="H98" s="65">
        <v>629</v>
      </c>
      <c r="I98" s="9">
        <f>IF(H113=0, "-", H98/H113)</f>
        <v>0.32157464212678938</v>
      </c>
      <c r="J98" s="8">
        <f t="shared" si="8"/>
        <v>-0.78</v>
      </c>
      <c r="K98" s="9">
        <f t="shared" si="9"/>
        <v>-0.49602543720190778</v>
      </c>
    </row>
    <row r="99" spans="1:11" x14ac:dyDescent="0.25">
      <c r="A99" s="7" t="s">
        <v>258</v>
      </c>
      <c r="B99" s="65">
        <v>4</v>
      </c>
      <c r="C99" s="34">
        <f>IF(B113=0, "-", B99/B113)</f>
        <v>8.1799591002044997E-3</v>
      </c>
      <c r="D99" s="65">
        <v>9</v>
      </c>
      <c r="E99" s="9">
        <f>IF(D113=0, "-", D99/D113)</f>
        <v>6.9767441860465115E-2</v>
      </c>
      <c r="F99" s="81">
        <v>135</v>
      </c>
      <c r="G99" s="34">
        <f>IF(F113=0, "-", F99/F113)</f>
        <v>3.2444124008651765E-2</v>
      </c>
      <c r="H99" s="65">
        <v>26</v>
      </c>
      <c r="I99" s="9">
        <f>IF(H113=0, "-", H99/H113)</f>
        <v>1.3292433537832311E-2</v>
      </c>
      <c r="J99" s="8">
        <f t="shared" si="8"/>
        <v>-0.55555555555555558</v>
      </c>
      <c r="K99" s="9">
        <f t="shared" si="9"/>
        <v>4.1923076923076925</v>
      </c>
    </row>
    <row r="100" spans="1:11" x14ac:dyDescent="0.25">
      <c r="A100" s="7" t="s">
        <v>259</v>
      </c>
      <c r="B100" s="65">
        <v>0</v>
      </c>
      <c r="C100" s="34">
        <f>IF(B113=0, "-", B100/B113)</f>
        <v>0</v>
      </c>
      <c r="D100" s="65">
        <v>0</v>
      </c>
      <c r="E100" s="9">
        <f>IF(D113=0, "-", D100/D113)</f>
        <v>0</v>
      </c>
      <c r="F100" s="81">
        <v>37</v>
      </c>
      <c r="G100" s="34">
        <f>IF(F113=0, "-", F100/F113)</f>
        <v>8.8920932468156688E-3</v>
      </c>
      <c r="H100" s="65">
        <v>0</v>
      </c>
      <c r="I100" s="9">
        <f>IF(H113=0, "-", H100/H113)</f>
        <v>0</v>
      </c>
      <c r="J100" s="8" t="str">
        <f t="shared" si="8"/>
        <v>-</v>
      </c>
      <c r="K100" s="9" t="str">
        <f t="shared" si="9"/>
        <v>-</v>
      </c>
    </row>
    <row r="101" spans="1:11" x14ac:dyDescent="0.25">
      <c r="A101" s="7" t="s">
        <v>260</v>
      </c>
      <c r="B101" s="65">
        <v>1</v>
      </c>
      <c r="C101" s="34">
        <f>IF(B113=0, "-", B101/B113)</f>
        <v>2.0449897750511249E-3</v>
      </c>
      <c r="D101" s="65">
        <v>0</v>
      </c>
      <c r="E101" s="9">
        <f>IF(D113=0, "-", D101/D113)</f>
        <v>0</v>
      </c>
      <c r="F101" s="81">
        <v>14</v>
      </c>
      <c r="G101" s="34">
        <f>IF(F113=0, "-", F101/F113)</f>
        <v>3.3645758231194423E-3</v>
      </c>
      <c r="H101" s="65">
        <v>8</v>
      </c>
      <c r="I101" s="9">
        <f>IF(H113=0, "-", H101/H113)</f>
        <v>4.0899795501022499E-3</v>
      </c>
      <c r="J101" s="8" t="str">
        <f t="shared" si="8"/>
        <v>-</v>
      </c>
      <c r="K101" s="9">
        <f t="shared" si="9"/>
        <v>0.75</v>
      </c>
    </row>
    <row r="102" spans="1:11" x14ac:dyDescent="0.25">
      <c r="A102" s="7" t="s">
        <v>261</v>
      </c>
      <c r="B102" s="65">
        <v>0</v>
      </c>
      <c r="C102" s="34">
        <f>IF(B113=0, "-", B102/B113)</f>
        <v>0</v>
      </c>
      <c r="D102" s="65">
        <v>1</v>
      </c>
      <c r="E102" s="9">
        <f>IF(D113=0, "-", D102/D113)</f>
        <v>7.7519379844961239E-3</v>
      </c>
      <c r="F102" s="81">
        <v>9</v>
      </c>
      <c r="G102" s="34">
        <f>IF(F113=0, "-", F102/F113)</f>
        <v>2.1629416005767843E-3</v>
      </c>
      <c r="H102" s="65">
        <v>33</v>
      </c>
      <c r="I102" s="9">
        <f>IF(H113=0, "-", H102/H113)</f>
        <v>1.6871165644171779E-2</v>
      </c>
      <c r="J102" s="8">
        <f t="shared" si="8"/>
        <v>-1</v>
      </c>
      <c r="K102" s="9">
        <f t="shared" si="9"/>
        <v>-0.72727272727272729</v>
      </c>
    </row>
    <row r="103" spans="1:11" x14ac:dyDescent="0.25">
      <c r="A103" s="7" t="s">
        <v>262</v>
      </c>
      <c r="B103" s="65">
        <v>14</v>
      </c>
      <c r="C103" s="34">
        <f>IF(B113=0, "-", B103/B113)</f>
        <v>2.8629856850715747E-2</v>
      </c>
      <c r="D103" s="65">
        <v>24</v>
      </c>
      <c r="E103" s="9">
        <f>IF(D113=0, "-", D103/D113)</f>
        <v>0.18604651162790697</v>
      </c>
      <c r="F103" s="81">
        <v>144</v>
      </c>
      <c r="G103" s="34">
        <f>IF(F113=0, "-", F103/F113)</f>
        <v>3.4607065609228549E-2</v>
      </c>
      <c r="H103" s="65">
        <v>154</v>
      </c>
      <c r="I103" s="9">
        <f>IF(H113=0, "-", H103/H113)</f>
        <v>7.8732106339468297E-2</v>
      </c>
      <c r="J103" s="8">
        <f t="shared" si="8"/>
        <v>-0.41666666666666669</v>
      </c>
      <c r="K103" s="9">
        <f t="shared" si="9"/>
        <v>-6.4935064935064929E-2</v>
      </c>
    </row>
    <row r="104" spans="1:11" x14ac:dyDescent="0.25">
      <c r="A104" s="7" t="s">
        <v>263</v>
      </c>
      <c r="B104" s="65">
        <v>0</v>
      </c>
      <c r="C104" s="34">
        <f>IF(B113=0, "-", B104/B113)</f>
        <v>0</v>
      </c>
      <c r="D104" s="65">
        <v>0</v>
      </c>
      <c r="E104" s="9">
        <f>IF(D113=0, "-", D104/D113)</f>
        <v>0</v>
      </c>
      <c r="F104" s="81">
        <v>1</v>
      </c>
      <c r="G104" s="34">
        <f>IF(F113=0, "-", F104/F113)</f>
        <v>2.4032684450853159E-4</v>
      </c>
      <c r="H104" s="65">
        <v>193</v>
      </c>
      <c r="I104" s="9">
        <f>IF(H113=0, "-", H104/H113)</f>
        <v>9.8670756646216773E-2</v>
      </c>
      <c r="J104" s="8" t="str">
        <f t="shared" si="8"/>
        <v>-</v>
      </c>
      <c r="K104" s="9">
        <f t="shared" si="9"/>
        <v>-0.99481865284974091</v>
      </c>
    </row>
    <row r="105" spans="1:11" x14ac:dyDescent="0.25">
      <c r="A105" s="7" t="s">
        <v>264</v>
      </c>
      <c r="B105" s="65">
        <v>47</v>
      </c>
      <c r="C105" s="34">
        <f>IF(B113=0, "-", B105/B113)</f>
        <v>9.6114519427402859E-2</v>
      </c>
      <c r="D105" s="65">
        <v>1</v>
      </c>
      <c r="E105" s="9">
        <f>IF(D113=0, "-", D105/D113)</f>
        <v>7.7519379844961239E-3</v>
      </c>
      <c r="F105" s="81">
        <v>536</v>
      </c>
      <c r="G105" s="34">
        <f>IF(F113=0, "-", F105/F113)</f>
        <v>0.12881518865657293</v>
      </c>
      <c r="H105" s="65">
        <v>432</v>
      </c>
      <c r="I105" s="9">
        <f>IF(H113=0, "-", H105/H113)</f>
        <v>0.22085889570552147</v>
      </c>
      <c r="J105" s="8" t="str">
        <f t="shared" si="8"/>
        <v>&gt;999%</v>
      </c>
      <c r="K105" s="9">
        <f t="shared" si="9"/>
        <v>0.24074074074074073</v>
      </c>
    </row>
    <row r="106" spans="1:11" x14ac:dyDescent="0.25">
      <c r="A106" s="7" t="s">
        <v>265</v>
      </c>
      <c r="B106" s="65">
        <v>8</v>
      </c>
      <c r="C106" s="34">
        <f>IF(B113=0, "-", B106/B113)</f>
        <v>1.6359918200408999E-2</v>
      </c>
      <c r="D106" s="65">
        <v>12</v>
      </c>
      <c r="E106" s="9">
        <f>IF(D113=0, "-", D106/D113)</f>
        <v>9.3023255813953487E-2</v>
      </c>
      <c r="F106" s="81">
        <v>230</v>
      </c>
      <c r="G106" s="34">
        <f>IF(F113=0, "-", F106/F113)</f>
        <v>5.5275174236962266E-2</v>
      </c>
      <c r="H106" s="65">
        <v>208</v>
      </c>
      <c r="I106" s="9">
        <f>IF(H113=0, "-", H106/H113)</f>
        <v>0.10633946830265849</v>
      </c>
      <c r="J106" s="8">
        <f t="shared" si="8"/>
        <v>-0.33333333333333331</v>
      </c>
      <c r="K106" s="9">
        <f t="shared" si="9"/>
        <v>0.10576923076923077</v>
      </c>
    </row>
    <row r="107" spans="1:11" x14ac:dyDescent="0.25">
      <c r="A107" s="7" t="s">
        <v>266</v>
      </c>
      <c r="B107" s="65">
        <v>23</v>
      </c>
      <c r="C107" s="34">
        <f>IF(B113=0, "-", B107/B113)</f>
        <v>4.7034764826175871E-2</v>
      </c>
      <c r="D107" s="65">
        <v>0</v>
      </c>
      <c r="E107" s="9">
        <f>IF(D113=0, "-", D107/D113)</f>
        <v>0</v>
      </c>
      <c r="F107" s="81">
        <v>215</v>
      </c>
      <c r="G107" s="34">
        <f>IF(F113=0, "-", F107/F113)</f>
        <v>5.1670271569334292E-2</v>
      </c>
      <c r="H107" s="65">
        <v>0</v>
      </c>
      <c r="I107" s="9">
        <f>IF(H113=0, "-", H107/H113)</f>
        <v>0</v>
      </c>
      <c r="J107" s="8" t="str">
        <f t="shared" si="8"/>
        <v>-</v>
      </c>
      <c r="K107" s="9" t="str">
        <f t="shared" si="9"/>
        <v>-</v>
      </c>
    </row>
    <row r="108" spans="1:11" x14ac:dyDescent="0.25">
      <c r="A108" s="7" t="s">
        <v>267</v>
      </c>
      <c r="B108" s="65">
        <v>349</v>
      </c>
      <c r="C108" s="34">
        <f>IF(B113=0, "-", B108/B113)</f>
        <v>0.71370143149284249</v>
      </c>
      <c r="D108" s="65">
        <v>0</v>
      </c>
      <c r="E108" s="9">
        <f>IF(D113=0, "-", D108/D113)</f>
        <v>0</v>
      </c>
      <c r="F108" s="81">
        <v>2206</v>
      </c>
      <c r="G108" s="34">
        <f>IF(F113=0, "-", F108/F113)</f>
        <v>0.53016101898582069</v>
      </c>
      <c r="H108" s="65">
        <v>0</v>
      </c>
      <c r="I108" s="9">
        <f>IF(H113=0, "-", H108/H113)</f>
        <v>0</v>
      </c>
      <c r="J108" s="8" t="str">
        <f t="shared" si="8"/>
        <v>-</v>
      </c>
      <c r="K108" s="9" t="str">
        <f t="shared" si="9"/>
        <v>-</v>
      </c>
    </row>
    <row r="109" spans="1:11" x14ac:dyDescent="0.25">
      <c r="A109" s="7" t="s">
        <v>268</v>
      </c>
      <c r="B109" s="65">
        <v>17</v>
      </c>
      <c r="C109" s="34">
        <f>IF(B113=0, "-", B109/B113)</f>
        <v>3.4764826175869123E-2</v>
      </c>
      <c r="D109" s="65">
        <v>8</v>
      </c>
      <c r="E109" s="9">
        <f>IF(D113=0, "-", D109/D113)</f>
        <v>6.2015503875968991E-2</v>
      </c>
      <c r="F109" s="81">
        <v>98</v>
      </c>
      <c r="G109" s="34">
        <f>IF(F113=0, "-", F109/F113)</f>
        <v>2.3552030761836096E-2</v>
      </c>
      <c r="H109" s="65">
        <v>8</v>
      </c>
      <c r="I109" s="9">
        <f>IF(H113=0, "-", H109/H113)</f>
        <v>4.0899795501022499E-3</v>
      </c>
      <c r="J109" s="8">
        <f t="shared" si="8"/>
        <v>1.125</v>
      </c>
      <c r="K109" s="9" t="str">
        <f t="shared" si="9"/>
        <v>&gt;999%</v>
      </c>
    </row>
    <row r="110" spans="1:11" x14ac:dyDescent="0.25">
      <c r="A110" s="7" t="s">
        <v>269</v>
      </c>
      <c r="B110" s="65">
        <v>0</v>
      </c>
      <c r="C110" s="34">
        <f>IF(B113=0, "-", B110/B113)</f>
        <v>0</v>
      </c>
      <c r="D110" s="65">
        <v>3</v>
      </c>
      <c r="E110" s="9">
        <f>IF(D113=0, "-", D110/D113)</f>
        <v>2.3255813953488372E-2</v>
      </c>
      <c r="F110" s="81">
        <v>29</v>
      </c>
      <c r="G110" s="34">
        <f>IF(F113=0, "-", F110/F113)</f>
        <v>6.9694784907474161E-3</v>
      </c>
      <c r="H110" s="65">
        <v>20</v>
      </c>
      <c r="I110" s="9">
        <f>IF(H113=0, "-", H110/H113)</f>
        <v>1.0224948875255624E-2</v>
      </c>
      <c r="J110" s="8">
        <f t="shared" si="8"/>
        <v>-1</v>
      </c>
      <c r="K110" s="9">
        <f t="shared" si="9"/>
        <v>0.45</v>
      </c>
    </row>
    <row r="111" spans="1:11" x14ac:dyDescent="0.25">
      <c r="A111" s="7" t="s">
        <v>270</v>
      </c>
      <c r="B111" s="65">
        <v>0</v>
      </c>
      <c r="C111" s="34">
        <f>IF(B113=0, "-", B111/B113)</f>
        <v>0</v>
      </c>
      <c r="D111" s="65">
        <v>1</v>
      </c>
      <c r="E111" s="9">
        <f>IF(D113=0, "-", D111/D113)</f>
        <v>7.7519379844961239E-3</v>
      </c>
      <c r="F111" s="81">
        <v>18</v>
      </c>
      <c r="G111" s="34">
        <f>IF(F113=0, "-", F111/F113)</f>
        <v>4.3258832011535686E-3</v>
      </c>
      <c r="H111" s="65">
        <v>19</v>
      </c>
      <c r="I111" s="9">
        <f>IF(H113=0, "-", H111/H113)</f>
        <v>9.7137014314928431E-3</v>
      </c>
      <c r="J111" s="8">
        <f t="shared" si="8"/>
        <v>-1</v>
      </c>
      <c r="K111" s="9">
        <f t="shared" si="9"/>
        <v>-5.2631578947368418E-2</v>
      </c>
    </row>
    <row r="112" spans="1:11" x14ac:dyDescent="0.25">
      <c r="A112" s="2"/>
      <c r="B112" s="68"/>
      <c r="C112" s="33"/>
      <c r="D112" s="68"/>
      <c r="E112" s="6"/>
      <c r="F112" s="82"/>
      <c r="G112" s="33"/>
      <c r="H112" s="68"/>
      <c r="I112" s="6"/>
      <c r="J112" s="5"/>
      <c r="K112" s="6"/>
    </row>
    <row r="113" spans="1:11" s="43" customFormat="1" x14ac:dyDescent="0.25">
      <c r="A113" s="162" t="s">
        <v>604</v>
      </c>
      <c r="B113" s="71">
        <f>SUM(B95:B112)</f>
        <v>489</v>
      </c>
      <c r="C113" s="40">
        <f>B113/20204</f>
        <v>2.4203128093446841E-2</v>
      </c>
      <c r="D113" s="71">
        <f>SUM(D95:D112)</f>
        <v>129</v>
      </c>
      <c r="E113" s="41">
        <f>D113/16458</f>
        <v>7.8381334305504917E-3</v>
      </c>
      <c r="F113" s="77">
        <f>SUM(F95:F112)</f>
        <v>4161</v>
      </c>
      <c r="G113" s="42">
        <f>F113/235591</f>
        <v>1.7661965015641514E-2</v>
      </c>
      <c r="H113" s="71">
        <f>SUM(H95:H112)</f>
        <v>1956</v>
      </c>
      <c r="I113" s="41">
        <f>H113/229775</f>
        <v>8.5126754433685128E-3</v>
      </c>
      <c r="J113" s="37">
        <f>IF(D113=0, "-", IF((B113-D113)/D113&lt;10, (B113-D113)/D113, "&gt;999%"))</f>
        <v>2.7906976744186047</v>
      </c>
      <c r="K113" s="38">
        <f>IF(H113=0, "-", IF((F113-H113)/H113&lt;10, (F113-H113)/H113, "&gt;999%"))</f>
        <v>1.1273006134969326</v>
      </c>
    </row>
    <row r="114" spans="1:11" x14ac:dyDescent="0.25">
      <c r="B114" s="83"/>
      <c r="D114" s="83"/>
      <c r="F114" s="83"/>
      <c r="H114" s="83"/>
    </row>
    <row r="115" spans="1:11" s="43" customFormat="1" x14ac:dyDescent="0.25">
      <c r="A115" s="162" t="s">
        <v>603</v>
      </c>
      <c r="B115" s="71">
        <v>680</v>
      </c>
      <c r="C115" s="40">
        <f>B115/20204</f>
        <v>3.3656701643238959E-2</v>
      </c>
      <c r="D115" s="71">
        <v>380</v>
      </c>
      <c r="E115" s="41">
        <f>D115/16458</f>
        <v>2.3089075221776643E-2</v>
      </c>
      <c r="F115" s="77">
        <v>6666</v>
      </c>
      <c r="G115" s="42">
        <f>F115/235591</f>
        <v>2.8294799037314668E-2</v>
      </c>
      <c r="H115" s="71">
        <v>5339</v>
      </c>
      <c r="I115" s="41">
        <f>H115/229775</f>
        <v>2.3235774126863236E-2</v>
      </c>
      <c r="J115" s="37">
        <f>IF(D115=0, "-", IF((B115-D115)/D115&lt;10, (B115-D115)/D115, "&gt;999%"))</f>
        <v>0.78947368421052633</v>
      </c>
      <c r="K115" s="38">
        <f>IF(H115=0, "-", IF((F115-H115)/H115&lt;10, (F115-H115)/H115, "&gt;999%"))</f>
        <v>0.24854841730661173</v>
      </c>
    </row>
    <row r="116" spans="1:11" x14ac:dyDescent="0.25">
      <c r="B116" s="83"/>
      <c r="D116" s="83"/>
      <c r="F116" s="83"/>
      <c r="H116" s="83"/>
    </row>
    <row r="117" spans="1:11" ht="15.6" x14ac:dyDescent="0.3">
      <c r="A117" s="164" t="s">
        <v>119</v>
      </c>
      <c r="B117" s="196" t="s">
        <v>1</v>
      </c>
      <c r="C117" s="200"/>
      <c r="D117" s="200"/>
      <c r="E117" s="197"/>
      <c r="F117" s="196" t="s">
        <v>14</v>
      </c>
      <c r="G117" s="200"/>
      <c r="H117" s="200"/>
      <c r="I117" s="197"/>
      <c r="J117" s="196" t="s">
        <v>15</v>
      </c>
      <c r="K117" s="197"/>
    </row>
    <row r="118" spans="1:11" x14ac:dyDescent="0.25">
      <c r="A118" s="22"/>
      <c r="B118" s="196">
        <f>VALUE(RIGHT($B$2, 4))</f>
        <v>2022</v>
      </c>
      <c r="C118" s="197"/>
      <c r="D118" s="196">
        <f>B118-1</f>
        <v>2021</v>
      </c>
      <c r="E118" s="204"/>
      <c r="F118" s="196">
        <f>B118</f>
        <v>2022</v>
      </c>
      <c r="G118" s="204"/>
      <c r="H118" s="196">
        <f>D118</f>
        <v>2021</v>
      </c>
      <c r="I118" s="204"/>
      <c r="J118" s="140" t="s">
        <v>4</v>
      </c>
      <c r="K118" s="141" t="s">
        <v>2</v>
      </c>
    </row>
    <row r="119" spans="1:11" x14ac:dyDescent="0.25">
      <c r="A119" s="163" t="s">
        <v>146</v>
      </c>
      <c r="B119" s="61" t="s">
        <v>12</v>
      </c>
      <c r="C119" s="62" t="s">
        <v>13</v>
      </c>
      <c r="D119" s="61" t="s">
        <v>12</v>
      </c>
      <c r="E119" s="63" t="s">
        <v>13</v>
      </c>
      <c r="F119" s="62" t="s">
        <v>12</v>
      </c>
      <c r="G119" s="62" t="s">
        <v>13</v>
      </c>
      <c r="H119" s="61" t="s">
        <v>12</v>
      </c>
      <c r="I119" s="63" t="s">
        <v>13</v>
      </c>
      <c r="J119" s="61"/>
      <c r="K119" s="63"/>
    </row>
    <row r="120" spans="1:11" x14ac:dyDescent="0.25">
      <c r="A120" s="7" t="s">
        <v>271</v>
      </c>
      <c r="B120" s="65">
        <v>0</v>
      </c>
      <c r="C120" s="34">
        <f>IF(B124=0, "-", B120/B124)</f>
        <v>0</v>
      </c>
      <c r="D120" s="65">
        <v>0</v>
      </c>
      <c r="E120" s="9">
        <f>IF(D124=0, "-", D120/D124)</f>
        <v>0</v>
      </c>
      <c r="F120" s="81">
        <v>2</v>
      </c>
      <c r="G120" s="34">
        <f>IF(F124=0, "-", F120/F124)</f>
        <v>2.9850746268656717E-3</v>
      </c>
      <c r="H120" s="65">
        <v>0</v>
      </c>
      <c r="I120" s="9">
        <f>IF(H124=0, "-", H120/H124)</f>
        <v>0</v>
      </c>
      <c r="J120" s="8" t="str">
        <f>IF(D120=0, "-", IF((B120-D120)/D120&lt;10, (B120-D120)/D120, "&gt;999%"))</f>
        <v>-</v>
      </c>
      <c r="K120" s="9" t="str">
        <f>IF(H120=0, "-", IF((F120-H120)/H120&lt;10, (F120-H120)/H120, "&gt;999%"))</f>
        <v>-</v>
      </c>
    </row>
    <row r="121" spans="1:11" x14ac:dyDescent="0.25">
      <c r="A121" s="7" t="s">
        <v>272</v>
      </c>
      <c r="B121" s="65">
        <v>12</v>
      </c>
      <c r="C121" s="34">
        <f>IF(B124=0, "-", B121/B124)</f>
        <v>0.70588235294117652</v>
      </c>
      <c r="D121" s="65">
        <v>1</v>
      </c>
      <c r="E121" s="9">
        <f>IF(D124=0, "-", D121/D124)</f>
        <v>0.1111111111111111</v>
      </c>
      <c r="F121" s="81">
        <v>582</v>
      </c>
      <c r="G121" s="34">
        <f>IF(F124=0, "-", F121/F124)</f>
        <v>0.86865671641791042</v>
      </c>
      <c r="H121" s="65">
        <v>297</v>
      </c>
      <c r="I121" s="9">
        <f>IF(H124=0, "-", H121/H124)</f>
        <v>0.78364116094986802</v>
      </c>
      <c r="J121" s="8" t="str">
        <f>IF(D121=0, "-", IF((B121-D121)/D121&lt;10, (B121-D121)/D121, "&gt;999%"))</f>
        <v>&gt;999%</v>
      </c>
      <c r="K121" s="9">
        <f>IF(H121=0, "-", IF((F121-H121)/H121&lt;10, (F121-H121)/H121, "&gt;999%"))</f>
        <v>0.95959595959595956</v>
      </c>
    </row>
    <row r="122" spans="1:11" x14ac:dyDescent="0.25">
      <c r="A122" s="7" t="s">
        <v>273</v>
      </c>
      <c r="B122" s="65">
        <v>5</v>
      </c>
      <c r="C122" s="34">
        <f>IF(B124=0, "-", B122/B124)</f>
        <v>0.29411764705882354</v>
      </c>
      <c r="D122" s="65">
        <v>8</v>
      </c>
      <c r="E122" s="9">
        <f>IF(D124=0, "-", D122/D124)</f>
        <v>0.88888888888888884</v>
      </c>
      <c r="F122" s="81">
        <v>86</v>
      </c>
      <c r="G122" s="34">
        <f>IF(F124=0, "-", F122/F124)</f>
        <v>0.12835820895522387</v>
      </c>
      <c r="H122" s="65">
        <v>82</v>
      </c>
      <c r="I122" s="9">
        <f>IF(H124=0, "-", H122/H124)</f>
        <v>0.21635883905013192</v>
      </c>
      <c r="J122" s="8">
        <f>IF(D122=0, "-", IF((B122-D122)/D122&lt;10, (B122-D122)/D122, "&gt;999%"))</f>
        <v>-0.375</v>
      </c>
      <c r="K122" s="9">
        <f>IF(H122=0, "-", IF((F122-H122)/H122&lt;10, (F122-H122)/H122, "&gt;999%"))</f>
        <v>4.878048780487805E-2</v>
      </c>
    </row>
    <row r="123" spans="1:11" x14ac:dyDescent="0.25">
      <c r="A123" s="2"/>
      <c r="B123" s="68"/>
      <c r="C123" s="33"/>
      <c r="D123" s="68"/>
      <c r="E123" s="6"/>
      <c r="F123" s="82"/>
      <c r="G123" s="33"/>
      <c r="H123" s="68"/>
      <c r="I123" s="6"/>
      <c r="J123" s="5"/>
      <c r="K123" s="6"/>
    </row>
    <row r="124" spans="1:11" s="43" customFormat="1" x14ac:dyDescent="0.25">
      <c r="A124" s="162" t="s">
        <v>602</v>
      </c>
      <c r="B124" s="71">
        <f>SUM(B120:B123)</f>
        <v>17</v>
      </c>
      <c r="C124" s="40">
        <f>B124/20204</f>
        <v>8.4141754108097409E-4</v>
      </c>
      <c r="D124" s="71">
        <f>SUM(D120:D123)</f>
        <v>9</v>
      </c>
      <c r="E124" s="41">
        <f>D124/16458</f>
        <v>5.4684651841049945E-4</v>
      </c>
      <c r="F124" s="77">
        <f>SUM(F120:F123)</f>
        <v>670</v>
      </c>
      <c r="G124" s="42">
        <f>F124/235591</f>
        <v>2.8439116944195663E-3</v>
      </c>
      <c r="H124" s="71">
        <f>SUM(H120:H123)</f>
        <v>379</v>
      </c>
      <c r="I124" s="41">
        <f>H124/229775</f>
        <v>1.6494396692416495E-3</v>
      </c>
      <c r="J124" s="37">
        <f>IF(D124=0, "-", IF((B124-D124)/D124&lt;10, (B124-D124)/D124, "&gt;999%"))</f>
        <v>0.88888888888888884</v>
      </c>
      <c r="K124" s="38">
        <f>IF(H124=0, "-", IF((F124-H124)/H124&lt;10, (F124-H124)/H124, "&gt;999%"))</f>
        <v>0.76781002638522422</v>
      </c>
    </row>
    <row r="125" spans="1:11" x14ac:dyDescent="0.25">
      <c r="B125" s="83"/>
      <c r="D125" s="83"/>
      <c r="F125" s="83"/>
      <c r="H125" s="83"/>
    </row>
    <row r="126" spans="1:11" x14ac:dyDescent="0.25">
      <c r="A126" s="163" t="s">
        <v>147</v>
      </c>
      <c r="B126" s="61" t="s">
        <v>12</v>
      </c>
      <c r="C126" s="62" t="s">
        <v>13</v>
      </c>
      <c r="D126" s="61" t="s">
        <v>12</v>
      </c>
      <c r="E126" s="63" t="s">
        <v>13</v>
      </c>
      <c r="F126" s="62" t="s">
        <v>12</v>
      </c>
      <c r="G126" s="62" t="s">
        <v>13</v>
      </c>
      <c r="H126" s="61" t="s">
        <v>12</v>
      </c>
      <c r="I126" s="63" t="s">
        <v>13</v>
      </c>
      <c r="J126" s="61"/>
      <c r="K126" s="63"/>
    </row>
    <row r="127" spans="1:11" x14ac:dyDescent="0.25">
      <c r="A127" s="7" t="s">
        <v>274</v>
      </c>
      <c r="B127" s="65">
        <v>1</v>
      </c>
      <c r="C127" s="34">
        <f>IF(B137=0, "-", B127/B137)</f>
        <v>0.16666666666666666</v>
      </c>
      <c r="D127" s="65">
        <v>0</v>
      </c>
      <c r="E127" s="9">
        <f>IF(D137=0, "-", D127/D137)</f>
        <v>0</v>
      </c>
      <c r="F127" s="81">
        <v>40</v>
      </c>
      <c r="G127" s="34">
        <f>IF(F137=0, "-", F127/F137)</f>
        <v>0.14705882352941177</v>
      </c>
      <c r="H127" s="65">
        <v>35</v>
      </c>
      <c r="I127" s="9">
        <f>IF(H137=0, "-", H127/H137)</f>
        <v>9.8314606741573038E-2</v>
      </c>
      <c r="J127" s="8" t="str">
        <f t="shared" ref="J127:J135" si="10">IF(D127=0, "-", IF((B127-D127)/D127&lt;10, (B127-D127)/D127, "&gt;999%"))</f>
        <v>-</v>
      </c>
      <c r="K127" s="9">
        <f t="shared" ref="K127:K135" si="11">IF(H127=0, "-", IF((F127-H127)/H127&lt;10, (F127-H127)/H127, "&gt;999%"))</f>
        <v>0.14285714285714285</v>
      </c>
    </row>
    <row r="128" spans="1:11" x14ac:dyDescent="0.25">
      <c r="A128" s="7" t="s">
        <v>275</v>
      </c>
      <c r="B128" s="65">
        <v>0</v>
      </c>
      <c r="C128" s="34">
        <f>IF(B137=0, "-", B128/B137)</f>
        <v>0</v>
      </c>
      <c r="D128" s="65">
        <v>0</v>
      </c>
      <c r="E128" s="9">
        <f>IF(D137=0, "-", D128/D137)</f>
        <v>0</v>
      </c>
      <c r="F128" s="81">
        <v>17</v>
      </c>
      <c r="G128" s="34">
        <f>IF(F137=0, "-", F128/F137)</f>
        <v>6.25E-2</v>
      </c>
      <c r="H128" s="65">
        <v>16</v>
      </c>
      <c r="I128" s="9">
        <f>IF(H137=0, "-", H128/H137)</f>
        <v>4.49438202247191E-2</v>
      </c>
      <c r="J128" s="8" t="str">
        <f t="shared" si="10"/>
        <v>-</v>
      </c>
      <c r="K128" s="9">
        <f t="shared" si="11"/>
        <v>6.25E-2</v>
      </c>
    </row>
    <row r="129" spans="1:11" x14ac:dyDescent="0.25">
      <c r="A129" s="7" t="s">
        <v>276</v>
      </c>
      <c r="B129" s="65">
        <v>0</v>
      </c>
      <c r="C129" s="34">
        <f>IF(B137=0, "-", B129/B137)</f>
        <v>0</v>
      </c>
      <c r="D129" s="65">
        <v>6</v>
      </c>
      <c r="E129" s="9">
        <f>IF(D137=0, "-", D129/D137)</f>
        <v>0.3</v>
      </c>
      <c r="F129" s="81">
        <v>40</v>
      </c>
      <c r="G129" s="34">
        <f>IF(F137=0, "-", F129/F137)</f>
        <v>0.14705882352941177</v>
      </c>
      <c r="H129" s="65">
        <v>51</v>
      </c>
      <c r="I129" s="9">
        <f>IF(H137=0, "-", H129/H137)</f>
        <v>0.14325842696629212</v>
      </c>
      <c r="J129" s="8">
        <f t="shared" si="10"/>
        <v>-1</v>
      </c>
      <c r="K129" s="9">
        <f t="shared" si="11"/>
        <v>-0.21568627450980393</v>
      </c>
    </row>
    <row r="130" spans="1:11" x14ac:dyDescent="0.25">
      <c r="A130" s="7" t="s">
        <v>277</v>
      </c>
      <c r="B130" s="65">
        <v>0</v>
      </c>
      <c r="C130" s="34">
        <f>IF(B137=0, "-", B130/B137)</f>
        <v>0</v>
      </c>
      <c r="D130" s="65">
        <v>0</v>
      </c>
      <c r="E130" s="9">
        <f>IF(D137=0, "-", D130/D137)</f>
        <v>0</v>
      </c>
      <c r="F130" s="81">
        <v>14</v>
      </c>
      <c r="G130" s="34">
        <f>IF(F137=0, "-", F130/F137)</f>
        <v>5.1470588235294115E-2</v>
      </c>
      <c r="H130" s="65">
        <v>7</v>
      </c>
      <c r="I130" s="9">
        <f>IF(H137=0, "-", H130/H137)</f>
        <v>1.9662921348314606E-2</v>
      </c>
      <c r="J130" s="8" t="str">
        <f t="shared" si="10"/>
        <v>-</v>
      </c>
      <c r="K130" s="9">
        <f t="shared" si="11"/>
        <v>1</v>
      </c>
    </row>
    <row r="131" spans="1:11" x14ac:dyDescent="0.25">
      <c r="A131" s="7" t="s">
        <v>278</v>
      </c>
      <c r="B131" s="65">
        <v>0</v>
      </c>
      <c r="C131" s="34">
        <f>IF(B137=0, "-", B131/B137)</f>
        <v>0</v>
      </c>
      <c r="D131" s="65">
        <v>0</v>
      </c>
      <c r="E131" s="9">
        <f>IF(D137=0, "-", D131/D137)</f>
        <v>0</v>
      </c>
      <c r="F131" s="81">
        <v>2</v>
      </c>
      <c r="G131" s="34">
        <f>IF(F137=0, "-", F131/F137)</f>
        <v>7.3529411764705881E-3</v>
      </c>
      <c r="H131" s="65">
        <v>6</v>
      </c>
      <c r="I131" s="9">
        <f>IF(H137=0, "-", H131/H137)</f>
        <v>1.6853932584269662E-2</v>
      </c>
      <c r="J131" s="8" t="str">
        <f t="shared" si="10"/>
        <v>-</v>
      </c>
      <c r="K131" s="9">
        <f t="shared" si="11"/>
        <v>-0.66666666666666663</v>
      </c>
    </row>
    <row r="132" spans="1:11" x14ac:dyDescent="0.25">
      <c r="A132" s="7" t="s">
        <v>279</v>
      </c>
      <c r="B132" s="65">
        <v>3</v>
      </c>
      <c r="C132" s="34">
        <f>IF(B137=0, "-", B132/B137)</f>
        <v>0.5</v>
      </c>
      <c r="D132" s="65">
        <v>5</v>
      </c>
      <c r="E132" s="9">
        <f>IF(D137=0, "-", D132/D137)</f>
        <v>0.25</v>
      </c>
      <c r="F132" s="81">
        <v>23</v>
      </c>
      <c r="G132" s="34">
        <f>IF(F137=0, "-", F132/F137)</f>
        <v>8.455882352941177E-2</v>
      </c>
      <c r="H132" s="65">
        <v>26</v>
      </c>
      <c r="I132" s="9">
        <f>IF(H137=0, "-", H132/H137)</f>
        <v>7.3033707865168537E-2</v>
      </c>
      <c r="J132" s="8">
        <f t="shared" si="10"/>
        <v>-0.4</v>
      </c>
      <c r="K132" s="9">
        <f t="shared" si="11"/>
        <v>-0.11538461538461539</v>
      </c>
    </row>
    <row r="133" spans="1:11" x14ac:dyDescent="0.25">
      <c r="A133" s="7" t="s">
        <v>280</v>
      </c>
      <c r="B133" s="65">
        <v>1</v>
      </c>
      <c r="C133" s="34">
        <f>IF(B137=0, "-", B133/B137)</f>
        <v>0.16666666666666666</v>
      </c>
      <c r="D133" s="65">
        <v>0</v>
      </c>
      <c r="E133" s="9">
        <f>IF(D137=0, "-", D133/D137)</f>
        <v>0</v>
      </c>
      <c r="F133" s="81">
        <v>11</v>
      </c>
      <c r="G133" s="34">
        <f>IF(F137=0, "-", F133/F137)</f>
        <v>4.0441176470588237E-2</v>
      </c>
      <c r="H133" s="65">
        <v>1</v>
      </c>
      <c r="I133" s="9">
        <f>IF(H137=0, "-", H133/H137)</f>
        <v>2.8089887640449437E-3</v>
      </c>
      <c r="J133" s="8" t="str">
        <f t="shared" si="10"/>
        <v>-</v>
      </c>
      <c r="K133" s="9" t="str">
        <f t="shared" si="11"/>
        <v>&gt;999%</v>
      </c>
    </row>
    <row r="134" spans="1:11" x14ac:dyDescent="0.25">
      <c r="A134" s="7" t="s">
        <v>281</v>
      </c>
      <c r="B134" s="65">
        <v>1</v>
      </c>
      <c r="C134" s="34">
        <f>IF(B137=0, "-", B134/B137)</f>
        <v>0.16666666666666666</v>
      </c>
      <c r="D134" s="65">
        <v>4</v>
      </c>
      <c r="E134" s="9">
        <f>IF(D137=0, "-", D134/D137)</f>
        <v>0.2</v>
      </c>
      <c r="F134" s="81">
        <v>53</v>
      </c>
      <c r="G134" s="34">
        <f>IF(F137=0, "-", F134/F137)</f>
        <v>0.19485294117647059</v>
      </c>
      <c r="H134" s="65">
        <v>138</v>
      </c>
      <c r="I134" s="9">
        <f>IF(H137=0, "-", H134/H137)</f>
        <v>0.38764044943820225</v>
      </c>
      <c r="J134" s="8">
        <f t="shared" si="10"/>
        <v>-0.75</v>
      </c>
      <c r="K134" s="9">
        <f t="shared" si="11"/>
        <v>-0.61594202898550721</v>
      </c>
    </row>
    <row r="135" spans="1:11" x14ac:dyDescent="0.25">
      <c r="A135" s="7" t="s">
        <v>282</v>
      </c>
      <c r="B135" s="65">
        <v>0</v>
      </c>
      <c r="C135" s="34">
        <f>IF(B137=0, "-", B135/B137)</f>
        <v>0</v>
      </c>
      <c r="D135" s="65">
        <v>5</v>
      </c>
      <c r="E135" s="9">
        <f>IF(D137=0, "-", D135/D137)</f>
        <v>0.25</v>
      </c>
      <c r="F135" s="81">
        <v>72</v>
      </c>
      <c r="G135" s="34">
        <f>IF(F137=0, "-", F135/F137)</f>
        <v>0.26470588235294118</v>
      </c>
      <c r="H135" s="65">
        <v>76</v>
      </c>
      <c r="I135" s="9">
        <f>IF(H137=0, "-", H135/H137)</f>
        <v>0.21348314606741572</v>
      </c>
      <c r="J135" s="8">
        <f t="shared" si="10"/>
        <v>-1</v>
      </c>
      <c r="K135" s="9">
        <f t="shared" si="11"/>
        <v>-5.2631578947368418E-2</v>
      </c>
    </row>
    <row r="136" spans="1:11" x14ac:dyDescent="0.25">
      <c r="A136" s="2"/>
      <c r="B136" s="68"/>
      <c r="C136" s="33"/>
      <c r="D136" s="68"/>
      <c r="E136" s="6"/>
      <c r="F136" s="82"/>
      <c r="G136" s="33"/>
      <c r="H136" s="68"/>
      <c r="I136" s="6"/>
      <c r="J136" s="5"/>
      <c r="K136" s="6"/>
    </row>
    <row r="137" spans="1:11" s="43" customFormat="1" x14ac:dyDescent="0.25">
      <c r="A137" s="162" t="s">
        <v>601</v>
      </c>
      <c r="B137" s="71">
        <f>SUM(B127:B136)</f>
        <v>6</v>
      </c>
      <c r="C137" s="40">
        <f>B137/20204</f>
        <v>2.969708968521085E-4</v>
      </c>
      <c r="D137" s="71">
        <f>SUM(D127:D136)</f>
        <v>20</v>
      </c>
      <c r="E137" s="41">
        <f>D137/16458</f>
        <v>1.2152144853566655E-3</v>
      </c>
      <c r="F137" s="77">
        <f>SUM(F127:F136)</f>
        <v>272</v>
      </c>
      <c r="G137" s="42">
        <f>F137/235591</f>
        <v>1.1545432550479433E-3</v>
      </c>
      <c r="H137" s="71">
        <f>SUM(H127:H136)</f>
        <v>356</v>
      </c>
      <c r="I137" s="41">
        <f>H137/229775</f>
        <v>1.5493417473615493E-3</v>
      </c>
      <c r="J137" s="37">
        <f>IF(D137=0, "-", IF((B137-D137)/D137&lt;10, (B137-D137)/D137, "&gt;999%"))</f>
        <v>-0.7</v>
      </c>
      <c r="K137" s="38">
        <f>IF(H137=0, "-", IF((F137-H137)/H137&lt;10, (F137-H137)/H137, "&gt;999%"))</f>
        <v>-0.23595505617977527</v>
      </c>
    </row>
    <row r="138" spans="1:11" x14ac:dyDescent="0.25">
      <c r="B138" s="83"/>
      <c r="D138" s="83"/>
      <c r="F138" s="83"/>
      <c r="H138" s="83"/>
    </row>
    <row r="139" spans="1:11" s="43" customFormat="1" x14ac:dyDescent="0.25">
      <c r="A139" s="162" t="s">
        <v>600</v>
      </c>
      <c r="B139" s="71">
        <v>23</v>
      </c>
      <c r="C139" s="40">
        <f>B139/20204</f>
        <v>1.1383884379330825E-3</v>
      </c>
      <c r="D139" s="71">
        <v>29</v>
      </c>
      <c r="E139" s="41">
        <f>D139/16458</f>
        <v>1.7620610037671648E-3</v>
      </c>
      <c r="F139" s="77">
        <v>942</v>
      </c>
      <c r="G139" s="42">
        <f>F139/235591</f>
        <v>3.9984549494675092E-3</v>
      </c>
      <c r="H139" s="71">
        <v>735</v>
      </c>
      <c r="I139" s="41">
        <f>H139/229775</f>
        <v>3.1987814166031989E-3</v>
      </c>
      <c r="J139" s="37">
        <f>IF(D139=0, "-", IF((B139-D139)/D139&lt;10, (B139-D139)/D139, "&gt;999%"))</f>
        <v>-0.20689655172413793</v>
      </c>
      <c r="K139" s="38">
        <f>IF(H139=0, "-", IF((F139-H139)/H139&lt;10, (F139-H139)/H139, "&gt;999%"))</f>
        <v>0.28163265306122448</v>
      </c>
    </row>
    <row r="140" spans="1:11" x14ac:dyDescent="0.25">
      <c r="B140" s="83"/>
      <c r="D140" s="83"/>
      <c r="F140" s="83"/>
      <c r="H140" s="83"/>
    </row>
    <row r="141" spans="1:11" ht="15.6" x14ac:dyDescent="0.3">
      <c r="A141" s="164" t="s">
        <v>120</v>
      </c>
      <c r="B141" s="196" t="s">
        <v>1</v>
      </c>
      <c r="C141" s="200"/>
      <c r="D141" s="200"/>
      <c r="E141" s="197"/>
      <c r="F141" s="196" t="s">
        <v>14</v>
      </c>
      <c r="G141" s="200"/>
      <c r="H141" s="200"/>
      <c r="I141" s="197"/>
      <c r="J141" s="196" t="s">
        <v>15</v>
      </c>
      <c r="K141" s="197"/>
    </row>
    <row r="142" spans="1:11" x14ac:dyDescent="0.25">
      <c r="A142" s="22"/>
      <c r="B142" s="196">
        <f>VALUE(RIGHT($B$2, 4))</f>
        <v>2022</v>
      </c>
      <c r="C142" s="197"/>
      <c r="D142" s="196">
        <f>B142-1</f>
        <v>2021</v>
      </c>
      <c r="E142" s="204"/>
      <c r="F142" s="196">
        <f>B142</f>
        <v>2022</v>
      </c>
      <c r="G142" s="204"/>
      <c r="H142" s="196">
        <f>D142</f>
        <v>2021</v>
      </c>
      <c r="I142" s="204"/>
      <c r="J142" s="140" t="s">
        <v>4</v>
      </c>
      <c r="K142" s="141" t="s">
        <v>2</v>
      </c>
    </row>
    <row r="143" spans="1:11" x14ac:dyDescent="0.25">
      <c r="A143" s="163" t="s">
        <v>148</v>
      </c>
      <c r="B143" s="61" t="s">
        <v>12</v>
      </c>
      <c r="C143" s="62" t="s">
        <v>13</v>
      </c>
      <c r="D143" s="61" t="s">
        <v>12</v>
      </c>
      <c r="E143" s="63" t="s">
        <v>13</v>
      </c>
      <c r="F143" s="62" t="s">
        <v>12</v>
      </c>
      <c r="G143" s="62" t="s">
        <v>13</v>
      </c>
      <c r="H143" s="61" t="s">
        <v>12</v>
      </c>
      <c r="I143" s="63" t="s">
        <v>13</v>
      </c>
      <c r="J143" s="61"/>
      <c r="K143" s="63"/>
    </row>
    <row r="144" spans="1:11" x14ac:dyDescent="0.25">
      <c r="A144" s="7" t="s">
        <v>283</v>
      </c>
      <c r="B144" s="65">
        <v>0</v>
      </c>
      <c r="C144" s="34" t="str">
        <f>IF(B146=0, "-", B144/B146)</f>
        <v>-</v>
      </c>
      <c r="D144" s="65">
        <v>0</v>
      </c>
      <c r="E144" s="9" t="str">
        <f>IF(D146=0, "-", D144/D146)</f>
        <v>-</v>
      </c>
      <c r="F144" s="81">
        <v>7</v>
      </c>
      <c r="G144" s="34">
        <f>IF(F146=0, "-", F144/F146)</f>
        <v>1</v>
      </c>
      <c r="H144" s="65">
        <v>14</v>
      </c>
      <c r="I144" s="9">
        <f>IF(H146=0, "-", H144/H146)</f>
        <v>1</v>
      </c>
      <c r="J144" s="8" t="str">
        <f>IF(D144=0, "-", IF((B144-D144)/D144&lt;10, (B144-D144)/D144, "&gt;999%"))</f>
        <v>-</v>
      </c>
      <c r="K144" s="9">
        <f>IF(H144=0, "-", IF((F144-H144)/H144&lt;10, (F144-H144)/H144, "&gt;999%"))</f>
        <v>-0.5</v>
      </c>
    </row>
    <row r="145" spans="1:11" x14ac:dyDescent="0.25">
      <c r="A145" s="2"/>
      <c r="B145" s="68"/>
      <c r="C145" s="33"/>
      <c r="D145" s="68"/>
      <c r="E145" s="6"/>
      <c r="F145" s="82"/>
      <c r="G145" s="33"/>
      <c r="H145" s="68"/>
      <c r="I145" s="6"/>
      <c r="J145" s="5"/>
      <c r="K145" s="6"/>
    </row>
    <row r="146" spans="1:11" s="43" customFormat="1" x14ac:dyDescent="0.25">
      <c r="A146" s="162" t="s">
        <v>599</v>
      </c>
      <c r="B146" s="71">
        <f>SUM(B144:B145)</f>
        <v>0</v>
      </c>
      <c r="C146" s="40">
        <f>B146/20204</f>
        <v>0</v>
      </c>
      <c r="D146" s="71">
        <f>SUM(D144:D145)</f>
        <v>0</v>
      </c>
      <c r="E146" s="41">
        <f>D146/16458</f>
        <v>0</v>
      </c>
      <c r="F146" s="77">
        <f>SUM(F144:F145)</f>
        <v>7</v>
      </c>
      <c r="G146" s="42">
        <f>F146/235591</f>
        <v>2.9712510240204423E-5</v>
      </c>
      <c r="H146" s="71">
        <f>SUM(H144:H145)</f>
        <v>14</v>
      </c>
      <c r="I146" s="41">
        <f>H146/229775</f>
        <v>6.0929169840060932E-5</v>
      </c>
      <c r="J146" s="37" t="str">
        <f>IF(D146=0, "-", IF((B146-D146)/D146&lt;10, (B146-D146)/D146, "&gt;999%"))</f>
        <v>-</v>
      </c>
      <c r="K146" s="38">
        <f>IF(H146=0, "-", IF((F146-H146)/H146&lt;10, (F146-H146)/H146, "&gt;999%"))</f>
        <v>-0.5</v>
      </c>
    </row>
    <row r="147" spans="1:11" x14ac:dyDescent="0.25">
      <c r="B147" s="83"/>
      <c r="D147" s="83"/>
      <c r="F147" s="83"/>
      <c r="H147" s="83"/>
    </row>
    <row r="148" spans="1:11" x14ac:dyDescent="0.25">
      <c r="A148" s="163" t="s">
        <v>149</v>
      </c>
      <c r="B148" s="61" t="s">
        <v>12</v>
      </c>
      <c r="C148" s="62" t="s">
        <v>13</v>
      </c>
      <c r="D148" s="61" t="s">
        <v>12</v>
      </c>
      <c r="E148" s="63" t="s">
        <v>13</v>
      </c>
      <c r="F148" s="62" t="s">
        <v>12</v>
      </c>
      <c r="G148" s="62" t="s">
        <v>13</v>
      </c>
      <c r="H148" s="61" t="s">
        <v>12</v>
      </c>
      <c r="I148" s="63" t="s">
        <v>13</v>
      </c>
      <c r="J148" s="61"/>
      <c r="K148" s="63"/>
    </row>
    <row r="149" spans="1:11" x14ac:dyDescent="0.25">
      <c r="A149" s="7" t="s">
        <v>284</v>
      </c>
      <c r="B149" s="65">
        <v>0</v>
      </c>
      <c r="C149" s="34">
        <f>IF(B163=0, "-", B149/B163)</f>
        <v>0</v>
      </c>
      <c r="D149" s="65">
        <v>0</v>
      </c>
      <c r="E149" s="9">
        <f>IF(D163=0, "-", D149/D163)</f>
        <v>0</v>
      </c>
      <c r="F149" s="81">
        <v>1</v>
      </c>
      <c r="G149" s="34">
        <f>IF(F163=0, "-", F149/F163)</f>
        <v>1.282051282051282E-2</v>
      </c>
      <c r="H149" s="65">
        <v>3</v>
      </c>
      <c r="I149" s="9">
        <f>IF(H163=0, "-", H149/H163)</f>
        <v>3.125E-2</v>
      </c>
      <c r="J149" s="8" t="str">
        <f t="shared" ref="J149:J161" si="12">IF(D149=0, "-", IF((B149-D149)/D149&lt;10, (B149-D149)/D149, "&gt;999%"))</f>
        <v>-</v>
      </c>
      <c r="K149" s="9">
        <f t="shared" ref="K149:K161" si="13">IF(H149=0, "-", IF((F149-H149)/H149&lt;10, (F149-H149)/H149, "&gt;999%"))</f>
        <v>-0.66666666666666663</v>
      </c>
    </row>
    <row r="150" spans="1:11" x14ac:dyDescent="0.25">
      <c r="A150" s="7" t="s">
        <v>285</v>
      </c>
      <c r="B150" s="65">
        <v>0</v>
      </c>
      <c r="C150" s="34">
        <f>IF(B163=0, "-", B150/B163)</f>
        <v>0</v>
      </c>
      <c r="D150" s="65">
        <v>0</v>
      </c>
      <c r="E150" s="9">
        <f>IF(D163=0, "-", D150/D163)</f>
        <v>0</v>
      </c>
      <c r="F150" s="81">
        <v>5</v>
      </c>
      <c r="G150" s="34">
        <f>IF(F163=0, "-", F150/F163)</f>
        <v>6.4102564102564097E-2</v>
      </c>
      <c r="H150" s="65">
        <v>6</v>
      </c>
      <c r="I150" s="9">
        <f>IF(H163=0, "-", H150/H163)</f>
        <v>6.25E-2</v>
      </c>
      <c r="J150" s="8" t="str">
        <f t="shared" si="12"/>
        <v>-</v>
      </c>
      <c r="K150" s="9">
        <f t="shared" si="13"/>
        <v>-0.16666666666666666</v>
      </c>
    </row>
    <row r="151" spans="1:11" x14ac:dyDescent="0.25">
      <c r="A151" s="7" t="s">
        <v>286</v>
      </c>
      <c r="B151" s="65">
        <v>0</v>
      </c>
      <c r="C151" s="34">
        <f>IF(B163=0, "-", B151/B163)</f>
        <v>0</v>
      </c>
      <c r="D151" s="65">
        <v>0</v>
      </c>
      <c r="E151" s="9">
        <f>IF(D163=0, "-", D151/D163)</f>
        <v>0</v>
      </c>
      <c r="F151" s="81">
        <v>0</v>
      </c>
      <c r="G151" s="34">
        <f>IF(F163=0, "-", F151/F163)</f>
        <v>0</v>
      </c>
      <c r="H151" s="65">
        <v>8</v>
      </c>
      <c r="I151" s="9">
        <f>IF(H163=0, "-", H151/H163)</f>
        <v>8.3333333333333329E-2</v>
      </c>
      <c r="J151" s="8" t="str">
        <f t="shared" si="12"/>
        <v>-</v>
      </c>
      <c r="K151" s="9">
        <f t="shared" si="13"/>
        <v>-1</v>
      </c>
    </row>
    <row r="152" spans="1:11" x14ac:dyDescent="0.25">
      <c r="A152" s="7" t="s">
        <v>287</v>
      </c>
      <c r="B152" s="65">
        <v>1</v>
      </c>
      <c r="C152" s="34">
        <f>IF(B163=0, "-", B152/B163)</f>
        <v>0.125</v>
      </c>
      <c r="D152" s="65">
        <v>1</v>
      </c>
      <c r="E152" s="9">
        <f>IF(D163=0, "-", D152/D163)</f>
        <v>0.16666666666666666</v>
      </c>
      <c r="F152" s="81">
        <v>8</v>
      </c>
      <c r="G152" s="34">
        <f>IF(F163=0, "-", F152/F163)</f>
        <v>0.10256410256410256</v>
      </c>
      <c r="H152" s="65">
        <v>11</v>
      </c>
      <c r="I152" s="9">
        <f>IF(H163=0, "-", H152/H163)</f>
        <v>0.11458333333333333</v>
      </c>
      <c r="J152" s="8">
        <f t="shared" si="12"/>
        <v>0</v>
      </c>
      <c r="K152" s="9">
        <f t="shared" si="13"/>
        <v>-0.27272727272727271</v>
      </c>
    </row>
    <row r="153" spans="1:11" x14ac:dyDescent="0.25">
      <c r="A153" s="7" t="s">
        <v>288</v>
      </c>
      <c r="B153" s="65">
        <v>2</v>
      </c>
      <c r="C153" s="34">
        <f>IF(B163=0, "-", B153/B163)</f>
        <v>0.25</v>
      </c>
      <c r="D153" s="65">
        <v>0</v>
      </c>
      <c r="E153" s="9">
        <f>IF(D163=0, "-", D153/D163)</f>
        <v>0</v>
      </c>
      <c r="F153" s="81">
        <v>9</v>
      </c>
      <c r="G153" s="34">
        <f>IF(F163=0, "-", F153/F163)</f>
        <v>0.11538461538461539</v>
      </c>
      <c r="H153" s="65">
        <v>2</v>
      </c>
      <c r="I153" s="9">
        <f>IF(H163=0, "-", H153/H163)</f>
        <v>2.0833333333333332E-2</v>
      </c>
      <c r="J153" s="8" t="str">
        <f t="shared" si="12"/>
        <v>-</v>
      </c>
      <c r="K153" s="9">
        <f t="shared" si="13"/>
        <v>3.5</v>
      </c>
    </row>
    <row r="154" spans="1:11" x14ac:dyDescent="0.25">
      <c r="A154" s="7" t="s">
        <v>289</v>
      </c>
      <c r="B154" s="65">
        <v>3</v>
      </c>
      <c r="C154" s="34">
        <f>IF(B163=0, "-", B154/B163)</f>
        <v>0.375</v>
      </c>
      <c r="D154" s="65">
        <v>0</v>
      </c>
      <c r="E154" s="9">
        <f>IF(D163=0, "-", D154/D163)</f>
        <v>0</v>
      </c>
      <c r="F154" s="81">
        <v>3</v>
      </c>
      <c r="G154" s="34">
        <f>IF(F163=0, "-", F154/F163)</f>
        <v>3.8461538461538464E-2</v>
      </c>
      <c r="H154" s="65">
        <v>0</v>
      </c>
      <c r="I154" s="9">
        <f>IF(H163=0, "-", H154/H163)</f>
        <v>0</v>
      </c>
      <c r="J154" s="8" t="str">
        <f t="shared" si="12"/>
        <v>-</v>
      </c>
      <c r="K154" s="9" t="str">
        <f t="shared" si="13"/>
        <v>-</v>
      </c>
    </row>
    <row r="155" spans="1:11" x14ac:dyDescent="0.25">
      <c r="A155" s="7" t="s">
        <v>290</v>
      </c>
      <c r="B155" s="65">
        <v>1</v>
      </c>
      <c r="C155" s="34">
        <f>IF(B163=0, "-", B155/B163)</f>
        <v>0.125</v>
      </c>
      <c r="D155" s="65">
        <v>0</v>
      </c>
      <c r="E155" s="9">
        <f>IF(D163=0, "-", D155/D163)</f>
        <v>0</v>
      </c>
      <c r="F155" s="81">
        <v>3</v>
      </c>
      <c r="G155" s="34">
        <f>IF(F163=0, "-", F155/F163)</f>
        <v>3.8461538461538464E-2</v>
      </c>
      <c r="H155" s="65">
        <v>4</v>
      </c>
      <c r="I155" s="9">
        <f>IF(H163=0, "-", H155/H163)</f>
        <v>4.1666666666666664E-2</v>
      </c>
      <c r="J155" s="8" t="str">
        <f t="shared" si="12"/>
        <v>-</v>
      </c>
      <c r="K155" s="9">
        <f t="shared" si="13"/>
        <v>-0.25</v>
      </c>
    </row>
    <row r="156" spans="1:11" x14ac:dyDescent="0.25">
      <c r="A156" s="7" t="s">
        <v>291</v>
      </c>
      <c r="B156" s="65">
        <v>0</v>
      </c>
      <c r="C156" s="34">
        <f>IF(B163=0, "-", B156/B163)</f>
        <v>0</v>
      </c>
      <c r="D156" s="65">
        <v>0</v>
      </c>
      <c r="E156" s="9">
        <f>IF(D163=0, "-", D156/D163)</f>
        <v>0</v>
      </c>
      <c r="F156" s="81">
        <v>1</v>
      </c>
      <c r="G156" s="34">
        <f>IF(F163=0, "-", F156/F163)</f>
        <v>1.282051282051282E-2</v>
      </c>
      <c r="H156" s="65">
        <v>2</v>
      </c>
      <c r="I156" s="9">
        <f>IF(H163=0, "-", H156/H163)</f>
        <v>2.0833333333333332E-2</v>
      </c>
      <c r="J156" s="8" t="str">
        <f t="shared" si="12"/>
        <v>-</v>
      </c>
      <c r="K156" s="9">
        <f t="shared" si="13"/>
        <v>-0.5</v>
      </c>
    </row>
    <row r="157" spans="1:11" x14ac:dyDescent="0.25">
      <c r="A157" s="7" t="s">
        <v>292</v>
      </c>
      <c r="B157" s="65">
        <v>0</v>
      </c>
      <c r="C157" s="34">
        <f>IF(B163=0, "-", B157/B163)</f>
        <v>0</v>
      </c>
      <c r="D157" s="65">
        <v>0</v>
      </c>
      <c r="E157" s="9">
        <f>IF(D163=0, "-", D157/D163)</f>
        <v>0</v>
      </c>
      <c r="F157" s="81">
        <v>0</v>
      </c>
      <c r="G157" s="34">
        <f>IF(F163=0, "-", F157/F163)</f>
        <v>0</v>
      </c>
      <c r="H157" s="65">
        <v>4</v>
      </c>
      <c r="I157" s="9">
        <f>IF(H163=0, "-", H157/H163)</f>
        <v>4.1666666666666664E-2</v>
      </c>
      <c r="J157" s="8" t="str">
        <f t="shared" si="12"/>
        <v>-</v>
      </c>
      <c r="K157" s="9">
        <f t="shared" si="13"/>
        <v>-1</v>
      </c>
    </row>
    <row r="158" spans="1:11" x14ac:dyDescent="0.25">
      <c r="A158" s="7" t="s">
        <v>293</v>
      </c>
      <c r="B158" s="65">
        <v>0</v>
      </c>
      <c r="C158" s="34">
        <f>IF(B163=0, "-", B158/B163)</f>
        <v>0</v>
      </c>
      <c r="D158" s="65">
        <v>0</v>
      </c>
      <c r="E158" s="9">
        <f>IF(D163=0, "-", D158/D163)</f>
        <v>0</v>
      </c>
      <c r="F158" s="81">
        <v>13</v>
      </c>
      <c r="G158" s="34">
        <f>IF(F163=0, "-", F158/F163)</f>
        <v>0.16666666666666666</v>
      </c>
      <c r="H158" s="65">
        <v>0</v>
      </c>
      <c r="I158" s="9">
        <f>IF(H163=0, "-", H158/H163)</f>
        <v>0</v>
      </c>
      <c r="J158" s="8" t="str">
        <f t="shared" si="12"/>
        <v>-</v>
      </c>
      <c r="K158" s="9" t="str">
        <f t="shared" si="13"/>
        <v>-</v>
      </c>
    </row>
    <row r="159" spans="1:11" x14ac:dyDescent="0.25">
      <c r="A159" s="7" t="s">
        <v>294</v>
      </c>
      <c r="B159" s="65">
        <v>0</v>
      </c>
      <c r="C159" s="34">
        <f>IF(B163=0, "-", B159/B163)</f>
        <v>0</v>
      </c>
      <c r="D159" s="65">
        <v>4</v>
      </c>
      <c r="E159" s="9">
        <f>IF(D163=0, "-", D159/D163)</f>
        <v>0.66666666666666663</v>
      </c>
      <c r="F159" s="81">
        <v>24</v>
      </c>
      <c r="G159" s="34">
        <f>IF(F163=0, "-", F159/F163)</f>
        <v>0.30769230769230771</v>
      </c>
      <c r="H159" s="65">
        <v>42</v>
      </c>
      <c r="I159" s="9">
        <f>IF(H163=0, "-", H159/H163)</f>
        <v>0.4375</v>
      </c>
      <c r="J159" s="8">
        <f t="shared" si="12"/>
        <v>-1</v>
      </c>
      <c r="K159" s="9">
        <f t="shared" si="13"/>
        <v>-0.42857142857142855</v>
      </c>
    </row>
    <row r="160" spans="1:11" x14ac:dyDescent="0.25">
      <c r="A160" s="7" t="s">
        <v>295</v>
      </c>
      <c r="B160" s="65">
        <v>1</v>
      </c>
      <c r="C160" s="34">
        <f>IF(B163=0, "-", B160/B163)</f>
        <v>0.125</v>
      </c>
      <c r="D160" s="65">
        <v>1</v>
      </c>
      <c r="E160" s="9">
        <f>IF(D163=0, "-", D160/D163)</f>
        <v>0.16666666666666666</v>
      </c>
      <c r="F160" s="81">
        <v>8</v>
      </c>
      <c r="G160" s="34">
        <f>IF(F163=0, "-", F160/F163)</f>
        <v>0.10256410256410256</v>
      </c>
      <c r="H160" s="65">
        <v>9</v>
      </c>
      <c r="I160" s="9">
        <f>IF(H163=0, "-", H160/H163)</f>
        <v>9.375E-2</v>
      </c>
      <c r="J160" s="8">
        <f t="shared" si="12"/>
        <v>0</v>
      </c>
      <c r="K160" s="9">
        <f t="shared" si="13"/>
        <v>-0.1111111111111111</v>
      </c>
    </row>
    <row r="161" spans="1:11" x14ac:dyDescent="0.25">
      <c r="A161" s="7" t="s">
        <v>296</v>
      </c>
      <c r="B161" s="65">
        <v>0</v>
      </c>
      <c r="C161" s="34">
        <f>IF(B163=0, "-", B161/B163)</f>
        <v>0</v>
      </c>
      <c r="D161" s="65">
        <v>0</v>
      </c>
      <c r="E161" s="9">
        <f>IF(D163=0, "-", D161/D163)</f>
        <v>0</v>
      </c>
      <c r="F161" s="81">
        <v>3</v>
      </c>
      <c r="G161" s="34">
        <f>IF(F163=0, "-", F161/F163)</f>
        <v>3.8461538461538464E-2</v>
      </c>
      <c r="H161" s="65">
        <v>5</v>
      </c>
      <c r="I161" s="9">
        <f>IF(H163=0, "-", H161/H163)</f>
        <v>5.2083333333333336E-2</v>
      </c>
      <c r="J161" s="8" t="str">
        <f t="shared" si="12"/>
        <v>-</v>
      </c>
      <c r="K161" s="9">
        <f t="shared" si="13"/>
        <v>-0.4</v>
      </c>
    </row>
    <row r="162" spans="1:11" x14ac:dyDescent="0.25">
      <c r="A162" s="2"/>
      <c r="B162" s="68"/>
      <c r="C162" s="33"/>
      <c r="D162" s="68"/>
      <c r="E162" s="6"/>
      <c r="F162" s="82"/>
      <c r="G162" s="33"/>
      <c r="H162" s="68"/>
      <c r="I162" s="6"/>
      <c r="J162" s="5"/>
      <c r="K162" s="6"/>
    </row>
    <row r="163" spans="1:11" s="43" customFormat="1" x14ac:dyDescent="0.25">
      <c r="A163" s="162" t="s">
        <v>598</v>
      </c>
      <c r="B163" s="71">
        <f>SUM(B149:B162)</f>
        <v>8</v>
      </c>
      <c r="C163" s="40">
        <f>B163/20204</f>
        <v>3.9596119580281131E-4</v>
      </c>
      <c r="D163" s="71">
        <f>SUM(D149:D162)</f>
        <v>6</v>
      </c>
      <c r="E163" s="41">
        <f>D163/16458</f>
        <v>3.6456434560699962E-4</v>
      </c>
      <c r="F163" s="77">
        <f>SUM(F149:F162)</f>
        <v>78</v>
      </c>
      <c r="G163" s="42">
        <f>F163/235591</f>
        <v>3.3108225696227786E-4</v>
      </c>
      <c r="H163" s="71">
        <f>SUM(H149:H162)</f>
        <v>96</v>
      </c>
      <c r="I163" s="41">
        <f>H163/229775</f>
        <v>4.1780002176041781E-4</v>
      </c>
      <c r="J163" s="37">
        <f>IF(D163=0, "-", IF((B163-D163)/D163&lt;10, (B163-D163)/D163, "&gt;999%"))</f>
        <v>0.33333333333333331</v>
      </c>
      <c r="K163" s="38">
        <f>IF(H163=0, "-", IF((F163-H163)/H163&lt;10, (F163-H163)/H163, "&gt;999%"))</f>
        <v>-0.1875</v>
      </c>
    </row>
    <row r="164" spans="1:11" x14ac:dyDescent="0.25">
      <c r="B164" s="83"/>
      <c r="D164" s="83"/>
      <c r="F164" s="83"/>
      <c r="H164" s="83"/>
    </row>
    <row r="165" spans="1:11" s="43" customFormat="1" x14ac:dyDescent="0.25">
      <c r="A165" s="162" t="s">
        <v>597</v>
      </c>
      <c r="B165" s="71">
        <v>8</v>
      </c>
      <c r="C165" s="40">
        <f>B165/20204</f>
        <v>3.9596119580281131E-4</v>
      </c>
      <c r="D165" s="71">
        <v>6</v>
      </c>
      <c r="E165" s="41">
        <f>D165/16458</f>
        <v>3.6456434560699962E-4</v>
      </c>
      <c r="F165" s="77">
        <v>85</v>
      </c>
      <c r="G165" s="42">
        <f>F165/235591</f>
        <v>3.6079476720248226E-4</v>
      </c>
      <c r="H165" s="71">
        <v>110</v>
      </c>
      <c r="I165" s="41">
        <f>H165/229775</f>
        <v>4.787291916004787E-4</v>
      </c>
      <c r="J165" s="37">
        <f>IF(D165=0, "-", IF((B165-D165)/D165&lt;10, (B165-D165)/D165, "&gt;999%"))</f>
        <v>0.33333333333333331</v>
      </c>
      <c r="K165" s="38">
        <f>IF(H165=0, "-", IF((F165-H165)/H165&lt;10, (F165-H165)/H165, "&gt;999%"))</f>
        <v>-0.22727272727272727</v>
      </c>
    </row>
    <row r="166" spans="1:11" x14ac:dyDescent="0.25">
      <c r="B166" s="83"/>
      <c r="D166" s="83"/>
      <c r="F166" s="83"/>
      <c r="H166" s="83"/>
    </row>
    <row r="167" spans="1:11" ht="15.6" x14ac:dyDescent="0.3">
      <c r="A167" s="164" t="s">
        <v>121</v>
      </c>
      <c r="B167" s="196" t="s">
        <v>1</v>
      </c>
      <c r="C167" s="200"/>
      <c r="D167" s="200"/>
      <c r="E167" s="197"/>
      <c r="F167" s="196" t="s">
        <v>14</v>
      </c>
      <c r="G167" s="200"/>
      <c r="H167" s="200"/>
      <c r="I167" s="197"/>
      <c r="J167" s="196" t="s">
        <v>15</v>
      </c>
      <c r="K167" s="197"/>
    </row>
    <row r="168" spans="1:11" x14ac:dyDescent="0.25">
      <c r="A168" s="22"/>
      <c r="B168" s="196">
        <f>VALUE(RIGHT($B$2, 4))</f>
        <v>2022</v>
      </c>
      <c r="C168" s="197"/>
      <c r="D168" s="196">
        <f>B168-1</f>
        <v>2021</v>
      </c>
      <c r="E168" s="204"/>
      <c r="F168" s="196">
        <f>B168</f>
        <v>2022</v>
      </c>
      <c r="G168" s="204"/>
      <c r="H168" s="196">
        <f>D168</f>
        <v>2021</v>
      </c>
      <c r="I168" s="204"/>
      <c r="J168" s="140" t="s">
        <v>4</v>
      </c>
      <c r="K168" s="141" t="s">
        <v>2</v>
      </c>
    </row>
    <row r="169" spans="1:11" x14ac:dyDescent="0.25">
      <c r="A169" s="163" t="s">
        <v>150</v>
      </c>
      <c r="B169" s="61" t="s">
        <v>12</v>
      </c>
      <c r="C169" s="62" t="s">
        <v>13</v>
      </c>
      <c r="D169" s="61" t="s">
        <v>12</v>
      </c>
      <c r="E169" s="63" t="s">
        <v>13</v>
      </c>
      <c r="F169" s="62" t="s">
        <v>12</v>
      </c>
      <c r="G169" s="62" t="s">
        <v>13</v>
      </c>
      <c r="H169" s="61" t="s">
        <v>12</v>
      </c>
      <c r="I169" s="63" t="s">
        <v>13</v>
      </c>
      <c r="J169" s="61"/>
      <c r="K169" s="63"/>
    </row>
    <row r="170" spans="1:11" x14ac:dyDescent="0.25">
      <c r="A170" s="7" t="s">
        <v>297</v>
      </c>
      <c r="B170" s="65">
        <v>0</v>
      </c>
      <c r="C170" s="34">
        <f>IF(B180=0, "-", B170/B180)</f>
        <v>0</v>
      </c>
      <c r="D170" s="65">
        <v>22</v>
      </c>
      <c r="E170" s="9">
        <f>IF(D180=0, "-", D170/D180)</f>
        <v>6.6265060240963861E-2</v>
      </c>
      <c r="F170" s="81">
        <v>68</v>
      </c>
      <c r="G170" s="34">
        <f>IF(F180=0, "-", F170/F180)</f>
        <v>2.8064382996285598E-2</v>
      </c>
      <c r="H170" s="65">
        <v>206</v>
      </c>
      <c r="I170" s="9">
        <f>IF(H180=0, "-", H170/H180)</f>
        <v>8.4357084357084361E-2</v>
      </c>
      <c r="J170" s="8">
        <f t="shared" ref="J170:J178" si="14">IF(D170=0, "-", IF((B170-D170)/D170&lt;10, (B170-D170)/D170, "&gt;999%"))</f>
        <v>-1</v>
      </c>
      <c r="K170" s="9">
        <f t="shared" ref="K170:K178" si="15">IF(H170=0, "-", IF((F170-H170)/H170&lt;10, (F170-H170)/H170, "&gt;999%"))</f>
        <v>-0.66990291262135926</v>
      </c>
    </row>
    <row r="171" spans="1:11" x14ac:dyDescent="0.25">
      <c r="A171" s="7" t="s">
        <v>298</v>
      </c>
      <c r="B171" s="65">
        <v>0</v>
      </c>
      <c r="C171" s="34">
        <f>IF(B180=0, "-", B171/B180)</f>
        <v>0</v>
      </c>
      <c r="D171" s="65">
        <v>0</v>
      </c>
      <c r="E171" s="9">
        <f>IF(D180=0, "-", D171/D180)</f>
        <v>0</v>
      </c>
      <c r="F171" s="81">
        <v>0</v>
      </c>
      <c r="G171" s="34">
        <f>IF(F180=0, "-", F171/F180)</f>
        <v>0</v>
      </c>
      <c r="H171" s="65">
        <v>56</v>
      </c>
      <c r="I171" s="9">
        <f>IF(H180=0, "-", H171/H180)</f>
        <v>2.2932022932022931E-2</v>
      </c>
      <c r="J171" s="8" t="str">
        <f t="shared" si="14"/>
        <v>-</v>
      </c>
      <c r="K171" s="9">
        <f t="shared" si="15"/>
        <v>-1</v>
      </c>
    </row>
    <row r="172" spans="1:11" x14ac:dyDescent="0.25">
      <c r="A172" s="7" t="s">
        <v>299</v>
      </c>
      <c r="B172" s="65">
        <v>21</v>
      </c>
      <c r="C172" s="34">
        <f>IF(B180=0, "-", B172/B180)</f>
        <v>9.3333333333333338E-2</v>
      </c>
      <c r="D172" s="65">
        <v>58</v>
      </c>
      <c r="E172" s="9">
        <f>IF(D180=0, "-", D172/D180)</f>
        <v>0.1746987951807229</v>
      </c>
      <c r="F172" s="81">
        <v>426</v>
      </c>
      <c r="G172" s="34">
        <f>IF(F180=0, "-", F172/F180)</f>
        <v>0.17581510524143623</v>
      </c>
      <c r="H172" s="65">
        <v>182</v>
      </c>
      <c r="I172" s="9">
        <f>IF(H180=0, "-", H172/H180)</f>
        <v>7.4529074529074535E-2</v>
      </c>
      <c r="J172" s="8">
        <f t="shared" si="14"/>
        <v>-0.63793103448275867</v>
      </c>
      <c r="K172" s="9">
        <f t="shared" si="15"/>
        <v>1.3406593406593406</v>
      </c>
    </row>
    <row r="173" spans="1:11" x14ac:dyDescent="0.25">
      <c r="A173" s="7" t="s">
        <v>300</v>
      </c>
      <c r="B173" s="65">
        <v>197</v>
      </c>
      <c r="C173" s="34">
        <f>IF(B180=0, "-", B173/B180)</f>
        <v>0.87555555555555553</v>
      </c>
      <c r="D173" s="65">
        <v>184</v>
      </c>
      <c r="E173" s="9">
        <f>IF(D180=0, "-", D173/D180)</f>
        <v>0.55421686746987953</v>
      </c>
      <c r="F173" s="81">
        <v>1788</v>
      </c>
      <c r="G173" s="34">
        <f>IF(F180=0, "-", F173/F180)</f>
        <v>0.73792818819645067</v>
      </c>
      <c r="H173" s="65">
        <v>1428</v>
      </c>
      <c r="I173" s="9">
        <f>IF(H180=0, "-", H173/H180)</f>
        <v>0.58476658476658472</v>
      </c>
      <c r="J173" s="8">
        <f t="shared" si="14"/>
        <v>7.0652173913043473E-2</v>
      </c>
      <c r="K173" s="9">
        <f t="shared" si="15"/>
        <v>0.25210084033613445</v>
      </c>
    </row>
    <row r="174" spans="1:11" x14ac:dyDescent="0.25">
      <c r="A174" s="7" t="s">
        <v>301</v>
      </c>
      <c r="B174" s="65">
        <v>0</v>
      </c>
      <c r="C174" s="34">
        <f>IF(B180=0, "-", B174/B180)</f>
        <v>0</v>
      </c>
      <c r="D174" s="65">
        <v>53</v>
      </c>
      <c r="E174" s="9">
        <f>IF(D180=0, "-", D174/D180)</f>
        <v>0.15963855421686746</v>
      </c>
      <c r="F174" s="81">
        <v>46</v>
      </c>
      <c r="G174" s="34">
        <f>IF(F180=0, "-", F174/F180)</f>
        <v>1.8984729673957902E-2</v>
      </c>
      <c r="H174" s="65">
        <v>330</v>
      </c>
      <c r="I174" s="9">
        <f>IF(H180=0, "-", H174/H180)</f>
        <v>0.13513513513513514</v>
      </c>
      <c r="J174" s="8">
        <f t="shared" si="14"/>
        <v>-1</v>
      </c>
      <c r="K174" s="9">
        <f t="shared" si="15"/>
        <v>-0.8606060606060606</v>
      </c>
    </row>
    <row r="175" spans="1:11" x14ac:dyDescent="0.25">
      <c r="A175" s="7" t="s">
        <v>302</v>
      </c>
      <c r="B175" s="65">
        <v>0</v>
      </c>
      <c r="C175" s="34">
        <f>IF(B180=0, "-", B175/B180)</f>
        <v>0</v>
      </c>
      <c r="D175" s="65">
        <v>0</v>
      </c>
      <c r="E175" s="9">
        <f>IF(D180=0, "-", D175/D180)</f>
        <v>0</v>
      </c>
      <c r="F175" s="81">
        <v>0</v>
      </c>
      <c r="G175" s="34">
        <f>IF(F180=0, "-", F175/F180)</f>
        <v>0</v>
      </c>
      <c r="H175" s="65">
        <v>3</v>
      </c>
      <c r="I175" s="9">
        <f>IF(H180=0, "-", H175/H180)</f>
        <v>1.2285012285012285E-3</v>
      </c>
      <c r="J175" s="8" t="str">
        <f t="shared" si="14"/>
        <v>-</v>
      </c>
      <c r="K175" s="9">
        <f t="shared" si="15"/>
        <v>-1</v>
      </c>
    </row>
    <row r="176" spans="1:11" x14ac:dyDescent="0.25">
      <c r="A176" s="7" t="s">
        <v>303</v>
      </c>
      <c r="B176" s="65">
        <v>0</v>
      </c>
      <c r="C176" s="34">
        <f>IF(B180=0, "-", B176/B180)</f>
        <v>0</v>
      </c>
      <c r="D176" s="65">
        <v>8</v>
      </c>
      <c r="E176" s="9">
        <f>IF(D180=0, "-", D176/D180)</f>
        <v>2.4096385542168676E-2</v>
      </c>
      <c r="F176" s="81">
        <v>9</v>
      </c>
      <c r="G176" s="34">
        <f>IF(F180=0, "-", F176/F180)</f>
        <v>3.7144036318613291E-3</v>
      </c>
      <c r="H176" s="65">
        <v>37</v>
      </c>
      <c r="I176" s="9">
        <f>IF(H180=0, "-", H176/H180)</f>
        <v>1.5151515151515152E-2</v>
      </c>
      <c r="J176" s="8">
        <f t="shared" si="14"/>
        <v>-1</v>
      </c>
      <c r="K176" s="9">
        <f t="shared" si="15"/>
        <v>-0.7567567567567568</v>
      </c>
    </row>
    <row r="177" spans="1:11" x14ac:dyDescent="0.25">
      <c r="A177" s="7" t="s">
        <v>304</v>
      </c>
      <c r="B177" s="65">
        <v>0</v>
      </c>
      <c r="C177" s="34">
        <f>IF(B180=0, "-", B177/B180)</f>
        <v>0</v>
      </c>
      <c r="D177" s="65">
        <v>3</v>
      </c>
      <c r="E177" s="9">
        <f>IF(D180=0, "-", D177/D180)</f>
        <v>9.0361445783132526E-3</v>
      </c>
      <c r="F177" s="81">
        <v>2</v>
      </c>
      <c r="G177" s="34">
        <f>IF(F180=0, "-", F177/F180)</f>
        <v>8.2542302930251759E-4</v>
      </c>
      <c r="H177" s="65">
        <v>17</v>
      </c>
      <c r="I177" s="9">
        <f>IF(H180=0, "-", H177/H180)</f>
        <v>6.9615069615069618E-3</v>
      </c>
      <c r="J177" s="8">
        <f t="shared" si="14"/>
        <v>-1</v>
      </c>
      <c r="K177" s="9">
        <f t="shared" si="15"/>
        <v>-0.88235294117647056</v>
      </c>
    </row>
    <row r="178" spans="1:11" x14ac:dyDescent="0.25">
      <c r="A178" s="7" t="s">
        <v>305</v>
      </c>
      <c r="B178" s="65">
        <v>7</v>
      </c>
      <c r="C178" s="34">
        <f>IF(B180=0, "-", B178/B180)</f>
        <v>3.111111111111111E-2</v>
      </c>
      <c r="D178" s="65">
        <v>4</v>
      </c>
      <c r="E178" s="9">
        <f>IF(D180=0, "-", D178/D180)</f>
        <v>1.2048192771084338E-2</v>
      </c>
      <c r="F178" s="81">
        <v>84</v>
      </c>
      <c r="G178" s="34">
        <f>IF(F180=0, "-", F178/F180)</f>
        <v>3.4667767230705734E-2</v>
      </c>
      <c r="H178" s="65">
        <v>183</v>
      </c>
      <c r="I178" s="9">
        <f>IF(H180=0, "-", H178/H180)</f>
        <v>7.4938574938574934E-2</v>
      </c>
      <c r="J178" s="8">
        <f t="shared" si="14"/>
        <v>0.75</v>
      </c>
      <c r="K178" s="9">
        <f t="shared" si="15"/>
        <v>-0.54098360655737709</v>
      </c>
    </row>
    <row r="179" spans="1:11" x14ac:dyDescent="0.25">
      <c r="A179" s="2"/>
      <c r="B179" s="68"/>
      <c r="C179" s="33"/>
      <c r="D179" s="68"/>
      <c r="E179" s="6"/>
      <c r="F179" s="82"/>
      <c r="G179" s="33"/>
      <c r="H179" s="68"/>
      <c r="I179" s="6"/>
      <c r="J179" s="5"/>
      <c r="K179" s="6"/>
    </row>
    <row r="180" spans="1:11" s="43" customFormat="1" x14ac:dyDescent="0.25">
      <c r="A180" s="162" t="s">
        <v>596</v>
      </c>
      <c r="B180" s="71">
        <f>SUM(B170:B179)</f>
        <v>225</v>
      </c>
      <c r="C180" s="40">
        <f>B180/20204</f>
        <v>1.1136408631954069E-2</v>
      </c>
      <c r="D180" s="71">
        <f>SUM(D170:D179)</f>
        <v>332</v>
      </c>
      <c r="E180" s="41">
        <f>D180/16458</f>
        <v>2.0172560456920646E-2</v>
      </c>
      <c r="F180" s="77">
        <f>SUM(F170:F179)</f>
        <v>2423</v>
      </c>
      <c r="G180" s="42">
        <f>F180/235591</f>
        <v>1.0284773187430759E-2</v>
      </c>
      <c r="H180" s="71">
        <f>SUM(H170:H179)</f>
        <v>2442</v>
      </c>
      <c r="I180" s="41">
        <f>H180/229775</f>
        <v>1.0627788053530627E-2</v>
      </c>
      <c r="J180" s="37">
        <f>IF(D180=0, "-", IF((B180-D180)/D180&lt;10, (B180-D180)/D180, "&gt;999%"))</f>
        <v>-0.32228915662650603</v>
      </c>
      <c r="K180" s="38">
        <f>IF(H180=0, "-", IF((F180-H180)/H180&lt;10, (F180-H180)/H180, "&gt;999%"))</f>
        <v>-7.7805077805077807E-3</v>
      </c>
    </row>
    <row r="181" spans="1:11" x14ac:dyDescent="0.25">
      <c r="B181" s="83"/>
      <c r="D181" s="83"/>
      <c r="F181" s="83"/>
      <c r="H181" s="83"/>
    </row>
    <row r="182" spans="1:11" x14ac:dyDescent="0.25">
      <c r="A182" s="163" t="s">
        <v>151</v>
      </c>
      <c r="B182" s="61" t="s">
        <v>12</v>
      </c>
      <c r="C182" s="62" t="s">
        <v>13</v>
      </c>
      <c r="D182" s="61" t="s">
        <v>12</v>
      </c>
      <c r="E182" s="63" t="s">
        <v>13</v>
      </c>
      <c r="F182" s="62" t="s">
        <v>12</v>
      </c>
      <c r="G182" s="62" t="s">
        <v>13</v>
      </c>
      <c r="H182" s="61" t="s">
        <v>12</v>
      </c>
      <c r="I182" s="63" t="s">
        <v>13</v>
      </c>
      <c r="J182" s="61"/>
      <c r="K182" s="63"/>
    </row>
    <row r="183" spans="1:11" x14ac:dyDescent="0.25">
      <c r="A183" s="7" t="s">
        <v>306</v>
      </c>
      <c r="B183" s="65">
        <v>2</v>
      </c>
      <c r="C183" s="34">
        <f>IF(B191=0, "-", B183/B191)</f>
        <v>0.18181818181818182</v>
      </c>
      <c r="D183" s="65">
        <v>0</v>
      </c>
      <c r="E183" s="9">
        <f>IF(D191=0, "-", D183/D191)</f>
        <v>0</v>
      </c>
      <c r="F183" s="81">
        <v>2</v>
      </c>
      <c r="G183" s="34">
        <f>IF(F191=0, "-", F183/F191)</f>
        <v>1.2903225806451613E-2</v>
      </c>
      <c r="H183" s="65">
        <v>0</v>
      </c>
      <c r="I183" s="9">
        <f>IF(H191=0, "-", H183/H191)</f>
        <v>0</v>
      </c>
      <c r="J183" s="8" t="str">
        <f t="shared" ref="J183:J189" si="16">IF(D183=0, "-", IF((B183-D183)/D183&lt;10, (B183-D183)/D183, "&gt;999%"))</f>
        <v>-</v>
      </c>
      <c r="K183" s="9" t="str">
        <f t="shared" ref="K183:K189" si="17">IF(H183=0, "-", IF((F183-H183)/H183&lt;10, (F183-H183)/H183, "&gt;999%"))</f>
        <v>-</v>
      </c>
    </row>
    <row r="184" spans="1:11" x14ac:dyDescent="0.25">
      <c r="A184" s="7" t="s">
        <v>307</v>
      </c>
      <c r="B184" s="65">
        <v>0</v>
      </c>
      <c r="C184" s="34">
        <f>IF(B191=0, "-", B184/B191)</f>
        <v>0</v>
      </c>
      <c r="D184" s="65">
        <v>0</v>
      </c>
      <c r="E184" s="9">
        <f>IF(D191=0, "-", D184/D191)</f>
        <v>0</v>
      </c>
      <c r="F184" s="81">
        <v>7</v>
      </c>
      <c r="G184" s="34">
        <f>IF(F191=0, "-", F184/F191)</f>
        <v>4.5161290322580643E-2</v>
      </c>
      <c r="H184" s="65">
        <v>7</v>
      </c>
      <c r="I184" s="9">
        <f>IF(H191=0, "-", H184/H191)</f>
        <v>4.6666666666666669E-2</v>
      </c>
      <c r="J184" s="8" t="str">
        <f t="shared" si="16"/>
        <v>-</v>
      </c>
      <c r="K184" s="9">
        <f t="shared" si="17"/>
        <v>0</v>
      </c>
    </row>
    <row r="185" spans="1:11" x14ac:dyDescent="0.25">
      <c r="A185" s="7" t="s">
        <v>308</v>
      </c>
      <c r="B185" s="65">
        <v>0</v>
      </c>
      <c r="C185" s="34">
        <f>IF(B191=0, "-", B185/B191)</f>
        <v>0</v>
      </c>
      <c r="D185" s="65">
        <v>5</v>
      </c>
      <c r="E185" s="9">
        <f>IF(D191=0, "-", D185/D191)</f>
        <v>0.26315789473684209</v>
      </c>
      <c r="F185" s="81">
        <v>24</v>
      </c>
      <c r="G185" s="34">
        <f>IF(F191=0, "-", F185/F191)</f>
        <v>0.15483870967741936</v>
      </c>
      <c r="H185" s="65">
        <v>36</v>
      </c>
      <c r="I185" s="9">
        <f>IF(H191=0, "-", H185/H191)</f>
        <v>0.24</v>
      </c>
      <c r="J185" s="8">
        <f t="shared" si="16"/>
        <v>-1</v>
      </c>
      <c r="K185" s="9">
        <f t="shared" si="17"/>
        <v>-0.33333333333333331</v>
      </c>
    </row>
    <row r="186" spans="1:11" x14ac:dyDescent="0.25">
      <c r="A186" s="7" t="s">
        <v>309</v>
      </c>
      <c r="B186" s="65">
        <v>5</v>
      </c>
      <c r="C186" s="34">
        <f>IF(B191=0, "-", B186/B191)</f>
        <v>0.45454545454545453</v>
      </c>
      <c r="D186" s="65">
        <v>10</v>
      </c>
      <c r="E186" s="9">
        <f>IF(D191=0, "-", D186/D191)</f>
        <v>0.52631578947368418</v>
      </c>
      <c r="F186" s="81">
        <v>76</v>
      </c>
      <c r="G186" s="34">
        <f>IF(F191=0, "-", F186/F191)</f>
        <v>0.49032258064516127</v>
      </c>
      <c r="H186" s="65">
        <v>60</v>
      </c>
      <c r="I186" s="9">
        <f>IF(H191=0, "-", H186/H191)</f>
        <v>0.4</v>
      </c>
      <c r="J186" s="8">
        <f t="shared" si="16"/>
        <v>-0.5</v>
      </c>
      <c r="K186" s="9">
        <f t="shared" si="17"/>
        <v>0.26666666666666666</v>
      </c>
    </row>
    <row r="187" spans="1:11" x14ac:dyDescent="0.25">
      <c r="A187" s="7" t="s">
        <v>310</v>
      </c>
      <c r="B187" s="65">
        <v>1</v>
      </c>
      <c r="C187" s="34">
        <f>IF(B191=0, "-", B187/B191)</f>
        <v>9.0909090909090912E-2</v>
      </c>
      <c r="D187" s="65">
        <v>0</v>
      </c>
      <c r="E187" s="9">
        <f>IF(D191=0, "-", D187/D191)</f>
        <v>0</v>
      </c>
      <c r="F187" s="81">
        <v>7</v>
      </c>
      <c r="G187" s="34">
        <f>IF(F191=0, "-", F187/F191)</f>
        <v>4.5161290322580643E-2</v>
      </c>
      <c r="H187" s="65">
        <v>0</v>
      </c>
      <c r="I187" s="9">
        <f>IF(H191=0, "-", H187/H191)</f>
        <v>0</v>
      </c>
      <c r="J187" s="8" t="str">
        <f t="shared" si="16"/>
        <v>-</v>
      </c>
      <c r="K187" s="9" t="str">
        <f t="shared" si="17"/>
        <v>-</v>
      </c>
    </row>
    <row r="188" spans="1:11" x14ac:dyDescent="0.25">
      <c r="A188" s="7" t="s">
        <v>311</v>
      </c>
      <c r="B188" s="65">
        <v>3</v>
      </c>
      <c r="C188" s="34">
        <f>IF(B191=0, "-", B188/B191)</f>
        <v>0.27272727272727271</v>
      </c>
      <c r="D188" s="65">
        <v>4</v>
      </c>
      <c r="E188" s="9">
        <f>IF(D191=0, "-", D188/D191)</f>
        <v>0.21052631578947367</v>
      </c>
      <c r="F188" s="81">
        <v>20</v>
      </c>
      <c r="G188" s="34">
        <f>IF(F191=0, "-", F188/F191)</f>
        <v>0.12903225806451613</v>
      </c>
      <c r="H188" s="65">
        <v>30</v>
      </c>
      <c r="I188" s="9">
        <f>IF(H191=0, "-", H188/H191)</f>
        <v>0.2</v>
      </c>
      <c r="J188" s="8">
        <f t="shared" si="16"/>
        <v>-0.25</v>
      </c>
      <c r="K188" s="9">
        <f t="shared" si="17"/>
        <v>-0.33333333333333331</v>
      </c>
    </row>
    <row r="189" spans="1:11" x14ac:dyDescent="0.25">
      <c r="A189" s="7" t="s">
        <v>312</v>
      </c>
      <c r="B189" s="65">
        <v>0</v>
      </c>
      <c r="C189" s="34">
        <f>IF(B191=0, "-", B189/B191)</f>
        <v>0</v>
      </c>
      <c r="D189" s="65">
        <v>0</v>
      </c>
      <c r="E189" s="9">
        <f>IF(D191=0, "-", D189/D191)</f>
        <v>0</v>
      </c>
      <c r="F189" s="81">
        <v>19</v>
      </c>
      <c r="G189" s="34">
        <f>IF(F191=0, "-", F189/F191)</f>
        <v>0.12258064516129032</v>
      </c>
      <c r="H189" s="65">
        <v>17</v>
      </c>
      <c r="I189" s="9">
        <f>IF(H191=0, "-", H189/H191)</f>
        <v>0.11333333333333333</v>
      </c>
      <c r="J189" s="8" t="str">
        <f t="shared" si="16"/>
        <v>-</v>
      </c>
      <c r="K189" s="9">
        <f t="shared" si="17"/>
        <v>0.11764705882352941</v>
      </c>
    </row>
    <row r="190" spans="1:11" x14ac:dyDescent="0.25">
      <c r="A190" s="2"/>
      <c r="B190" s="68"/>
      <c r="C190" s="33"/>
      <c r="D190" s="68"/>
      <c r="E190" s="6"/>
      <c r="F190" s="82"/>
      <c r="G190" s="33"/>
      <c r="H190" s="68"/>
      <c r="I190" s="6"/>
      <c r="J190" s="5"/>
      <c r="K190" s="6"/>
    </row>
    <row r="191" spans="1:11" s="43" customFormat="1" x14ac:dyDescent="0.25">
      <c r="A191" s="162" t="s">
        <v>595</v>
      </c>
      <c r="B191" s="71">
        <f>SUM(B183:B190)</f>
        <v>11</v>
      </c>
      <c r="C191" s="40">
        <f>B191/20204</f>
        <v>5.4444664422886554E-4</v>
      </c>
      <c r="D191" s="71">
        <f>SUM(D183:D190)</f>
        <v>19</v>
      </c>
      <c r="E191" s="41">
        <f>D191/16458</f>
        <v>1.1544537610888321E-3</v>
      </c>
      <c r="F191" s="77">
        <f>SUM(F183:F190)</f>
        <v>155</v>
      </c>
      <c r="G191" s="42">
        <f>F191/235591</f>
        <v>6.5791986960452649E-4</v>
      </c>
      <c r="H191" s="71">
        <f>SUM(H183:H190)</f>
        <v>150</v>
      </c>
      <c r="I191" s="41">
        <f>H191/229775</f>
        <v>6.5281253400065284E-4</v>
      </c>
      <c r="J191" s="37">
        <f>IF(D191=0, "-", IF((B191-D191)/D191&lt;10, (B191-D191)/D191, "&gt;999%"))</f>
        <v>-0.42105263157894735</v>
      </c>
      <c r="K191" s="38">
        <f>IF(H191=0, "-", IF((F191-H191)/H191&lt;10, (F191-H191)/H191, "&gt;999%"))</f>
        <v>3.3333333333333333E-2</v>
      </c>
    </row>
    <row r="192" spans="1:11" x14ac:dyDescent="0.25">
      <c r="B192" s="83"/>
      <c r="D192" s="83"/>
      <c r="F192" s="83"/>
      <c r="H192" s="83"/>
    </row>
    <row r="193" spans="1:11" s="43" customFormat="1" x14ac:dyDescent="0.25">
      <c r="A193" s="162" t="s">
        <v>594</v>
      </c>
      <c r="B193" s="71">
        <v>236</v>
      </c>
      <c r="C193" s="40">
        <f>B193/20204</f>
        <v>1.1680855276182935E-2</v>
      </c>
      <c r="D193" s="71">
        <v>351</v>
      </c>
      <c r="E193" s="41">
        <f>D193/16458</f>
        <v>2.132701421800948E-2</v>
      </c>
      <c r="F193" s="77">
        <v>2578</v>
      </c>
      <c r="G193" s="42">
        <f>F193/235591</f>
        <v>1.0942693057035286E-2</v>
      </c>
      <c r="H193" s="71">
        <v>2592</v>
      </c>
      <c r="I193" s="41">
        <f>H193/229775</f>
        <v>1.1280600587531281E-2</v>
      </c>
      <c r="J193" s="37">
        <f>IF(D193=0, "-", IF((B193-D193)/D193&lt;10, (B193-D193)/D193, "&gt;999%"))</f>
        <v>-0.32763532763532766</v>
      </c>
      <c r="K193" s="38">
        <f>IF(H193=0, "-", IF((F193-H193)/H193&lt;10, (F193-H193)/H193, "&gt;999%"))</f>
        <v>-5.4012345679012343E-3</v>
      </c>
    </row>
    <row r="194" spans="1:11" x14ac:dyDescent="0.25">
      <c r="B194" s="83"/>
      <c r="D194" s="83"/>
      <c r="F194" s="83"/>
      <c r="H194" s="83"/>
    </row>
    <row r="195" spans="1:11" ht="15.6" x14ac:dyDescent="0.3">
      <c r="A195" s="164" t="s">
        <v>122</v>
      </c>
      <c r="B195" s="196" t="s">
        <v>1</v>
      </c>
      <c r="C195" s="200"/>
      <c r="D195" s="200"/>
      <c r="E195" s="197"/>
      <c r="F195" s="196" t="s">
        <v>14</v>
      </c>
      <c r="G195" s="200"/>
      <c r="H195" s="200"/>
      <c r="I195" s="197"/>
      <c r="J195" s="196" t="s">
        <v>15</v>
      </c>
      <c r="K195" s="197"/>
    </row>
    <row r="196" spans="1:11" x14ac:dyDescent="0.25">
      <c r="A196" s="22"/>
      <c r="B196" s="196">
        <f>VALUE(RIGHT($B$2, 4))</f>
        <v>2022</v>
      </c>
      <c r="C196" s="197"/>
      <c r="D196" s="196">
        <f>B196-1</f>
        <v>2021</v>
      </c>
      <c r="E196" s="204"/>
      <c r="F196" s="196">
        <f>B196</f>
        <v>2022</v>
      </c>
      <c r="G196" s="204"/>
      <c r="H196" s="196">
        <f>D196</f>
        <v>2021</v>
      </c>
      <c r="I196" s="204"/>
      <c r="J196" s="140" t="s">
        <v>4</v>
      </c>
      <c r="K196" s="141" t="s">
        <v>2</v>
      </c>
    </row>
    <row r="197" spans="1:11" x14ac:dyDescent="0.25">
      <c r="A197" s="163" t="s">
        <v>152</v>
      </c>
      <c r="B197" s="61" t="s">
        <v>12</v>
      </c>
      <c r="C197" s="62" t="s">
        <v>13</v>
      </c>
      <c r="D197" s="61" t="s">
        <v>12</v>
      </c>
      <c r="E197" s="63" t="s">
        <v>13</v>
      </c>
      <c r="F197" s="62" t="s">
        <v>12</v>
      </c>
      <c r="G197" s="62" t="s">
        <v>13</v>
      </c>
      <c r="H197" s="61" t="s">
        <v>12</v>
      </c>
      <c r="I197" s="63" t="s">
        <v>13</v>
      </c>
      <c r="J197" s="61"/>
      <c r="K197" s="63"/>
    </row>
    <row r="198" spans="1:11" x14ac:dyDescent="0.25">
      <c r="A198" s="7" t="s">
        <v>313</v>
      </c>
      <c r="B198" s="65">
        <v>4</v>
      </c>
      <c r="C198" s="34">
        <f>IF(B208=0, "-", B198/B208)</f>
        <v>5.1948051948051951E-2</v>
      </c>
      <c r="D198" s="65">
        <v>0</v>
      </c>
      <c r="E198" s="9">
        <f>IF(D208=0, "-", D198/D208)</f>
        <v>0</v>
      </c>
      <c r="F198" s="81">
        <v>124</v>
      </c>
      <c r="G198" s="34">
        <f>IF(F208=0, "-", F198/F208)</f>
        <v>0.12350597609561753</v>
      </c>
      <c r="H198" s="65">
        <v>64</v>
      </c>
      <c r="I198" s="9">
        <f>IF(H208=0, "-", H198/H208)</f>
        <v>7.0562293274531424E-2</v>
      </c>
      <c r="J198" s="8" t="str">
        <f t="shared" ref="J198:J206" si="18">IF(D198=0, "-", IF((B198-D198)/D198&lt;10, (B198-D198)/D198, "&gt;999%"))</f>
        <v>-</v>
      </c>
      <c r="K198" s="9">
        <f t="shared" ref="K198:K206" si="19">IF(H198=0, "-", IF((F198-H198)/H198&lt;10, (F198-H198)/H198, "&gt;999%"))</f>
        <v>0.9375</v>
      </c>
    </row>
    <row r="199" spans="1:11" x14ac:dyDescent="0.25">
      <c r="A199" s="7" t="s">
        <v>314</v>
      </c>
      <c r="B199" s="65">
        <v>17</v>
      </c>
      <c r="C199" s="34">
        <f>IF(B208=0, "-", B199/B208)</f>
        <v>0.22077922077922077</v>
      </c>
      <c r="D199" s="65">
        <v>7</v>
      </c>
      <c r="E199" s="9">
        <f>IF(D208=0, "-", D199/D208)</f>
        <v>0.33333333333333331</v>
      </c>
      <c r="F199" s="81">
        <v>373</v>
      </c>
      <c r="G199" s="34">
        <f>IF(F208=0, "-", F199/F208)</f>
        <v>0.37151394422310757</v>
      </c>
      <c r="H199" s="65">
        <v>460</v>
      </c>
      <c r="I199" s="9">
        <f>IF(H208=0, "-", H199/H208)</f>
        <v>0.50716648291069455</v>
      </c>
      <c r="J199" s="8">
        <f t="shared" si="18"/>
        <v>1.4285714285714286</v>
      </c>
      <c r="K199" s="9">
        <f t="shared" si="19"/>
        <v>-0.18913043478260869</v>
      </c>
    </row>
    <row r="200" spans="1:11" x14ac:dyDescent="0.25">
      <c r="A200" s="7" t="s">
        <v>315</v>
      </c>
      <c r="B200" s="65">
        <v>0</v>
      </c>
      <c r="C200" s="34">
        <f>IF(B208=0, "-", B200/B208)</f>
        <v>0</v>
      </c>
      <c r="D200" s="65">
        <v>0</v>
      </c>
      <c r="E200" s="9">
        <f>IF(D208=0, "-", D200/D208)</f>
        <v>0</v>
      </c>
      <c r="F200" s="81">
        <v>0</v>
      </c>
      <c r="G200" s="34">
        <f>IF(F208=0, "-", F200/F208)</f>
        <v>0</v>
      </c>
      <c r="H200" s="65">
        <v>20</v>
      </c>
      <c r="I200" s="9">
        <f>IF(H208=0, "-", H200/H208)</f>
        <v>2.2050716648291068E-2</v>
      </c>
      <c r="J200" s="8" t="str">
        <f t="shared" si="18"/>
        <v>-</v>
      </c>
      <c r="K200" s="9">
        <f t="shared" si="19"/>
        <v>-1</v>
      </c>
    </row>
    <row r="201" spans="1:11" x14ac:dyDescent="0.25">
      <c r="A201" s="7" t="s">
        <v>316</v>
      </c>
      <c r="B201" s="65">
        <v>10</v>
      </c>
      <c r="C201" s="34">
        <f>IF(B208=0, "-", B201/B208)</f>
        <v>0.12987012987012986</v>
      </c>
      <c r="D201" s="65">
        <v>9</v>
      </c>
      <c r="E201" s="9">
        <f>IF(D208=0, "-", D201/D208)</f>
        <v>0.42857142857142855</v>
      </c>
      <c r="F201" s="81">
        <v>135</v>
      </c>
      <c r="G201" s="34">
        <f>IF(F208=0, "-", F201/F208)</f>
        <v>0.1344621513944223</v>
      </c>
      <c r="H201" s="65">
        <v>151</v>
      </c>
      <c r="I201" s="9">
        <f>IF(H208=0, "-", H201/H208)</f>
        <v>0.16648291069459759</v>
      </c>
      <c r="J201" s="8">
        <f t="shared" si="18"/>
        <v>0.1111111111111111</v>
      </c>
      <c r="K201" s="9">
        <f t="shared" si="19"/>
        <v>-0.10596026490066225</v>
      </c>
    </row>
    <row r="202" spans="1:11" x14ac:dyDescent="0.25">
      <c r="A202" s="7" t="s">
        <v>317</v>
      </c>
      <c r="B202" s="65">
        <v>0</v>
      </c>
      <c r="C202" s="34">
        <f>IF(B208=0, "-", B202/B208)</f>
        <v>0</v>
      </c>
      <c r="D202" s="65">
        <v>1</v>
      </c>
      <c r="E202" s="9">
        <f>IF(D208=0, "-", D202/D208)</f>
        <v>4.7619047619047616E-2</v>
      </c>
      <c r="F202" s="81">
        <v>40</v>
      </c>
      <c r="G202" s="34">
        <f>IF(F208=0, "-", F202/F208)</f>
        <v>3.9840637450199202E-2</v>
      </c>
      <c r="H202" s="65">
        <v>56</v>
      </c>
      <c r="I202" s="9">
        <f>IF(H208=0, "-", H202/H208)</f>
        <v>6.1742006615214992E-2</v>
      </c>
      <c r="J202" s="8">
        <f t="shared" si="18"/>
        <v>-1</v>
      </c>
      <c r="K202" s="9">
        <f t="shared" si="19"/>
        <v>-0.2857142857142857</v>
      </c>
    </row>
    <row r="203" spans="1:11" x14ac:dyDescent="0.25">
      <c r="A203" s="7" t="s">
        <v>318</v>
      </c>
      <c r="B203" s="65">
        <v>0</v>
      </c>
      <c r="C203" s="34">
        <f>IF(B208=0, "-", B203/B208)</f>
        <v>0</v>
      </c>
      <c r="D203" s="65">
        <v>4</v>
      </c>
      <c r="E203" s="9">
        <f>IF(D208=0, "-", D203/D208)</f>
        <v>0.19047619047619047</v>
      </c>
      <c r="F203" s="81">
        <v>2</v>
      </c>
      <c r="G203" s="34">
        <f>IF(F208=0, "-", F203/F208)</f>
        <v>1.9920318725099601E-3</v>
      </c>
      <c r="H203" s="65">
        <v>68</v>
      </c>
      <c r="I203" s="9">
        <f>IF(H208=0, "-", H203/H208)</f>
        <v>7.4972436604189632E-2</v>
      </c>
      <c r="J203" s="8">
        <f t="shared" si="18"/>
        <v>-1</v>
      </c>
      <c r="K203" s="9">
        <f t="shared" si="19"/>
        <v>-0.97058823529411764</v>
      </c>
    </row>
    <row r="204" spans="1:11" x14ac:dyDescent="0.25">
      <c r="A204" s="7" t="s">
        <v>319</v>
      </c>
      <c r="B204" s="65">
        <v>7</v>
      </c>
      <c r="C204" s="34">
        <f>IF(B208=0, "-", B204/B208)</f>
        <v>9.0909090909090912E-2</v>
      </c>
      <c r="D204" s="65">
        <v>0</v>
      </c>
      <c r="E204" s="9">
        <f>IF(D208=0, "-", D204/D208)</f>
        <v>0</v>
      </c>
      <c r="F204" s="81">
        <v>23</v>
      </c>
      <c r="G204" s="34">
        <f>IF(F208=0, "-", F204/F208)</f>
        <v>2.2908366533864542E-2</v>
      </c>
      <c r="H204" s="65">
        <v>0</v>
      </c>
      <c r="I204" s="9">
        <f>IF(H208=0, "-", H204/H208)</f>
        <v>0</v>
      </c>
      <c r="J204" s="8" t="str">
        <f t="shared" si="18"/>
        <v>-</v>
      </c>
      <c r="K204" s="9" t="str">
        <f t="shared" si="19"/>
        <v>-</v>
      </c>
    </row>
    <row r="205" spans="1:11" x14ac:dyDescent="0.25">
      <c r="A205" s="7" t="s">
        <v>320</v>
      </c>
      <c r="B205" s="65">
        <v>34</v>
      </c>
      <c r="C205" s="34">
        <f>IF(B208=0, "-", B205/B208)</f>
        <v>0.44155844155844154</v>
      </c>
      <c r="D205" s="65">
        <v>0</v>
      </c>
      <c r="E205" s="9">
        <f>IF(D208=0, "-", D205/D208)</f>
        <v>0</v>
      </c>
      <c r="F205" s="81">
        <v>267</v>
      </c>
      <c r="G205" s="34">
        <f>IF(F208=0, "-", F205/F208)</f>
        <v>0.26593625498007967</v>
      </c>
      <c r="H205" s="65">
        <v>44</v>
      </c>
      <c r="I205" s="9">
        <f>IF(H208=0, "-", H205/H208)</f>
        <v>4.8511576626240352E-2</v>
      </c>
      <c r="J205" s="8" t="str">
        <f t="shared" si="18"/>
        <v>-</v>
      </c>
      <c r="K205" s="9">
        <f t="shared" si="19"/>
        <v>5.0681818181818183</v>
      </c>
    </row>
    <row r="206" spans="1:11" x14ac:dyDescent="0.25">
      <c r="A206" s="7" t="s">
        <v>321</v>
      </c>
      <c r="B206" s="65">
        <v>5</v>
      </c>
      <c r="C206" s="34">
        <f>IF(B208=0, "-", B206/B208)</f>
        <v>6.4935064935064929E-2</v>
      </c>
      <c r="D206" s="65">
        <v>0</v>
      </c>
      <c r="E206" s="9">
        <f>IF(D208=0, "-", D206/D208)</f>
        <v>0</v>
      </c>
      <c r="F206" s="81">
        <v>40</v>
      </c>
      <c r="G206" s="34">
        <f>IF(F208=0, "-", F206/F208)</f>
        <v>3.9840637450199202E-2</v>
      </c>
      <c r="H206" s="65">
        <v>44</v>
      </c>
      <c r="I206" s="9">
        <f>IF(H208=0, "-", H206/H208)</f>
        <v>4.8511576626240352E-2</v>
      </c>
      <c r="J206" s="8" t="str">
        <f t="shared" si="18"/>
        <v>-</v>
      </c>
      <c r="K206" s="9">
        <f t="shared" si="19"/>
        <v>-9.0909090909090912E-2</v>
      </c>
    </row>
    <row r="207" spans="1:11" x14ac:dyDescent="0.25">
      <c r="A207" s="2"/>
      <c r="B207" s="68"/>
      <c r="C207" s="33"/>
      <c r="D207" s="68"/>
      <c r="E207" s="6"/>
      <c r="F207" s="82"/>
      <c r="G207" s="33"/>
      <c r="H207" s="68"/>
      <c r="I207" s="6"/>
      <c r="J207" s="5"/>
      <c r="K207" s="6"/>
    </row>
    <row r="208" spans="1:11" s="43" customFormat="1" x14ac:dyDescent="0.25">
      <c r="A208" s="162" t="s">
        <v>593</v>
      </c>
      <c r="B208" s="71">
        <f>SUM(B198:B207)</f>
        <v>77</v>
      </c>
      <c r="C208" s="40">
        <f>B208/20204</f>
        <v>3.8111265096020591E-3</v>
      </c>
      <c r="D208" s="71">
        <f>SUM(D198:D207)</f>
        <v>21</v>
      </c>
      <c r="E208" s="41">
        <f>D208/16458</f>
        <v>1.2759752096244987E-3</v>
      </c>
      <c r="F208" s="77">
        <f>SUM(F198:F207)</f>
        <v>1004</v>
      </c>
      <c r="G208" s="42">
        <f>F208/235591</f>
        <v>4.2616228973093202E-3</v>
      </c>
      <c r="H208" s="71">
        <f>SUM(H198:H207)</f>
        <v>907</v>
      </c>
      <c r="I208" s="41">
        <f>H208/229775</f>
        <v>3.9473397889239472E-3</v>
      </c>
      <c r="J208" s="37">
        <f>IF(D208=0, "-", IF((B208-D208)/D208&lt;10, (B208-D208)/D208, "&gt;999%"))</f>
        <v>2.6666666666666665</v>
      </c>
      <c r="K208" s="38">
        <f>IF(H208=0, "-", IF((F208-H208)/H208&lt;10, (F208-H208)/H208, "&gt;999%"))</f>
        <v>0.10694597574421169</v>
      </c>
    </row>
    <row r="209" spans="1:11" x14ac:dyDescent="0.25">
      <c r="B209" s="83"/>
      <c r="D209" s="83"/>
      <c r="F209" s="83"/>
      <c r="H209" s="83"/>
    </row>
    <row r="210" spans="1:11" x14ac:dyDescent="0.25">
      <c r="A210" s="163" t="s">
        <v>153</v>
      </c>
      <c r="B210" s="61" t="s">
        <v>12</v>
      </c>
      <c r="C210" s="62" t="s">
        <v>13</v>
      </c>
      <c r="D210" s="61" t="s">
        <v>12</v>
      </c>
      <c r="E210" s="63" t="s">
        <v>13</v>
      </c>
      <c r="F210" s="62" t="s">
        <v>12</v>
      </c>
      <c r="G210" s="62" t="s">
        <v>13</v>
      </c>
      <c r="H210" s="61" t="s">
        <v>12</v>
      </c>
      <c r="I210" s="63" t="s">
        <v>13</v>
      </c>
      <c r="J210" s="61"/>
      <c r="K210" s="63"/>
    </row>
    <row r="211" spans="1:11" x14ac:dyDescent="0.25">
      <c r="A211" s="7" t="s">
        <v>322</v>
      </c>
      <c r="B211" s="65">
        <v>0</v>
      </c>
      <c r="C211" s="34">
        <f>IF(B231=0, "-", B211/B231)</f>
        <v>0</v>
      </c>
      <c r="D211" s="65">
        <v>0</v>
      </c>
      <c r="E211" s="9">
        <f>IF(D231=0, "-", D211/D231)</f>
        <v>0</v>
      </c>
      <c r="F211" s="81">
        <v>0</v>
      </c>
      <c r="G211" s="34">
        <f>IF(F231=0, "-", F211/F231)</f>
        <v>0</v>
      </c>
      <c r="H211" s="65">
        <v>2</v>
      </c>
      <c r="I211" s="9">
        <f>IF(H231=0, "-", H211/H231)</f>
        <v>3.4246575342465752E-3</v>
      </c>
      <c r="J211" s="8" t="str">
        <f t="shared" ref="J211:J229" si="20">IF(D211=0, "-", IF((B211-D211)/D211&lt;10, (B211-D211)/D211, "&gt;999%"))</f>
        <v>-</v>
      </c>
      <c r="K211" s="9">
        <f t="shared" ref="K211:K229" si="21">IF(H211=0, "-", IF((F211-H211)/H211&lt;10, (F211-H211)/H211, "&gt;999%"))</f>
        <v>-1</v>
      </c>
    </row>
    <row r="212" spans="1:11" x14ac:dyDescent="0.25">
      <c r="A212" s="7" t="s">
        <v>323</v>
      </c>
      <c r="B212" s="65">
        <v>0</v>
      </c>
      <c r="C212" s="34">
        <f>IF(B231=0, "-", B212/B231)</f>
        <v>0</v>
      </c>
      <c r="D212" s="65">
        <v>0</v>
      </c>
      <c r="E212" s="9">
        <f>IF(D231=0, "-", D212/D231)</f>
        <v>0</v>
      </c>
      <c r="F212" s="81">
        <v>1</v>
      </c>
      <c r="G212" s="34">
        <f>IF(F231=0, "-", F212/F231)</f>
        <v>1.996007984031936E-3</v>
      </c>
      <c r="H212" s="65">
        <v>2</v>
      </c>
      <c r="I212" s="9">
        <f>IF(H231=0, "-", H212/H231)</f>
        <v>3.4246575342465752E-3</v>
      </c>
      <c r="J212" s="8" t="str">
        <f t="shared" si="20"/>
        <v>-</v>
      </c>
      <c r="K212" s="9">
        <f t="shared" si="21"/>
        <v>-0.5</v>
      </c>
    </row>
    <row r="213" spans="1:11" x14ac:dyDescent="0.25">
      <c r="A213" s="7" t="s">
        <v>324</v>
      </c>
      <c r="B213" s="65">
        <v>0</v>
      </c>
      <c r="C213" s="34">
        <f>IF(B231=0, "-", B213/B231)</f>
        <v>0</v>
      </c>
      <c r="D213" s="65">
        <v>8</v>
      </c>
      <c r="E213" s="9">
        <f>IF(D231=0, "-", D213/D231)</f>
        <v>0.24242424242424243</v>
      </c>
      <c r="F213" s="81">
        <v>27</v>
      </c>
      <c r="G213" s="34">
        <f>IF(F231=0, "-", F213/F231)</f>
        <v>5.3892215568862277E-2</v>
      </c>
      <c r="H213" s="65">
        <v>46</v>
      </c>
      <c r="I213" s="9">
        <f>IF(H231=0, "-", H213/H231)</f>
        <v>7.8767123287671229E-2</v>
      </c>
      <c r="J213" s="8">
        <f t="shared" si="20"/>
        <v>-1</v>
      </c>
      <c r="K213" s="9">
        <f t="shared" si="21"/>
        <v>-0.41304347826086957</v>
      </c>
    </row>
    <row r="214" spans="1:11" x14ac:dyDescent="0.25">
      <c r="A214" s="7" t="s">
        <v>325</v>
      </c>
      <c r="B214" s="65">
        <v>1</v>
      </c>
      <c r="C214" s="34">
        <f>IF(B231=0, "-", B214/B231)</f>
        <v>6.25E-2</v>
      </c>
      <c r="D214" s="65">
        <v>1</v>
      </c>
      <c r="E214" s="9">
        <f>IF(D231=0, "-", D214/D231)</f>
        <v>3.0303030303030304E-2</v>
      </c>
      <c r="F214" s="81">
        <v>6</v>
      </c>
      <c r="G214" s="34">
        <f>IF(F231=0, "-", F214/F231)</f>
        <v>1.1976047904191617E-2</v>
      </c>
      <c r="H214" s="65">
        <v>14</v>
      </c>
      <c r="I214" s="9">
        <f>IF(H231=0, "-", H214/H231)</f>
        <v>2.3972602739726026E-2</v>
      </c>
      <c r="J214" s="8">
        <f t="shared" si="20"/>
        <v>0</v>
      </c>
      <c r="K214" s="9">
        <f t="shared" si="21"/>
        <v>-0.5714285714285714</v>
      </c>
    </row>
    <row r="215" spans="1:11" x14ac:dyDescent="0.25">
      <c r="A215" s="7" t="s">
        <v>326</v>
      </c>
      <c r="B215" s="65">
        <v>5</v>
      </c>
      <c r="C215" s="34">
        <f>IF(B231=0, "-", B215/B231)</f>
        <v>0.3125</v>
      </c>
      <c r="D215" s="65">
        <v>5</v>
      </c>
      <c r="E215" s="9">
        <f>IF(D231=0, "-", D215/D231)</f>
        <v>0.15151515151515152</v>
      </c>
      <c r="F215" s="81">
        <v>155</v>
      </c>
      <c r="G215" s="34">
        <f>IF(F231=0, "-", F215/F231)</f>
        <v>0.30938123752495011</v>
      </c>
      <c r="H215" s="65">
        <v>170</v>
      </c>
      <c r="I215" s="9">
        <f>IF(H231=0, "-", H215/H231)</f>
        <v>0.2910958904109589</v>
      </c>
      <c r="J215" s="8">
        <f t="shared" si="20"/>
        <v>0</v>
      </c>
      <c r="K215" s="9">
        <f t="shared" si="21"/>
        <v>-8.8235294117647065E-2</v>
      </c>
    </row>
    <row r="216" spans="1:11" x14ac:dyDescent="0.25">
      <c r="A216" s="7" t="s">
        <v>327</v>
      </c>
      <c r="B216" s="65">
        <v>0</v>
      </c>
      <c r="C216" s="34">
        <f>IF(B231=0, "-", B216/B231)</f>
        <v>0</v>
      </c>
      <c r="D216" s="65">
        <v>0</v>
      </c>
      <c r="E216" s="9">
        <f>IF(D231=0, "-", D216/D231)</f>
        <v>0</v>
      </c>
      <c r="F216" s="81">
        <v>17</v>
      </c>
      <c r="G216" s="34">
        <f>IF(F231=0, "-", F216/F231)</f>
        <v>3.3932135728542916E-2</v>
      </c>
      <c r="H216" s="65">
        <v>15</v>
      </c>
      <c r="I216" s="9">
        <f>IF(H231=0, "-", H216/H231)</f>
        <v>2.5684931506849314E-2</v>
      </c>
      <c r="J216" s="8" t="str">
        <f t="shared" si="20"/>
        <v>-</v>
      </c>
      <c r="K216" s="9">
        <f t="shared" si="21"/>
        <v>0.13333333333333333</v>
      </c>
    </row>
    <row r="217" spans="1:11" x14ac:dyDescent="0.25">
      <c r="A217" s="7" t="s">
        <v>38</v>
      </c>
      <c r="B217" s="65">
        <v>0</v>
      </c>
      <c r="C217" s="34">
        <f>IF(B231=0, "-", B217/B231)</f>
        <v>0</v>
      </c>
      <c r="D217" s="65">
        <v>0</v>
      </c>
      <c r="E217" s="9">
        <f>IF(D231=0, "-", D217/D231)</f>
        <v>0</v>
      </c>
      <c r="F217" s="81">
        <v>1</v>
      </c>
      <c r="G217" s="34">
        <f>IF(F231=0, "-", F217/F231)</f>
        <v>1.996007984031936E-3</v>
      </c>
      <c r="H217" s="65">
        <v>0</v>
      </c>
      <c r="I217" s="9">
        <f>IF(H231=0, "-", H217/H231)</f>
        <v>0</v>
      </c>
      <c r="J217" s="8" t="str">
        <f t="shared" si="20"/>
        <v>-</v>
      </c>
      <c r="K217" s="9" t="str">
        <f t="shared" si="21"/>
        <v>-</v>
      </c>
    </row>
    <row r="218" spans="1:11" x14ac:dyDescent="0.25">
      <c r="A218" s="7" t="s">
        <v>328</v>
      </c>
      <c r="B218" s="65">
        <v>5</v>
      </c>
      <c r="C218" s="34">
        <f>IF(B231=0, "-", B218/B231)</f>
        <v>0.3125</v>
      </c>
      <c r="D218" s="65">
        <v>0</v>
      </c>
      <c r="E218" s="9">
        <f>IF(D231=0, "-", D218/D231)</f>
        <v>0</v>
      </c>
      <c r="F218" s="81">
        <v>53</v>
      </c>
      <c r="G218" s="34">
        <f>IF(F231=0, "-", F218/F231)</f>
        <v>0.10578842315369262</v>
      </c>
      <c r="H218" s="65">
        <v>0</v>
      </c>
      <c r="I218" s="9">
        <f>IF(H231=0, "-", H218/H231)</f>
        <v>0</v>
      </c>
      <c r="J218" s="8" t="str">
        <f t="shared" si="20"/>
        <v>-</v>
      </c>
      <c r="K218" s="9" t="str">
        <f t="shared" si="21"/>
        <v>-</v>
      </c>
    </row>
    <row r="219" spans="1:11" x14ac:dyDescent="0.25">
      <c r="A219" s="7" t="s">
        <v>329</v>
      </c>
      <c r="B219" s="65">
        <v>0</v>
      </c>
      <c r="C219" s="34">
        <f>IF(B231=0, "-", B219/B231)</f>
        <v>0</v>
      </c>
      <c r="D219" s="65">
        <v>0</v>
      </c>
      <c r="E219" s="9">
        <f>IF(D231=0, "-", D219/D231)</f>
        <v>0</v>
      </c>
      <c r="F219" s="81">
        <v>7</v>
      </c>
      <c r="G219" s="34">
        <f>IF(F231=0, "-", F219/F231)</f>
        <v>1.3972055888223553E-2</v>
      </c>
      <c r="H219" s="65">
        <v>9</v>
      </c>
      <c r="I219" s="9">
        <f>IF(H231=0, "-", H219/H231)</f>
        <v>1.5410958904109588E-2</v>
      </c>
      <c r="J219" s="8" t="str">
        <f t="shared" si="20"/>
        <v>-</v>
      </c>
      <c r="K219" s="9">
        <f t="shared" si="21"/>
        <v>-0.22222222222222221</v>
      </c>
    </row>
    <row r="220" spans="1:11" x14ac:dyDescent="0.25">
      <c r="A220" s="7" t="s">
        <v>330</v>
      </c>
      <c r="B220" s="65">
        <v>0</v>
      </c>
      <c r="C220" s="34">
        <f>IF(B231=0, "-", B220/B231)</f>
        <v>0</v>
      </c>
      <c r="D220" s="65">
        <v>0</v>
      </c>
      <c r="E220" s="9">
        <f>IF(D231=0, "-", D220/D231)</f>
        <v>0</v>
      </c>
      <c r="F220" s="81">
        <v>10</v>
      </c>
      <c r="G220" s="34">
        <f>IF(F231=0, "-", F220/F231)</f>
        <v>1.9960079840319361E-2</v>
      </c>
      <c r="H220" s="65">
        <v>5</v>
      </c>
      <c r="I220" s="9">
        <f>IF(H231=0, "-", H220/H231)</f>
        <v>8.5616438356164379E-3</v>
      </c>
      <c r="J220" s="8" t="str">
        <f t="shared" si="20"/>
        <v>-</v>
      </c>
      <c r="K220" s="9">
        <f t="shared" si="21"/>
        <v>1</v>
      </c>
    </row>
    <row r="221" spans="1:11" x14ac:dyDescent="0.25">
      <c r="A221" s="7" t="s">
        <v>331</v>
      </c>
      <c r="B221" s="65">
        <v>0</v>
      </c>
      <c r="C221" s="34">
        <f>IF(B231=0, "-", B221/B231)</f>
        <v>0</v>
      </c>
      <c r="D221" s="65">
        <v>0</v>
      </c>
      <c r="E221" s="9">
        <f>IF(D231=0, "-", D221/D231)</f>
        <v>0</v>
      </c>
      <c r="F221" s="81">
        <v>1</v>
      </c>
      <c r="G221" s="34">
        <f>IF(F231=0, "-", F221/F231)</f>
        <v>1.996007984031936E-3</v>
      </c>
      <c r="H221" s="65">
        <v>30</v>
      </c>
      <c r="I221" s="9">
        <f>IF(H231=0, "-", H221/H231)</f>
        <v>5.1369863013698627E-2</v>
      </c>
      <c r="J221" s="8" t="str">
        <f t="shared" si="20"/>
        <v>-</v>
      </c>
      <c r="K221" s="9">
        <f t="shared" si="21"/>
        <v>-0.96666666666666667</v>
      </c>
    </row>
    <row r="222" spans="1:11" x14ac:dyDescent="0.25">
      <c r="A222" s="7" t="s">
        <v>332</v>
      </c>
      <c r="B222" s="65">
        <v>0</v>
      </c>
      <c r="C222" s="34">
        <f>IF(B231=0, "-", B222/B231)</f>
        <v>0</v>
      </c>
      <c r="D222" s="65">
        <v>1</v>
      </c>
      <c r="E222" s="9">
        <f>IF(D231=0, "-", D222/D231)</f>
        <v>3.0303030303030304E-2</v>
      </c>
      <c r="F222" s="81">
        <v>6</v>
      </c>
      <c r="G222" s="34">
        <f>IF(F231=0, "-", F222/F231)</f>
        <v>1.1976047904191617E-2</v>
      </c>
      <c r="H222" s="65">
        <v>4</v>
      </c>
      <c r="I222" s="9">
        <f>IF(H231=0, "-", H222/H231)</f>
        <v>6.8493150684931503E-3</v>
      </c>
      <c r="J222" s="8">
        <f t="shared" si="20"/>
        <v>-1</v>
      </c>
      <c r="K222" s="9">
        <f t="shared" si="21"/>
        <v>0.5</v>
      </c>
    </row>
    <row r="223" spans="1:11" x14ac:dyDescent="0.25">
      <c r="A223" s="7" t="s">
        <v>333</v>
      </c>
      <c r="B223" s="65">
        <v>0</v>
      </c>
      <c r="C223" s="34">
        <f>IF(B231=0, "-", B223/B231)</f>
        <v>0</v>
      </c>
      <c r="D223" s="65">
        <v>0</v>
      </c>
      <c r="E223" s="9">
        <f>IF(D231=0, "-", D223/D231)</f>
        <v>0</v>
      </c>
      <c r="F223" s="81">
        <v>13</v>
      </c>
      <c r="G223" s="34">
        <f>IF(F231=0, "-", F223/F231)</f>
        <v>2.5948103792415168E-2</v>
      </c>
      <c r="H223" s="65">
        <v>17</v>
      </c>
      <c r="I223" s="9">
        <f>IF(H231=0, "-", H223/H231)</f>
        <v>2.9109589041095889E-2</v>
      </c>
      <c r="J223" s="8" t="str">
        <f t="shared" si="20"/>
        <v>-</v>
      </c>
      <c r="K223" s="9">
        <f t="shared" si="21"/>
        <v>-0.23529411764705882</v>
      </c>
    </row>
    <row r="224" spans="1:11" x14ac:dyDescent="0.25">
      <c r="A224" s="7" t="s">
        <v>334</v>
      </c>
      <c r="B224" s="65">
        <v>3</v>
      </c>
      <c r="C224" s="34">
        <f>IF(B231=0, "-", B224/B231)</f>
        <v>0.1875</v>
      </c>
      <c r="D224" s="65">
        <v>10</v>
      </c>
      <c r="E224" s="9">
        <f>IF(D231=0, "-", D224/D231)</f>
        <v>0.30303030303030304</v>
      </c>
      <c r="F224" s="81">
        <v>111</v>
      </c>
      <c r="G224" s="34">
        <f>IF(F231=0, "-", F224/F231)</f>
        <v>0.22155688622754491</v>
      </c>
      <c r="H224" s="65">
        <v>162</v>
      </c>
      <c r="I224" s="9">
        <f>IF(H231=0, "-", H224/H231)</f>
        <v>0.2773972602739726</v>
      </c>
      <c r="J224" s="8">
        <f t="shared" si="20"/>
        <v>-0.7</v>
      </c>
      <c r="K224" s="9">
        <f t="shared" si="21"/>
        <v>-0.31481481481481483</v>
      </c>
    </row>
    <row r="225" spans="1:11" x14ac:dyDescent="0.25">
      <c r="A225" s="7" t="s">
        <v>335</v>
      </c>
      <c r="B225" s="65">
        <v>0</v>
      </c>
      <c r="C225" s="34">
        <f>IF(B231=0, "-", B225/B231)</f>
        <v>0</v>
      </c>
      <c r="D225" s="65">
        <v>2</v>
      </c>
      <c r="E225" s="9">
        <f>IF(D231=0, "-", D225/D231)</f>
        <v>6.0606060606060608E-2</v>
      </c>
      <c r="F225" s="81">
        <v>31</v>
      </c>
      <c r="G225" s="34">
        <f>IF(F231=0, "-", F225/F231)</f>
        <v>6.1876247504990017E-2</v>
      </c>
      <c r="H225" s="65">
        <v>44</v>
      </c>
      <c r="I225" s="9">
        <f>IF(H231=0, "-", H225/H231)</f>
        <v>7.5342465753424653E-2</v>
      </c>
      <c r="J225" s="8">
        <f t="shared" si="20"/>
        <v>-1</v>
      </c>
      <c r="K225" s="9">
        <f t="shared" si="21"/>
        <v>-0.29545454545454547</v>
      </c>
    </row>
    <row r="226" spans="1:11" x14ac:dyDescent="0.25">
      <c r="A226" s="7" t="s">
        <v>336</v>
      </c>
      <c r="B226" s="65">
        <v>0</v>
      </c>
      <c r="C226" s="34">
        <f>IF(B231=0, "-", B226/B231)</f>
        <v>0</v>
      </c>
      <c r="D226" s="65">
        <v>0</v>
      </c>
      <c r="E226" s="9">
        <f>IF(D231=0, "-", D226/D231)</f>
        <v>0</v>
      </c>
      <c r="F226" s="81">
        <v>0</v>
      </c>
      <c r="G226" s="34">
        <f>IF(F231=0, "-", F226/F231)</f>
        <v>0</v>
      </c>
      <c r="H226" s="65">
        <v>1</v>
      </c>
      <c r="I226" s="9">
        <f>IF(H231=0, "-", H226/H231)</f>
        <v>1.7123287671232876E-3</v>
      </c>
      <c r="J226" s="8" t="str">
        <f t="shared" si="20"/>
        <v>-</v>
      </c>
      <c r="K226" s="9">
        <f t="shared" si="21"/>
        <v>-1</v>
      </c>
    </row>
    <row r="227" spans="1:11" x14ac:dyDescent="0.25">
      <c r="A227" s="7" t="s">
        <v>337</v>
      </c>
      <c r="B227" s="65">
        <v>0</v>
      </c>
      <c r="C227" s="34">
        <f>IF(B231=0, "-", B227/B231)</f>
        <v>0</v>
      </c>
      <c r="D227" s="65">
        <v>4</v>
      </c>
      <c r="E227" s="9">
        <f>IF(D231=0, "-", D227/D231)</f>
        <v>0.12121212121212122</v>
      </c>
      <c r="F227" s="81">
        <v>15</v>
      </c>
      <c r="G227" s="34">
        <f>IF(F231=0, "-", F227/F231)</f>
        <v>2.9940119760479042E-2</v>
      </c>
      <c r="H227" s="65">
        <v>22</v>
      </c>
      <c r="I227" s="9">
        <f>IF(H231=0, "-", H227/H231)</f>
        <v>3.7671232876712327E-2</v>
      </c>
      <c r="J227" s="8">
        <f t="shared" si="20"/>
        <v>-1</v>
      </c>
      <c r="K227" s="9">
        <f t="shared" si="21"/>
        <v>-0.31818181818181818</v>
      </c>
    </row>
    <row r="228" spans="1:11" x14ac:dyDescent="0.25">
      <c r="A228" s="7" t="s">
        <v>338</v>
      </c>
      <c r="B228" s="65">
        <v>1</v>
      </c>
      <c r="C228" s="34">
        <f>IF(B231=0, "-", B228/B231)</f>
        <v>6.25E-2</v>
      </c>
      <c r="D228" s="65">
        <v>2</v>
      </c>
      <c r="E228" s="9">
        <f>IF(D231=0, "-", D228/D231)</f>
        <v>6.0606060606060608E-2</v>
      </c>
      <c r="F228" s="81">
        <v>26</v>
      </c>
      <c r="G228" s="34">
        <f>IF(F231=0, "-", F228/F231)</f>
        <v>5.1896207584830337E-2</v>
      </c>
      <c r="H228" s="65">
        <v>24</v>
      </c>
      <c r="I228" s="9">
        <f>IF(H231=0, "-", H228/H231)</f>
        <v>4.1095890410958902E-2</v>
      </c>
      <c r="J228" s="8">
        <f t="shared" si="20"/>
        <v>-0.5</v>
      </c>
      <c r="K228" s="9">
        <f t="shared" si="21"/>
        <v>8.3333333333333329E-2</v>
      </c>
    </row>
    <row r="229" spans="1:11" x14ac:dyDescent="0.25">
      <c r="A229" s="7" t="s">
        <v>339</v>
      </c>
      <c r="B229" s="65">
        <v>1</v>
      </c>
      <c r="C229" s="34">
        <f>IF(B231=0, "-", B229/B231)</f>
        <v>6.25E-2</v>
      </c>
      <c r="D229" s="65">
        <v>0</v>
      </c>
      <c r="E229" s="9">
        <f>IF(D231=0, "-", D229/D231)</f>
        <v>0</v>
      </c>
      <c r="F229" s="81">
        <v>21</v>
      </c>
      <c r="G229" s="34">
        <f>IF(F231=0, "-", F229/F231)</f>
        <v>4.1916167664670656E-2</v>
      </c>
      <c r="H229" s="65">
        <v>17</v>
      </c>
      <c r="I229" s="9">
        <f>IF(H231=0, "-", H229/H231)</f>
        <v>2.9109589041095889E-2</v>
      </c>
      <c r="J229" s="8" t="str">
        <f t="shared" si="20"/>
        <v>-</v>
      </c>
      <c r="K229" s="9">
        <f t="shared" si="21"/>
        <v>0.23529411764705882</v>
      </c>
    </row>
    <row r="230" spans="1:11" x14ac:dyDescent="0.25">
      <c r="A230" s="2"/>
      <c r="B230" s="68"/>
      <c r="C230" s="33"/>
      <c r="D230" s="68"/>
      <c r="E230" s="6"/>
      <c r="F230" s="82"/>
      <c r="G230" s="33"/>
      <c r="H230" s="68"/>
      <c r="I230" s="6"/>
      <c r="J230" s="5"/>
      <c r="K230" s="6"/>
    </row>
    <row r="231" spans="1:11" s="43" customFormat="1" x14ac:dyDescent="0.25">
      <c r="A231" s="162" t="s">
        <v>592</v>
      </c>
      <c r="B231" s="71">
        <f>SUM(B211:B230)</f>
        <v>16</v>
      </c>
      <c r="C231" s="40">
        <f>B231/20204</f>
        <v>7.9192239160562263E-4</v>
      </c>
      <c r="D231" s="71">
        <f>SUM(D211:D230)</f>
        <v>33</v>
      </c>
      <c r="E231" s="41">
        <f>D231/16458</f>
        <v>2.0051039008384978E-3</v>
      </c>
      <c r="F231" s="77">
        <f>SUM(F211:F230)</f>
        <v>501</v>
      </c>
      <c r="G231" s="42">
        <f>F231/235591</f>
        <v>2.1265668043346309E-3</v>
      </c>
      <c r="H231" s="71">
        <f>SUM(H211:H230)</f>
        <v>584</v>
      </c>
      <c r="I231" s="41">
        <f>H231/229775</f>
        <v>2.5416167990425418E-3</v>
      </c>
      <c r="J231" s="37">
        <f>IF(D231=0, "-", IF((B231-D231)/D231&lt;10, (B231-D231)/D231, "&gt;999%"))</f>
        <v>-0.51515151515151514</v>
      </c>
      <c r="K231" s="38">
        <f>IF(H231=0, "-", IF((F231-H231)/H231&lt;10, (F231-H231)/H231, "&gt;999%"))</f>
        <v>-0.14212328767123289</v>
      </c>
    </row>
    <row r="232" spans="1:11" x14ac:dyDescent="0.25">
      <c r="B232" s="83"/>
      <c r="D232" s="83"/>
      <c r="F232" s="83"/>
      <c r="H232" s="83"/>
    </row>
    <row r="233" spans="1:11" x14ac:dyDescent="0.25">
      <c r="A233" s="163" t="s">
        <v>154</v>
      </c>
      <c r="B233" s="61" t="s">
        <v>12</v>
      </c>
      <c r="C233" s="62" t="s">
        <v>13</v>
      </c>
      <c r="D233" s="61" t="s">
        <v>12</v>
      </c>
      <c r="E233" s="63" t="s">
        <v>13</v>
      </c>
      <c r="F233" s="62" t="s">
        <v>12</v>
      </c>
      <c r="G233" s="62" t="s">
        <v>13</v>
      </c>
      <c r="H233" s="61" t="s">
        <v>12</v>
      </c>
      <c r="I233" s="63" t="s">
        <v>13</v>
      </c>
      <c r="J233" s="61"/>
      <c r="K233" s="63"/>
    </row>
    <row r="234" spans="1:11" x14ac:dyDescent="0.25">
      <c r="A234" s="7" t="s">
        <v>340</v>
      </c>
      <c r="B234" s="65">
        <v>3</v>
      </c>
      <c r="C234" s="34">
        <f>IF(B247=0, "-", B234/B247)</f>
        <v>0.27272727272727271</v>
      </c>
      <c r="D234" s="65">
        <v>3</v>
      </c>
      <c r="E234" s="9">
        <f>IF(D247=0, "-", D234/D247)</f>
        <v>0.15789473684210525</v>
      </c>
      <c r="F234" s="81">
        <v>18</v>
      </c>
      <c r="G234" s="34">
        <f>IF(F247=0, "-", F234/F247)</f>
        <v>8.4507042253521125E-2</v>
      </c>
      <c r="H234" s="65">
        <v>16</v>
      </c>
      <c r="I234" s="9">
        <f>IF(H247=0, "-", H234/H247)</f>
        <v>7.5471698113207544E-2</v>
      </c>
      <c r="J234" s="8">
        <f t="shared" ref="J234:J245" si="22">IF(D234=0, "-", IF((B234-D234)/D234&lt;10, (B234-D234)/D234, "&gt;999%"))</f>
        <v>0</v>
      </c>
      <c r="K234" s="9">
        <f t="shared" ref="K234:K245" si="23">IF(H234=0, "-", IF((F234-H234)/H234&lt;10, (F234-H234)/H234, "&gt;999%"))</f>
        <v>0.125</v>
      </c>
    </row>
    <row r="235" spans="1:11" x14ac:dyDescent="0.25">
      <c r="A235" s="7" t="s">
        <v>341</v>
      </c>
      <c r="B235" s="65">
        <v>0</v>
      </c>
      <c r="C235" s="34">
        <f>IF(B247=0, "-", B235/B247)</f>
        <v>0</v>
      </c>
      <c r="D235" s="65">
        <v>0</v>
      </c>
      <c r="E235" s="9">
        <f>IF(D247=0, "-", D235/D247)</f>
        <v>0</v>
      </c>
      <c r="F235" s="81">
        <v>0</v>
      </c>
      <c r="G235" s="34">
        <f>IF(F247=0, "-", F235/F247)</f>
        <v>0</v>
      </c>
      <c r="H235" s="65">
        <v>6</v>
      </c>
      <c r="I235" s="9">
        <f>IF(H247=0, "-", H235/H247)</f>
        <v>2.8301886792452831E-2</v>
      </c>
      <c r="J235" s="8" t="str">
        <f t="shared" si="22"/>
        <v>-</v>
      </c>
      <c r="K235" s="9">
        <f t="shared" si="23"/>
        <v>-1</v>
      </c>
    </row>
    <row r="236" spans="1:11" x14ac:dyDescent="0.25">
      <c r="A236" s="7" t="s">
        <v>342</v>
      </c>
      <c r="B236" s="65">
        <v>0</v>
      </c>
      <c r="C236" s="34">
        <f>IF(B247=0, "-", B236/B247)</f>
        <v>0</v>
      </c>
      <c r="D236" s="65">
        <v>2</v>
      </c>
      <c r="E236" s="9">
        <f>IF(D247=0, "-", D236/D247)</f>
        <v>0.10526315789473684</v>
      </c>
      <c r="F236" s="81">
        <v>16</v>
      </c>
      <c r="G236" s="34">
        <f>IF(F247=0, "-", F236/F247)</f>
        <v>7.5117370892018781E-2</v>
      </c>
      <c r="H236" s="65">
        <v>24</v>
      </c>
      <c r="I236" s="9">
        <f>IF(H247=0, "-", H236/H247)</f>
        <v>0.11320754716981132</v>
      </c>
      <c r="J236" s="8">
        <f t="shared" si="22"/>
        <v>-1</v>
      </c>
      <c r="K236" s="9">
        <f t="shared" si="23"/>
        <v>-0.33333333333333331</v>
      </c>
    </row>
    <row r="237" spans="1:11" x14ac:dyDescent="0.25">
      <c r="A237" s="7" t="s">
        <v>343</v>
      </c>
      <c r="B237" s="65">
        <v>1</v>
      </c>
      <c r="C237" s="34">
        <f>IF(B247=0, "-", B237/B247)</f>
        <v>9.0909090909090912E-2</v>
      </c>
      <c r="D237" s="65">
        <v>1</v>
      </c>
      <c r="E237" s="9">
        <f>IF(D247=0, "-", D237/D247)</f>
        <v>5.2631578947368418E-2</v>
      </c>
      <c r="F237" s="81">
        <v>10</v>
      </c>
      <c r="G237" s="34">
        <f>IF(F247=0, "-", F237/F247)</f>
        <v>4.6948356807511735E-2</v>
      </c>
      <c r="H237" s="65">
        <v>4</v>
      </c>
      <c r="I237" s="9">
        <f>IF(H247=0, "-", H237/H247)</f>
        <v>1.8867924528301886E-2</v>
      </c>
      <c r="J237" s="8">
        <f t="shared" si="22"/>
        <v>0</v>
      </c>
      <c r="K237" s="9">
        <f t="shared" si="23"/>
        <v>1.5</v>
      </c>
    </row>
    <row r="238" spans="1:11" x14ac:dyDescent="0.25">
      <c r="A238" s="7" t="s">
        <v>344</v>
      </c>
      <c r="B238" s="65">
        <v>5</v>
      </c>
      <c r="C238" s="34">
        <f>IF(B247=0, "-", B238/B247)</f>
        <v>0.45454545454545453</v>
      </c>
      <c r="D238" s="65">
        <v>4</v>
      </c>
      <c r="E238" s="9">
        <f>IF(D247=0, "-", D238/D247)</f>
        <v>0.21052631578947367</v>
      </c>
      <c r="F238" s="81">
        <v>51</v>
      </c>
      <c r="G238" s="34">
        <f>IF(F247=0, "-", F238/F247)</f>
        <v>0.23943661971830985</v>
      </c>
      <c r="H238" s="65">
        <v>43</v>
      </c>
      <c r="I238" s="9">
        <f>IF(H247=0, "-", H238/H247)</f>
        <v>0.20283018867924529</v>
      </c>
      <c r="J238" s="8">
        <f t="shared" si="22"/>
        <v>0.25</v>
      </c>
      <c r="K238" s="9">
        <f t="shared" si="23"/>
        <v>0.18604651162790697</v>
      </c>
    </row>
    <row r="239" spans="1:11" x14ac:dyDescent="0.25">
      <c r="A239" s="7" t="s">
        <v>345</v>
      </c>
      <c r="B239" s="65">
        <v>1</v>
      </c>
      <c r="C239" s="34">
        <f>IF(B247=0, "-", B239/B247)</f>
        <v>9.0909090909090912E-2</v>
      </c>
      <c r="D239" s="65">
        <v>1</v>
      </c>
      <c r="E239" s="9">
        <f>IF(D247=0, "-", D239/D247)</f>
        <v>5.2631578947368418E-2</v>
      </c>
      <c r="F239" s="81">
        <v>23</v>
      </c>
      <c r="G239" s="34">
        <f>IF(F247=0, "-", F239/F247)</f>
        <v>0.107981220657277</v>
      </c>
      <c r="H239" s="65">
        <v>16</v>
      </c>
      <c r="I239" s="9">
        <f>IF(H247=0, "-", H239/H247)</f>
        <v>7.5471698113207544E-2</v>
      </c>
      <c r="J239" s="8">
        <f t="shared" si="22"/>
        <v>0</v>
      </c>
      <c r="K239" s="9">
        <f t="shared" si="23"/>
        <v>0.4375</v>
      </c>
    </row>
    <row r="240" spans="1:11" x14ac:dyDescent="0.25">
      <c r="A240" s="7" t="s">
        <v>346</v>
      </c>
      <c r="B240" s="65">
        <v>0</v>
      </c>
      <c r="C240" s="34">
        <f>IF(B247=0, "-", B240/B247)</f>
        <v>0</v>
      </c>
      <c r="D240" s="65">
        <v>0</v>
      </c>
      <c r="E240" s="9">
        <f>IF(D247=0, "-", D240/D247)</f>
        <v>0</v>
      </c>
      <c r="F240" s="81">
        <v>5</v>
      </c>
      <c r="G240" s="34">
        <f>IF(F247=0, "-", F240/F247)</f>
        <v>2.3474178403755867E-2</v>
      </c>
      <c r="H240" s="65">
        <v>0</v>
      </c>
      <c r="I240" s="9">
        <f>IF(H247=0, "-", H240/H247)</f>
        <v>0</v>
      </c>
      <c r="J240" s="8" t="str">
        <f t="shared" si="22"/>
        <v>-</v>
      </c>
      <c r="K240" s="9" t="str">
        <f t="shared" si="23"/>
        <v>-</v>
      </c>
    </row>
    <row r="241" spans="1:11" x14ac:dyDescent="0.25">
      <c r="A241" s="7" t="s">
        <v>347</v>
      </c>
      <c r="B241" s="65">
        <v>1</v>
      </c>
      <c r="C241" s="34">
        <f>IF(B247=0, "-", B241/B247)</f>
        <v>9.0909090909090912E-2</v>
      </c>
      <c r="D241" s="65">
        <v>1</v>
      </c>
      <c r="E241" s="9">
        <f>IF(D247=0, "-", D241/D247)</f>
        <v>5.2631578947368418E-2</v>
      </c>
      <c r="F241" s="81">
        <v>9</v>
      </c>
      <c r="G241" s="34">
        <f>IF(F247=0, "-", F241/F247)</f>
        <v>4.2253521126760563E-2</v>
      </c>
      <c r="H241" s="65">
        <v>18</v>
      </c>
      <c r="I241" s="9">
        <f>IF(H247=0, "-", H241/H247)</f>
        <v>8.4905660377358486E-2</v>
      </c>
      <c r="J241" s="8">
        <f t="shared" si="22"/>
        <v>0</v>
      </c>
      <c r="K241" s="9">
        <f t="shared" si="23"/>
        <v>-0.5</v>
      </c>
    </row>
    <row r="242" spans="1:11" x14ac:dyDescent="0.25">
      <c r="A242" s="7" t="s">
        <v>348</v>
      </c>
      <c r="B242" s="65">
        <v>0</v>
      </c>
      <c r="C242" s="34">
        <f>IF(B247=0, "-", B242/B247)</f>
        <v>0</v>
      </c>
      <c r="D242" s="65">
        <v>2</v>
      </c>
      <c r="E242" s="9">
        <f>IF(D247=0, "-", D242/D247)</f>
        <v>0.10526315789473684</v>
      </c>
      <c r="F242" s="81">
        <v>0</v>
      </c>
      <c r="G242" s="34">
        <f>IF(F247=0, "-", F242/F247)</f>
        <v>0</v>
      </c>
      <c r="H242" s="65">
        <v>11</v>
      </c>
      <c r="I242" s="9">
        <f>IF(H247=0, "-", H242/H247)</f>
        <v>5.1886792452830191E-2</v>
      </c>
      <c r="J242" s="8">
        <f t="shared" si="22"/>
        <v>-1</v>
      </c>
      <c r="K242" s="9">
        <f t="shared" si="23"/>
        <v>-1</v>
      </c>
    </row>
    <row r="243" spans="1:11" x14ac:dyDescent="0.25">
      <c r="A243" s="7" t="s">
        <v>349</v>
      </c>
      <c r="B243" s="65">
        <v>0</v>
      </c>
      <c r="C243" s="34">
        <f>IF(B247=0, "-", B243/B247)</f>
        <v>0</v>
      </c>
      <c r="D243" s="65">
        <v>1</v>
      </c>
      <c r="E243" s="9">
        <f>IF(D247=0, "-", D243/D247)</f>
        <v>5.2631578947368418E-2</v>
      </c>
      <c r="F243" s="81">
        <v>0</v>
      </c>
      <c r="G243" s="34">
        <f>IF(F247=0, "-", F243/F247)</f>
        <v>0</v>
      </c>
      <c r="H243" s="65">
        <v>10</v>
      </c>
      <c r="I243" s="9">
        <f>IF(H247=0, "-", H243/H247)</f>
        <v>4.716981132075472E-2</v>
      </c>
      <c r="J243" s="8">
        <f t="shared" si="22"/>
        <v>-1</v>
      </c>
      <c r="K243" s="9">
        <f t="shared" si="23"/>
        <v>-1</v>
      </c>
    </row>
    <row r="244" spans="1:11" x14ac:dyDescent="0.25">
      <c r="A244" s="7" t="s">
        <v>350</v>
      </c>
      <c r="B244" s="65">
        <v>0</v>
      </c>
      <c r="C244" s="34">
        <f>IF(B247=0, "-", B244/B247)</f>
        <v>0</v>
      </c>
      <c r="D244" s="65">
        <v>4</v>
      </c>
      <c r="E244" s="9">
        <f>IF(D247=0, "-", D244/D247)</f>
        <v>0.21052631578947367</v>
      </c>
      <c r="F244" s="81">
        <v>81</v>
      </c>
      <c r="G244" s="34">
        <f>IF(F247=0, "-", F244/F247)</f>
        <v>0.38028169014084506</v>
      </c>
      <c r="H244" s="65">
        <v>61</v>
      </c>
      <c r="I244" s="9">
        <f>IF(H247=0, "-", H244/H247)</f>
        <v>0.28773584905660377</v>
      </c>
      <c r="J244" s="8">
        <f t="shared" si="22"/>
        <v>-1</v>
      </c>
      <c r="K244" s="9">
        <f t="shared" si="23"/>
        <v>0.32786885245901637</v>
      </c>
    </row>
    <row r="245" spans="1:11" x14ac:dyDescent="0.25">
      <c r="A245" s="7" t="s">
        <v>351</v>
      </c>
      <c r="B245" s="65">
        <v>0</v>
      </c>
      <c r="C245" s="34">
        <f>IF(B247=0, "-", B245/B247)</f>
        <v>0</v>
      </c>
      <c r="D245" s="65">
        <v>0</v>
      </c>
      <c r="E245" s="9">
        <f>IF(D247=0, "-", D245/D247)</f>
        <v>0</v>
      </c>
      <c r="F245" s="81">
        <v>0</v>
      </c>
      <c r="G245" s="34">
        <f>IF(F247=0, "-", F245/F247)</f>
        <v>0</v>
      </c>
      <c r="H245" s="65">
        <v>3</v>
      </c>
      <c r="I245" s="9">
        <f>IF(H247=0, "-", H245/H247)</f>
        <v>1.4150943396226415E-2</v>
      </c>
      <c r="J245" s="8" t="str">
        <f t="shared" si="22"/>
        <v>-</v>
      </c>
      <c r="K245" s="9">
        <f t="shared" si="23"/>
        <v>-1</v>
      </c>
    </row>
    <row r="246" spans="1:11" x14ac:dyDescent="0.25">
      <c r="A246" s="2"/>
      <c r="B246" s="68"/>
      <c r="C246" s="33"/>
      <c r="D246" s="68"/>
      <c r="E246" s="6"/>
      <c r="F246" s="82"/>
      <c r="G246" s="33"/>
      <c r="H246" s="68"/>
      <c r="I246" s="6"/>
      <c r="J246" s="5"/>
      <c r="K246" s="6"/>
    </row>
    <row r="247" spans="1:11" s="43" customFormat="1" x14ac:dyDescent="0.25">
      <c r="A247" s="162" t="s">
        <v>591</v>
      </c>
      <c r="B247" s="71">
        <f>SUM(B234:B246)</f>
        <v>11</v>
      </c>
      <c r="C247" s="40">
        <f>B247/20204</f>
        <v>5.4444664422886554E-4</v>
      </c>
      <c r="D247" s="71">
        <f>SUM(D234:D246)</f>
        <v>19</v>
      </c>
      <c r="E247" s="41">
        <f>D247/16458</f>
        <v>1.1544537610888321E-3</v>
      </c>
      <c r="F247" s="77">
        <f>SUM(F234:F246)</f>
        <v>213</v>
      </c>
      <c r="G247" s="42">
        <f>F247/235591</f>
        <v>9.041092401662203E-4</v>
      </c>
      <c r="H247" s="71">
        <f>SUM(H234:H246)</f>
        <v>212</v>
      </c>
      <c r="I247" s="41">
        <f>H247/229775</f>
        <v>9.2264171472092261E-4</v>
      </c>
      <c r="J247" s="37">
        <f>IF(D247=0, "-", IF((B247-D247)/D247&lt;10, (B247-D247)/D247, "&gt;999%"))</f>
        <v>-0.42105263157894735</v>
      </c>
      <c r="K247" s="38">
        <f>IF(H247=0, "-", IF((F247-H247)/H247&lt;10, (F247-H247)/H247, "&gt;999%"))</f>
        <v>4.7169811320754715E-3</v>
      </c>
    </row>
    <row r="248" spans="1:11" x14ac:dyDescent="0.25">
      <c r="B248" s="83"/>
      <c r="D248" s="83"/>
      <c r="F248" s="83"/>
      <c r="H248" s="83"/>
    </row>
    <row r="249" spans="1:11" s="43" customFormat="1" x14ac:dyDescent="0.25">
      <c r="A249" s="162" t="s">
        <v>590</v>
      </c>
      <c r="B249" s="71">
        <v>104</v>
      </c>
      <c r="C249" s="40">
        <f>B249/20204</f>
        <v>5.1474955454365468E-3</v>
      </c>
      <c r="D249" s="71">
        <v>73</v>
      </c>
      <c r="E249" s="41">
        <f>D249/16458</f>
        <v>4.4355328715518288E-3</v>
      </c>
      <c r="F249" s="77">
        <v>1718</v>
      </c>
      <c r="G249" s="42">
        <f>F249/235591</f>
        <v>7.2922989418101707E-3</v>
      </c>
      <c r="H249" s="71">
        <v>1703</v>
      </c>
      <c r="I249" s="41">
        <f>H249/229775</f>
        <v>7.4115983026874117E-3</v>
      </c>
      <c r="J249" s="37">
        <f>IF(D249=0, "-", IF((B249-D249)/D249&lt;10, (B249-D249)/D249, "&gt;999%"))</f>
        <v>0.42465753424657532</v>
      </c>
      <c r="K249" s="38">
        <f>IF(H249=0, "-", IF((F249-H249)/H249&lt;10, (F249-H249)/H249, "&gt;999%"))</f>
        <v>8.8079859072225479E-3</v>
      </c>
    </row>
    <row r="250" spans="1:11" x14ac:dyDescent="0.25">
      <c r="B250" s="83"/>
      <c r="D250" s="83"/>
      <c r="F250" s="83"/>
      <c r="H250" s="83"/>
    </row>
    <row r="251" spans="1:11" x14ac:dyDescent="0.25">
      <c r="A251" s="27" t="s">
        <v>588</v>
      </c>
      <c r="B251" s="71">
        <f>B255-B253</f>
        <v>2485</v>
      </c>
      <c r="C251" s="40">
        <f>B251/20204</f>
        <v>0.12299544644624827</v>
      </c>
      <c r="D251" s="71">
        <f>D255-D253</f>
        <v>2634</v>
      </c>
      <c r="E251" s="41">
        <f>D251/16458</f>
        <v>0.16004374772147284</v>
      </c>
      <c r="F251" s="77">
        <f>F255-F253</f>
        <v>33535</v>
      </c>
      <c r="G251" s="42">
        <f>F251/235591</f>
        <v>0.14234414727217934</v>
      </c>
      <c r="H251" s="71">
        <f>H255-H253</f>
        <v>40212</v>
      </c>
      <c r="I251" s="41">
        <f>H251/229775</f>
        <v>0.17500598411489501</v>
      </c>
      <c r="J251" s="37">
        <f>IF(D251=0, "-", IF((B251-D251)/D251&lt;10, (B251-D251)/D251, "&gt;999%"))</f>
        <v>-5.6567957479119212E-2</v>
      </c>
      <c r="K251" s="38">
        <f>IF(H251=0, "-", IF((F251-H251)/H251&lt;10, (F251-H251)/H251, "&gt;999%"))</f>
        <v>-0.16604496170297423</v>
      </c>
    </row>
    <row r="252" spans="1:11" x14ac:dyDescent="0.25">
      <c r="A252" s="27"/>
      <c r="B252" s="71"/>
      <c r="C252" s="40"/>
      <c r="D252" s="71"/>
      <c r="E252" s="41"/>
      <c r="F252" s="77"/>
      <c r="G252" s="42"/>
      <c r="H252" s="71"/>
      <c r="I252" s="41"/>
      <c r="J252" s="37"/>
      <c r="K252" s="38"/>
    </row>
    <row r="253" spans="1:11" x14ac:dyDescent="0.25">
      <c r="A253" s="27" t="s">
        <v>589</v>
      </c>
      <c r="B253" s="71">
        <v>627</v>
      </c>
      <c r="C253" s="40">
        <f>B253/20204</f>
        <v>3.1033458721045338E-2</v>
      </c>
      <c r="D253" s="71">
        <v>303</v>
      </c>
      <c r="E253" s="41">
        <f>D253/16458</f>
        <v>1.841049945315348E-2</v>
      </c>
      <c r="F253" s="77">
        <v>7297</v>
      </c>
      <c r="G253" s="42">
        <f>F253/235591</f>
        <v>3.0973169603253095E-2</v>
      </c>
      <c r="H253" s="71">
        <v>5590</v>
      </c>
      <c r="I253" s="41">
        <f>H253/229775</f>
        <v>2.4328147100424326E-2</v>
      </c>
      <c r="J253" s="37">
        <f>IF(D253=0, "-", IF((B253-D253)/D253&lt;10, (B253-D253)/D253, "&gt;999%"))</f>
        <v>1.0693069306930694</v>
      </c>
      <c r="K253" s="38">
        <f>IF(H253=0, "-", IF((F253-H253)/H253&lt;10, (F253-H253)/H253, "&gt;999%"))</f>
        <v>0.30536672629695888</v>
      </c>
    </row>
    <row r="254" spans="1:11" x14ac:dyDescent="0.25">
      <c r="A254" s="27"/>
      <c r="B254" s="71"/>
      <c r="C254" s="40"/>
      <c r="D254" s="71"/>
      <c r="E254" s="41"/>
      <c r="F254" s="77"/>
      <c r="G254" s="42"/>
      <c r="H254" s="71"/>
      <c r="I254" s="41"/>
      <c r="J254" s="37"/>
      <c r="K254" s="38"/>
    </row>
    <row r="255" spans="1:11" x14ac:dyDescent="0.25">
      <c r="A255" s="27" t="s">
        <v>587</v>
      </c>
      <c r="B255" s="71">
        <v>3112</v>
      </c>
      <c r="C255" s="40">
        <f>B255/20204</f>
        <v>0.15402890516729362</v>
      </c>
      <c r="D255" s="71">
        <v>2937</v>
      </c>
      <c r="E255" s="41">
        <f>D255/16458</f>
        <v>0.17845424717462632</v>
      </c>
      <c r="F255" s="77">
        <v>40832</v>
      </c>
      <c r="G255" s="42">
        <f>F255/235591</f>
        <v>0.17331731687543242</v>
      </c>
      <c r="H255" s="71">
        <v>45802</v>
      </c>
      <c r="I255" s="41">
        <f>H255/229775</f>
        <v>0.19933413121531934</v>
      </c>
      <c r="J255" s="37">
        <f>IF(D255=0, "-", IF((B255-D255)/D255&lt;10, (B255-D255)/D255, "&gt;999%"))</f>
        <v>5.9584610146407896E-2</v>
      </c>
      <c r="K255" s="38">
        <f>IF(H255=0, "-", IF((F255-H255)/H255&lt;10, (F255-H255)/H255, "&gt;999%"))</f>
        <v>-0.10851054539103096</v>
      </c>
    </row>
  </sheetData>
  <mergeCells count="58">
    <mergeCell ref="B1:K1"/>
    <mergeCell ref="B2:K2"/>
    <mergeCell ref="B195:E195"/>
    <mergeCell ref="F195:I195"/>
    <mergeCell ref="J195:K195"/>
    <mergeCell ref="B196:C196"/>
    <mergeCell ref="D196:E196"/>
    <mergeCell ref="F196:G196"/>
    <mergeCell ref="H196:I196"/>
    <mergeCell ref="B167:E167"/>
    <mergeCell ref="F167:I167"/>
    <mergeCell ref="J167:K167"/>
    <mergeCell ref="B168:C168"/>
    <mergeCell ref="D168:E168"/>
    <mergeCell ref="F168:G168"/>
    <mergeCell ref="H168:I168"/>
    <mergeCell ref="B141:E141"/>
    <mergeCell ref="F141:I141"/>
    <mergeCell ref="J141:K141"/>
    <mergeCell ref="B142:C142"/>
    <mergeCell ref="D142:E142"/>
    <mergeCell ref="F142:G142"/>
    <mergeCell ref="H142:I142"/>
    <mergeCell ref="B117:E117"/>
    <mergeCell ref="F117:I117"/>
    <mergeCell ref="J117:K117"/>
    <mergeCell ref="B118:C118"/>
    <mergeCell ref="D118:E118"/>
    <mergeCell ref="F118:G118"/>
    <mergeCell ref="H118:I118"/>
    <mergeCell ref="B79:E79"/>
    <mergeCell ref="F79:I79"/>
    <mergeCell ref="J79:K79"/>
    <mergeCell ref="B80:C80"/>
    <mergeCell ref="D80:E80"/>
    <mergeCell ref="F80:G80"/>
    <mergeCell ref="H80:I80"/>
    <mergeCell ref="B41:E41"/>
    <mergeCell ref="F41:I41"/>
    <mergeCell ref="J41:K41"/>
    <mergeCell ref="B42:C42"/>
    <mergeCell ref="D42:E42"/>
    <mergeCell ref="F42:G42"/>
    <mergeCell ref="H42:I42"/>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5" manualBreakCount="5">
    <brk id="61" max="16383" man="1"/>
    <brk id="116" max="16383" man="1"/>
    <brk id="166" max="16383" man="1"/>
    <brk id="209" max="16383" man="1"/>
    <brk id="255"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53"/>
  <sheetViews>
    <sheetView tabSelected="1" workbookViewId="0">
      <selection activeCell="M1" sqref="M1"/>
    </sheetView>
  </sheetViews>
  <sheetFormatPr defaultRowHeight="13.2" x14ac:dyDescent="0.25"/>
  <cols>
    <col min="1" max="1" width="18.6640625" bestFit="1" customWidth="1"/>
    <col min="2" max="11" width="8.44140625" customWidth="1"/>
  </cols>
  <sheetData>
    <row r="1" spans="1:11" s="52" customFormat="1" ht="20.399999999999999" x14ac:dyDescent="0.35">
      <c r="A1" s="4" t="s">
        <v>10</v>
      </c>
      <c r="B1" s="198" t="s">
        <v>640</v>
      </c>
      <c r="C1" s="198"/>
      <c r="D1" s="198"/>
      <c r="E1" s="199"/>
      <c r="F1" s="199"/>
      <c r="G1" s="199"/>
      <c r="H1" s="199"/>
      <c r="I1" s="199"/>
      <c r="J1" s="199"/>
      <c r="K1" s="199"/>
    </row>
    <row r="2" spans="1:11" s="52" customFormat="1" ht="20.399999999999999" x14ac:dyDescent="0.35">
      <c r="A2" s="4" t="s">
        <v>113</v>
      </c>
      <c r="B2" s="202" t="s">
        <v>104</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31</v>
      </c>
      <c r="B7" s="65">
        <v>1</v>
      </c>
      <c r="C7" s="39">
        <f>IF(B53=0, "-", B7/B53)</f>
        <v>3.2133676092544985E-4</v>
      </c>
      <c r="D7" s="65">
        <v>3</v>
      </c>
      <c r="E7" s="21">
        <f>IF(D53=0, "-", D7/D53)</f>
        <v>1.0214504596527069E-3</v>
      </c>
      <c r="F7" s="81">
        <v>22</v>
      </c>
      <c r="G7" s="39">
        <f>IF(F53=0, "-", F7/F53)</f>
        <v>5.3879310344827585E-4</v>
      </c>
      <c r="H7" s="65">
        <v>25</v>
      </c>
      <c r="I7" s="21">
        <f>IF(H53=0, "-", H7/H53)</f>
        <v>5.4582769311383784E-4</v>
      </c>
      <c r="J7" s="20">
        <f t="shared" ref="J7:J51" si="0">IF(D7=0, "-", IF((B7-D7)/D7&lt;10, (B7-D7)/D7, "&gt;999%"))</f>
        <v>-0.66666666666666663</v>
      </c>
      <c r="K7" s="21">
        <f t="shared" ref="K7:K51" si="1">IF(H7=0, "-", IF((F7-H7)/H7&lt;10, (F7-H7)/H7, "&gt;999%"))</f>
        <v>-0.12</v>
      </c>
    </row>
    <row r="8" spans="1:11" x14ac:dyDescent="0.25">
      <c r="A8" s="7" t="s">
        <v>32</v>
      </c>
      <c r="B8" s="65">
        <v>0</v>
      </c>
      <c r="C8" s="39">
        <f>IF(B53=0, "-", B8/B53)</f>
        <v>0</v>
      </c>
      <c r="D8" s="65">
        <v>0</v>
      </c>
      <c r="E8" s="21">
        <f>IF(D53=0, "-", D8/D53)</f>
        <v>0</v>
      </c>
      <c r="F8" s="81">
        <v>1</v>
      </c>
      <c r="G8" s="39">
        <f>IF(F53=0, "-", F8/F53)</f>
        <v>2.4490595611285266E-5</v>
      </c>
      <c r="H8" s="65">
        <v>2</v>
      </c>
      <c r="I8" s="21">
        <f>IF(H53=0, "-", H8/H53)</f>
        <v>4.3666215449107026E-5</v>
      </c>
      <c r="J8" s="20" t="str">
        <f t="shared" si="0"/>
        <v>-</v>
      </c>
      <c r="K8" s="21">
        <f t="shared" si="1"/>
        <v>-0.5</v>
      </c>
    </row>
    <row r="9" spans="1:11" x14ac:dyDescent="0.25">
      <c r="A9" s="7" t="s">
        <v>33</v>
      </c>
      <c r="B9" s="65">
        <v>3</v>
      </c>
      <c r="C9" s="39">
        <f>IF(B53=0, "-", B9/B53)</f>
        <v>9.640102827763496E-4</v>
      </c>
      <c r="D9" s="65">
        <v>3</v>
      </c>
      <c r="E9" s="21">
        <f>IF(D53=0, "-", D9/D53)</f>
        <v>1.0214504596527069E-3</v>
      </c>
      <c r="F9" s="81">
        <v>18</v>
      </c>
      <c r="G9" s="39">
        <f>IF(F53=0, "-", F9/F53)</f>
        <v>4.4083072100313482E-4</v>
      </c>
      <c r="H9" s="65">
        <v>16</v>
      </c>
      <c r="I9" s="21">
        <f>IF(H53=0, "-", H9/H53)</f>
        <v>3.4932972359285621E-4</v>
      </c>
      <c r="J9" s="20">
        <f t="shared" si="0"/>
        <v>0</v>
      </c>
      <c r="K9" s="21">
        <f t="shared" si="1"/>
        <v>0.125</v>
      </c>
    </row>
    <row r="10" spans="1:11" x14ac:dyDescent="0.25">
      <c r="A10" s="7" t="s">
        <v>34</v>
      </c>
      <c r="B10" s="65">
        <v>38</v>
      </c>
      <c r="C10" s="39">
        <f>IF(B53=0, "-", B10/B53)</f>
        <v>1.2210796915167094E-2</v>
      </c>
      <c r="D10" s="65">
        <v>26</v>
      </c>
      <c r="E10" s="21">
        <f>IF(D53=0, "-", D10/D53)</f>
        <v>8.8525706503234589E-3</v>
      </c>
      <c r="F10" s="81">
        <v>675</v>
      </c>
      <c r="G10" s="39">
        <f>IF(F53=0, "-", F10/F53)</f>
        <v>1.6531152037617555E-2</v>
      </c>
      <c r="H10" s="65">
        <v>486</v>
      </c>
      <c r="I10" s="21">
        <f>IF(H53=0, "-", H10/H53)</f>
        <v>1.0610890354133007E-2</v>
      </c>
      <c r="J10" s="20">
        <f t="shared" si="0"/>
        <v>0.46153846153846156</v>
      </c>
      <c r="K10" s="21">
        <f t="shared" si="1"/>
        <v>0.3888888888888889</v>
      </c>
    </row>
    <row r="11" spans="1:11" x14ac:dyDescent="0.25">
      <c r="A11" s="7" t="s">
        <v>35</v>
      </c>
      <c r="B11" s="65">
        <v>0</v>
      </c>
      <c r="C11" s="39">
        <f>IF(B53=0, "-", B11/B53)</f>
        <v>0</v>
      </c>
      <c r="D11" s="65">
        <v>2</v>
      </c>
      <c r="E11" s="21">
        <f>IF(D53=0, "-", D11/D53)</f>
        <v>6.8096697310180451E-4</v>
      </c>
      <c r="F11" s="81">
        <v>21</v>
      </c>
      <c r="G11" s="39">
        <f>IF(F53=0, "-", F11/F53)</f>
        <v>5.1430250783699057E-4</v>
      </c>
      <c r="H11" s="65">
        <v>30</v>
      </c>
      <c r="I11" s="21">
        <f>IF(H53=0, "-", H11/H53)</f>
        <v>6.5499323173660536E-4</v>
      </c>
      <c r="J11" s="20">
        <f t="shared" si="0"/>
        <v>-1</v>
      </c>
      <c r="K11" s="21">
        <f t="shared" si="1"/>
        <v>-0.3</v>
      </c>
    </row>
    <row r="12" spans="1:11" x14ac:dyDescent="0.25">
      <c r="A12" s="7" t="s">
        <v>36</v>
      </c>
      <c r="B12" s="65">
        <v>37</v>
      </c>
      <c r="C12" s="39">
        <f>IF(B53=0, "-", B12/B53)</f>
        <v>1.1889460154241645E-2</v>
      </c>
      <c r="D12" s="65">
        <v>88</v>
      </c>
      <c r="E12" s="21">
        <f>IF(D53=0, "-", D12/D53)</f>
        <v>2.9962546816479401E-2</v>
      </c>
      <c r="F12" s="81">
        <v>1324</v>
      </c>
      <c r="G12" s="39">
        <f>IF(F53=0, "-", F12/F53)</f>
        <v>3.2425548589341692E-2</v>
      </c>
      <c r="H12" s="65">
        <v>1887</v>
      </c>
      <c r="I12" s="21">
        <f>IF(H53=0, "-", H12/H53)</f>
        <v>4.1199074276232477E-2</v>
      </c>
      <c r="J12" s="20">
        <f t="shared" si="0"/>
        <v>-0.57954545454545459</v>
      </c>
      <c r="K12" s="21">
        <f t="shared" si="1"/>
        <v>-0.29835718071012191</v>
      </c>
    </row>
    <row r="13" spans="1:11" x14ac:dyDescent="0.25">
      <c r="A13" s="7" t="s">
        <v>38</v>
      </c>
      <c r="B13" s="65">
        <v>0</v>
      </c>
      <c r="C13" s="39">
        <f>IF(B53=0, "-", B13/B53)</f>
        <v>0</v>
      </c>
      <c r="D13" s="65">
        <v>0</v>
      </c>
      <c r="E13" s="21">
        <f>IF(D53=0, "-", D13/D53)</f>
        <v>0</v>
      </c>
      <c r="F13" s="81">
        <v>1</v>
      </c>
      <c r="G13" s="39">
        <f>IF(F53=0, "-", F13/F53)</f>
        <v>2.4490595611285266E-5</v>
      </c>
      <c r="H13" s="65">
        <v>0</v>
      </c>
      <c r="I13" s="21">
        <f>IF(H53=0, "-", H13/H53)</f>
        <v>0</v>
      </c>
      <c r="J13" s="20" t="str">
        <f t="shared" si="0"/>
        <v>-</v>
      </c>
      <c r="K13" s="21" t="str">
        <f t="shared" si="1"/>
        <v>-</v>
      </c>
    </row>
    <row r="14" spans="1:11" x14ac:dyDescent="0.25">
      <c r="A14" s="7" t="s">
        <v>39</v>
      </c>
      <c r="B14" s="65">
        <v>5</v>
      </c>
      <c r="C14" s="39">
        <f>IF(B53=0, "-", B14/B53)</f>
        <v>1.6066838046272494E-3</v>
      </c>
      <c r="D14" s="65">
        <v>0</v>
      </c>
      <c r="E14" s="21">
        <f>IF(D53=0, "-", D14/D53)</f>
        <v>0</v>
      </c>
      <c r="F14" s="81">
        <v>53</v>
      </c>
      <c r="G14" s="39">
        <f>IF(F53=0, "-", F14/F53)</f>
        <v>1.2980015673981192E-3</v>
      </c>
      <c r="H14" s="65">
        <v>0</v>
      </c>
      <c r="I14" s="21">
        <f>IF(H53=0, "-", H14/H53)</f>
        <v>0</v>
      </c>
      <c r="J14" s="20" t="str">
        <f t="shared" si="0"/>
        <v>-</v>
      </c>
      <c r="K14" s="21" t="str">
        <f t="shared" si="1"/>
        <v>-</v>
      </c>
    </row>
    <row r="15" spans="1:11" x14ac:dyDescent="0.25">
      <c r="A15" s="7" t="s">
        <v>40</v>
      </c>
      <c r="B15" s="65">
        <v>0</v>
      </c>
      <c r="C15" s="39">
        <f>IF(B53=0, "-", B15/B53)</f>
        <v>0</v>
      </c>
      <c r="D15" s="65">
        <v>0</v>
      </c>
      <c r="E15" s="21">
        <f>IF(D53=0, "-", D15/D53)</f>
        <v>0</v>
      </c>
      <c r="F15" s="81">
        <v>7</v>
      </c>
      <c r="G15" s="39">
        <f>IF(F53=0, "-", F15/F53)</f>
        <v>1.7143416927899687E-4</v>
      </c>
      <c r="H15" s="65">
        <v>14</v>
      </c>
      <c r="I15" s="21">
        <f>IF(H53=0, "-", H15/H53)</f>
        <v>3.0566350814374916E-4</v>
      </c>
      <c r="J15" s="20" t="str">
        <f t="shared" si="0"/>
        <v>-</v>
      </c>
      <c r="K15" s="21">
        <f t="shared" si="1"/>
        <v>-0.5</v>
      </c>
    </row>
    <row r="16" spans="1:11" x14ac:dyDescent="0.25">
      <c r="A16" s="7" t="s">
        <v>41</v>
      </c>
      <c r="B16" s="65">
        <v>0</v>
      </c>
      <c r="C16" s="39">
        <f>IF(B53=0, "-", B16/B53)</f>
        <v>0</v>
      </c>
      <c r="D16" s="65">
        <v>1</v>
      </c>
      <c r="E16" s="21">
        <f>IF(D53=0, "-", D16/D53)</f>
        <v>3.4048348655090226E-4</v>
      </c>
      <c r="F16" s="81">
        <v>12</v>
      </c>
      <c r="G16" s="39">
        <f>IF(F53=0, "-", F16/F53)</f>
        <v>2.9388714733542321E-4</v>
      </c>
      <c r="H16" s="65">
        <v>10</v>
      </c>
      <c r="I16" s="21">
        <f>IF(H53=0, "-", H16/H53)</f>
        <v>2.1833107724553513E-4</v>
      </c>
      <c r="J16" s="20">
        <f t="shared" si="0"/>
        <v>-1</v>
      </c>
      <c r="K16" s="21">
        <f t="shared" si="1"/>
        <v>0.2</v>
      </c>
    </row>
    <row r="17" spans="1:11" x14ac:dyDescent="0.25">
      <c r="A17" s="7" t="s">
        <v>42</v>
      </c>
      <c r="B17" s="65">
        <v>5</v>
      </c>
      <c r="C17" s="39">
        <f>IF(B53=0, "-", B17/B53)</f>
        <v>1.6066838046272494E-3</v>
      </c>
      <c r="D17" s="65">
        <v>0</v>
      </c>
      <c r="E17" s="21">
        <f>IF(D53=0, "-", D17/D53)</f>
        <v>0</v>
      </c>
      <c r="F17" s="81">
        <v>25</v>
      </c>
      <c r="G17" s="39">
        <f>IF(F53=0, "-", F17/F53)</f>
        <v>6.1226489028213171E-4</v>
      </c>
      <c r="H17" s="65">
        <v>0</v>
      </c>
      <c r="I17" s="21">
        <f>IF(H53=0, "-", H17/H53)</f>
        <v>0</v>
      </c>
      <c r="J17" s="20" t="str">
        <f t="shared" si="0"/>
        <v>-</v>
      </c>
      <c r="K17" s="21" t="str">
        <f t="shared" si="1"/>
        <v>-</v>
      </c>
    </row>
    <row r="18" spans="1:11" x14ac:dyDescent="0.25">
      <c r="A18" s="7" t="s">
        <v>45</v>
      </c>
      <c r="B18" s="65">
        <v>5</v>
      </c>
      <c r="C18" s="39">
        <f>IF(B53=0, "-", B18/B53)</f>
        <v>1.6066838046272494E-3</v>
      </c>
      <c r="D18" s="65">
        <v>4</v>
      </c>
      <c r="E18" s="21">
        <f>IF(D53=0, "-", D18/D53)</f>
        <v>1.361933946203609E-3</v>
      </c>
      <c r="F18" s="81">
        <v>51</v>
      </c>
      <c r="G18" s="39">
        <f>IF(F53=0, "-", F18/F53)</f>
        <v>1.2490203761755486E-3</v>
      </c>
      <c r="H18" s="65">
        <v>43</v>
      </c>
      <c r="I18" s="21">
        <f>IF(H53=0, "-", H18/H53)</f>
        <v>9.388236321558011E-4</v>
      </c>
      <c r="J18" s="20">
        <f t="shared" si="0"/>
        <v>0.25</v>
      </c>
      <c r="K18" s="21">
        <f t="shared" si="1"/>
        <v>0.18604651162790697</v>
      </c>
    </row>
    <row r="19" spans="1:11" x14ac:dyDescent="0.25">
      <c r="A19" s="7" t="s">
        <v>46</v>
      </c>
      <c r="B19" s="65">
        <v>3</v>
      </c>
      <c r="C19" s="39">
        <f>IF(B53=0, "-", B19/B53)</f>
        <v>9.640102827763496E-4</v>
      </c>
      <c r="D19" s="65">
        <v>6</v>
      </c>
      <c r="E19" s="21">
        <f>IF(D53=0, "-", D19/D53)</f>
        <v>2.0429009193054137E-3</v>
      </c>
      <c r="F19" s="81">
        <v>32</v>
      </c>
      <c r="G19" s="39">
        <f>IF(F53=0, "-", F19/F53)</f>
        <v>7.836990595611285E-4</v>
      </c>
      <c r="H19" s="65">
        <v>85</v>
      </c>
      <c r="I19" s="21">
        <f>IF(H53=0, "-", H19/H53)</f>
        <v>1.8558141565870486E-3</v>
      </c>
      <c r="J19" s="20">
        <f t="shared" si="0"/>
        <v>-0.5</v>
      </c>
      <c r="K19" s="21">
        <f t="shared" si="1"/>
        <v>-0.62352941176470589</v>
      </c>
    </row>
    <row r="20" spans="1:11" x14ac:dyDescent="0.25">
      <c r="A20" s="7" t="s">
        <v>48</v>
      </c>
      <c r="B20" s="65">
        <v>18</v>
      </c>
      <c r="C20" s="39">
        <f>IF(B53=0, "-", B20/B53)</f>
        <v>5.7840616966580976E-3</v>
      </c>
      <c r="D20" s="65">
        <v>19</v>
      </c>
      <c r="E20" s="21">
        <f>IF(D53=0, "-", D20/D53)</f>
        <v>6.4691862444671436E-3</v>
      </c>
      <c r="F20" s="81">
        <v>418</v>
      </c>
      <c r="G20" s="39">
        <f>IF(F53=0, "-", F20/F53)</f>
        <v>1.0237068965517241E-2</v>
      </c>
      <c r="H20" s="65">
        <v>663</v>
      </c>
      <c r="I20" s="21">
        <f>IF(H53=0, "-", H20/H53)</f>
        <v>1.4475350421378978E-2</v>
      </c>
      <c r="J20" s="20">
        <f t="shared" si="0"/>
        <v>-5.2631578947368418E-2</v>
      </c>
      <c r="K20" s="21">
        <f t="shared" si="1"/>
        <v>-0.36953242835595779</v>
      </c>
    </row>
    <row r="21" spans="1:11" x14ac:dyDescent="0.25">
      <c r="A21" s="7" t="s">
        <v>51</v>
      </c>
      <c r="B21" s="65">
        <v>1</v>
      </c>
      <c r="C21" s="39">
        <f>IF(B53=0, "-", B21/B53)</f>
        <v>3.2133676092544985E-4</v>
      </c>
      <c r="D21" s="65">
        <v>0</v>
      </c>
      <c r="E21" s="21">
        <f>IF(D53=0, "-", D21/D53)</f>
        <v>0</v>
      </c>
      <c r="F21" s="81">
        <v>28</v>
      </c>
      <c r="G21" s="39">
        <f>IF(F53=0, "-", F21/F53)</f>
        <v>6.8573667711598746E-4</v>
      </c>
      <c r="H21" s="65">
        <v>15</v>
      </c>
      <c r="I21" s="21">
        <f>IF(H53=0, "-", H21/H53)</f>
        <v>3.2749661586830268E-4</v>
      </c>
      <c r="J21" s="20" t="str">
        <f t="shared" si="0"/>
        <v>-</v>
      </c>
      <c r="K21" s="21">
        <f t="shared" si="1"/>
        <v>0.8666666666666667</v>
      </c>
    </row>
    <row r="22" spans="1:11" x14ac:dyDescent="0.25">
      <c r="A22" s="7" t="s">
        <v>54</v>
      </c>
      <c r="B22" s="65">
        <v>15</v>
      </c>
      <c r="C22" s="39">
        <f>IF(B53=0, "-", B22/B53)</f>
        <v>4.820051413881748E-3</v>
      </c>
      <c r="D22" s="65">
        <v>28</v>
      </c>
      <c r="E22" s="21">
        <f>IF(D53=0, "-", D22/D53)</f>
        <v>9.5335376234252645E-3</v>
      </c>
      <c r="F22" s="81">
        <v>243</v>
      </c>
      <c r="G22" s="39">
        <f>IF(F53=0, "-", F22/F53)</f>
        <v>5.9512147335423196E-3</v>
      </c>
      <c r="H22" s="65">
        <v>845</v>
      </c>
      <c r="I22" s="21">
        <f>IF(H53=0, "-", H22/H53)</f>
        <v>1.8448976027247717E-2</v>
      </c>
      <c r="J22" s="20">
        <f t="shared" si="0"/>
        <v>-0.4642857142857143</v>
      </c>
      <c r="K22" s="21">
        <f t="shared" si="1"/>
        <v>-0.71242603550295858</v>
      </c>
    </row>
    <row r="23" spans="1:11" x14ac:dyDescent="0.25">
      <c r="A23" s="7" t="s">
        <v>55</v>
      </c>
      <c r="B23" s="65">
        <v>266</v>
      </c>
      <c r="C23" s="39">
        <f>IF(B53=0, "-", B23/B53)</f>
        <v>8.5475578406169664E-2</v>
      </c>
      <c r="D23" s="65">
        <v>643</v>
      </c>
      <c r="E23" s="21">
        <f>IF(D53=0, "-", D23/D53)</f>
        <v>0.21893088185223017</v>
      </c>
      <c r="F23" s="81">
        <v>5775</v>
      </c>
      <c r="G23" s="39">
        <f>IF(F53=0, "-", F23/F53)</f>
        <v>0.1414331896551724</v>
      </c>
      <c r="H23" s="65">
        <v>6509</v>
      </c>
      <c r="I23" s="21">
        <f>IF(H53=0, "-", H23/H53)</f>
        <v>0.14211169817911881</v>
      </c>
      <c r="J23" s="20">
        <f t="shared" si="0"/>
        <v>-0.58631415241057538</v>
      </c>
      <c r="K23" s="21">
        <f t="shared" si="1"/>
        <v>-0.11276693808572745</v>
      </c>
    </row>
    <row r="24" spans="1:11" x14ac:dyDescent="0.25">
      <c r="A24" s="7" t="s">
        <v>62</v>
      </c>
      <c r="B24" s="65">
        <v>0</v>
      </c>
      <c r="C24" s="39">
        <f>IF(B53=0, "-", B24/B53)</f>
        <v>0</v>
      </c>
      <c r="D24" s="65">
        <v>1</v>
      </c>
      <c r="E24" s="21">
        <f>IF(D53=0, "-", D24/D53)</f>
        <v>3.4048348655090226E-4</v>
      </c>
      <c r="F24" s="81">
        <v>18</v>
      </c>
      <c r="G24" s="39">
        <f>IF(F53=0, "-", F24/F53)</f>
        <v>4.4083072100313482E-4</v>
      </c>
      <c r="H24" s="65">
        <v>48</v>
      </c>
      <c r="I24" s="21">
        <f>IF(H53=0, "-", H24/H53)</f>
        <v>1.0479891707785686E-3</v>
      </c>
      <c r="J24" s="20">
        <f t="shared" si="0"/>
        <v>-1</v>
      </c>
      <c r="K24" s="21">
        <f t="shared" si="1"/>
        <v>-0.625</v>
      </c>
    </row>
    <row r="25" spans="1:11" x14ac:dyDescent="0.25">
      <c r="A25" s="7" t="s">
        <v>65</v>
      </c>
      <c r="B25" s="65">
        <v>409</v>
      </c>
      <c r="C25" s="39">
        <f>IF(B53=0, "-", B25/B53)</f>
        <v>0.13142673521850901</v>
      </c>
      <c r="D25" s="65">
        <v>519</v>
      </c>
      <c r="E25" s="21">
        <f>IF(D53=0, "-", D25/D53)</f>
        <v>0.17671092951991829</v>
      </c>
      <c r="F25" s="81">
        <v>6877</v>
      </c>
      <c r="G25" s="39">
        <f>IF(F53=0, "-", F25/F53)</f>
        <v>0.16842182601880878</v>
      </c>
      <c r="H25" s="65">
        <v>8069</v>
      </c>
      <c r="I25" s="21">
        <f>IF(H53=0, "-", H25/H53)</f>
        <v>0.17617134622942229</v>
      </c>
      <c r="J25" s="20">
        <f t="shared" si="0"/>
        <v>-0.2119460500963391</v>
      </c>
      <c r="K25" s="21">
        <f t="shared" si="1"/>
        <v>-0.14772586441938282</v>
      </c>
    </row>
    <row r="26" spans="1:11" x14ac:dyDescent="0.25">
      <c r="A26" s="7" t="s">
        <v>66</v>
      </c>
      <c r="B26" s="65">
        <v>1</v>
      </c>
      <c r="C26" s="39">
        <f>IF(B53=0, "-", B26/B53)</f>
        <v>3.2133676092544985E-4</v>
      </c>
      <c r="D26" s="65">
        <v>1</v>
      </c>
      <c r="E26" s="21">
        <f>IF(D53=0, "-", D26/D53)</f>
        <v>3.4048348655090226E-4</v>
      </c>
      <c r="F26" s="81">
        <v>23</v>
      </c>
      <c r="G26" s="39">
        <f>IF(F53=0, "-", F26/F53)</f>
        <v>5.6328369905956114E-4</v>
      </c>
      <c r="H26" s="65">
        <v>16</v>
      </c>
      <c r="I26" s="21">
        <f>IF(H53=0, "-", H26/H53)</f>
        <v>3.4932972359285621E-4</v>
      </c>
      <c r="J26" s="20">
        <f t="shared" si="0"/>
        <v>0</v>
      </c>
      <c r="K26" s="21">
        <f t="shared" si="1"/>
        <v>0.4375</v>
      </c>
    </row>
    <row r="27" spans="1:11" x14ac:dyDescent="0.25">
      <c r="A27" s="7" t="s">
        <v>68</v>
      </c>
      <c r="B27" s="65">
        <v>0</v>
      </c>
      <c r="C27" s="39">
        <f>IF(B53=0, "-", B27/B53)</f>
        <v>0</v>
      </c>
      <c r="D27" s="65">
        <v>53</v>
      </c>
      <c r="E27" s="21">
        <f>IF(D53=0, "-", D27/D53)</f>
        <v>1.8045624787197821E-2</v>
      </c>
      <c r="F27" s="81">
        <v>46</v>
      </c>
      <c r="G27" s="39">
        <f>IF(F53=0, "-", F27/F53)</f>
        <v>1.1265673981191223E-3</v>
      </c>
      <c r="H27" s="65">
        <v>330</v>
      </c>
      <c r="I27" s="21">
        <f>IF(H53=0, "-", H27/H53)</f>
        <v>7.2049255491026592E-3</v>
      </c>
      <c r="J27" s="20">
        <f t="shared" si="0"/>
        <v>-1</v>
      </c>
      <c r="K27" s="21">
        <f t="shared" si="1"/>
        <v>-0.8606060606060606</v>
      </c>
    </row>
    <row r="28" spans="1:11" x14ac:dyDescent="0.25">
      <c r="A28" s="7" t="s">
        <v>69</v>
      </c>
      <c r="B28" s="65">
        <v>15</v>
      </c>
      <c r="C28" s="39">
        <f>IF(B53=0, "-", B28/B53)</f>
        <v>4.820051413881748E-3</v>
      </c>
      <c r="D28" s="65">
        <v>24</v>
      </c>
      <c r="E28" s="21">
        <f>IF(D53=0, "-", D28/D53)</f>
        <v>8.171603677221655E-3</v>
      </c>
      <c r="F28" s="81">
        <v>159</v>
      </c>
      <c r="G28" s="39">
        <f>IF(F53=0, "-", F28/F53)</f>
        <v>3.8940047021943573E-3</v>
      </c>
      <c r="H28" s="65">
        <v>393</v>
      </c>
      <c r="I28" s="21">
        <f>IF(H53=0, "-", H28/H53)</f>
        <v>8.5804113357495302E-3</v>
      </c>
      <c r="J28" s="20">
        <f t="shared" si="0"/>
        <v>-0.375</v>
      </c>
      <c r="K28" s="21">
        <f t="shared" si="1"/>
        <v>-0.59541984732824427</v>
      </c>
    </row>
    <row r="29" spans="1:11" x14ac:dyDescent="0.25">
      <c r="A29" s="7" t="s">
        <v>70</v>
      </c>
      <c r="B29" s="65">
        <v>0</v>
      </c>
      <c r="C29" s="39">
        <f>IF(B53=0, "-", B29/B53)</f>
        <v>0</v>
      </c>
      <c r="D29" s="65">
        <v>1</v>
      </c>
      <c r="E29" s="21">
        <f>IF(D53=0, "-", D29/D53)</f>
        <v>3.4048348655090226E-4</v>
      </c>
      <c r="F29" s="81">
        <v>19</v>
      </c>
      <c r="G29" s="39">
        <f>IF(F53=0, "-", F29/F53)</f>
        <v>4.6532131661442005E-4</v>
      </c>
      <c r="H29" s="65">
        <v>21</v>
      </c>
      <c r="I29" s="21">
        <f>IF(H53=0, "-", H29/H53)</f>
        <v>4.5849526221562379E-4</v>
      </c>
      <c r="J29" s="20">
        <f t="shared" si="0"/>
        <v>-1</v>
      </c>
      <c r="K29" s="21">
        <f t="shared" si="1"/>
        <v>-9.5238095238095233E-2</v>
      </c>
    </row>
    <row r="30" spans="1:11" x14ac:dyDescent="0.25">
      <c r="A30" s="7" t="s">
        <v>73</v>
      </c>
      <c r="B30" s="65">
        <v>3</v>
      </c>
      <c r="C30" s="39">
        <f>IF(B53=0, "-", B30/B53)</f>
        <v>9.640102827763496E-4</v>
      </c>
      <c r="D30" s="65">
        <v>5</v>
      </c>
      <c r="E30" s="21">
        <f>IF(D53=0, "-", D30/D53)</f>
        <v>1.7024174327545114E-3</v>
      </c>
      <c r="F30" s="81">
        <v>29</v>
      </c>
      <c r="G30" s="39">
        <f>IF(F53=0, "-", F30/F53)</f>
        <v>7.1022727272727275E-4</v>
      </c>
      <c r="H30" s="65">
        <v>28</v>
      </c>
      <c r="I30" s="21">
        <f>IF(H53=0, "-", H30/H53)</f>
        <v>6.1132701628749831E-4</v>
      </c>
      <c r="J30" s="20">
        <f t="shared" si="0"/>
        <v>-0.4</v>
      </c>
      <c r="K30" s="21">
        <f t="shared" si="1"/>
        <v>3.5714285714285712E-2</v>
      </c>
    </row>
    <row r="31" spans="1:11" x14ac:dyDescent="0.25">
      <c r="A31" s="7" t="s">
        <v>74</v>
      </c>
      <c r="B31" s="65">
        <v>521</v>
      </c>
      <c r="C31" s="39">
        <f>IF(B53=0, "-", B31/B53)</f>
        <v>0.16741645244215939</v>
      </c>
      <c r="D31" s="65">
        <v>268</v>
      </c>
      <c r="E31" s="21">
        <f>IF(D53=0, "-", D31/D53)</f>
        <v>9.1249574395641811E-2</v>
      </c>
      <c r="F31" s="81">
        <v>3702</v>
      </c>
      <c r="G31" s="39">
        <f>IF(F53=0, "-", F31/F53)</f>
        <v>9.0664184952978052E-2</v>
      </c>
      <c r="H31" s="65">
        <v>4550</v>
      </c>
      <c r="I31" s="21">
        <f>IF(H53=0, "-", H31/H53)</f>
        <v>9.9340640146718479E-2</v>
      </c>
      <c r="J31" s="20">
        <f t="shared" si="0"/>
        <v>0.94402985074626866</v>
      </c>
      <c r="K31" s="21">
        <f t="shared" si="1"/>
        <v>-0.18637362637362637</v>
      </c>
    </row>
    <row r="32" spans="1:11" x14ac:dyDescent="0.25">
      <c r="A32" s="7" t="s">
        <v>75</v>
      </c>
      <c r="B32" s="65">
        <v>1</v>
      </c>
      <c r="C32" s="39">
        <f>IF(B53=0, "-", B32/B53)</f>
        <v>3.2133676092544985E-4</v>
      </c>
      <c r="D32" s="65">
        <v>1</v>
      </c>
      <c r="E32" s="21">
        <f>IF(D53=0, "-", D32/D53)</f>
        <v>3.4048348655090226E-4</v>
      </c>
      <c r="F32" s="81">
        <v>9</v>
      </c>
      <c r="G32" s="39">
        <f>IF(F53=0, "-", F32/F53)</f>
        <v>2.2041536050156741E-4</v>
      </c>
      <c r="H32" s="65">
        <v>18</v>
      </c>
      <c r="I32" s="21">
        <f>IF(H53=0, "-", H32/H53)</f>
        <v>3.9299593904196321E-4</v>
      </c>
      <c r="J32" s="20">
        <f t="shared" si="0"/>
        <v>0</v>
      </c>
      <c r="K32" s="21">
        <f t="shared" si="1"/>
        <v>-0.5</v>
      </c>
    </row>
    <row r="33" spans="1:11" x14ac:dyDescent="0.25">
      <c r="A33" s="7" t="s">
        <v>76</v>
      </c>
      <c r="B33" s="65">
        <v>86</v>
      </c>
      <c r="C33" s="39">
        <f>IF(B53=0, "-", B33/B53)</f>
        <v>2.7634961439588688E-2</v>
      </c>
      <c r="D33" s="65">
        <v>51</v>
      </c>
      <c r="E33" s="21">
        <f>IF(D53=0, "-", D33/D53)</f>
        <v>1.7364657814096015E-2</v>
      </c>
      <c r="F33" s="81">
        <v>1529</v>
      </c>
      <c r="G33" s="39">
        <f>IF(F53=0, "-", F33/F53)</f>
        <v>3.7446120689655173E-2</v>
      </c>
      <c r="H33" s="65">
        <v>1615</v>
      </c>
      <c r="I33" s="21">
        <f>IF(H53=0, "-", H33/H53)</f>
        <v>3.5260468975153926E-2</v>
      </c>
      <c r="J33" s="20">
        <f t="shared" si="0"/>
        <v>0.68627450980392157</v>
      </c>
      <c r="K33" s="21">
        <f t="shared" si="1"/>
        <v>-5.3250773993808051E-2</v>
      </c>
    </row>
    <row r="34" spans="1:11" x14ac:dyDescent="0.25">
      <c r="A34" s="7" t="s">
        <v>78</v>
      </c>
      <c r="B34" s="65">
        <v>8</v>
      </c>
      <c r="C34" s="39">
        <f>IF(B53=0, "-", B34/B53)</f>
        <v>2.5706940874035988E-3</v>
      </c>
      <c r="D34" s="65">
        <v>15</v>
      </c>
      <c r="E34" s="21">
        <f>IF(D53=0, "-", D34/D53)</f>
        <v>5.1072522982635342E-3</v>
      </c>
      <c r="F34" s="81">
        <v>116</v>
      </c>
      <c r="G34" s="39">
        <f>IF(F53=0, "-", F34/F53)</f>
        <v>2.840909090909091E-3</v>
      </c>
      <c r="H34" s="65">
        <v>103</v>
      </c>
      <c r="I34" s="21">
        <f>IF(H53=0, "-", H34/H53)</f>
        <v>2.248810095629012E-3</v>
      </c>
      <c r="J34" s="20">
        <f t="shared" si="0"/>
        <v>-0.46666666666666667</v>
      </c>
      <c r="K34" s="21">
        <f t="shared" si="1"/>
        <v>0.12621359223300971</v>
      </c>
    </row>
    <row r="35" spans="1:11" x14ac:dyDescent="0.25">
      <c r="A35" s="7" t="s">
        <v>79</v>
      </c>
      <c r="B35" s="65">
        <v>344</v>
      </c>
      <c r="C35" s="39">
        <f>IF(B53=0, "-", B35/B53)</f>
        <v>0.11053984575835475</v>
      </c>
      <c r="D35" s="65">
        <v>182</v>
      </c>
      <c r="E35" s="21">
        <f>IF(D53=0, "-", D35/D53)</f>
        <v>6.1967994552264212E-2</v>
      </c>
      <c r="F35" s="81">
        <v>4108</v>
      </c>
      <c r="G35" s="39">
        <f>IF(F53=0, "-", F35/F53)</f>
        <v>0.10060736677115988</v>
      </c>
      <c r="H35" s="65">
        <v>3591</v>
      </c>
      <c r="I35" s="21">
        <f>IF(H53=0, "-", H35/H53)</f>
        <v>7.8402689838871664E-2</v>
      </c>
      <c r="J35" s="20">
        <f t="shared" si="0"/>
        <v>0.89010989010989006</v>
      </c>
      <c r="K35" s="21">
        <f t="shared" si="1"/>
        <v>0.14397103870788081</v>
      </c>
    </row>
    <row r="36" spans="1:11" x14ac:dyDescent="0.25">
      <c r="A36" s="7" t="s">
        <v>80</v>
      </c>
      <c r="B36" s="65">
        <v>26</v>
      </c>
      <c r="C36" s="39">
        <f>IF(B53=0, "-", B36/B53)</f>
        <v>8.3547557840616959E-3</v>
      </c>
      <c r="D36" s="65">
        <v>44</v>
      </c>
      <c r="E36" s="21">
        <f>IF(D53=0, "-", D36/D53)</f>
        <v>1.4981273408239701E-2</v>
      </c>
      <c r="F36" s="81">
        <v>448</v>
      </c>
      <c r="G36" s="39">
        <f>IF(F53=0, "-", F36/F53)</f>
        <v>1.0971786833855799E-2</v>
      </c>
      <c r="H36" s="65">
        <v>597</v>
      </c>
      <c r="I36" s="21">
        <f>IF(H53=0, "-", H36/H53)</f>
        <v>1.3034365311558447E-2</v>
      </c>
      <c r="J36" s="20">
        <f t="shared" si="0"/>
        <v>-0.40909090909090912</v>
      </c>
      <c r="K36" s="21">
        <f t="shared" si="1"/>
        <v>-0.24958123953098826</v>
      </c>
    </row>
    <row r="37" spans="1:11" x14ac:dyDescent="0.25">
      <c r="A37" s="7" t="s">
        <v>81</v>
      </c>
      <c r="B37" s="65">
        <v>0</v>
      </c>
      <c r="C37" s="39">
        <f>IF(B53=0, "-", B37/B53)</f>
        <v>0</v>
      </c>
      <c r="D37" s="65">
        <v>118</v>
      </c>
      <c r="E37" s="21">
        <f>IF(D53=0, "-", D37/D53)</f>
        <v>4.0177051413006468E-2</v>
      </c>
      <c r="F37" s="81">
        <v>194</v>
      </c>
      <c r="G37" s="39">
        <f>IF(F53=0, "-", F37/F53)</f>
        <v>4.7511755485893413E-3</v>
      </c>
      <c r="H37" s="65">
        <v>584</v>
      </c>
      <c r="I37" s="21">
        <f>IF(H53=0, "-", H37/H53)</f>
        <v>1.2750534911139252E-2</v>
      </c>
      <c r="J37" s="20">
        <f t="shared" si="0"/>
        <v>-1</v>
      </c>
      <c r="K37" s="21">
        <f t="shared" si="1"/>
        <v>-0.6678082191780822</v>
      </c>
    </row>
    <row r="38" spans="1:11" x14ac:dyDescent="0.25">
      <c r="A38" s="7" t="s">
        <v>82</v>
      </c>
      <c r="B38" s="65">
        <v>0</v>
      </c>
      <c r="C38" s="39">
        <f>IF(B53=0, "-", B38/B53)</f>
        <v>0</v>
      </c>
      <c r="D38" s="65">
        <v>0</v>
      </c>
      <c r="E38" s="21">
        <f>IF(D53=0, "-", D38/D53)</f>
        <v>0</v>
      </c>
      <c r="F38" s="81">
        <v>0</v>
      </c>
      <c r="G38" s="39">
        <f>IF(F53=0, "-", F38/F53)</f>
        <v>0</v>
      </c>
      <c r="H38" s="65">
        <v>1</v>
      </c>
      <c r="I38" s="21">
        <f>IF(H53=0, "-", H38/H53)</f>
        <v>2.1833107724553513E-5</v>
      </c>
      <c r="J38" s="20" t="str">
        <f t="shared" si="0"/>
        <v>-</v>
      </c>
      <c r="K38" s="21">
        <f t="shared" si="1"/>
        <v>-1</v>
      </c>
    </row>
    <row r="39" spans="1:11" x14ac:dyDescent="0.25">
      <c r="A39" s="7" t="s">
        <v>83</v>
      </c>
      <c r="B39" s="65">
        <v>8</v>
      </c>
      <c r="C39" s="39">
        <f>IF(B53=0, "-", B39/B53)</f>
        <v>2.5706940874035988E-3</v>
      </c>
      <c r="D39" s="65">
        <v>6</v>
      </c>
      <c r="E39" s="21">
        <f>IF(D53=0, "-", D39/D53)</f>
        <v>2.0429009193054137E-3</v>
      </c>
      <c r="F39" s="81">
        <v>76</v>
      </c>
      <c r="G39" s="39">
        <f>IF(F53=0, "-", F39/F53)</f>
        <v>1.8612852664576802E-3</v>
      </c>
      <c r="H39" s="65">
        <v>118</v>
      </c>
      <c r="I39" s="21">
        <f>IF(H53=0, "-", H39/H53)</f>
        <v>2.5763067114973146E-3</v>
      </c>
      <c r="J39" s="20">
        <f t="shared" si="0"/>
        <v>0.33333333333333331</v>
      </c>
      <c r="K39" s="21">
        <f t="shared" si="1"/>
        <v>-0.3559322033898305</v>
      </c>
    </row>
    <row r="40" spans="1:11" x14ac:dyDescent="0.25">
      <c r="A40" s="7" t="s">
        <v>84</v>
      </c>
      <c r="B40" s="65">
        <v>5</v>
      </c>
      <c r="C40" s="39">
        <f>IF(B53=0, "-", B40/B53)</f>
        <v>1.6066838046272494E-3</v>
      </c>
      <c r="D40" s="65">
        <v>0</v>
      </c>
      <c r="E40" s="21">
        <f>IF(D53=0, "-", D40/D53)</f>
        <v>0</v>
      </c>
      <c r="F40" s="81">
        <v>19</v>
      </c>
      <c r="G40" s="39">
        <f>IF(F53=0, "-", F40/F53)</f>
        <v>4.6532131661442005E-4</v>
      </c>
      <c r="H40" s="65">
        <v>11</v>
      </c>
      <c r="I40" s="21">
        <f>IF(H53=0, "-", H40/H53)</f>
        <v>2.4016418497008863E-4</v>
      </c>
      <c r="J40" s="20" t="str">
        <f t="shared" si="0"/>
        <v>-</v>
      </c>
      <c r="K40" s="21">
        <f t="shared" si="1"/>
        <v>0.72727272727272729</v>
      </c>
    </row>
    <row r="41" spans="1:11" x14ac:dyDescent="0.25">
      <c r="A41" s="7" t="s">
        <v>85</v>
      </c>
      <c r="B41" s="65">
        <v>23</v>
      </c>
      <c r="C41" s="39">
        <f>IF(B53=0, "-", B41/B53)</f>
        <v>7.3907455012853472E-3</v>
      </c>
      <c r="D41" s="65">
        <v>0</v>
      </c>
      <c r="E41" s="21">
        <f>IF(D53=0, "-", D41/D53)</f>
        <v>0</v>
      </c>
      <c r="F41" s="81">
        <v>215</v>
      </c>
      <c r="G41" s="39">
        <f>IF(F53=0, "-", F41/F53)</f>
        <v>5.265478056426332E-3</v>
      </c>
      <c r="H41" s="65">
        <v>0</v>
      </c>
      <c r="I41" s="21">
        <f>IF(H53=0, "-", H41/H53)</f>
        <v>0</v>
      </c>
      <c r="J41" s="20" t="str">
        <f t="shared" si="0"/>
        <v>-</v>
      </c>
      <c r="K41" s="21" t="str">
        <f t="shared" si="1"/>
        <v>-</v>
      </c>
    </row>
    <row r="42" spans="1:11" x14ac:dyDescent="0.25">
      <c r="A42" s="7" t="s">
        <v>86</v>
      </c>
      <c r="B42" s="65">
        <v>2</v>
      </c>
      <c r="C42" s="39">
        <f>IF(B53=0, "-", B42/B53)</f>
        <v>6.426735218508997E-4</v>
      </c>
      <c r="D42" s="65">
        <v>16</v>
      </c>
      <c r="E42" s="21">
        <f>IF(D53=0, "-", D42/D53)</f>
        <v>5.4477357848144361E-3</v>
      </c>
      <c r="F42" s="81">
        <v>202</v>
      </c>
      <c r="G42" s="39">
        <f>IF(F53=0, "-", F42/F53)</f>
        <v>4.9471003134796236E-3</v>
      </c>
      <c r="H42" s="65">
        <v>192</v>
      </c>
      <c r="I42" s="21">
        <f>IF(H53=0, "-", H42/H53)</f>
        <v>4.1919566831142745E-3</v>
      </c>
      <c r="J42" s="20">
        <f t="shared" si="0"/>
        <v>-0.875</v>
      </c>
      <c r="K42" s="21">
        <f t="shared" si="1"/>
        <v>5.2083333333333336E-2</v>
      </c>
    </row>
    <row r="43" spans="1:11" x14ac:dyDescent="0.25">
      <c r="A43" s="7" t="s">
        <v>88</v>
      </c>
      <c r="B43" s="65">
        <v>0</v>
      </c>
      <c r="C43" s="39">
        <f>IF(B53=0, "-", B43/B53)</f>
        <v>0</v>
      </c>
      <c r="D43" s="65">
        <v>0</v>
      </c>
      <c r="E43" s="21">
        <f>IF(D53=0, "-", D43/D53)</f>
        <v>0</v>
      </c>
      <c r="F43" s="81">
        <v>16</v>
      </c>
      <c r="G43" s="39">
        <f>IF(F53=0, "-", F43/F53)</f>
        <v>3.9184952978056425E-4</v>
      </c>
      <c r="H43" s="65">
        <v>25</v>
      </c>
      <c r="I43" s="21">
        <f>IF(H53=0, "-", H43/H53)</f>
        <v>5.4582769311383784E-4</v>
      </c>
      <c r="J43" s="20" t="str">
        <f t="shared" si="0"/>
        <v>-</v>
      </c>
      <c r="K43" s="21">
        <f t="shared" si="1"/>
        <v>-0.36</v>
      </c>
    </row>
    <row r="44" spans="1:11" x14ac:dyDescent="0.25">
      <c r="A44" s="7" t="s">
        <v>89</v>
      </c>
      <c r="B44" s="65">
        <v>0</v>
      </c>
      <c r="C44" s="39">
        <f>IF(B53=0, "-", B44/B53)</f>
        <v>0</v>
      </c>
      <c r="D44" s="65">
        <v>0</v>
      </c>
      <c r="E44" s="21">
        <f>IF(D53=0, "-", D44/D53)</f>
        <v>0</v>
      </c>
      <c r="F44" s="81">
        <v>3</v>
      </c>
      <c r="G44" s="39">
        <f>IF(F53=0, "-", F44/F53)</f>
        <v>7.3471786833855803E-5</v>
      </c>
      <c r="H44" s="65">
        <v>8</v>
      </c>
      <c r="I44" s="21">
        <f>IF(H53=0, "-", H44/H53)</f>
        <v>1.746648617964281E-4</v>
      </c>
      <c r="J44" s="20" t="str">
        <f t="shared" si="0"/>
        <v>-</v>
      </c>
      <c r="K44" s="21">
        <f t="shared" si="1"/>
        <v>-0.625</v>
      </c>
    </row>
    <row r="45" spans="1:11" x14ac:dyDescent="0.25">
      <c r="A45" s="7" t="s">
        <v>92</v>
      </c>
      <c r="B45" s="65">
        <v>19</v>
      </c>
      <c r="C45" s="39">
        <f>IF(B53=0, "-", B45/B53)</f>
        <v>6.1053984575835472E-3</v>
      </c>
      <c r="D45" s="65">
        <v>23</v>
      </c>
      <c r="E45" s="21">
        <f>IF(D53=0, "-", D45/D53)</f>
        <v>7.8311201906707522E-3</v>
      </c>
      <c r="F45" s="81">
        <v>317</v>
      </c>
      <c r="G45" s="39">
        <f>IF(F53=0, "-", F45/F53)</f>
        <v>7.7635188087774292E-3</v>
      </c>
      <c r="H45" s="65">
        <v>586</v>
      </c>
      <c r="I45" s="21">
        <f>IF(H53=0, "-", H45/H53)</f>
        <v>1.2794201126588359E-2</v>
      </c>
      <c r="J45" s="20">
        <f t="shared" si="0"/>
        <v>-0.17391304347826086</v>
      </c>
      <c r="K45" s="21">
        <f t="shared" si="1"/>
        <v>-0.4590443686006826</v>
      </c>
    </row>
    <row r="46" spans="1:11" x14ac:dyDescent="0.25">
      <c r="A46" s="7" t="s">
        <v>94</v>
      </c>
      <c r="B46" s="65">
        <v>154</v>
      </c>
      <c r="C46" s="39">
        <f>IF(B53=0, "-", B46/B53)</f>
        <v>4.9485861182519283E-2</v>
      </c>
      <c r="D46" s="65">
        <v>32</v>
      </c>
      <c r="E46" s="21">
        <f>IF(D53=0, "-", D46/D53)</f>
        <v>1.0895471569628872E-2</v>
      </c>
      <c r="F46" s="81">
        <v>1254</v>
      </c>
      <c r="G46" s="39">
        <f>IF(F53=0, "-", F46/F53)</f>
        <v>3.0711206896551723E-2</v>
      </c>
      <c r="H46" s="65">
        <v>971</v>
      </c>
      <c r="I46" s="21">
        <f>IF(H53=0, "-", H46/H53)</f>
        <v>2.1199947600541461E-2</v>
      </c>
      <c r="J46" s="20">
        <f t="shared" si="0"/>
        <v>3.8125</v>
      </c>
      <c r="K46" s="21">
        <f t="shared" si="1"/>
        <v>0.29145211122554066</v>
      </c>
    </row>
    <row r="47" spans="1:11" x14ac:dyDescent="0.25">
      <c r="A47" s="7" t="s">
        <v>95</v>
      </c>
      <c r="B47" s="65">
        <v>91</v>
      </c>
      <c r="C47" s="39">
        <f>IF(B53=0, "-", B47/B53)</f>
        <v>2.9241645244215939E-2</v>
      </c>
      <c r="D47" s="65">
        <v>115</v>
      </c>
      <c r="E47" s="21">
        <f>IF(D53=0, "-", D47/D53)</f>
        <v>3.9155600953353763E-2</v>
      </c>
      <c r="F47" s="81">
        <v>1575</v>
      </c>
      <c r="G47" s="39">
        <f>IF(F53=0, "-", F47/F53)</f>
        <v>3.8572688087774296E-2</v>
      </c>
      <c r="H47" s="65">
        <v>1622</v>
      </c>
      <c r="I47" s="21">
        <f>IF(H53=0, "-", H47/H53)</f>
        <v>3.54133007292258E-2</v>
      </c>
      <c r="J47" s="20">
        <f t="shared" si="0"/>
        <v>-0.20869565217391303</v>
      </c>
      <c r="K47" s="21">
        <f t="shared" si="1"/>
        <v>-2.8976572133168926E-2</v>
      </c>
    </row>
    <row r="48" spans="1:11" x14ac:dyDescent="0.25">
      <c r="A48" s="7" t="s">
        <v>96</v>
      </c>
      <c r="B48" s="65">
        <v>349</v>
      </c>
      <c r="C48" s="39">
        <f>IF(B53=0, "-", B48/B53)</f>
        <v>0.112146529562982</v>
      </c>
      <c r="D48" s="65">
        <v>0</v>
      </c>
      <c r="E48" s="21">
        <f>IF(D53=0, "-", D48/D53)</f>
        <v>0</v>
      </c>
      <c r="F48" s="81">
        <v>2206</v>
      </c>
      <c r="G48" s="39">
        <f>IF(F53=0, "-", F48/F53)</f>
        <v>5.4026253918495297E-2</v>
      </c>
      <c r="H48" s="65">
        <v>0</v>
      </c>
      <c r="I48" s="21">
        <f>IF(H53=0, "-", H48/H53)</f>
        <v>0</v>
      </c>
      <c r="J48" s="20" t="str">
        <f t="shared" si="0"/>
        <v>-</v>
      </c>
      <c r="K48" s="21" t="str">
        <f t="shared" si="1"/>
        <v>-</v>
      </c>
    </row>
    <row r="49" spans="1:11" x14ac:dyDescent="0.25">
      <c r="A49" s="7" t="s">
        <v>97</v>
      </c>
      <c r="B49" s="65">
        <v>548</v>
      </c>
      <c r="C49" s="39">
        <f>IF(B53=0, "-", B49/B53)</f>
        <v>0.17609254498714652</v>
      </c>
      <c r="D49" s="65">
        <v>477</v>
      </c>
      <c r="E49" s="21">
        <f>IF(D53=0, "-", D49/D53)</f>
        <v>0.16241062308478038</v>
      </c>
      <c r="F49" s="81">
        <v>7873</v>
      </c>
      <c r="G49" s="39">
        <f>IF(F53=0, "-", F49/F53)</f>
        <v>0.19281445924764889</v>
      </c>
      <c r="H49" s="65">
        <v>9878</v>
      </c>
      <c r="I49" s="21">
        <f>IF(H53=0, "-", H49/H53)</f>
        <v>0.2156674381031396</v>
      </c>
      <c r="J49" s="20">
        <f t="shared" si="0"/>
        <v>0.1488469601677149</v>
      </c>
      <c r="K49" s="21">
        <f t="shared" si="1"/>
        <v>-0.20297631099412836</v>
      </c>
    </row>
    <row r="50" spans="1:11" x14ac:dyDescent="0.25">
      <c r="A50" s="7" t="s">
        <v>99</v>
      </c>
      <c r="B50" s="65">
        <v>102</v>
      </c>
      <c r="C50" s="39">
        <f>IF(B53=0, "-", B50/B53)</f>
        <v>3.2776349614395885E-2</v>
      </c>
      <c r="D50" s="65">
        <v>158</v>
      </c>
      <c r="E50" s="21">
        <f>IF(D53=0, "-", D50/D53)</f>
        <v>5.3796390875042559E-2</v>
      </c>
      <c r="F50" s="81">
        <v>1046</v>
      </c>
      <c r="G50" s="39">
        <f>IF(F53=0, "-", F50/F53)</f>
        <v>2.5617163009404389E-2</v>
      </c>
      <c r="H50" s="65">
        <v>1758</v>
      </c>
      <c r="I50" s="21">
        <f>IF(H53=0, "-", H50/H53)</f>
        <v>3.8382603379765075E-2</v>
      </c>
      <c r="J50" s="20">
        <f t="shared" si="0"/>
        <v>-0.35443037974683544</v>
      </c>
      <c r="K50" s="21">
        <f t="shared" si="1"/>
        <v>-0.40500568828213879</v>
      </c>
    </row>
    <row r="51" spans="1:11" x14ac:dyDescent="0.25">
      <c r="A51" s="7" t="s">
        <v>100</v>
      </c>
      <c r="B51" s="65">
        <v>0</v>
      </c>
      <c r="C51" s="39">
        <f>IF(B53=0, "-", B51/B53)</f>
        <v>0</v>
      </c>
      <c r="D51" s="65">
        <v>4</v>
      </c>
      <c r="E51" s="21">
        <f>IF(D53=0, "-", D51/D53)</f>
        <v>1.361933946203609E-3</v>
      </c>
      <c r="F51" s="81">
        <v>47</v>
      </c>
      <c r="G51" s="39">
        <f>IF(F53=0, "-", F51/F53)</f>
        <v>1.1510579937304075E-3</v>
      </c>
      <c r="H51" s="65">
        <v>39</v>
      </c>
      <c r="I51" s="21">
        <f>IF(H53=0, "-", H51/H53)</f>
        <v>8.5149120125758699E-4</v>
      </c>
      <c r="J51" s="20">
        <f t="shared" si="0"/>
        <v>-1</v>
      </c>
      <c r="K51" s="21">
        <f t="shared" si="1"/>
        <v>0.20512820512820512</v>
      </c>
    </row>
    <row r="52" spans="1:11" x14ac:dyDescent="0.25">
      <c r="A52" s="2"/>
      <c r="B52" s="68"/>
      <c r="C52" s="33"/>
      <c r="D52" s="68"/>
      <c r="E52" s="6"/>
      <c r="F52" s="82"/>
      <c r="G52" s="33"/>
      <c r="H52" s="68"/>
      <c r="I52" s="6"/>
      <c r="J52" s="5"/>
      <c r="K52" s="6"/>
    </row>
    <row r="53" spans="1:11" s="43" customFormat="1" x14ac:dyDescent="0.25">
      <c r="A53" s="162" t="s">
        <v>587</v>
      </c>
      <c r="B53" s="71">
        <f>SUM(B7:B52)</f>
        <v>3112</v>
      </c>
      <c r="C53" s="40">
        <v>1</v>
      </c>
      <c r="D53" s="71">
        <f>SUM(D7:D52)</f>
        <v>2937</v>
      </c>
      <c r="E53" s="41">
        <v>1</v>
      </c>
      <c r="F53" s="77">
        <f>SUM(F7:F52)</f>
        <v>40832</v>
      </c>
      <c r="G53" s="42">
        <v>1</v>
      </c>
      <c r="H53" s="71">
        <f>SUM(H7:H52)</f>
        <v>45802</v>
      </c>
      <c r="I53" s="41">
        <v>1</v>
      </c>
      <c r="J53" s="37">
        <f>IF(D53=0, "-", (B53-D53)/D53)</f>
        <v>5.9584610146407896E-2</v>
      </c>
      <c r="K53" s="38">
        <f>IF(H53=0, "-", (F53-H53)/H53)</f>
        <v>-0.10851054539103096</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2023-01-04T19:11:22Z</dcterms:modified>
</cp:coreProperties>
</file>