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VFACTS\June Output\Standard Reports ready\"/>
    </mc:Choice>
  </mc:AlternateContent>
  <xr:revisionPtr revIDLastSave="0" documentId="13_ncr:1_{637586C3-EABE-4B49-AF22-A7584889DD47}" xr6:coauthVersionLast="44" xr6:coauthVersionMax="44" xr10:uidLastSave="{00000000-0000-0000-0000-000000000000}"/>
  <bookViews>
    <workbookView xWindow="615" yWindow="375" windowWidth="23400" windowHeight="14430" xr2:uid="{F5E4F40A-BCA5-42FB-A26E-E91E7721A853}"/>
  </bookViews>
  <sheets>
    <sheet name="Retail Sales By State" sheetId="1" r:id="rId1"/>
    <sheet name="Total Market Segmentation" sheetId="2" r:id="rId2"/>
    <sheet name="Retail Sales By Marque" sheetId="3" r:id="rId3"/>
    <sheet name="Retail Share By Marque" sheetId="4" r:id="rId4"/>
    <sheet name="Retail Sales By Buyer Type" sheetId="5" r:id="rId5"/>
    <sheet name="Retail Sales By Buyer Type Fuel" sheetId="6" r:id="rId6"/>
    <sheet name="Retail Sales By Country Of Orig" sheetId="7" r:id="rId7"/>
    <sheet name="Segment Model Passenger" sheetId="8" r:id="rId8"/>
    <sheet name="Marque Passenger" sheetId="9" r:id="rId9"/>
    <sheet name="Segment Model SUV" sheetId="10" r:id="rId10"/>
    <sheet name="Marque SUV" sheetId="11" r:id="rId11"/>
    <sheet name="Segment Model Light Commercial" sheetId="12" r:id="rId12"/>
    <sheet name="Marque Light Commercial" sheetId="13" r:id="rId13"/>
    <sheet name="Segment Model Heavy Commercial" sheetId="14" r:id="rId14"/>
    <sheet name="Marque Heavy Commercial" sheetId="15" r:id="rId15"/>
    <sheet name="Retail Sales By Marque &amp; Model" sheetId="16" r:id="rId16"/>
  </sheets>
  <definedNames>
    <definedName name="DATA">#REF!</definedName>
    <definedName name="_xlnm.Print_Area" localSheetId="0">'Retail Sales By State'!$A$1:$L$40</definedName>
    <definedName name="_xlnm.Print_Titles" localSheetId="14">'Marque Heavy Commercial'!$1:$3</definedName>
    <definedName name="_xlnm.Print_Titles" localSheetId="12">'Marque Light Commercial'!$1:$3</definedName>
    <definedName name="_xlnm.Print_Titles" localSheetId="8">'Marque Passenger'!$1:$3</definedName>
    <definedName name="_xlnm.Print_Titles" localSheetId="10">'Marque SUV'!$1:$3</definedName>
    <definedName name="_xlnm.Print_Titles" localSheetId="15">'Retail Sales By Marque &amp; Model'!$1:$5</definedName>
    <definedName name="_xlnm.Print_Titles" localSheetId="13">'Segment Model Heavy Commercial'!$1:$3</definedName>
    <definedName name="_xlnm.Print_Titles" localSheetId="11">'Segment Model Light Commercial'!$1:$3</definedName>
    <definedName name="_xlnm.Print_Titles" localSheetId="7">'Segment Model Passenger'!$1:$3</definedName>
    <definedName name="_xlnm.Print_Titles" localSheetId="9">'Segment Model SUV'!$1:$3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591" i="16" l="1"/>
  <c r="D591" i="16"/>
  <c r="H591" i="16" s="1"/>
  <c r="C591" i="16"/>
  <c r="B591" i="16"/>
  <c r="G591" i="16" s="1"/>
  <c r="H589" i="16"/>
  <c r="J589" i="16" s="1"/>
  <c r="G589" i="16"/>
  <c r="I589" i="16" s="1"/>
  <c r="I588" i="16"/>
  <c r="H588" i="16"/>
  <c r="J588" i="16" s="1"/>
  <c r="G588" i="16"/>
  <c r="H585" i="16"/>
  <c r="J585" i="16" s="1"/>
  <c r="G585" i="16"/>
  <c r="I585" i="16" s="1"/>
  <c r="I584" i="16"/>
  <c r="H584" i="16"/>
  <c r="J584" i="16" s="1"/>
  <c r="G584" i="16"/>
  <c r="H583" i="16"/>
  <c r="J583" i="16" s="1"/>
  <c r="G583" i="16"/>
  <c r="I583" i="16" s="1"/>
  <c r="I580" i="16"/>
  <c r="H580" i="16"/>
  <c r="J580" i="16" s="1"/>
  <c r="G580" i="16"/>
  <c r="H579" i="16"/>
  <c r="J579" i="16" s="1"/>
  <c r="G579" i="16"/>
  <c r="I579" i="16" s="1"/>
  <c r="I578" i="16"/>
  <c r="H578" i="16"/>
  <c r="J578" i="16" s="1"/>
  <c r="G578" i="16"/>
  <c r="H577" i="16"/>
  <c r="J577" i="16" s="1"/>
  <c r="G577" i="16"/>
  <c r="I577" i="16" s="1"/>
  <c r="I576" i="16"/>
  <c r="H576" i="16"/>
  <c r="J576" i="16" s="1"/>
  <c r="G576" i="16"/>
  <c r="J575" i="16"/>
  <c r="I575" i="16"/>
  <c r="H575" i="16"/>
  <c r="G575" i="16"/>
  <c r="J574" i="16"/>
  <c r="I574" i="16"/>
  <c r="H574" i="16"/>
  <c r="G574" i="16"/>
  <c r="J571" i="16"/>
  <c r="H571" i="16"/>
  <c r="G571" i="16"/>
  <c r="I571" i="16" s="1"/>
  <c r="J570" i="16"/>
  <c r="I570" i="16"/>
  <c r="H570" i="16"/>
  <c r="G570" i="16"/>
  <c r="J569" i="16"/>
  <c r="H569" i="16"/>
  <c r="G569" i="16"/>
  <c r="I569" i="16" s="1"/>
  <c r="J568" i="16"/>
  <c r="I568" i="16"/>
  <c r="H568" i="16"/>
  <c r="G568" i="16"/>
  <c r="J567" i="16"/>
  <c r="H567" i="16"/>
  <c r="G567" i="16"/>
  <c r="I567" i="16" s="1"/>
  <c r="J566" i="16"/>
  <c r="I566" i="16"/>
  <c r="H566" i="16"/>
  <c r="G566" i="16"/>
  <c r="J565" i="16"/>
  <c r="H565" i="16"/>
  <c r="G565" i="16"/>
  <c r="I565" i="16" s="1"/>
  <c r="J564" i="16"/>
  <c r="I564" i="16"/>
  <c r="H564" i="16"/>
  <c r="G564" i="16"/>
  <c r="J563" i="16"/>
  <c r="H563" i="16"/>
  <c r="G563" i="16"/>
  <c r="I563" i="16" s="1"/>
  <c r="J562" i="16"/>
  <c r="I562" i="16"/>
  <c r="H562" i="16"/>
  <c r="G562" i="16"/>
  <c r="J561" i="16"/>
  <c r="H561" i="16"/>
  <c r="G561" i="16"/>
  <c r="I561" i="16" s="1"/>
  <c r="J560" i="16"/>
  <c r="I560" i="16"/>
  <c r="H560" i="16"/>
  <c r="G560" i="16"/>
  <c r="J559" i="16"/>
  <c r="H559" i="16"/>
  <c r="G559" i="16"/>
  <c r="I559" i="16" s="1"/>
  <c r="J558" i="16"/>
  <c r="I558" i="16"/>
  <c r="H558" i="16"/>
  <c r="G558" i="16"/>
  <c r="J557" i="16"/>
  <c r="H557" i="16"/>
  <c r="G557" i="16"/>
  <c r="I557" i="16" s="1"/>
  <c r="J556" i="16"/>
  <c r="I556" i="16"/>
  <c r="H556" i="16"/>
  <c r="G556" i="16"/>
  <c r="J555" i="16"/>
  <c r="H555" i="16"/>
  <c r="G555" i="16"/>
  <c r="I555" i="16" s="1"/>
  <c r="J554" i="16"/>
  <c r="I554" i="16"/>
  <c r="H554" i="16"/>
  <c r="G554" i="16"/>
  <c r="J553" i="16"/>
  <c r="I553" i="16"/>
  <c r="H553" i="16"/>
  <c r="G553" i="16"/>
  <c r="J550" i="16"/>
  <c r="I550" i="16"/>
  <c r="H550" i="16"/>
  <c r="G550" i="16"/>
  <c r="J549" i="16"/>
  <c r="H549" i="16"/>
  <c r="G549" i="16"/>
  <c r="I549" i="16" s="1"/>
  <c r="J548" i="16"/>
  <c r="I548" i="16"/>
  <c r="H548" i="16"/>
  <c r="G548" i="16"/>
  <c r="J545" i="16"/>
  <c r="H545" i="16"/>
  <c r="G545" i="16"/>
  <c r="I545" i="16" s="1"/>
  <c r="J544" i="16"/>
  <c r="I544" i="16"/>
  <c r="H544" i="16"/>
  <c r="G544" i="16"/>
  <c r="J543" i="16"/>
  <c r="H543" i="16"/>
  <c r="G543" i="16"/>
  <c r="I543" i="16" s="1"/>
  <c r="J542" i="16"/>
  <c r="I542" i="16"/>
  <c r="H542" i="16"/>
  <c r="G542" i="16"/>
  <c r="J541" i="16"/>
  <c r="H541" i="16"/>
  <c r="G541" i="16"/>
  <c r="I541" i="16" s="1"/>
  <c r="J540" i="16"/>
  <c r="I540" i="16"/>
  <c r="H540" i="16"/>
  <c r="G540" i="16"/>
  <c r="J539" i="16"/>
  <c r="H539" i="16"/>
  <c r="G539" i="16"/>
  <c r="I539" i="16" s="1"/>
  <c r="J538" i="16"/>
  <c r="I538" i="16"/>
  <c r="H538" i="16"/>
  <c r="G538" i="16"/>
  <c r="J537" i="16"/>
  <c r="H537" i="16"/>
  <c r="G537" i="16"/>
  <c r="I537" i="16" s="1"/>
  <c r="J536" i="16"/>
  <c r="I536" i="16"/>
  <c r="H536" i="16"/>
  <c r="G536" i="16"/>
  <c r="J535" i="16"/>
  <c r="H535" i="16"/>
  <c r="G535" i="16"/>
  <c r="I535" i="16" s="1"/>
  <c r="J534" i="16"/>
  <c r="I534" i="16"/>
  <c r="H534" i="16"/>
  <c r="G534" i="16"/>
  <c r="J533" i="16"/>
  <c r="H533" i="16"/>
  <c r="G533" i="16"/>
  <c r="I533" i="16" s="1"/>
  <c r="J532" i="16"/>
  <c r="I532" i="16"/>
  <c r="H532" i="16"/>
  <c r="G532" i="16"/>
  <c r="J531" i="16"/>
  <c r="H531" i="16"/>
  <c r="G531" i="16"/>
  <c r="I531" i="16" s="1"/>
  <c r="J530" i="16"/>
  <c r="I530" i="16"/>
  <c r="H530" i="16"/>
  <c r="G530" i="16"/>
  <c r="J529" i="16"/>
  <c r="I529" i="16"/>
  <c r="H529" i="16"/>
  <c r="G529" i="16"/>
  <c r="J528" i="16"/>
  <c r="I528" i="16"/>
  <c r="H528" i="16"/>
  <c r="G528" i="16"/>
  <c r="J527" i="16"/>
  <c r="H527" i="16"/>
  <c r="G527" i="16"/>
  <c r="I527" i="16" s="1"/>
  <c r="J526" i="16"/>
  <c r="I526" i="16"/>
  <c r="H526" i="16"/>
  <c r="G526" i="16"/>
  <c r="J525" i="16"/>
  <c r="H525" i="16"/>
  <c r="G525" i="16"/>
  <c r="I525" i="16" s="1"/>
  <c r="J524" i="16"/>
  <c r="I524" i="16"/>
  <c r="H524" i="16"/>
  <c r="G524" i="16"/>
  <c r="J523" i="16"/>
  <c r="H523" i="16"/>
  <c r="G523" i="16"/>
  <c r="I523" i="16" s="1"/>
  <c r="J520" i="16"/>
  <c r="I520" i="16"/>
  <c r="H520" i="16"/>
  <c r="G520" i="16"/>
  <c r="J519" i="16"/>
  <c r="H519" i="16"/>
  <c r="G519" i="16"/>
  <c r="I519" i="16" s="1"/>
  <c r="J518" i="16"/>
  <c r="I518" i="16"/>
  <c r="H518" i="16"/>
  <c r="G518" i="16"/>
  <c r="J517" i="16"/>
  <c r="H517" i="16"/>
  <c r="G517" i="16"/>
  <c r="I517" i="16" s="1"/>
  <c r="J516" i="16"/>
  <c r="I516" i="16"/>
  <c r="H516" i="16"/>
  <c r="G516" i="16"/>
  <c r="J515" i="16"/>
  <c r="H515" i="16"/>
  <c r="G515" i="16"/>
  <c r="I515" i="16" s="1"/>
  <c r="J514" i="16"/>
  <c r="I514" i="16"/>
  <c r="H514" i="16"/>
  <c r="G514" i="16"/>
  <c r="J513" i="16"/>
  <c r="H513" i="16"/>
  <c r="G513" i="16"/>
  <c r="I513" i="16" s="1"/>
  <c r="J510" i="16"/>
  <c r="I510" i="16"/>
  <c r="H510" i="16"/>
  <c r="G510" i="16"/>
  <c r="J509" i="16"/>
  <c r="I509" i="16"/>
  <c r="H509" i="16"/>
  <c r="G509" i="16"/>
  <c r="J508" i="16"/>
  <c r="I508" i="16"/>
  <c r="H508" i="16"/>
  <c r="G508" i="16"/>
  <c r="J507" i="16"/>
  <c r="I507" i="16"/>
  <c r="H507" i="16"/>
  <c r="G507" i="16"/>
  <c r="J506" i="16"/>
  <c r="I506" i="16"/>
  <c r="H506" i="16"/>
  <c r="G506" i="16"/>
  <c r="J505" i="16"/>
  <c r="I505" i="16"/>
  <c r="H505" i="16"/>
  <c r="G505" i="16"/>
  <c r="J504" i="16"/>
  <c r="I504" i="16"/>
  <c r="H504" i="16"/>
  <c r="G504" i="16"/>
  <c r="J503" i="16"/>
  <c r="I503" i="16"/>
  <c r="H503" i="16"/>
  <c r="G503" i="16"/>
  <c r="J502" i="16"/>
  <c r="I502" i="16"/>
  <c r="H502" i="16"/>
  <c r="G502" i="16"/>
  <c r="J499" i="16"/>
  <c r="I499" i="16"/>
  <c r="H499" i="16"/>
  <c r="G499" i="16"/>
  <c r="J498" i="16"/>
  <c r="I498" i="16"/>
  <c r="H498" i="16"/>
  <c r="G498" i="16"/>
  <c r="J497" i="16"/>
  <c r="I497" i="16"/>
  <c r="H497" i="16"/>
  <c r="G497" i="16"/>
  <c r="J496" i="16"/>
  <c r="I496" i="16"/>
  <c r="H496" i="16"/>
  <c r="G496" i="16"/>
  <c r="J495" i="16"/>
  <c r="I495" i="16"/>
  <c r="H495" i="16"/>
  <c r="G495" i="16"/>
  <c r="J494" i="16"/>
  <c r="I494" i="16"/>
  <c r="H494" i="16"/>
  <c r="G494" i="16"/>
  <c r="J491" i="16"/>
  <c r="I491" i="16"/>
  <c r="H491" i="16"/>
  <c r="G491" i="16"/>
  <c r="J490" i="16"/>
  <c r="I490" i="16"/>
  <c r="H490" i="16"/>
  <c r="G490" i="16"/>
  <c r="J489" i="16"/>
  <c r="I489" i="16"/>
  <c r="H489" i="16"/>
  <c r="G489" i="16"/>
  <c r="J488" i="16"/>
  <c r="I488" i="16"/>
  <c r="H488" i="16"/>
  <c r="G488" i="16"/>
  <c r="J487" i="16"/>
  <c r="I487" i="16"/>
  <c r="H487" i="16"/>
  <c r="G487" i="16"/>
  <c r="J486" i="16"/>
  <c r="I486" i="16"/>
  <c r="H486" i="16"/>
  <c r="G486" i="16"/>
  <c r="J485" i="16"/>
  <c r="I485" i="16"/>
  <c r="H485" i="16"/>
  <c r="G485" i="16"/>
  <c r="J482" i="16"/>
  <c r="I482" i="16"/>
  <c r="H482" i="16"/>
  <c r="G482" i="16"/>
  <c r="J481" i="16"/>
  <c r="I481" i="16"/>
  <c r="H481" i="16"/>
  <c r="G481" i="16"/>
  <c r="J478" i="16"/>
  <c r="I478" i="16"/>
  <c r="H478" i="16"/>
  <c r="G478" i="16"/>
  <c r="J477" i="16"/>
  <c r="I477" i="16"/>
  <c r="H477" i="16"/>
  <c r="G477" i="16"/>
  <c r="J476" i="16"/>
  <c r="I476" i="16"/>
  <c r="H476" i="16"/>
  <c r="G476" i="16"/>
  <c r="J475" i="16"/>
  <c r="I475" i="16"/>
  <c r="H475" i="16"/>
  <c r="G475" i="16"/>
  <c r="J472" i="16"/>
  <c r="I472" i="16"/>
  <c r="H472" i="16"/>
  <c r="G472" i="16"/>
  <c r="J471" i="16"/>
  <c r="I471" i="16"/>
  <c r="H471" i="16"/>
  <c r="G471" i="16"/>
  <c r="J470" i="16"/>
  <c r="I470" i="16"/>
  <c r="H470" i="16"/>
  <c r="G470" i="16"/>
  <c r="J469" i="16"/>
  <c r="I469" i="16"/>
  <c r="H469" i="16"/>
  <c r="G469" i="16"/>
  <c r="J468" i="16"/>
  <c r="I468" i="16"/>
  <c r="H468" i="16"/>
  <c r="G468" i="16"/>
  <c r="J467" i="16"/>
  <c r="I467" i="16"/>
  <c r="H467" i="16"/>
  <c r="G467" i="16"/>
  <c r="J466" i="16"/>
  <c r="I466" i="16"/>
  <c r="H466" i="16"/>
  <c r="G466" i="16"/>
  <c r="J465" i="16"/>
  <c r="I465" i="16"/>
  <c r="H465" i="16"/>
  <c r="G465" i="16"/>
  <c r="J464" i="16"/>
  <c r="I464" i="16"/>
  <c r="H464" i="16"/>
  <c r="G464" i="16"/>
  <c r="J463" i="16"/>
  <c r="I463" i="16"/>
  <c r="H463" i="16"/>
  <c r="G463" i="16"/>
  <c r="J462" i="16"/>
  <c r="I462" i="16"/>
  <c r="H462" i="16"/>
  <c r="G462" i="16"/>
  <c r="J459" i="16"/>
  <c r="I459" i="16"/>
  <c r="H459" i="16"/>
  <c r="G459" i="16"/>
  <c r="J458" i="16"/>
  <c r="I458" i="16"/>
  <c r="H458" i="16"/>
  <c r="G458" i="16"/>
  <c r="J457" i="16"/>
  <c r="I457" i="16"/>
  <c r="H457" i="16"/>
  <c r="G457" i="16"/>
  <c r="J456" i="16"/>
  <c r="I456" i="16"/>
  <c r="H456" i="16"/>
  <c r="G456" i="16"/>
  <c r="J453" i="16"/>
  <c r="I453" i="16"/>
  <c r="H453" i="16"/>
  <c r="G453" i="16"/>
  <c r="J452" i="16"/>
  <c r="I452" i="16"/>
  <c r="H452" i="16"/>
  <c r="G452" i="16"/>
  <c r="J451" i="16"/>
  <c r="I451" i="16"/>
  <c r="H451" i="16"/>
  <c r="G451" i="16"/>
  <c r="J450" i="16"/>
  <c r="I450" i="16"/>
  <c r="H450" i="16"/>
  <c r="G450" i="16"/>
  <c r="J449" i="16"/>
  <c r="I449" i="16"/>
  <c r="H449" i="16"/>
  <c r="G449" i="16"/>
  <c r="J448" i="16"/>
  <c r="I448" i="16"/>
  <c r="H448" i="16"/>
  <c r="G448" i="16"/>
  <c r="J447" i="16"/>
  <c r="I447" i="16"/>
  <c r="H447" i="16"/>
  <c r="G447" i="16"/>
  <c r="J444" i="16"/>
  <c r="I444" i="16"/>
  <c r="H444" i="16"/>
  <c r="G444" i="16"/>
  <c r="J443" i="16"/>
  <c r="I443" i="16"/>
  <c r="H443" i="16"/>
  <c r="G443" i="16"/>
  <c r="J442" i="16"/>
  <c r="I442" i="16"/>
  <c r="H442" i="16"/>
  <c r="G442" i="16"/>
  <c r="J441" i="16"/>
  <c r="I441" i="16"/>
  <c r="H441" i="16"/>
  <c r="G441" i="16"/>
  <c r="J440" i="16"/>
  <c r="I440" i="16"/>
  <c r="H440" i="16"/>
  <c r="G440" i="16"/>
  <c r="J439" i="16"/>
  <c r="I439" i="16"/>
  <c r="H439" i="16"/>
  <c r="G439" i="16"/>
  <c r="J438" i="16"/>
  <c r="I438" i="16"/>
  <c r="H438" i="16"/>
  <c r="G438" i="16"/>
  <c r="J437" i="16"/>
  <c r="I437" i="16"/>
  <c r="H437" i="16"/>
  <c r="G437" i="16"/>
  <c r="J436" i="16"/>
  <c r="I436" i="16"/>
  <c r="H436" i="16"/>
  <c r="G436" i="16"/>
  <c r="J433" i="16"/>
  <c r="I433" i="16"/>
  <c r="H433" i="16"/>
  <c r="G433" i="16"/>
  <c r="J432" i="16"/>
  <c r="I432" i="16"/>
  <c r="H432" i="16"/>
  <c r="G432" i="16"/>
  <c r="J431" i="16"/>
  <c r="I431" i="16"/>
  <c r="H431" i="16"/>
  <c r="G431" i="16"/>
  <c r="J430" i="16"/>
  <c r="I430" i="16"/>
  <c r="H430" i="16"/>
  <c r="G430" i="16"/>
  <c r="J429" i="16"/>
  <c r="I429" i="16"/>
  <c r="H429" i="16"/>
  <c r="G429" i="16"/>
  <c r="J428" i="16"/>
  <c r="I428" i="16"/>
  <c r="H428" i="16"/>
  <c r="G428" i="16"/>
  <c r="J427" i="16"/>
  <c r="I427" i="16"/>
  <c r="H427" i="16"/>
  <c r="G427" i="16"/>
  <c r="J426" i="16"/>
  <c r="I426" i="16"/>
  <c r="H426" i="16"/>
  <c r="G426" i="16"/>
  <c r="J425" i="16"/>
  <c r="I425" i="16"/>
  <c r="H425" i="16"/>
  <c r="G425" i="16"/>
  <c r="J424" i="16"/>
  <c r="I424" i="16"/>
  <c r="H424" i="16"/>
  <c r="G424" i="16"/>
  <c r="J423" i="16"/>
  <c r="I423" i="16"/>
  <c r="H423" i="16"/>
  <c r="G423" i="16"/>
  <c r="J420" i="16"/>
  <c r="I420" i="16"/>
  <c r="H420" i="16"/>
  <c r="G420" i="16"/>
  <c r="J419" i="16"/>
  <c r="I419" i="16"/>
  <c r="H419" i="16"/>
  <c r="G419" i="16"/>
  <c r="J416" i="16"/>
  <c r="I416" i="16"/>
  <c r="H416" i="16"/>
  <c r="G416" i="16"/>
  <c r="J415" i="16"/>
  <c r="I415" i="16"/>
  <c r="H415" i="16"/>
  <c r="G415" i="16"/>
  <c r="J414" i="16"/>
  <c r="I414" i="16"/>
  <c r="H414" i="16"/>
  <c r="G414" i="16"/>
  <c r="J413" i="16"/>
  <c r="I413" i="16"/>
  <c r="H413" i="16"/>
  <c r="G413" i="16"/>
  <c r="J412" i="16"/>
  <c r="I412" i="16"/>
  <c r="H412" i="16"/>
  <c r="G412" i="16"/>
  <c r="J411" i="16"/>
  <c r="I411" i="16"/>
  <c r="H411" i="16"/>
  <c r="G411" i="16"/>
  <c r="J410" i="16"/>
  <c r="I410" i="16"/>
  <c r="H410" i="16"/>
  <c r="G410" i="16"/>
  <c r="J409" i="16"/>
  <c r="I409" i="16"/>
  <c r="H409" i="16"/>
  <c r="G409" i="16"/>
  <c r="J408" i="16"/>
  <c r="I408" i="16"/>
  <c r="H408" i="16"/>
  <c r="G408" i="16"/>
  <c r="J407" i="16"/>
  <c r="I407" i="16"/>
  <c r="H407" i="16"/>
  <c r="G407" i="16"/>
  <c r="J406" i="16"/>
  <c r="I406" i="16"/>
  <c r="H406" i="16"/>
  <c r="G406" i="16"/>
  <c r="J403" i="16"/>
  <c r="I403" i="16"/>
  <c r="H403" i="16"/>
  <c r="G403" i="16"/>
  <c r="J402" i="16"/>
  <c r="I402" i="16"/>
  <c r="H402" i="16"/>
  <c r="G402" i="16"/>
  <c r="J401" i="16"/>
  <c r="I401" i="16"/>
  <c r="H401" i="16"/>
  <c r="G401" i="16"/>
  <c r="J400" i="16"/>
  <c r="I400" i="16"/>
  <c r="H400" i="16"/>
  <c r="G400" i="16"/>
  <c r="J399" i="16"/>
  <c r="I399" i="16"/>
  <c r="H399" i="16"/>
  <c r="G399" i="16"/>
  <c r="J396" i="16"/>
  <c r="I396" i="16"/>
  <c r="H396" i="16"/>
  <c r="G396" i="16"/>
  <c r="J395" i="16"/>
  <c r="I395" i="16"/>
  <c r="H395" i="16"/>
  <c r="G395" i="16"/>
  <c r="J394" i="16"/>
  <c r="I394" i="16"/>
  <c r="H394" i="16"/>
  <c r="G394" i="16"/>
  <c r="J393" i="16"/>
  <c r="I393" i="16"/>
  <c r="H393" i="16"/>
  <c r="G393" i="16"/>
  <c r="J392" i="16"/>
  <c r="I392" i="16"/>
  <c r="H392" i="16"/>
  <c r="G392" i="16"/>
  <c r="J391" i="16"/>
  <c r="I391" i="16"/>
  <c r="H391" i="16"/>
  <c r="G391" i="16"/>
  <c r="J388" i="16"/>
  <c r="I388" i="16"/>
  <c r="H388" i="16"/>
  <c r="G388" i="16"/>
  <c r="J387" i="16"/>
  <c r="I387" i="16"/>
  <c r="H387" i="16"/>
  <c r="G387" i="16"/>
  <c r="J386" i="16"/>
  <c r="I386" i="16"/>
  <c r="H386" i="16"/>
  <c r="G386" i="16"/>
  <c r="J385" i="16"/>
  <c r="I385" i="16"/>
  <c r="H385" i="16"/>
  <c r="G385" i="16"/>
  <c r="J384" i="16"/>
  <c r="I384" i="16"/>
  <c r="H384" i="16"/>
  <c r="G384" i="16"/>
  <c r="J383" i="16"/>
  <c r="I383" i="16"/>
  <c r="H383" i="16"/>
  <c r="G383" i="16"/>
  <c r="J382" i="16"/>
  <c r="I382" i="16"/>
  <c r="H382" i="16"/>
  <c r="G382" i="16"/>
  <c r="J381" i="16"/>
  <c r="I381" i="16"/>
  <c r="H381" i="16"/>
  <c r="G381" i="16"/>
  <c r="J380" i="16"/>
  <c r="I380" i="16"/>
  <c r="H380" i="16"/>
  <c r="G380" i="16"/>
  <c r="J377" i="16"/>
  <c r="I377" i="16"/>
  <c r="H377" i="16"/>
  <c r="G377" i="16"/>
  <c r="J376" i="16"/>
  <c r="I376" i="16"/>
  <c r="H376" i="16"/>
  <c r="G376" i="16"/>
  <c r="J375" i="16"/>
  <c r="I375" i="16"/>
  <c r="H375" i="16"/>
  <c r="G375" i="16"/>
  <c r="J372" i="16"/>
  <c r="I372" i="16"/>
  <c r="H372" i="16"/>
  <c r="G372" i="16"/>
  <c r="J371" i="16"/>
  <c r="I371" i="16"/>
  <c r="H371" i="16"/>
  <c r="G371" i="16"/>
  <c r="J370" i="16"/>
  <c r="I370" i="16"/>
  <c r="H370" i="16"/>
  <c r="G370" i="16"/>
  <c r="J369" i="16"/>
  <c r="I369" i="16"/>
  <c r="H369" i="16"/>
  <c r="G369" i="16"/>
  <c r="J368" i="16"/>
  <c r="I368" i="16"/>
  <c r="H368" i="16"/>
  <c r="G368" i="16"/>
  <c r="J367" i="16"/>
  <c r="I367" i="16"/>
  <c r="H367" i="16"/>
  <c r="G367" i="16"/>
  <c r="J366" i="16"/>
  <c r="I366" i="16"/>
  <c r="H366" i="16"/>
  <c r="G366" i="16"/>
  <c r="J365" i="16"/>
  <c r="I365" i="16"/>
  <c r="H365" i="16"/>
  <c r="G365" i="16"/>
  <c r="J364" i="16"/>
  <c r="I364" i="16"/>
  <c r="H364" i="16"/>
  <c r="G364" i="16"/>
  <c r="J363" i="16"/>
  <c r="I363" i="16"/>
  <c r="H363" i="16"/>
  <c r="G363" i="16"/>
  <c r="J362" i="16"/>
  <c r="I362" i="16"/>
  <c r="H362" i="16"/>
  <c r="G362" i="16"/>
  <c r="J361" i="16"/>
  <c r="I361" i="16"/>
  <c r="H361" i="16"/>
  <c r="G361" i="16"/>
  <c r="J360" i="16"/>
  <c r="I360" i="16"/>
  <c r="H360" i="16"/>
  <c r="G360" i="16"/>
  <c r="J359" i="16"/>
  <c r="I359" i="16"/>
  <c r="H359" i="16"/>
  <c r="G359" i="16"/>
  <c r="J358" i="16"/>
  <c r="I358" i="16"/>
  <c r="H358" i="16"/>
  <c r="G358" i="16"/>
  <c r="J357" i="16"/>
  <c r="I357" i="16"/>
  <c r="H357" i="16"/>
  <c r="G357" i="16"/>
  <c r="J356" i="16"/>
  <c r="I356" i="16"/>
  <c r="H356" i="16"/>
  <c r="G356" i="16"/>
  <c r="J355" i="16"/>
  <c r="I355" i="16"/>
  <c r="H355" i="16"/>
  <c r="G355" i="16"/>
  <c r="J354" i="16"/>
  <c r="I354" i="16"/>
  <c r="H354" i="16"/>
  <c r="G354" i="16"/>
  <c r="J353" i="16"/>
  <c r="I353" i="16"/>
  <c r="H353" i="16"/>
  <c r="G353" i="16"/>
  <c r="J352" i="16"/>
  <c r="I352" i="16"/>
  <c r="H352" i="16"/>
  <c r="G352" i="16"/>
  <c r="J351" i="16"/>
  <c r="I351" i="16"/>
  <c r="H351" i="16"/>
  <c r="G351" i="16"/>
  <c r="J350" i="16"/>
  <c r="I350" i="16"/>
  <c r="H350" i="16"/>
  <c r="G350" i="16"/>
  <c r="J349" i="16"/>
  <c r="I349" i="16"/>
  <c r="H349" i="16"/>
  <c r="G349" i="16"/>
  <c r="J348" i="16"/>
  <c r="I348" i="16"/>
  <c r="H348" i="16"/>
  <c r="G348" i="16"/>
  <c r="J345" i="16"/>
  <c r="I345" i="16"/>
  <c r="H345" i="16"/>
  <c r="G345" i="16"/>
  <c r="J344" i="16"/>
  <c r="I344" i="16"/>
  <c r="H344" i="16"/>
  <c r="G344" i="16"/>
  <c r="J341" i="16"/>
  <c r="I341" i="16"/>
  <c r="H341" i="16"/>
  <c r="G341" i="16"/>
  <c r="J340" i="16"/>
  <c r="I340" i="16"/>
  <c r="H340" i="16"/>
  <c r="G340" i="16"/>
  <c r="J339" i="16"/>
  <c r="I339" i="16"/>
  <c r="H339" i="16"/>
  <c r="G339" i="16"/>
  <c r="J338" i="16"/>
  <c r="I338" i="16"/>
  <c r="H338" i="16"/>
  <c r="G338" i="16"/>
  <c r="J337" i="16"/>
  <c r="I337" i="16"/>
  <c r="H337" i="16"/>
  <c r="G337" i="16"/>
  <c r="J336" i="16"/>
  <c r="I336" i="16"/>
  <c r="H336" i="16"/>
  <c r="G336" i="16"/>
  <c r="J335" i="16"/>
  <c r="I335" i="16"/>
  <c r="H335" i="16"/>
  <c r="G335" i="16"/>
  <c r="J334" i="16"/>
  <c r="I334" i="16"/>
  <c r="H334" i="16"/>
  <c r="G334" i="16"/>
  <c r="J333" i="16"/>
  <c r="I333" i="16"/>
  <c r="H333" i="16"/>
  <c r="G333" i="16"/>
  <c r="J332" i="16"/>
  <c r="I332" i="16"/>
  <c r="H332" i="16"/>
  <c r="G332" i="16"/>
  <c r="J331" i="16"/>
  <c r="I331" i="16"/>
  <c r="H331" i="16"/>
  <c r="G331" i="16"/>
  <c r="J330" i="16"/>
  <c r="I330" i="16"/>
  <c r="H330" i="16"/>
  <c r="G330" i="16"/>
  <c r="J327" i="16"/>
  <c r="I327" i="16"/>
  <c r="H327" i="16"/>
  <c r="G327" i="16"/>
  <c r="J326" i="16"/>
  <c r="I326" i="16"/>
  <c r="H326" i="16"/>
  <c r="G326" i="16"/>
  <c r="J325" i="16"/>
  <c r="I325" i="16"/>
  <c r="H325" i="16"/>
  <c r="G325" i="16"/>
  <c r="J324" i="16"/>
  <c r="I324" i="16"/>
  <c r="H324" i="16"/>
  <c r="G324" i="16"/>
  <c r="J323" i="16"/>
  <c r="I323" i="16"/>
  <c r="H323" i="16"/>
  <c r="G323" i="16"/>
  <c r="J320" i="16"/>
  <c r="I320" i="16"/>
  <c r="H320" i="16"/>
  <c r="G320" i="16"/>
  <c r="J319" i="16"/>
  <c r="I319" i="16"/>
  <c r="H319" i="16"/>
  <c r="G319" i="16"/>
  <c r="J318" i="16"/>
  <c r="I318" i="16"/>
  <c r="H318" i="16"/>
  <c r="G318" i="16"/>
  <c r="J315" i="16"/>
  <c r="I315" i="16"/>
  <c r="H315" i="16"/>
  <c r="G315" i="16"/>
  <c r="J314" i="16"/>
  <c r="I314" i="16"/>
  <c r="H314" i="16"/>
  <c r="G314" i="16"/>
  <c r="J311" i="16"/>
  <c r="I311" i="16"/>
  <c r="H311" i="16"/>
  <c r="G311" i="16"/>
  <c r="J310" i="16"/>
  <c r="I310" i="16"/>
  <c r="H310" i="16"/>
  <c r="G310" i="16"/>
  <c r="J309" i="16"/>
  <c r="I309" i="16"/>
  <c r="H309" i="16"/>
  <c r="G309" i="16"/>
  <c r="J308" i="16"/>
  <c r="I308" i="16"/>
  <c r="H308" i="16"/>
  <c r="G308" i="16"/>
  <c r="J305" i="16"/>
  <c r="I305" i="16"/>
  <c r="H305" i="16"/>
  <c r="G305" i="16"/>
  <c r="J304" i="16"/>
  <c r="I304" i="16"/>
  <c r="H304" i="16"/>
  <c r="G304" i="16"/>
  <c r="J303" i="16"/>
  <c r="I303" i="16"/>
  <c r="H303" i="16"/>
  <c r="G303" i="16"/>
  <c r="J302" i="16"/>
  <c r="I302" i="16"/>
  <c r="H302" i="16"/>
  <c r="G302" i="16"/>
  <c r="J301" i="16"/>
  <c r="I301" i="16"/>
  <c r="H301" i="16"/>
  <c r="G301" i="16"/>
  <c r="J300" i="16"/>
  <c r="I300" i="16"/>
  <c r="H300" i="16"/>
  <c r="G300" i="16"/>
  <c r="J299" i="16"/>
  <c r="I299" i="16"/>
  <c r="H299" i="16"/>
  <c r="G299" i="16"/>
  <c r="J298" i="16"/>
  <c r="I298" i="16"/>
  <c r="H298" i="16"/>
  <c r="G298" i="16"/>
  <c r="J297" i="16"/>
  <c r="I297" i="16"/>
  <c r="H297" i="16"/>
  <c r="G297" i="16"/>
  <c r="J296" i="16"/>
  <c r="I296" i="16"/>
  <c r="H296" i="16"/>
  <c r="G296" i="16"/>
  <c r="J295" i="16"/>
  <c r="I295" i="16"/>
  <c r="H295" i="16"/>
  <c r="G295" i="16"/>
  <c r="J294" i="16"/>
  <c r="I294" i="16"/>
  <c r="H294" i="16"/>
  <c r="G294" i="16"/>
  <c r="J291" i="16"/>
  <c r="I291" i="16"/>
  <c r="H291" i="16"/>
  <c r="G291" i="16"/>
  <c r="J290" i="16"/>
  <c r="I290" i="16"/>
  <c r="H290" i="16"/>
  <c r="G290" i="16"/>
  <c r="J289" i="16"/>
  <c r="I289" i="16"/>
  <c r="H289" i="16"/>
  <c r="G289" i="16"/>
  <c r="J288" i="16"/>
  <c r="I288" i="16"/>
  <c r="H288" i="16"/>
  <c r="G288" i="16"/>
  <c r="J287" i="16"/>
  <c r="I287" i="16"/>
  <c r="H287" i="16"/>
  <c r="G287" i="16"/>
  <c r="J286" i="16"/>
  <c r="I286" i="16"/>
  <c r="H286" i="16"/>
  <c r="G286" i="16"/>
  <c r="J283" i="16"/>
  <c r="I283" i="16"/>
  <c r="H283" i="16"/>
  <c r="G283" i="16"/>
  <c r="J282" i="16"/>
  <c r="I282" i="16"/>
  <c r="H282" i="16"/>
  <c r="G282" i="16"/>
  <c r="J281" i="16"/>
  <c r="I281" i="16"/>
  <c r="H281" i="16"/>
  <c r="G281" i="16"/>
  <c r="J280" i="16"/>
  <c r="I280" i="16"/>
  <c r="H280" i="16"/>
  <c r="G280" i="16"/>
  <c r="J279" i="16"/>
  <c r="I279" i="16"/>
  <c r="H279" i="16"/>
  <c r="G279" i="16"/>
  <c r="J278" i="16"/>
  <c r="I278" i="16"/>
  <c r="H278" i="16"/>
  <c r="G278" i="16"/>
  <c r="J277" i="16"/>
  <c r="I277" i="16"/>
  <c r="H277" i="16"/>
  <c r="G277" i="16"/>
  <c r="J274" i="16"/>
  <c r="I274" i="16"/>
  <c r="H274" i="16"/>
  <c r="G274" i="16"/>
  <c r="J273" i="16"/>
  <c r="I273" i="16"/>
  <c r="H273" i="16"/>
  <c r="G273" i="16"/>
  <c r="J272" i="16"/>
  <c r="I272" i="16"/>
  <c r="H272" i="16"/>
  <c r="G272" i="16"/>
  <c r="J269" i="16"/>
  <c r="I269" i="16"/>
  <c r="H269" i="16"/>
  <c r="G269" i="16"/>
  <c r="J268" i="16"/>
  <c r="I268" i="16"/>
  <c r="H268" i="16"/>
  <c r="G268" i="16"/>
  <c r="J267" i="16"/>
  <c r="I267" i="16"/>
  <c r="H267" i="16"/>
  <c r="G267" i="16"/>
  <c r="J266" i="16"/>
  <c r="I266" i="16"/>
  <c r="H266" i="16"/>
  <c r="G266" i="16"/>
  <c r="J265" i="16"/>
  <c r="I265" i="16"/>
  <c r="H265" i="16"/>
  <c r="G265" i="16"/>
  <c r="J264" i="16"/>
  <c r="I264" i="16"/>
  <c r="H264" i="16"/>
  <c r="G264" i="16"/>
  <c r="J263" i="16"/>
  <c r="I263" i="16"/>
  <c r="H263" i="16"/>
  <c r="G263" i="16"/>
  <c r="J262" i="16"/>
  <c r="I262" i="16"/>
  <c r="H262" i="16"/>
  <c r="G262" i="16"/>
  <c r="J261" i="16"/>
  <c r="I261" i="16"/>
  <c r="H261" i="16"/>
  <c r="G261" i="16"/>
  <c r="J260" i="16"/>
  <c r="I260" i="16"/>
  <c r="H260" i="16"/>
  <c r="G260" i="16"/>
  <c r="J259" i="16"/>
  <c r="I259" i="16"/>
  <c r="H259" i="16"/>
  <c r="G259" i="16"/>
  <c r="J258" i="16"/>
  <c r="I258" i="16"/>
  <c r="H258" i="16"/>
  <c r="G258" i="16"/>
  <c r="J255" i="16"/>
  <c r="I255" i="16"/>
  <c r="H255" i="16"/>
  <c r="G255" i="16"/>
  <c r="J254" i="16"/>
  <c r="I254" i="16"/>
  <c r="H254" i="16"/>
  <c r="G254" i="16"/>
  <c r="J251" i="16"/>
  <c r="I251" i="16"/>
  <c r="H251" i="16"/>
  <c r="G251" i="16"/>
  <c r="J250" i="16"/>
  <c r="I250" i="16"/>
  <c r="H250" i="16"/>
  <c r="G250" i="16"/>
  <c r="J249" i="16"/>
  <c r="I249" i="16"/>
  <c r="H249" i="16"/>
  <c r="G249" i="16"/>
  <c r="J248" i="16"/>
  <c r="I248" i="16"/>
  <c r="H248" i="16"/>
  <c r="G248" i="16"/>
  <c r="J247" i="16"/>
  <c r="I247" i="16"/>
  <c r="H247" i="16"/>
  <c r="G247" i="16"/>
  <c r="J246" i="16"/>
  <c r="I246" i="16"/>
  <c r="H246" i="16"/>
  <c r="G246" i="16"/>
  <c r="J245" i="16"/>
  <c r="I245" i="16"/>
  <c r="H245" i="16"/>
  <c r="G245" i="16"/>
  <c r="J242" i="16"/>
  <c r="I242" i="16"/>
  <c r="H242" i="16"/>
  <c r="G242" i="16"/>
  <c r="J241" i="16"/>
  <c r="I241" i="16"/>
  <c r="H241" i="16"/>
  <c r="G241" i="16"/>
  <c r="J240" i="16"/>
  <c r="I240" i="16"/>
  <c r="H240" i="16"/>
  <c r="G240" i="16"/>
  <c r="J239" i="16"/>
  <c r="I239" i="16"/>
  <c r="H239" i="16"/>
  <c r="G239" i="16"/>
  <c r="J238" i="16"/>
  <c r="I238" i="16"/>
  <c r="H238" i="16"/>
  <c r="G238" i="16"/>
  <c r="J237" i="16"/>
  <c r="I237" i="16"/>
  <c r="H237" i="16"/>
  <c r="G237" i="16"/>
  <c r="J236" i="16"/>
  <c r="I236" i="16"/>
  <c r="H236" i="16"/>
  <c r="G236" i="16"/>
  <c r="J235" i="16"/>
  <c r="I235" i="16"/>
  <c r="H235" i="16"/>
  <c r="G235" i="16"/>
  <c r="J232" i="16"/>
  <c r="I232" i="16"/>
  <c r="H232" i="16"/>
  <c r="G232" i="16"/>
  <c r="J231" i="16"/>
  <c r="I231" i="16"/>
  <c r="H231" i="16"/>
  <c r="G231" i="16"/>
  <c r="J230" i="16"/>
  <c r="I230" i="16"/>
  <c r="H230" i="16"/>
  <c r="G230" i="16"/>
  <c r="J229" i="16"/>
  <c r="I229" i="16"/>
  <c r="H229" i="16"/>
  <c r="G229" i="16"/>
  <c r="J228" i="16"/>
  <c r="I228" i="16"/>
  <c r="H228" i="16"/>
  <c r="G228" i="16"/>
  <c r="J225" i="16"/>
  <c r="I225" i="16"/>
  <c r="H225" i="16"/>
  <c r="G225" i="16"/>
  <c r="J224" i="16"/>
  <c r="I224" i="16"/>
  <c r="H224" i="16"/>
  <c r="G224" i="16"/>
  <c r="J221" i="16"/>
  <c r="I221" i="16"/>
  <c r="H221" i="16"/>
  <c r="G221" i="16"/>
  <c r="J220" i="16"/>
  <c r="I220" i="16"/>
  <c r="H220" i="16"/>
  <c r="G220" i="16"/>
  <c r="J219" i="16"/>
  <c r="I219" i="16"/>
  <c r="H219" i="16"/>
  <c r="G219" i="16"/>
  <c r="J218" i="16"/>
  <c r="I218" i="16"/>
  <c r="H218" i="16"/>
  <c r="G218" i="16"/>
  <c r="J215" i="16"/>
  <c r="I215" i="16"/>
  <c r="H215" i="16"/>
  <c r="G215" i="16"/>
  <c r="J214" i="16"/>
  <c r="I214" i="16"/>
  <c r="H214" i="16"/>
  <c r="G214" i="16"/>
  <c r="J213" i="16"/>
  <c r="I213" i="16"/>
  <c r="H213" i="16"/>
  <c r="G213" i="16"/>
  <c r="J212" i="16"/>
  <c r="I212" i="16"/>
  <c r="H212" i="16"/>
  <c r="G212" i="16"/>
  <c r="J209" i="16"/>
  <c r="I209" i="16"/>
  <c r="H209" i="16"/>
  <c r="G209" i="16"/>
  <c r="J208" i="16"/>
  <c r="I208" i="16"/>
  <c r="H208" i="16"/>
  <c r="G208" i="16"/>
  <c r="J205" i="16"/>
  <c r="I205" i="16"/>
  <c r="H205" i="16"/>
  <c r="G205" i="16"/>
  <c r="J204" i="16"/>
  <c r="I204" i="16"/>
  <c r="H204" i="16"/>
  <c r="G204" i="16"/>
  <c r="J203" i="16"/>
  <c r="I203" i="16"/>
  <c r="H203" i="16"/>
  <c r="G203" i="16"/>
  <c r="J202" i="16"/>
  <c r="I202" i="16"/>
  <c r="H202" i="16"/>
  <c r="G202" i="16"/>
  <c r="J201" i="16"/>
  <c r="I201" i="16"/>
  <c r="H201" i="16"/>
  <c r="G201" i="16"/>
  <c r="J200" i="16"/>
  <c r="I200" i="16"/>
  <c r="H200" i="16"/>
  <c r="G200" i="16"/>
  <c r="J197" i="16"/>
  <c r="I197" i="16"/>
  <c r="H197" i="16"/>
  <c r="G197" i="16"/>
  <c r="J196" i="16"/>
  <c r="I196" i="16"/>
  <c r="H196" i="16"/>
  <c r="G196" i="16"/>
  <c r="J195" i="16"/>
  <c r="I195" i="16"/>
  <c r="H195" i="16"/>
  <c r="G195" i="16"/>
  <c r="J192" i="16"/>
  <c r="I192" i="16"/>
  <c r="H192" i="16"/>
  <c r="G192" i="16"/>
  <c r="J191" i="16"/>
  <c r="I191" i="16"/>
  <c r="H191" i="16"/>
  <c r="G191" i="16"/>
  <c r="J190" i="16"/>
  <c r="I190" i="16"/>
  <c r="H190" i="16"/>
  <c r="G190" i="16"/>
  <c r="J189" i="16"/>
  <c r="I189" i="16"/>
  <c r="H189" i="16"/>
  <c r="G189" i="16"/>
  <c r="J188" i="16"/>
  <c r="I188" i="16"/>
  <c r="H188" i="16"/>
  <c r="G188" i="16"/>
  <c r="J187" i="16"/>
  <c r="I187" i="16"/>
  <c r="H187" i="16"/>
  <c r="G187" i="16"/>
  <c r="J186" i="16"/>
  <c r="I186" i="16"/>
  <c r="H186" i="16"/>
  <c r="G186" i="16"/>
  <c r="J185" i="16"/>
  <c r="I185" i="16"/>
  <c r="H185" i="16"/>
  <c r="G185" i="16"/>
  <c r="J184" i="16"/>
  <c r="I184" i="16"/>
  <c r="H184" i="16"/>
  <c r="G184" i="16"/>
  <c r="J183" i="16"/>
  <c r="I183" i="16"/>
  <c r="H183" i="16"/>
  <c r="G183" i="16"/>
  <c r="J182" i="16"/>
  <c r="I182" i="16"/>
  <c r="H182" i="16"/>
  <c r="G182" i="16"/>
  <c r="J181" i="16"/>
  <c r="I181" i="16"/>
  <c r="H181" i="16"/>
  <c r="G181" i="16"/>
  <c r="J180" i="16"/>
  <c r="I180" i="16"/>
  <c r="H180" i="16"/>
  <c r="G180" i="16"/>
  <c r="J179" i="16"/>
  <c r="I179" i="16"/>
  <c r="H179" i="16"/>
  <c r="G179" i="16"/>
  <c r="J176" i="16"/>
  <c r="I176" i="16"/>
  <c r="H176" i="16"/>
  <c r="G176" i="16"/>
  <c r="J175" i="16"/>
  <c r="I175" i="16"/>
  <c r="H175" i="16"/>
  <c r="G175" i="16"/>
  <c r="J174" i="16"/>
  <c r="I174" i="16"/>
  <c r="H174" i="16"/>
  <c r="G174" i="16"/>
  <c r="J173" i="16"/>
  <c r="I173" i="16"/>
  <c r="H173" i="16"/>
  <c r="G173" i="16"/>
  <c r="J172" i="16"/>
  <c r="I172" i="16"/>
  <c r="H172" i="16"/>
  <c r="G172" i="16"/>
  <c r="J171" i="16"/>
  <c r="I171" i="16"/>
  <c r="H171" i="16"/>
  <c r="G171" i="16"/>
  <c r="J170" i="16"/>
  <c r="I170" i="16"/>
  <c r="H170" i="16"/>
  <c r="G170" i="16"/>
  <c r="J169" i="16"/>
  <c r="I169" i="16"/>
  <c r="H169" i="16"/>
  <c r="G169" i="16"/>
  <c r="J166" i="16"/>
  <c r="I166" i="16"/>
  <c r="H166" i="16"/>
  <c r="G166" i="16"/>
  <c r="J165" i="16"/>
  <c r="I165" i="16"/>
  <c r="H165" i="16"/>
  <c r="G165" i="16"/>
  <c r="J164" i="16"/>
  <c r="I164" i="16"/>
  <c r="H164" i="16"/>
  <c r="G164" i="16"/>
  <c r="J163" i="16"/>
  <c r="I163" i="16"/>
  <c r="H163" i="16"/>
  <c r="G163" i="16"/>
  <c r="J162" i="16"/>
  <c r="I162" i="16"/>
  <c r="H162" i="16"/>
  <c r="G162" i="16"/>
  <c r="J161" i="16"/>
  <c r="I161" i="16"/>
  <c r="H161" i="16"/>
  <c r="G161" i="16"/>
  <c r="J160" i="16"/>
  <c r="I160" i="16"/>
  <c r="H160" i="16"/>
  <c r="G160" i="16"/>
  <c r="J159" i="16"/>
  <c r="I159" i="16"/>
  <c r="H159" i="16"/>
  <c r="G159" i="16"/>
  <c r="J158" i="16"/>
  <c r="I158" i="16"/>
  <c r="H158" i="16"/>
  <c r="G158" i="16"/>
  <c r="J157" i="16"/>
  <c r="I157" i="16"/>
  <c r="H157" i="16"/>
  <c r="G157" i="16"/>
  <c r="J156" i="16"/>
  <c r="I156" i="16"/>
  <c r="H156" i="16"/>
  <c r="G156" i="16"/>
  <c r="J155" i="16"/>
  <c r="I155" i="16"/>
  <c r="H155" i="16"/>
  <c r="G155" i="16"/>
  <c r="J152" i="16"/>
  <c r="I152" i="16"/>
  <c r="H152" i="16"/>
  <c r="G152" i="16"/>
  <c r="J151" i="16"/>
  <c r="I151" i="16"/>
  <c r="H151" i="16"/>
  <c r="G151" i="16"/>
  <c r="J150" i="16"/>
  <c r="I150" i="16"/>
  <c r="H150" i="16"/>
  <c r="G150" i="16"/>
  <c r="J149" i="16"/>
  <c r="I149" i="16"/>
  <c r="H149" i="16"/>
  <c r="G149" i="16"/>
  <c r="J146" i="16"/>
  <c r="I146" i="16"/>
  <c r="H146" i="16"/>
  <c r="G146" i="16"/>
  <c r="J145" i="16"/>
  <c r="I145" i="16"/>
  <c r="H145" i="16"/>
  <c r="G145" i="16"/>
  <c r="J144" i="16"/>
  <c r="I144" i="16"/>
  <c r="H144" i="16"/>
  <c r="G144" i="16"/>
  <c r="J143" i="16"/>
  <c r="I143" i="16"/>
  <c r="H143" i="16"/>
  <c r="G143" i="16"/>
  <c r="J140" i="16"/>
  <c r="I140" i="16"/>
  <c r="H140" i="16"/>
  <c r="G140" i="16"/>
  <c r="J139" i="16"/>
  <c r="I139" i="16"/>
  <c r="H139" i="16"/>
  <c r="G139" i="16"/>
  <c r="J138" i="16"/>
  <c r="I138" i="16"/>
  <c r="H138" i="16"/>
  <c r="G138" i="16"/>
  <c r="J135" i="16"/>
  <c r="I135" i="16"/>
  <c r="H135" i="16"/>
  <c r="G135" i="16"/>
  <c r="J134" i="16"/>
  <c r="I134" i="16"/>
  <c r="H134" i="16"/>
  <c r="G134" i="16"/>
  <c r="J131" i="16"/>
  <c r="I131" i="16"/>
  <c r="H131" i="16"/>
  <c r="G131" i="16"/>
  <c r="J130" i="16"/>
  <c r="I130" i="16"/>
  <c r="H130" i="16"/>
  <c r="G130" i="16"/>
  <c r="J129" i="16"/>
  <c r="I129" i="16"/>
  <c r="H129" i="16"/>
  <c r="G129" i="16"/>
  <c r="J128" i="16"/>
  <c r="I128" i="16"/>
  <c r="H128" i="16"/>
  <c r="G128" i="16"/>
  <c r="J125" i="16"/>
  <c r="I125" i="16"/>
  <c r="H125" i="16"/>
  <c r="G125" i="16"/>
  <c r="J124" i="16"/>
  <c r="I124" i="16"/>
  <c r="H124" i="16"/>
  <c r="G124" i="16"/>
  <c r="J121" i="16"/>
  <c r="I121" i="16"/>
  <c r="H121" i="16"/>
  <c r="G121" i="16"/>
  <c r="J120" i="16"/>
  <c r="I120" i="16"/>
  <c r="H120" i="16"/>
  <c r="G120" i="16"/>
  <c r="J119" i="16"/>
  <c r="I119" i="16"/>
  <c r="H119" i="16"/>
  <c r="G119" i="16"/>
  <c r="J118" i="16"/>
  <c r="I118" i="16"/>
  <c r="H118" i="16"/>
  <c r="G118" i="16"/>
  <c r="J117" i="16"/>
  <c r="I117" i="16"/>
  <c r="H117" i="16"/>
  <c r="G117" i="16"/>
  <c r="J116" i="16"/>
  <c r="I116" i="16"/>
  <c r="H116" i="16"/>
  <c r="G116" i="16"/>
  <c r="J115" i="16"/>
  <c r="I115" i="16"/>
  <c r="H115" i="16"/>
  <c r="G115" i="16"/>
  <c r="J114" i="16"/>
  <c r="I114" i="16"/>
  <c r="H114" i="16"/>
  <c r="G114" i="16"/>
  <c r="J113" i="16"/>
  <c r="I113" i="16"/>
  <c r="H113" i="16"/>
  <c r="G113" i="16"/>
  <c r="J112" i="16"/>
  <c r="I112" i="16"/>
  <c r="H112" i="16"/>
  <c r="G112" i="16"/>
  <c r="J111" i="16"/>
  <c r="I111" i="16"/>
  <c r="H111" i="16"/>
  <c r="G111" i="16"/>
  <c r="J110" i="16"/>
  <c r="I110" i="16"/>
  <c r="H110" i="16"/>
  <c r="G110" i="16"/>
  <c r="J109" i="16"/>
  <c r="I109" i="16"/>
  <c r="H109" i="16"/>
  <c r="G109" i="16"/>
  <c r="J106" i="16"/>
  <c r="I106" i="16"/>
  <c r="H106" i="16"/>
  <c r="G106" i="16"/>
  <c r="J105" i="16"/>
  <c r="I105" i="16"/>
  <c r="H105" i="16"/>
  <c r="G105" i="16"/>
  <c r="J104" i="16"/>
  <c r="I104" i="16"/>
  <c r="H104" i="16"/>
  <c r="G104" i="16"/>
  <c r="J101" i="16"/>
  <c r="I101" i="16"/>
  <c r="H101" i="16"/>
  <c r="G101" i="16"/>
  <c r="J100" i="16"/>
  <c r="I100" i="16"/>
  <c r="H100" i="16"/>
  <c r="G100" i="16"/>
  <c r="J99" i="16"/>
  <c r="I99" i="16"/>
  <c r="H99" i="16"/>
  <c r="G99" i="16"/>
  <c r="J98" i="16"/>
  <c r="I98" i="16"/>
  <c r="H98" i="16"/>
  <c r="G98" i="16"/>
  <c r="J95" i="16"/>
  <c r="I95" i="16"/>
  <c r="H95" i="16"/>
  <c r="G95" i="16"/>
  <c r="J94" i="16"/>
  <c r="I94" i="16"/>
  <c r="H94" i="16"/>
  <c r="G94" i="16"/>
  <c r="J91" i="16"/>
  <c r="I91" i="16"/>
  <c r="H91" i="16"/>
  <c r="G91" i="16"/>
  <c r="J90" i="16"/>
  <c r="I90" i="16"/>
  <c r="H90" i="16"/>
  <c r="G90" i="16"/>
  <c r="J87" i="16"/>
  <c r="I87" i="16"/>
  <c r="H87" i="16"/>
  <c r="G87" i="16"/>
  <c r="J86" i="16"/>
  <c r="I86" i="16"/>
  <c r="H86" i="16"/>
  <c r="G86" i="16"/>
  <c r="J85" i="16"/>
  <c r="I85" i="16"/>
  <c r="H85" i="16"/>
  <c r="G85" i="16"/>
  <c r="J82" i="16"/>
  <c r="I82" i="16"/>
  <c r="H82" i="16"/>
  <c r="G82" i="16"/>
  <c r="J81" i="16"/>
  <c r="I81" i="16"/>
  <c r="H81" i="16"/>
  <c r="G81" i="16"/>
  <c r="J80" i="16"/>
  <c r="I80" i="16"/>
  <c r="H80" i="16"/>
  <c r="G80" i="16"/>
  <c r="J79" i="16"/>
  <c r="I79" i="16"/>
  <c r="H79" i="16"/>
  <c r="G79" i="16"/>
  <c r="J78" i="16"/>
  <c r="I78" i="16"/>
  <c r="H78" i="16"/>
  <c r="G78" i="16"/>
  <c r="J77" i="16"/>
  <c r="I77" i="16"/>
  <c r="H77" i="16"/>
  <c r="G77" i="16"/>
  <c r="J74" i="16"/>
  <c r="I74" i="16"/>
  <c r="H74" i="16"/>
  <c r="G74" i="16"/>
  <c r="J73" i="16"/>
  <c r="I73" i="16"/>
  <c r="H73" i="16"/>
  <c r="G73" i="16"/>
  <c r="J70" i="16"/>
  <c r="I70" i="16"/>
  <c r="H70" i="16"/>
  <c r="G70" i="16"/>
  <c r="J69" i="16"/>
  <c r="I69" i="16"/>
  <c r="H69" i="16"/>
  <c r="G69" i="16"/>
  <c r="J68" i="16"/>
  <c r="I68" i="16"/>
  <c r="H68" i="16"/>
  <c r="G68" i="16"/>
  <c r="J67" i="16"/>
  <c r="I67" i="16"/>
  <c r="H67" i="16"/>
  <c r="G67" i="16"/>
  <c r="J66" i="16"/>
  <c r="I66" i="16"/>
  <c r="H66" i="16"/>
  <c r="G66" i="16"/>
  <c r="J65" i="16"/>
  <c r="I65" i="16"/>
  <c r="H65" i="16"/>
  <c r="G65" i="16"/>
  <c r="J64" i="16"/>
  <c r="I64" i="16"/>
  <c r="H64" i="16"/>
  <c r="G64" i="16"/>
  <c r="J63" i="16"/>
  <c r="I63" i="16"/>
  <c r="H63" i="16"/>
  <c r="G63" i="16"/>
  <c r="J62" i="16"/>
  <c r="I62" i="16"/>
  <c r="H62" i="16"/>
  <c r="G62" i="16"/>
  <c r="J61" i="16"/>
  <c r="I61" i="16"/>
  <c r="H61" i="16"/>
  <c r="G61" i="16"/>
  <c r="J60" i="16"/>
  <c r="I60" i="16"/>
  <c r="H60" i="16"/>
  <c r="G60" i="16"/>
  <c r="J59" i="16"/>
  <c r="I59" i="16"/>
  <c r="H59" i="16"/>
  <c r="G59" i="16"/>
  <c r="J58" i="16"/>
  <c r="I58" i="16"/>
  <c r="H58" i="16"/>
  <c r="G58" i="16"/>
  <c r="J57" i="16"/>
  <c r="I57" i="16"/>
  <c r="H57" i="16"/>
  <c r="G57" i="16"/>
  <c r="J56" i="16"/>
  <c r="I56" i="16"/>
  <c r="H56" i="16"/>
  <c r="G56" i="16"/>
  <c r="J55" i="16"/>
  <c r="I55" i="16"/>
  <c r="H55" i="16"/>
  <c r="G55" i="16"/>
  <c r="J54" i="16"/>
  <c r="I54" i="16"/>
  <c r="H54" i="16"/>
  <c r="G54" i="16"/>
  <c r="J53" i="16"/>
  <c r="I53" i="16"/>
  <c r="H53" i="16"/>
  <c r="G53" i="16"/>
  <c r="J52" i="16"/>
  <c r="I52" i="16"/>
  <c r="H52" i="16"/>
  <c r="G52" i="16"/>
  <c r="J51" i="16"/>
  <c r="I51" i="16"/>
  <c r="H51" i="16"/>
  <c r="G51" i="16"/>
  <c r="J50" i="16"/>
  <c r="I50" i="16"/>
  <c r="H50" i="16"/>
  <c r="G50" i="16"/>
  <c r="J49" i="16"/>
  <c r="I49" i="16"/>
  <c r="H49" i="16"/>
  <c r="G49" i="16"/>
  <c r="J48" i="16"/>
  <c r="I48" i="16"/>
  <c r="H48" i="16"/>
  <c r="G48" i="16"/>
  <c r="J47" i="16"/>
  <c r="I47" i="16"/>
  <c r="H47" i="16"/>
  <c r="G47" i="16"/>
  <c r="J44" i="16"/>
  <c r="I44" i="16"/>
  <c r="H44" i="16"/>
  <c r="G44" i="16"/>
  <c r="J43" i="16"/>
  <c r="I43" i="16"/>
  <c r="H43" i="16"/>
  <c r="G43" i="16"/>
  <c r="J42" i="16"/>
  <c r="I42" i="16"/>
  <c r="H42" i="16"/>
  <c r="G42" i="16"/>
  <c r="J41" i="16"/>
  <c r="I41" i="16"/>
  <c r="H41" i="16"/>
  <c r="G41" i="16"/>
  <c r="J38" i="16"/>
  <c r="I38" i="16"/>
  <c r="H38" i="16"/>
  <c r="G38" i="16"/>
  <c r="J37" i="16"/>
  <c r="I37" i="16"/>
  <c r="H37" i="16"/>
  <c r="G37" i="16"/>
  <c r="J36" i="16"/>
  <c r="I36" i="16"/>
  <c r="H36" i="16"/>
  <c r="G36" i="16"/>
  <c r="J35" i="16"/>
  <c r="I35" i="16"/>
  <c r="H35" i="16"/>
  <c r="G35" i="16"/>
  <c r="J34" i="16"/>
  <c r="I34" i="16"/>
  <c r="H34" i="16"/>
  <c r="G34" i="16"/>
  <c r="J33" i="16"/>
  <c r="I33" i="16"/>
  <c r="H33" i="16"/>
  <c r="G33" i="16"/>
  <c r="J32" i="16"/>
  <c r="I32" i="16"/>
  <c r="H32" i="16"/>
  <c r="G32" i="16"/>
  <c r="J31" i="16"/>
  <c r="I31" i="16"/>
  <c r="H31" i="16"/>
  <c r="G31" i="16"/>
  <c r="J30" i="16"/>
  <c r="I30" i="16"/>
  <c r="H30" i="16"/>
  <c r="G30" i="16"/>
  <c r="J29" i="16"/>
  <c r="I29" i="16"/>
  <c r="H29" i="16"/>
  <c r="G29" i="16"/>
  <c r="J28" i="16"/>
  <c r="I28" i="16"/>
  <c r="H28" i="16"/>
  <c r="G28" i="16"/>
  <c r="J27" i="16"/>
  <c r="I27" i="16"/>
  <c r="H27" i="16"/>
  <c r="G27" i="16"/>
  <c r="J26" i="16"/>
  <c r="I26" i="16"/>
  <c r="H26" i="16"/>
  <c r="G26" i="16"/>
  <c r="J25" i="16"/>
  <c r="I25" i="16"/>
  <c r="H25" i="16"/>
  <c r="G25" i="16"/>
  <c r="J24" i="16"/>
  <c r="I24" i="16"/>
  <c r="H24" i="16"/>
  <c r="G24" i="16"/>
  <c r="J23" i="16"/>
  <c r="I23" i="16"/>
  <c r="H23" i="16"/>
  <c r="G23" i="16"/>
  <c r="J22" i="16"/>
  <c r="I22" i="16"/>
  <c r="H22" i="16"/>
  <c r="G22" i="16"/>
  <c r="J19" i="16"/>
  <c r="I19" i="16"/>
  <c r="H19" i="16"/>
  <c r="G19" i="16"/>
  <c r="J18" i="16"/>
  <c r="I18" i="16"/>
  <c r="H18" i="16"/>
  <c r="G18" i="16"/>
  <c r="J15" i="16"/>
  <c r="I15" i="16"/>
  <c r="H15" i="16"/>
  <c r="G15" i="16"/>
  <c r="J14" i="16"/>
  <c r="I14" i="16"/>
  <c r="H14" i="16"/>
  <c r="G14" i="16"/>
  <c r="J11" i="16"/>
  <c r="I11" i="16"/>
  <c r="H11" i="16"/>
  <c r="G11" i="16"/>
  <c r="J10" i="16"/>
  <c r="I10" i="16"/>
  <c r="H10" i="16"/>
  <c r="G10" i="16"/>
  <c r="J9" i="16"/>
  <c r="I9" i="16"/>
  <c r="H9" i="16"/>
  <c r="G9" i="16"/>
  <c r="J8" i="16"/>
  <c r="I8" i="16"/>
  <c r="H8" i="16"/>
  <c r="G8" i="16"/>
  <c r="D5" i="16"/>
  <c r="B5" i="16"/>
  <c r="C5" i="16" s="1"/>
  <c r="E5" i="16" s="1"/>
  <c r="K30" i="15"/>
  <c r="J30" i="15"/>
  <c r="H30" i="15"/>
  <c r="I27" i="15" s="1"/>
  <c r="F30" i="15"/>
  <c r="G27" i="15" s="1"/>
  <c r="D30" i="15"/>
  <c r="E26" i="15" s="1"/>
  <c r="B30" i="15"/>
  <c r="C26" i="15" s="1"/>
  <c r="K28" i="15"/>
  <c r="J28" i="15"/>
  <c r="I28" i="15"/>
  <c r="G28" i="15"/>
  <c r="K27" i="15"/>
  <c r="J27" i="15"/>
  <c r="E27" i="15"/>
  <c r="C27" i="15"/>
  <c r="K26" i="15"/>
  <c r="J26" i="15"/>
  <c r="I26" i="15"/>
  <c r="G26" i="15"/>
  <c r="K25" i="15"/>
  <c r="J25" i="15"/>
  <c r="I25" i="15"/>
  <c r="G25" i="15"/>
  <c r="E25" i="15"/>
  <c r="C25" i="15"/>
  <c r="K24" i="15"/>
  <c r="J24" i="15"/>
  <c r="I24" i="15"/>
  <c r="G24" i="15"/>
  <c r="K23" i="15"/>
  <c r="J23" i="15"/>
  <c r="E23" i="15"/>
  <c r="C23" i="15"/>
  <c r="K22" i="15"/>
  <c r="J22" i="15"/>
  <c r="I22" i="15"/>
  <c r="G22" i="15"/>
  <c r="K21" i="15"/>
  <c r="J21" i="15"/>
  <c r="I21" i="15"/>
  <c r="G21" i="15"/>
  <c r="E21" i="15"/>
  <c r="C21" i="15"/>
  <c r="K20" i="15"/>
  <c r="J20" i="15"/>
  <c r="I20" i="15"/>
  <c r="G20" i="15"/>
  <c r="K19" i="15"/>
  <c r="J19" i="15"/>
  <c r="E19" i="15"/>
  <c r="C19" i="15"/>
  <c r="K18" i="15"/>
  <c r="J18" i="15"/>
  <c r="I18" i="15"/>
  <c r="G18" i="15"/>
  <c r="K17" i="15"/>
  <c r="J17" i="15"/>
  <c r="I17" i="15"/>
  <c r="G17" i="15"/>
  <c r="E17" i="15"/>
  <c r="C17" i="15"/>
  <c r="K16" i="15"/>
  <c r="J16" i="15"/>
  <c r="I16" i="15"/>
  <c r="G16" i="15"/>
  <c r="K15" i="15"/>
  <c r="J15" i="15"/>
  <c r="G15" i="15"/>
  <c r="E15" i="15"/>
  <c r="C15" i="15"/>
  <c r="K14" i="15"/>
  <c r="J14" i="15"/>
  <c r="I14" i="15"/>
  <c r="G14" i="15"/>
  <c r="K13" i="15"/>
  <c r="J13" i="15"/>
  <c r="I13" i="15"/>
  <c r="G13" i="15"/>
  <c r="E13" i="15"/>
  <c r="C13" i="15"/>
  <c r="K12" i="15"/>
  <c r="J12" i="15"/>
  <c r="I12" i="15"/>
  <c r="G12" i="15"/>
  <c r="E12" i="15"/>
  <c r="K11" i="15"/>
  <c r="J11" i="15"/>
  <c r="G11" i="15"/>
  <c r="E11" i="15"/>
  <c r="C11" i="15"/>
  <c r="K10" i="15"/>
  <c r="J10" i="15"/>
  <c r="I10" i="15"/>
  <c r="G10" i="15"/>
  <c r="K9" i="15"/>
  <c r="J9" i="15"/>
  <c r="I9" i="15"/>
  <c r="G9" i="15"/>
  <c r="E9" i="15"/>
  <c r="C9" i="15"/>
  <c r="K8" i="15"/>
  <c r="J8" i="15"/>
  <c r="I8" i="15"/>
  <c r="G8" i="15"/>
  <c r="E8" i="15"/>
  <c r="K7" i="15"/>
  <c r="J7" i="15"/>
  <c r="G7" i="15"/>
  <c r="E7" i="15"/>
  <c r="C7" i="15"/>
  <c r="B5" i="15"/>
  <c r="D5" i="15" s="1"/>
  <c r="H5" i="15" s="1"/>
  <c r="K55" i="14"/>
  <c r="J55" i="14"/>
  <c r="I55" i="14"/>
  <c r="G55" i="14"/>
  <c r="E55" i="14"/>
  <c r="C55" i="14"/>
  <c r="H53" i="14"/>
  <c r="I53" i="14" s="1"/>
  <c r="F53" i="14"/>
  <c r="E53" i="14"/>
  <c r="D53" i="14"/>
  <c r="E49" i="14" s="1"/>
  <c r="B53" i="14"/>
  <c r="C53" i="14" s="1"/>
  <c r="K51" i="14"/>
  <c r="J51" i="14"/>
  <c r="I51" i="14"/>
  <c r="E51" i="14"/>
  <c r="K50" i="14"/>
  <c r="J50" i="14"/>
  <c r="E50" i="14"/>
  <c r="C50" i="14"/>
  <c r="K49" i="14"/>
  <c r="J49" i="14"/>
  <c r="I49" i="14"/>
  <c r="K48" i="14"/>
  <c r="J48" i="14"/>
  <c r="I48" i="14"/>
  <c r="E48" i="14"/>
  <c r="C48" i="14"/>
  <c r="K47" i="14"/>
  <c r="J47" i="14"/>
  <c r="I47" i="14"/>
  <c r="G47" i="14"/>
  <c r="E47" i="14"/>
  <c r="K46" i="14"/>
  <c r="J46" i="14"/>
  <c r="E46" i="14"/>
  <c r="C46" i="14"/>
  <c r="K45" i="14"/>
  <c r="J45" i="14"/>
  <c r="I45" i="14"/>
  <c r="K44" i="14"/>
  <c r="J44" i="14"/>
  <c r="I44" i="14"/>
  <c r="E44" i="14"/>
  <c r="C44" i="14"/>
  <c r="K43" i="14"/>
  <c r="J43" i="14"/>
  <c r="I43" i="14"/>
  <c r="G43" i="14"/>
  <c r="E43" i="14"/>
  <c r="K42" i="14"/>
  <c r="J42" i="14"/>
  <c r="E42" i="14"/>
  <c r="C42" i="14"/>
  <c r="K41" i="14"/>
  <c r="J41" i="14"/>
  <c r="I41" i="14"/>
  <c r="K40" i="14"/>
  <c r="J40" i="14"/>
  <c r="I40" i="14"/>
  <c r="E40" i="14"/>
  <c r="C40" i="14"/>
  <c r="K39" i="14"/>
  <c r="J39" i="14"/>
  <c r="I39" i="14"/>
  <c r="G39" i="14"/>
  <c r="E39" i="14"/>
  <c r="K38" i="14"/>
  <c r="J38" i="14"/>
  <c r="E38" i="14"/>
  <c r="C38" i="14"/>
  <c r="K37" i="14"/>
  <c r="J37" i="14"/>
  <c r="I37" i="14"/>
  <c r="K36" i="14"/>
  <c r="J36" i="14"/>
  <c r="I36" i="14"/>
  <c r="E36" i="14"/>
  <c r="C36" i="14"/>
  <c r="H33" i="14"/>
  <c r="G33" i="14"/>
  <c r="F33" i="14"/>
  <c r="G29" i="14" s="1"/>
  <c r="D33" i="14"/>
  <c r="E33" i="14" s="1"/>
  <c r="B33" i="14"/>
  <c r="C33" i="14" s="1"/>
  <c r="K31" i="14"/>
  <c r="J31" i="14"/>
  <c r="G31" i="14"/>
  <c r="C31" i="14"/>
  <c r="K30" i="14"/>
  <c r="J30" i="14"/>
  <c r="G30" i="14"/>
  <c r="C30" i="14"/>
  <c r="K29" i="14"/>
  <c r="J29" i="14"/>
  <c r="E29" i="14"/>
  <c r="C29" i="14"/>
  <c r="K28" i="14"/>
  <c r="J28" i="14"/>
  <c r="G28" i="14"/>
  <c r="C28" i="14"/>
  <c r="K27" i="14"/>
  <c r="J27" i="14"/>
  <c r="G27" i="14"/>
  <c r="C27" i="14"/>
  <c r="K26" i="14"/>
  <c r="J26" i="14"/>
  <c r="I26" i="14"/>
  <c r="G26" i="14"/>
  <c r="C26" i="14"/>
  <c r="K25" i="14"/>
  <c r="J25" i="14"/>
  <c r="G25" i="14"/>
  <c r="E25" i="14"/>
  <c r="C25" i="14"/>
  <c r="K24" i="14"/>
  <c r="J24" i="14"/>
  <c r="G24" i="14"/>
  <c r="C24" i="14"/>
  <c r="K23" i="14"/>
  <c r="J23" i="14"/>
  <c r="G23" i="14"/>
  <c r="C23" i="14"/>
  <c r="I20" i="14"/>
  <c r="H20" i="14"/>
  <c r="I7" i="14" s="1"/>
  <c r="G20" i="14"/>
  <c r="F20" i="14"/>
  <c r="G16" i="14" s="1"/>
  <c r="D20" i="14"/>
  <c r="B20" i="14"/>
  <c r="C20" i="14" s="1"/>
  <c r="K18" i="14"/>
  <c r="J18" i="14"/>
  <c r="G18" i="14"/>
  <c r="C18" i="14"/>
  <c r="K17" i="14"/>
  <c r="J17" i="14"/>
  <c r="I17" i="14"/>
  <c r="G17" i="14"/>
  <c r="C17" i="14"/>
  <c r="K16" i="14"/>
  <c r="J16" i="14"/>
  <c r="C16" i="14"/>
  <c r="K15" i="14"/>
  <c r="J15" i="14"/>
  <c r="G15" i="14"/>
  <c r="C15" i="14"/>
  <c r="K14" i="14"/>
  <c r="J14" i="14"/>
  <c r="G14" i="14"/>
  <c r="C14" i="14"/>
  <c r="K13" i="14"/>
  <c r="J13" i="14"/>
  <c r="I13" i="14"/>
  <c r="G13" i="14"/>
  <c r="C13" i="14"/>
  <c r="K12" i="14"/>
  <c r="J12" i="14"/>
  <c r="G12" i="14"/>
  <c r="C12" i="14"/>
  <c r="K11" i="14"/>
  <c r="J11" i="14"/>
  <c r="G11" i="14"/>
  <c r="C11" i="14"/>
  <c r="K10" i="14"/>
  <c r="J10" i="14"/>
  <c r="G10" i="14"/>
  <c r="C10" i="14"/>
  <c r="K9" i="14"/>
  <c r="J9" i="14"/>
  <c r="G9" i="14"/>
  <c r="C9" i="14"/>
  <c r="K8" i="14"/>
  <c r="J8" i="14"/>
  <c r="G8" i="14"/>
  <c r="C8" i="14"/>
  <c r="K7" i="14"/>
  <c r="J7" i="14"/>
  <c r="G7" i="14"/>
  <c r="C7" i="14"/>
  <c r="H5" i="14"/>
  <c r="F5" i="14"/>
  <c r="D5" i="14"/>
  <c r="B5" i="14"/>
  <c r="K28" i="13"/>
  <c r="H28" i="13"/>
  <c r="F28" i="13"/>
  <c r="D28" i="13"/>
  <c r="E13" i="13" s="1"/>
  <c r="B28" i="13"/>
  <c r="K26" i="13"/>
  <c r="J26" i="13"/>
  <c r="I26" i="13"/>
  <c r="G26" i="13"/>
  <c r="K25" i="13"/>
  <c r="J25" i="13"/>
  <c r="I25" i="13"/>
  <c r="G25" i="13"/>
  <c r="C25" i="13"/>
  <c r="K24" i="13"/>
  <c r="J24" i="13"/>
  <c r="I24" i="13"/>
  <c r="G24" i="13"/>
  <c r="E24" i="13"/>
  <c r="K23" i="13"/>
  <c r="J23" i="13"/>
  <c r="I23" i="13"/>
  <c r="G23" i="13"/>
  <c r="C23" i="13"/>
  <c r="K22" i="13"/>
  <c r="J22" i="13"/>
  <c r="I22" i="13"/>
  <c r="G22" i="13"/>
  <c r="K21" i="13"/>
  <c r="J21" i="13"/>
  <c r="I21" i="13"/>
  <c r="G21" i="13"/>
  <c r="E21" i="13"/>
  <c r="C21" i="13"/>
  <c r="K20" i="13"/>
  <c r="J20" i="13"/>
  <c r="I20" i="13"/>
  <c r="G20" i="13"/>
  <c r="K19" i="13"/>
  <c r="J19" i="13"/>
  <c r="I19" i="13"/>
  <c r="G19" i="13"/>
  <c r="C19" i="13"/>
  <c r="K18" i="13"/>
  <c r="J18" i="13"/>
  <c r="I18" i="13"/>
  <c r="G18" i="13"/>
  <c r="K17" i="13"/>
  <c r="J17" i="13"/>
  <c r="I17" i="13"/>
  <c r="G17" i="13"/>
  <c r="K16" i="13"/>
  <c r="J16" i="13"/>
  <c r="I16" i="13"/>
  <c r="G16" i="13"/>
  <c r="K15" i="13"/>
  <c r="J15" i="13"/>
  <c r="I15" i="13"/>
  <c r="G15" i="13"/>
  <c r="E15" i="13"/>
  <c r="C15" i="13"/>
  <c r="K14" i="13"/>
  <c r="J14" i="13"/>
  <c r="I14" i="13"/>
  <c r="G14" i="13"/>
  <c r="K13" i="13"/>
  <c r="J13" i="13"/>
  <c r="I13" i="13"/>
  <c r="G13" i="13"/>
  <c r="K12" i="13"/>
  <c r="J12" i="13"/>
  <c r="I12" i="13"/>
  <c r="G12" i="13"/>
  <c r="E12" i="13"/>
  <c r="K11" i="13"/>
  <c r="J11" i="13"/>
  <c r="I11" i="13"/>
  <c r="G11" i="13"/>
  <c r="K10" i="13"/>
  <c r="J10" i="13"/>
  <c r="I10" i="13"/>
  <c r="G10" i="13"/>
  <c r="K9" i="13"/>
  <c r="J9" i="13"/>
  <c r="I9" i="13"/>
  <c r="G9" i="13"/>
  <c r="C9" i="13"/>
  <c r="K8" i="13"/>
  <c r="J8" i="13"/>
  <c r="I8" i="13"/>
  <c r="G8" i="13"/>
  <c r="K7" i="13"/>
  <c r="J7" i="13"/>
  <c r="I7" i="13"/>
  <c r="G7" i="13"/>
  <c r="H5" i="13"/>
  <c r="D5" i="13"/>
  <c r="B5" i="13"/>
  <c r="F5" i="13" s="1"/>
  <c r="K77" i="12"/>
  <c r="J77" i="12"/>
  <c r="I77" i="12"/>
  <c r="G77" i="12"/>
  <c r="E77" i="12"/>
  <c r="C77" i="12"/>
  <c r="H75" i="12"/>
  <c r="I75" i="12" s="1"/>
  <c r="G75" i="12"/>
  <c r="F75" i="12"/>
  <c r="G71" i="12" s="1"/>
  <c r="E75" i="12"/>
  <c r="D75" i="12"/>
  <c r="E71" i="12" s="1"/>
  <c r="C75" i="12"/>
  <c r="B75" i="12"/>
  <c r="J75" i="12" s="1"/>
  <c r="K73" i="12"/>
  <c r="J73" i="12"/>
  <c r="I73" i="12"/>
  <c r="G73" i="12"/>
  <c r="E73" i="12"/>
  <c r="K72" i="12"/>
  <c r="J72" i="12"/>
  <c r="E72" i="12"/>
  <c r="K71" i="12"/>
  <c r="J71" i="12"/>
  <c r="I71" i="12"/>
  <c r="K70" i="12"/>
  <c r="J70" i="12"/>
  <c r="I70" i="12"/>
  <c r="E70" i="12"/>
  <c r="K69" i="12"/>
  <c r="J69" i="12"/>
  <c r="I69" i="12"/>
  <c r="E69" i="12"/>
  <c r="K68" i="12"/>
  <c r="J68" i="12"/>
  <c r="E68" i="12"/>
  <c r="C68" i="12"/>
  <c r="K67" i="12"/>
  <c r="J67" i="12"/>
  <c r="I67" i="12"/>
  <c r="G67" i="12"/>
  <c r="K66" i="12"/>
  <c r="J66" i="12"/>
  <c r="I66" i="12"/>
  <c r="E66" i="12"/>
  <c r="C66" i="12"/>
  <c r="K65" i="12"/>
  <c r="J65" i="12"/>
  <c r="I65" i="12"/>
  <c r="E65" i="12"/>
  <c r="K64" i="12"/>
  <c r="J64" i="12"/>
  <c r="E64" i="12"/>
  <c r="C64" i="12"/>
  <c r="K63" i="12"/>
  <c r="J63" i="12"/>
  <c r="I63" i="12"/>
  <c r="K62" i="12"/>
  <c r="J62" i="12"/>
  <c r="I62" i="12"/>
  <c r="E62" i="12"/>
  <c r="K61" i="12"/>
  <c r="J61" i="12"/>
  <c r="I61" i="12"/>
  <c r="E61" i="12"/>
  <c r="K60" i="12"/>
  <c r="J60" i="12"/>
  <c r="E60" i="12"/>
  <c r="C60" i="12"/>
  <c r="K59" i="12"/>
  <c r="J59" i="12"/>
  <c r="I59" i="12"/>
  <c r="G59" i="12"/>
  <c r="K58" i="12"/>
  <c r="J58" i="12"/>
  <c r="I58" i="12"/>
  <c r="E58" i="12"/>
  <c r="C58" i="12"/>
  <c r="K57" i="12"/>
  <c r="J57" i="12"/>
  <c r="I57" i="12"/>
  <c r="G57" i="12"/>
  <c r="E57" i="12"/>
  <c r="J54" i="12"/>
  <c r="H54" i="12"/>
  <c r="I54" i="12" s="1"/>
  <c r="F54" i="12"/>
  <c r="E54" i="12"/>
  <c r="D54" i="12"/>
  <c r="E50" i="12" s="1"/>
  <c r="C54" i="12"/>
  <c r="B54" i="12"/>
  <c r="K52" i="12"/>
  <c r="J52" i="12"/>
  <c r="I52" i="12"/>
  <c r="G52" i="12"/>
  <c r="E52" i="12"/>
  <c r="K51" i="12"/>
  <c r="J51" i="12"/>
  <c r="E51" i="12"/>
  <c r="C51" i="12"/>
  <c r="K50" i="12"/>
  <c r="J50" i="12"/>
  <c r="I50" i="12"/>
  <c r="G50" i="12"/>
  <c r="K49" i="12"/>
  <c r="J49" i="12"/>
  <c r="I49" i="12"/>
  <c r="G49" i="12"/>
  <c r="E49" i="12"/>
  <c r="C49" i="12"/>
  <c r="K48" i="12"/>
  <c r="J48" i="12"/>
  <c r="I48" i="12"/>
  <c r="G48" i="12"/>
  <c r="E48" i="12"/>
  <c r="C48" i="12"/>
  <c r="K47" i="12"/>
  <c r="J47" i="12"/>
  <c r="E47" i="12"/>
  <c r="C47" i="12"/>
  <c r="K46" i="12"/>
  <c r="J46" i="12"/>
  <c r="I46" i="12"/>
  <c r="G46" i="12"/>
  <c r="K45" i="12"/>
  <c r="J45" i="12"/>
  <c r="I45" i="12"/>
  <c r="G45" i="12"/>
  <c r="E45" i="12"/>
  <c r="C45" i="12"/>
  <c r="K44" i="12"/>
  <c r="J44" i="12"/>
  <c r="I44" i="12"/>
  <c r="E44" i="12"/>
  <c r="C44" i="12"/>
  <c r="K43" i="12"/>
  <c r="J43" i="12"/>
  <c r="E43" i="12"/>
  <c r="C43" i="12"/>
  <c r="H40" i="12"/>
  <c r="F40" i="12"/>
  <c r="G40" i="12" s="1"/>
  <c r="E40" i="12"/>
  <c r="D40" i="12"/>
  <c r="C40" i="12"/>
  <c r="B40" i="12"/>
  <c r="J40" i="12" s="1"/>
  <c r="K38" i="12"/>
  <c r="J38" i="12"/>
  <c r="G38" i="12"/>
  <c r="E38" i="12"/>
  <c r="C38" i="12"/>
  <c r="K37" i="12"/>
  <c r="J37" i="12"/>
  <c r="G37" i="12"/>
  <c r="K36" i="12"/>
  <c r="J36" i="12"/>
  <c r="G36" i="12"/>
  <c r="E36" i="12"/>
  <c r="C36" i="12"/>
  <c r="K35" i="12"/>
  <c r="J35" i="12"/>
  <c r="G35" i="12"/>
  <c r="E35" i="12"/>
  <c r="C35" i="12"/>
  <c r="K34" i="12"/>
  <c r="J34" i="12"/>
  <c r="G34" i="12"/>
  <c r="E34" i="12"/>
  <c r="K33" i="12"/>
  <c r="J33" i="12"/>
  <c r="G33" i="12"/>
  <c r="K32" i="12"/>
  <c r="J32" i="12"/>
  <c r="G32" i="12"/>
  <c r="E32" i="12"/>
  <c r="C32" i="12"/>
  <c r="K31" i="12"/>
  <c r="J31" i="12"/>
  <c r="I31" i="12"/>
  <c r="G31" i="12"/>
  <c r="E31" i="12"/>
  <c r="C31" i="12"/>
  <c r="K30" i="12"/>
  <c r="J30" i="12"/>
  <c r="G30" i="12"/>
  <c r="E30" i="12"/>
  <c r="C30" i="12"/>
  <c r="K29" i="12"/>
  <c r="J29" i="12"/>
  <c r="G29" i="12"/>
  <c r="H26" i="12"/>
  <c r="I20" i="12" s="1"/>
  <c r="G26" i="12"/>
  <c r="F26" i="12"/>
  <c r="G21" i="12" s="1"/>
  <c r="D26" i="12"/>
  <c r="E26" i="12" s="1"/>
  <c r="C26" i="12"/>
  <c r="B26" i="12"/>
  <c r="J26" i="12" s="1"/>
  <c r="K24" i="12"/>
  <c r="J24" i="12"/>
  <c r="I24" i="12"/>
  <c r="G24" i="12"/>
  <c r="K23" i="12"/>
  <c r="J23" i="12"/>
  <c r="I23" i="12"/>
  <c r="G23" i="12"/>
  <c r="E23" i="12"/>
  <c r="K22" i="12"/>
  <c r="J22" i="12"/>
  <c r="G22" i="12"/>
  <c r="E22" i="12"/>
  <c r="C22" i="12"/>
  <c r="K21" i="12"/>
  <c r="J21" i="12"/>
  <c r="E21" i="12"/>
  <c r="K20" i="12"/>
  <c r="J20" i="12"/>
  <c r="G20" i="12"/>
  <c r="K17" i="12"/>
  <c r="I17" i="12"/>
  <c r="H17" i="12"/>
  <c r="F17" i="12"/>
  <c r="G17" i="12" s="1"/>
  <c r="D17" i="12"/>
  <c r="E17" i="12" s="1"/>
  <c r="C17" i="12"/>
  <c r="B17" i="12"/>
  <c r="C15" i="12" s="1"/>
  <c r="K15" i="12"/>
  <c r="J15" i="12"/>
  <c r="I15" i="12"/>
  <c r="J12" i="12"/>
  <c r="I12" i="12"/>
  <c r="H12" i="12"/>
  <c r="I7" i="12" s="1"/>
  <c r="F12" i="12"/>
  <c r="D12" i="12"/>
  <c r="E12" i="12" s="1"/>
  <c r="B12" i="12"/>
  <c r="C10" i="12" s="1"/>
  <c r="K10" i="12"/>
  <c r="J10" i="12"/>
  <c r="I10" i="12"/>
  <c r="K9" i="12"/>
  <c r="J9" i="12"/>
  <c r="E9" i="12"/>
  <c r="C9" i="12"/>
  <c r="K8" i="12"/>
  <c r="J8" i="12"/>
  <c r="I8" i="12"/>
  <c r="E8" i="12"/>
  <c r="C8" i="12"/>
  <c r="K7" i="12"/>
  <c r="J7" i="12"/>
  <c r="E7" i="12"/>
  <c r="C7" i="12"/>
  <c r="B5" i="12"/>
  <c r="H46" i="11"/>
  <c r="F46" i="11"/>
  <c r="D46" i="11"/>
  <c r="E21" i="11" s="1"/>
  <c r="B46" i="11"/>
  <c r="C41" i="11" s="1"/>
  <c r="K44" i="11"/>
  <c r="J44" i="11"/>
  <c r="G44" i="11"/>
  <c r="C44" i="11"/>
  <c r="K43" i="11"/>
  <c r="J43" i="11"/>
  <c r="G43" i="11"/>
  <c r="K42" i="11"/>
  <c r="J42" i="11"/>
  <c r="I42" i="11"/>
  <c r="G42" i="11"/>
  <c r="C42" i="11"/>
  <c r="K41" i="11"/>
  <c r="J41" i="11"/>
  <c r="I41" i="11"/>
  <c r="G41" i="11"/>
  <c r="K40" i="11"/>
  <c r="J40" i="11"/>
  <c r="G40" i="11"/>
  <c r="C40" i="11"/>
  <c r="K39" i="11"/>
  <c r="J39" i="11"/>
  <c r="G39" i="11"/>
  <c r="C39" i="11"/>
  <c r="K38" i="11"/>
  <c r="J38" i="11"/>
  <c r="I38" i="11"/>
  <c r="G38" i="11"/>
  <c r="K37" i="11"/>
  <c r="J37" i="11"/>
  <c r="G37" i="11"/>
  <c r="E37" i="11"/>
  <c r="C37" i="11"/>
  <c r="K36" i="11"/>
  <c r="J36" i="11"/>
  <c r="G36" i="11"/>
  <c r="K35" i="11"/>
  <c r="J35" i="11"/>
  <c r="I35" i="11"/>
  <c r="G35" i="11"/>
  <c r="K34" i="11"/>
  <c r="J34" i="11"/>
  <c r="G34" i="11"/>
  <c r="E34" i="11"/>
  <c r="C34" i="11"/>
  <c r="K33" i="11"/>
  <c r="J33" i="11"/>
  <c r="I33" i="11"/>
  <c r="G33" i="11"/>
  <c r="C33" i="11"/>
  <c r="K32" i="11"/>
  <c r="J32" i="11"/>
  <c r="G32" i="11"/>
  <c r="C32" i="11"/>
  <c r="K31" i="11"/>
  <c r="J31" i="11"/>
  <c r="I31" i="11"/>
  <c r="G31" i="11"/>
  <c r="C31" i="11"/>
  <c r="K30" i="11"/>
  <c r="J30" i="11"/>
  <c r="I30" i="11"/>
  <c r="G30" i="11"/>
  <c r="C30" i="11"/>
  <c r="K29" i="11"/>
  <c r="J29" i="11"/>
  <c r="I29" i="11"/>
  <c r="G29" i="11"/>
  <c r="C29" i="11"/>
  <c r="K28" i="11"/>
  <c r="J28" i="11"/>
  <c r="G28" i="11"/>
  <c r="C28" i="11"/>
  <c r="K27" i="11"/>
  <c r="J27" i="11"/>
  <c r="I27" i="11"/>
  <c r="G27" i="11"/>
  <c r="C27" i="11"/>
  <c r="K26" i="11"/>
  <c r="J26" i="11"/>
  <c r="I26" i="11"/>
  <c r="G26" i="11"/>
  <c r="E26" i="11"/>
  <c r="C26" i="11"/>
  <c r="K25" i="11"/>
  <c r="J25" i="11"/>
  <c r="I25" i="11"/>
  <c r="G25" i="11"/>
  <c r="K24" i="11"/>
  <c r="J24" i="11"/>
  <c r="G24" i="11"/>
  <c r="C24" i="11"/>
  <c r="K23" i="11"/>
  <c r="J23" i="11"/>
  <c r="G23" i="11"/>
  <c r="C23" i="11"/>
  <c r="K22" i="11"/>
  <c r="J22" i="11"/>
  <c r="I22" i="11"/>
  <c r="G22" i="11"/>
  <c r="K21" i="11"/>
  <c r="J21" i="11"/>
  <c r="G21" i="11"/>
  <c r="C21" i="11"/>
  <c r="K20" i="11"/>
  <c r="J20" i="11"/>
  <c r="I20" i="11"/>
  <c r="G20" i="11"/>
  <c r="C20" i="11"/>
  <c r="K19" i="11"/>
  <c r="J19" i="11"/>
  <c r="I19" i="11"/>
  <c r="G19" i="11"/>
  <c r="E19" i="11"/>
  <c r="C19" i="11"/>
  <c r="K18" i="11"/>
  <c r="J18" i="11"/>
  <c r="I18" i="11"/>
  <c r="G18" i="11"/>
  <c r="K17" i="11"/>
  <c r="J17" i="11"/>
  <c r="G17" i="11"/>
  <c r="E17" i="11"/>
  <c r="C17" i="11"/>
  <c r="K16" i="11"/>
  <c r="J16" i="11"/>
  <c r="I16" i="11"/>
  <c r="G16" i="11"/>
  <c r="C16" i="11"/>
  <c r="K15" i="11"/>
  <c r="J15" i="11"/>
  <c r="I15" i="11"/>
  <c r="G15" i="11"/>
  <c r="E15" i="11"/>
  <c r="C15" i="11"/>
  <c r="K14" i="11"/>
  <c r="J14" i="11"/>
  <c r="I14" i="11"/>
  <c r="G14" i="11"/>
  <c r="K13" i="11"/>
  <c r="J13" i="11"/>
  <c r="G13" i="11"/>
  <c r="C13" i="11"/>
  <c r="K12" i="11"/>
  <c r="J12" i="11"/>
  <c r="I12" i="11"/>
  <c r="G12" i="11"/>
  <c r="C12" i="11"/>
  <c r="K11" i="11"/>
  <c r="J11" i="11"/>
  <c r="I11" i="11"/>
  <c r="G11" i="11"/>
  <c r="E11" i="11"/>
  <c r="C11" i="11"/>
  <c r="K10" i="11"/>
  <c r="J10" i="11"/>
  <c r="I10" i="11"/>
  <c r="G10" i="11"/>
  <c r="K9" i="11"/>
  <c r="J9" i="11"/>
  <c r="G9" i="11"/>
  <c r="E9" i="11"/>
  <c r="C9" i="11"/>
  <c r="K8" i="11"/>
  <c r="J8" i="11"/>
  <c r="I8" i="11"/>
  <c r="G8" i="11"/>
  <c r="C8" i="11"/>
  <c r="K7" i="11"/>
  <c r="J7" i="11"/>
  <c r="I7" i="11"/>
  <c r="G7" i="11"/>
  <c r="E7" i="11"/>
  <c r="C7" i="11"/>
  <c r="D5" i="11"/>
  <c r="H5" i="11" s="1"/>
  <c r="B5" i="11"/>
  <c r="F5" i="11" s="1"/>
  <c r="K196" i="10"/>
  <c r="J196" i="10"/>
  <c r="I196" i="10"/>
  <c r="G196" i="10"/>
  <c r="E196" i="10"/>
  <c r="C196" i="10"/>
  <c r="K194" i="10"/>
  <c r="J194" i="10"/>
  <c r="I194" i="10"/>
  <c r="G194" i="10"/>
  <c r="E194" i="10"/>
  <c r="C194" i="10"/>
  <c r="I192" i="10"/>
  <c r="H192" i="10"/>
  <c r="K192" i="10" s="1"/>
  <c r="G192" i="10"/>
  <c r="F192" i="10"/>
  <c r="E192" i="10"/>
  <c r="D192" i="10"/>
  <c r="J192" i="10" s="1"/>
  <c r="B192" i="10"/>
  <c r="C192" i="10" s="1"/>
  <c r="K190" i="10"/>
  <c r="J190" i="10"/>
  <c r="I190" i="10"/>
  <c r="G190" i="10"/>
  <c r="E190" i="10"/>
  <c r="C190" i="10"/>
  <c r="I188" i="10"/>
  <c r="H188" i="10"/>
  <c r="G188" i="10"/>
  <c r="F188" i="10"/>
  <c r="E188" i="10"/>
  <c r="D188" i="10"/>
  <c r="E183" i="10" s="1"/>
  <c r="B188" i="10"/>
  <c r="C185" i="10" s="1"/>
  <c r="K186" i="10"/>
  <c r="J186" i="10"/>
  <c r="G186" i="10"/>
  <c r="E186" i="10"/>
  <c r="C186" i="10"/>
  <c r="K185" i="10"/>
  <c r="J185" i="10"/>
  <c r="G185" i="10"/>
  <c r="K184" i="10"/>
  <c r="J184" i="10"/>
  <c r="G184" i="10"/>
  <c r="E184" i="10"/>
  <c r="C184" i="10"/>
  <c r="K183" i="10"/>
  <c r="J183" i="10"/>
  <c r="I183" i="10"/>
  <c r="G183" i="10"/>
  <c r="C183" i="10"/>
  <c r="K182" i="10"/>
  <c r="J182" i="10"/>
  <c r="G182" i="10"/>
  <c r="E182" i="10"/>
  <c r="C182" i="10"/>
  <c r="K181" i="10"/>
  <c r="J181" i="10"/>
  <c r="I181" i="10"/>
  <c r="G181" i="10"/>
  <c r="E181" i="10"/>
  <c r="K180" i="10"/>
  <c r="J180" i="10"/>
  <c r="G180" i="10"/>
  <c r="E180" i="10"/>
  <c r="C180" i="10"/>
  <c r="K179" i="10"/>
  <c r="J179" i="10"/>
  <c r="I179" i="10"/>
  <c r="G179" i="10"/>
  <c r="C179" i="10"/>
  <c r="K178" i="10"/>
  <c r="J178" i="10"/>
  <c r="G178" i="10"/>
  <c r="E178" i="10"/>
  <c r="C178" i="10"/>
  <c r="K177" i="10"/>
  <c r="J177" i="10"/>
  <c r="I177" i="10"/>
  <c r="G177" i="10"/>
  <c r="E177" i="10"/>
  <c r="K176" i="10"/>
  <c r="J176" i="10"/>
  <c r="G176" i="10"/>
  <c r="E176" i="10"/>
  <c r="C176" i="10"/>
  <c r="K175" i="10"/>
  <c r="J175" i="10"/>
  <c r="I175" i="10"/>
  <c r="G175" i="10"/>
  <c r="C175" i="10"/>
  <c r="K172" i="10"/>
  <c r="J172" i="10"/>
  <c r="I172" i="10"/>
  <c r="H172" i="10"/>
  <c r="G172" i="10"/>
  <c r="F172" i="10"/>
  <c r="G169" i="10" s="1"/>
  <c r="D172" i="10"/>
  <c r="E172" i="10" s="1"/>
  <c r="C172" i="10"/>
  <c r="B172" i="10"/>
  <c r="K170" i="10"/>
  <c r="J170" i="10"/>
  <c r="I170" i="10"/>
  <c r="G170" i="10"/>
  <c r="K169" i="10"/>
  <c r="J169" i="10"/>
  <c r="I169" i="10"/>
  <c r="E169" i="10"/>
  <c r="D167" i="10"/>
  <c r="H167" i="10" s="1"/>
  <c r="B167" i="10"/>
  <c r="F167" i="10" s="1"/>
  <c r="K164" i="10"/>
  <c r="J164" i="10"/>
  <c r="I164" i="10"/>
  <c r="G164" i="10"/>
  <c r="E164" i="10"/>
  <c r="C164" i="10"/>
  <c r="K162" i="10"/>
  <c r="I162" i="10"/>
  <c r="H162" i="10"/>
  <c r="I157" i="10" s="1"/>
  <c r="G162" i="10"/>
  <c r="F162" i="10"/>
  <c r="G159" i="10" s="1"/>
  <c r="D162" i="10"/>
  <c r="E162" i="10" s="1"/>
  <c r="B162" i="10"/>
  <c r="J162" i="10" s="1"/>
  <c r="K160" i="10"/>
  <c r="J160" i="10"/>
  <c r="I160" i="10"/>
  <c r="G160" i="10"/>
  <c r="K159" i="10"/>
  <c r="J159" i="10"/>
  <c r="I159" i="10"/>
  <c r="E159" i="10"/>
  <c r="K158" i="10"/>
  <c r="J158" i="10"/>
  <c r="I158" i="10"/>
  <c r="G158" i="10"/>
  <c r="E158" i="10"/>
  <c r="K157" i="10"/>
  <c r="J157" i="10"/>
  <c r="E157" i="10"/>
  <c r="K156" i="10"/>
  <c r="J156" i="10"/>
  <c r="I156" i="10"/>
  <c r="G156" i="10"/>
  <c r="K155" i="10"/>
  <c r="J155" i="10"/>
  <c r="I155" i="10"/>
  <c r="E155" i="10"/>
  <c r="K154" i="10"/>
  <c r="J154" i="10"/>
  <c r="I154" i="10"/>
  <c r="G154" i="10"/>
  <c r="E154" i="10"/>
  <c r="K153" i="10"/>
  <c r="J153" i="10"/>
  <c r="I153" i="10"/>
  <c r="G153" i="10"/>
  <c r="E153" i="10"/>
  <c r="C153" i="10"/>
  <c r="K152" i="10"/>
  <c r="J152" i="10"/>
  <c r="I152" i="10"/>
  <c r="G152" i="10"/>
  <c r="K151" i="10"/>
  <c r="J151" i="10"/>
  <c r="I151" i="10"/>
  <c r="E151" i="10"/>
  <c r="K150" i="10"/>
  <c r="J150" i="10"/>
  <c r="I150" i="10"/>
  <c r="G150" i="10"/>
  <c r="E150" i="10"/>
  <c r="K149" i="10"/>
  <c r="J149" i="10"/>
  <c r="I149" i="10"/>
  <c r="G149" i="10"/>
  <c r="E149" i="10"/>
  <c r="K148" i="10"/>
  <c r="J148" i="10"/>
  <c r="I148" i="10"/>
  <c r="G148" i="10"/>
  <c r="K147" i="10"/>
  <c r="J147" i="10"/>
  <c r="I147" i="10"/>
  <c r="E147" i="10"/>
  <c r="K146" i="10"/>
  <c r="J146" i="10"/>
  <c r="I146" i="10"/>
  <c r="G146" i="10"/>
  <c r="E146" i="10"/>
  <c r="K145" i="10"/>
  <c r="J145" i="10"/>
  <c r="I145" i="10"/>
  <c r="G145" i="10"/>
  <c r="E145" i="10"/>
  <c r="C145" i="10"/>
  <c r="I142" i="10"/>
  <c r="H142" i="10"/>
  <c r="I140" i="10" s="1"/>
  <c r="F142" i="10"/>
  <c r="G138" i="10" s="1"/>
  <c r="D142" i="10"/>
  <c r="E136" i="10" s="1"/>
  <c r="C142" i="10"/>
  <c r="B142" i="10"/>
  <c r="K140" i="10"/>
  <c r="J140" i="10"/>
  <c r="G140" i="10"/>
  <c r="E140" i="10"/>
  <c r="C140" i="10"/>
  <c r="K139" i="10"/>
  <c r="J139" i="10"/>
  <c r="I139" i="10"/>
  <c r="G139" i="10"/>
  <c r="C139" i="10"/>
  <c r="K138" i="10"/>
  <c r="J138" i="10"/>
  <c r="I138" i="10"/>
  <c r="E138" i="10"/>
  <c r="C138" i="10"/>
  <c r="K137" i="10"/>
  <c r="J137" i="10"/>
  <c r="I137" i="10"/>
  <c r="G137" i="10"/>
  <c r="C137" i="10"/>
  <c r="K136" i="10"/>
  <c r="J136" i="10"/>
  <c r="G136" i="10"/>
  <c r="C136" i="10"/>
  <c r="K135" i="10"/>
  <c r="J135" i="10"/>
  <c r="I135" i="10"/>
  <c r="G135" i="10"/>
  <c r="C135" i="10"/>
  <c r="K134" i="10"/>
  <c r="J134" i="10"/>
  <c r="I134" i="10"/>
  <c r="C134" i="10"/>
  <c r="K133" i="10"/>
  <c r="J133" i="10"/>
  <c r="I133" i="10"/>
  <c r="G133" i="10"/>
  <c r="C133" i="10"/>
  <c r="K132" i="10"/>
  <c r="J132" i="10"/>
  <c r="G132" i="10"/>
  <c r="E132" i="10"/>
  <c r="C132" i="10"/>
  <c r="K131" i="10"/>
  <c r="J131" i="10"/>
  <c r="I131" i="10"/>
  <c r="G131" i="10"/>
  <c r="C131" i="10"/>
  <c r="K130" i="10"/>
  <c r="J130" i="10"/>
  <c r="I130" i="10"/>
  <c r="E130" i="10"/>
  <c r="C130" i="10"/>
  <c r="K129" i="10"/>
  <c r="J129" i="10"/>
  <c r="I129" i="10"/>
  <c r="G129" i="10"/>
  <c r="C129" i="10"/>
  <c r="K128" i="10"/>
  <c r="J128" i="10"/>
  <c r="G128" i="10"/>
  <c r="C128" i="10"/>
  <c r="K127" i="10"/>
  <c r="J127" i="10"/>
  <c r="I127" i="10"/>
  <c r="G127" i="10"/>
  <c r="C127" i="10"/>
  <c r="K126" i="10"/>
  <c r="J126" i="10"/>
  <c r="I126" i="10"/>
  <c r="C126" i="10"/>
  <c r="K125" i="10"/>
  <c r="J125" i="10"/>
  <c r="I125" i="10"/>
  <c r="G125" i="10"/>
  <c r="C125" i="10"/>
  <c r="K124" i="10"/>
  <c r="J124" i="10"/>
  <c r="G124" i="10"/>
  <c r="E124" i="10"/>
  <c r="C124" i="10"/>
  <c r="K123" i="10"/>
  <c r="J123" i="10"/>
  <c r="I123" i="10"/>
  <c r="G123" i="10"/>
  <c r="C123" i="10"/>
  <c r="K122" i="10"/>
  <c r="J122" i="10"/>
  <c r="I122" i="10"/>
  <c r="E122" i="10"/>
  <c r="C122" i="10"/>
  <c r="K121" i="10"/>
  <c r="J121" i="10"/>
  <c r="I121" i="10"/>
  <c r="G121" i="10"/>
  <c r="E121" i="10"/>
  <c r="C121" i="10"/>
  <c r="K120" i="10"/>
  <c r="J120" i="10"/>
  <c r="G120" i="10"/>
  <c r="E120" i="10"/>
  <c r="C120" i="10"/>
  <c r="K119" i="10"/>
  <c r="J119" i="10"/>
  <c r="I119" i="10"/>
  <c r="G119" i="10"/>
  <c r="C119" i="10"/>
  <c r="K118" i="10"/>
  <c r="J118" i="10"/>
  <c r="I118" i="10"/>
  <c r="E118" i="10"/>
  <c r="C118" i="10"/>
  <c r="K117" i="10"/>
  <c r="J117" i="10"/>
  <c r="I117" i="10"/>
  <c r="G117" i="10"/>
  <c r="E117" i="10"/>
  <c r="C117" i="10"/>
  <c r="K116" i="10"/>
  <c r="J116" i="10"/>
  <c r="G116" i="10"/>
  <c r="E116" i="10"/>
  <c r="C116" i="10"/>
  <c r="D114" i="10"/>
  <c r="H114" i="10" s="1"/>
  <c r="B114" i="10"/>
  <c r="F114" i="10" s="1"/>
  <c r="K111" i="10"/>
  <c r="J111" i="10"/>
  <c r="I111" i="10"/>
  <c r="G111" i="10"/>
  <c r="E111" i="10"/>
  <c r="C111" i="10"/>
  <c r="K109" i="10"/>
  <c r="H109" i="10"/>
  <c r="I107" i="10" s="1"/>
  <c r="G109" i="10"/>
  <c r="F109" i="10"/>
  <c r="E109" i="10"/>
  <c r="D109" i="10"/>
  <c r="E105" i="10" s="1"/>
  <c r="B109" i="10"/>
  <c r="K107" i="10"/>
  <c r="J107" i="10"/>
  <c r="G107" i="10"/>
  <c r="E107" i="10"/>
  <c r="K106" i="10"/>
  <c r="J106" i="10"/>
  <c r="G106" i="10"/>
  <c r="E106" i="10"/>
  <c r="K105" i="10"/>
  <c r="J105" i="10"/>
  <c r="G105" i="10"/>
  <c r="K104" i="10"/>
  <c r="J104" i="10"/>
  <c r="I104" i="10"/>
  <c r="E104" i="10"/>
  <c r="K103" i="10"/>
  <c r="J103" i="10"/>
  <c r="G103" i="10"/>
  <c r="E103" i="10"/>
  <c r="K102" i="10"/>
  <c r="J102" i="10"/>
  <c r="G102" i="10"/>
  <c r="E102" i="10"/>
  <c r="K101" i="10"/>
  <c r="J101" i="10"/>
  <c r="G101" i="10"/>
  <c r="E101" i="10"/>
  <c r="K100" i="10"/>
  <c r="J100" i="10"/>
  <c r="E100" i="10"/>
  <c r="K99" i="10"/>
  <c r="J99" i="10"/>
  <c r="G99" i="10"/>
  <c r="E99" i="10"/>
  <c r="K98" i="10"/>
  <c r="J98" i="10"/>
  <c r="G98" i="10"/>
  <c r="E98" i="10"/>
  <c r="K97" i="10"/>
  <c r="J97" i="10"/>
  <c r="G97" i="10"/>
  <c r="E97" i="10"/>
  <c r="K96" i="10"/>
  <c r="J96" i="10"/>
  <c r="E96" i="10"/>
  <c r="K95" i="10"/>
  <c r="J95" i="10"/>
  <c r="G95" i="10"/>
  <c r="E95" i="10"/>
  <c r="J92" i="10"/>
  <c r="H92" i="10"/>
  <c r="I90" i="10" s="1"/>
  <c r="F92" i="10"/>
  <c r="G76" i="10" s="1"/>
  <c r="E92" i="10"/>
  <c r="D92" i="10"/>
  <c r="E88" i="10" s="1"/>
  <c r="C92" i="10"/>
  <c r="B92" i="10"/>
  <c r="K90" i="10"/>
  <c r="J90" i="10"/>
  <c r="E90" i="10"/>
  <c r="K89" i="10"/>
  <c r="J89" i="10"/>
  <c r="E89" i="10"/>
  <c r="C89" i="10"/>
  <c r="K88" i="10"/>
  <c r="J88" i="10"/>
  <c r="C88" i="10"/>
  <c r="K87" i="10"/>
  <c r="J87" i="10"/>
  <c r="I87" i="10"/>
  <c r="E87" i="10"/>
  <c r="C87" i="10"/>
  <c r="K86" i="10"/>
  <c r="J86" i="10"/>
  <c r="E86" i="10"/>
  <c r="K85" i="10"/>
  <c r="J85" i="10"/>
  <c r="G85" i="10"/>
  <c r="E85" i="10"/>
  <c r="C85" i="10"/>
  <c r="K84" i="10"/>
  <c r="J84" i="10"/>
  <c r="E84" i="10"/>
  <c r="C84" i="10"/>
  <c r="K83" i="10"/>
  <c r="J83" i="10"/>
  <c r="I83" i="10"/>
  <c r="E83" i="10"/>
  <c r="C83" i="10"/>
  <c r="K82" i="10"/>
  <c r="J82" i="10"/>
  <c r="I82" i="10"/>
  <c r="E82" i="10"/>
  <c r="K81" i="10"/>
  <c r="J81" i="10"/>
  <c r="E81" i="10"/>
  <c r="C81" i="10"/>
  <c r="K80" i="10"/>
  <c r="J80" i="10"/>
  <c r="I80" i="10"/>
  <c r="E80" i="10"/>
  <c r="C80" i="10"/>
  <c r="K79" i="10"/>
  <c r="J79" i="10"/>
  <c r="I79" i="10"/>
  <c r="E79" i="10"/>
  <c r="C79" i="10"/>
  <c r="K78" i="10"/>
  <c r="J78" i="10"/>
  <c r="E78" i="10"/>
  <c r="K77" i="10"/>
  <c r="J77" i="10"/>
  <c r="E77" i="10"/>
  <c r="C77" i="10"/>
  <c r="K76" i="10"/>
  <c r="J76" i="10"/>
  <c r="E76" i="10"/>
  <c r="C76" i="10"/>
  <c r="K75" i="10"/>
  <c r="J75" i="10"/>
  <c r="E75" i="10"/>
  <c r="C75" i="10"/>
  <c r="K74" i="10"/>
  <c r="J74" i="10"/>
  <c r="I74" i="10"/>
  <c r="E74" i="10"/>
  <c r="K73" i="10"/>
  <c r="J73" i="10"/>
  <c r="E73" i="10"/>
  <c r="C73" i="10"/>
  <c r="K72" i="10"/>
  <c r="J72" i="10"/>
  <c r="E72" i="10"/>
  <c r="C72" i="10"/>
  <c r="K71" i="10"/>
  <c r="J71" i="10"/>
  <c r="I71" i="10"/>
  <c r="E71" i="10"/>
  <c r="C71" i="10"/>
  <c r="K70" i="10"/>
  <c r="J70" i="10"/>
  <c r="G70" i="10"/>
  <c r="E70" i="10"/>
  <c r="K69" i="10"/>
  <c r="J69" i="10"/>
  <c r="E69" i="10"/>
  <c r="C69" i="10"/>
  <c r="K68" i="10"/>
  <c r="J68" i="10"/>
  <c r="E68" i="10"/>
  <c r="C68" i="10"/>
  <c r="H66" i="10"/>
  <c r="F66" i="10"/>
  <c r="D66" i="10"/>
  <c r="B66" i="10"/>
  <c r="K63" i="10"/>
  <c r="J63" i="10"/>
  <c r="I63" i="10"/>
  <c r="G63" i="10"/>
  <c r="E63" i="10"/>
  <c r="C63" i="10"/>
  <c r="J61" i="10"/>
  <c r="H61" i="10"/>
  <c r="I53" i="10" s="1"/>
  <c r="F61" i="10"/>
  <c r="G61" i="10" s="1"/>
  <c r="D61" i="10"/>
  <c r="E58" i="10" s="1"/>
  <c r="C61" i="10"/>
  <c r="B61" i="10"/>
  <c r="C58" i="10" s="1"/>
  <c r="K59" i="10"/>
  <c r="J59" i="10"/>
  <c r="G59" i="10"/>
  <c r="E59" i="10"/>
  <c r="K58" i="10"/>
  <c r="J58" i="10"/>
  <c r="G58" i="10"/>
  <c r="K57" i="10"/>
  <c r="J57" i="10"/>
  <c r="E57" i="10"/>
  <c r="C57" i="10"/>
  <c r="K56" i="10"/>
  <c r="J56" i="10"/>
  <c r="I56" i="10"/>
  <c r="G56" i="10"/>
  <c r="C56" i="10"/>
  <c r="K55" i="10"/>
  <c r="J55" i="10"/>
  <c r="G55" i="10"/>
  <c r="C55" i="10"/>
  <c r="K54" i="10"/>
  <c r="J54" i="10"/>
  <c r="G54" i="10"/>
  <c r="C54" i="10"/>
  <c r="K53" i="10"/>
  <c r="J53" i="10"/>
  <c r="E53" i="10"/>
  <c r="C53" i="10"/>
  <c r="K52" i="10"/>
  <c r="J52" i="10"/>
  <c r="G52" i="10"/>
  <c r="E52" i="10"/>
  <c r="C52" i="10"/>
  <c r="K51" i="10"/>
  <c r="J51" i="10"/>
  <c r="G51" i="10"/>
  <c r="C51" i="10"/>
  <c r="K50" i="10"/>
  <c r="J50" i="10"/>
  <c r="G50" i="10"/>
  <c r="C50" i="10"/>
  <c r="I47" i="10"/>
  <c r="H47" i="10"/>
  <c r="K47" i="10" s="1"/>
  <c r="F47" i="10"/>
  <c r="G44" i="10" s="1"/>
  <c r="D47" i="10"/>
  <c r="B47" i="10"/>
  <c r="C47" i="10" s="1"/>
  <c r="K45" i="10"/>
  <c r="J45" i="10"/>
  <c r="I45" i="10"/>
  <c r="G45" i="10"/>
  <c r="C45" i="10"/>
  <c r="K44" i="10"/>
  <c r="J44" i="10"/>
  <c r="I44" i="10"/>
  <c r="K43" i="10"/>
  <c r="J43" i="10"/>
  <c r="I43" i="10"/>
  <c r="G43" i="10"/>
  <c r="K42" i="10"/>
  <c r="J42" i="10"/>
  <c r="I42" i="10"/>
  <c r="G42" i="10"/>
  <c r="C42" i="10"/>
  <c r="K41" i="10"/>
  <c r="J41" i="10"/>
  <c r="I41" i="10"/>
  <c r="G41" i="10"/>
  <c r="C41" i="10"/>
  <c r="K40" i="10"/>
  <c r="J40" i="10"/>
  <c r="I40" i="10"/>
  <c r="K39" i="10"/>
  <c r="J39" i="10"/>
  <c r="I39" i="10"/>
  <c r="G39" i="10"/>
  <c r="K38" i="10"/>
  <c r="J38" i="10"/>
  <c r="I38" i="10"/>
  <c r="G38" i="10"/>
  <c r="C38" i="10"/>
  <c r="K37" i="10"/>
  <c r="J37" i="10"/>
  <c r="I37" i="10"/>
  <c r="G37" i="10"/>
  <c r="C37" i="10"/>
  <c r="K36" i="10"/>
  <c r="J36" i="10"/>
  <c r="I36" i="10"/>
  <c r="K35" i="10"/>
  <c r="J35" i="10"/>
  <c r="I35" i="10"/>
  <c r="G35" i="10"/>
  <c r="K34" i="10"/>
  <c r="J34" i="10"/>
  <c r="I34" i="10"/>
  <c r="G34" i="10"/>
  <c r="C34" i="10"/>
  <c r="K33" i="10"/>
  <c r="J33" i="10"/>
  <c r="I33" i="10"/>
  <c r="G33" i="10"/>
  <c r="C33" i="10"/>
  <c r="K32" i="10"/>
  <c r="J32" i="10"/>
  <c r="I32" i="10"/>
  <c r="K31" i="10"/>
  <c r="J31" i="10"/>
  <c r="I31" i="10"/>
  <c r="G31" i="10"/>
  <c r="K30" i="10"/>
  <c r="J30" i="10"/>
  <c r="I30" i="10"/>
  <c r="G30" i="10"/>
  <c r="C30" i="10"/>
  <c r="K29" i="10"/>
  <c r="J29" i="10"/>
  <c r="I29" i="10"/>
  <c r="G29" i="10"/>
  <c r="C29" i="10"/>
  <c r="K28" i="10"/>
  <c r="J28" i="10"/>
  <c r="I28" i="10"/>
  <c r="K27" i="10"/>
  <c r="J27" i="10"/>
  <c r="I27" i="10"/>
  <c r="G27" i="10"/>
  <c r="B25" i="10"/>
  <c r="K22" i="10"/>
  <c r="J22" i="10"/>
  <c r="I22" i="10"/>
  <c r="G22" i="10"/>
  <c r="E22" i="10"/>
  <c r="C22" i="10"/>
  <c r="J20" i="10"/>
  <c r="H20" i="10"/>
  <c r="I20" i="10" s="1"/>
  <c r="G20" i="10"/>
  <c r="F20" i="10"/>
  <c r="D20" i="10"/>
  <c r="E16" i="10" s="1"/>
  <c r="B20" i="10"/>
  <c r="C7" i="10" s="1"/>
  <c r="K18" i="10"/>
  <c r="J18" i="10"/>
  <c r="G18" i="10"/>
  <c r="K17" i="10"/>
  <c r="J17" i="10"/>
  <c r="G17" i="10"/>
  <c r="E17" i="10"/>
  <c r="K16" i="10"/>
  <c r="J16" i="10"/>
  <c r="G16" i="10"/>
  <c r="K15" i="10"/>
  <c r="J15" i="10"/>
  <c r="G15" i="10"/>
  <c r="C15" i="10"/>
  <c r="K14" i="10"/>
  <c r="J14" i="10"/>
  <c r="G14" i="10"/>
  <c r="K13" i="10"/>
  <c r="J13" i="10"/>
  <c r="G13" i="10"/>
  <c r="E13" i="10"/>
  <c r="K12" i="10"/>
  <c r="J12" i="10"/>
  <c r="G12" i="10"/>
  <c r="K11" i="10"/>
  <c r="J11" i="10"/>
  <c r="G11" i="10"/>
  <c r="C11" i="10"/>
  <c r="K10" i="10"/>
  <c r="J10" i="10"/>
  <c r="G10" i="10"/>
  <c r="K9" i="10"/>
  <c r="J9" i="10"/>
  <c r="G9" i="10"/>
  <c r="E9" i="10"/>
  <c r="K8" i="10"/>
  <c r="J8" i="10"/>
  <c r="G8" i="10"/>
  <c r="K7" i="10"/>
  <c r="J7" i="10"/>
  <c r="G7" i="10"/>
  <c r="F5" i="10"/>
  <c r="D5" i="10"/>
  <c r="H5" i="10" s="1"/>
  <c r="B5" i="10"/>
  <c r="H50" i="9"/>
  <c r="F50" i="9"/>
  <c r="D50" i="9"/>
  <c r="E48" i="9" s="1"/>
  <c r="B50" i="9"/>
  <c r="C46" i="9" s="1"/>
  <c r="K48" i="9"/>
  <c r="J48" i="9"/>
  <c r="I48" i="9"/>
  <c r="C48" i="9"/>
  <c r="K47" i="9"/>
  <c r="J47" i="9"/>
  <c r="I47" i="9"/>
  <c r="E47" i="9"/>
  <c r="K46" i="9"/>
  <c r="J46" i="9"/>
  <c r="I46" i="9"/>
  <c r="E46" i="9"/>
  <c r="K45" i="9"/>
  <c r="J45" i="9"/>
  <c r="I45" i="9"/>
  <c r="E45" i="9"/>
  <c r="C45" i="9"/>
  <c r="K44" i="9"/>
  <c r="J44" i="9"/>
  <c r="I44" i="9"/>
  <c r="C44" i="9"/>
  <c r="K43" i="9"/>
  <c r="J43" i="9"/>
  <c r="I43" i="9"/>
  <c r="E43" i="9"/>
  <c r="K42" i="9"/>
  <c r="J42" i="9"/>
  <c r="I42" i="9"/>
  <c r="E42" i="9"/>
  <c r="K41" i="9"/>
  <c r="J41" i="9"/>
  <c r="I41" i="9"/>
  <c r="E41" i="9"/>
  <c r="C41" i="9"/>
  <c r="K40" i="9"/>
  <c r="J40" i="9"/>
  <c r="I40" i="9"/>
  <c r="E40" i="9"/>
  <c r="C40" i="9"/>
  <c r="K39" i="9"/>
  <c r="J39" i="9"/>
  <c r="I39" i="9"/>
  <c r="E39" i="9"/>
  <c r="K38" i="9"/>
  <c r="J38" i="9"/>
  <c r="I38" i="9"/>
  <c r="E38" i="9"/>
  <c r="K37" i="9"/>
  <c r="J37" i="9"/>
  <c r="I37" i="9"/>
  <c r="E37" i="9"/>
  <c r="C37" i="9"/>
  <c r="K36" i="9"/>
  <c r="J36" i="9"/>
  <c r="I36" i="9"/>
  <c r="E36" i="9"/>
  <c r="C36" i="9"/>
  <c r="K35" i="9"/>
  <c r="J35" i="9"/>
  <c r="I35" i="9"/>
  <c r="E35" i="9"/>
  <c r="K34" i="9"/>
  <c r="J34" i="9"/>
  <c r="I34" i="9"/>
  <c r="E34" i="9"/>
  <c r="K33" i="9"/>
  <c r="J33" i="9"/>
  <c r="I33" i="9"/>
  <c r="E33" i="9"/>
  <c r="C33" i="9"/>
  <c r="K32" i="9"/>
  <c r="J32" i="9"/>
  <c r="I32" i="9"/>
  <c r="E32" i="9"/>
  <c r="C32" i="9"/>
  <c r="K31" i="9"/>
  <c r="J31" i="9"/>
  <c r="I31" i="9"/>
  <c r="E31" i="9"/>
  <c r="K30" i="9"/>
  <c r="J30" i="9"/>
  <c r="I30" i="9"/>
  <c r="E30" i="9"/>
  <c r="K29" i="9"/>
  <c r="J29" i="9"/>
  <c r="I29" i="9"/>
  <c r="E29" i="9"/>
  <c r="C29" i="9"/>
  <c r="K28" i="9"/>
  <c r="J28" i="9"/>
  <c r="I28" i="9"/>
  <c r="E28" i="9"/>
  <c r="C28" i="9"/>
  <c r="K27" i="9"/>
  <c r="J27" i="9"/>
  <c r="I27" i="9"/>
  <c r="E27" i="9"/>
  <c r="K26" i="9"/>
  <c r="J26" i="9"/>
  <c r="I26" i="9"/>
  <c r="E26" i="9"/>
  <c r="K25" i="9"/>
  <c r="J25" i="9"/>
  <c r="I25" i="9"/>
  <c r="E25" i="9"/>
  <c r="C25" i="9"/>
  <c r="K24" i="9"/>
  <c r="J24" i="9"/>
  <c r="I24" i="9"/>
  <c r="E24" i="9"/>
  <c r="C24" i="9"/>
  <c r="K23" i="9"/>
  <c r="J23" i="9"/>
  <c r="I23" i="9"/>
  <c r="E23" i="9"/>
  <c r="K22" i="9"/>
  <c r="J22" i="9"/>
  <c r="I22" i="9"/>
  <c r="G22" i="9"/>
  <c r="E22" i="9"/>
  <c r="K21" i="9"/>
  <c r="J21" i="9"/>
  <c r="I21" i="9"/>
  <c r="E21" i="9"/>
  <c r="C21" i="9"/>
  <c r="K20" i="9"/>
  <c r="J20" i="9"/>
  <c r="I20" i="9"/>
  <c r="E20" i="9"/>
  <c r="C20" i="9"/>
  <c r="K19" i="9"/>
  <c r="J19" i="9"/>
  <c r="I19" i="9"/>
  <c r="E19" i="9"/>
  <c r="C19" i="9"/>
  <c r="K18" i="9"/>
  <c r="J18" i="9"/>
  <c r="I18" i="9"/>
  <c r="E18" i="9"/>
  <c r="K17" i="9"/>
  <c r="J17" i="9"/>
  <c r="I17" i="9"/>
  <c r="E17" i="9"/>
  <c r="C17" i="9"/>
  <c r="K16" i="9"/>
  <c r="J16" i="9"/>
  <c r="I16" i="9"/>
  <c r="E16" i="9"/>
  <c r="C16" i="9"/>
  <c r="K15" i="9"/>
  <c r="J15" i="9"/>
  <c r="I15" i="9"/>
  <c r="E15" i="9"/>
  <c r="C15" i="9"/>
  <c r="K14" i="9"/>
  <c r="J14" i="9"/>
  <c r="I14" i="9"/>
  <c r="E14" i="9"/>
  <c r="K13" i="9"/>
  <c r="J13" i="9"/>
  <c r="I13" i="9"/>
  <c r="E13" i="9"/>
  <c r="C13" i="9"/>
  <c r="K12" i="9"/>
  <c r="J12" i="9"/>
  <c r="I12" i="9"/>
  <c r="E12" i="9"/>
  <c r="C12" i="9"/>
  <c r="K11" i="9"/>
  <c r="J11" i="9"/>
  <c r="I11" i="9"/>
  <c r="E11" i="9"/>
  <c r="C11" i="9"/>
  <c r="K10" i="9"/>
  <c r="J10" i="9"/>
  <c r="I10" i="9"/>
  <c r="E10" i="9"/>
  <c r="K9" i="9"/>
  <c r="J9" i="9"/>
  <c r="I9" i="9"/>
  <c r="E9" i="9"/>
  <c r="C9" i="9"/>
  <c r="K8" i="9"/>
  <c r="J8" i="9"/>
  <c r="I8" i="9"/>
  <c r="E8" i="9"/>
  <c r="C8" i="9"/>
  <c r="K7" i="9"/>
  <c r="J7" i="9"/>
  <c r="I7" i="9"/>
  <c r="E7" i="9"/>
  <c r="C7" i="9"/>
  <c r="F5" i="9"/>
  <c r="B5" i="9"/>
  <c r="D5" i="9" s="1"/>
  <c r="H5" i="9" s="1"/>
  <c r="K268" i="8"/>
  <c r="J268" i="8"/>
  <c r="I268" i="8"/>
  <c r="G268" i="8"/>
  <c r="E268" i="8"/>
  <c r="C268" i="8"/>
  <c r="K266" i="8"/>
  <c r="J266" i="8"/>
  <c r="I266" i="8"/>
  <c r="G266" i="8"/>
  <c r="E266" i="8"/>
  <c r="C266" i="8"/>
  <c r="J264" i="8"/>
  <c r="H264" i="8"/>
  <c r="G264" i="8"/>
  <c r="F264" i="8"/>
  <c r="D264" i="8"/>
  <c r="E264" i="8" s="1"/>
  <c r="B264" i="8"/>
  <c r="C264" i="8" s="1"/>
  <c r="K262" i="8"/>
  <c r="J262" i="8"/>
  <c r="I262" i="8"/>
  <c r="G262" i="8"/>
  <c r="E262" i="8"/>
  <c r="C262" i="8"/>
  <c r="H260" i="8"/>
  <c r="G260" i="8"/>
  <c r="F260" i="8"/>
  <c r="D260" i="8"/>
  <c r="E256" i="8" s="1"/>
  <c r="B260" i="8"/>
  <c r="C247" i="8" s="1"/>
  <c r="K258" i="8"/>
  <c r="J258" i="8"/>
  <c r="I258" i="8"/>
  <c r="G258" i="8"/>
  <c r="K257" i="8"/>
  <c r="J257" i="8"/>
  <c r="G257" i="8"/>
  <c r="E257" i="8"/>
  <c r="K256" i="8"/>
  <c r="J256" i="8"/>
  <c r="G256" i="8"/>
  <c r="K255" i="8"/>
  <c r="J255" i="8"/>
  <c r="G255" i="8"/>
  <c r="K254" i="8"/>
  <c r="J254" i="8"/>
  <c r="I254" i="8"/>
  <c r="G254" i="8"/>
  <c r="K253" i="8"/>
  <c r="J253" i="8"/>
  <c r="G253" i="8"/>
  <c r="E253" i="8"/>
  <c r="K252" i="8"/>
  <c r="J252" i="8"/>
  <c r="G252" i="8"/>
  <c r="K251" i="8"/>
  <c r="J251" i="8"/>
  <c r="G251" i="8"/>
  <c r="K250" i="8"/>
  <c r="J250" i="8"/>
  <c r="I250" i="8"/>
  <c r="G250" i="8"/>
  <c r="K249" i="8"/>
  <c r="J249" i="8"/>
  <c r="G249" i="8"/>
  <c r="E249" i="8"/>
  <c r="K248" i="8"/>
  <c r="J248" i="8"/>
  <c r="G248" i="8"/>
  <c r="K247" i="8"/>
  <c r="J247" i="8"/>
  <c r="G247" i="8"/>
  <c r="K246" i="8"/>
  <c r="J246" i="8"/>
  <c r="I246" i="8"/>
  <c r="G246" i="8"/>
  <c r="K245" i="8"/>
  <c r="J245" i="8"/>
  <c r="G245" i="8"/>
  <c r="E245" i="8"/>
  <c r="K244" i="8"/>
  <c r="J244" i="8"/>
  <c r="G244" i="8"/>
  <c r="H241" i="8"/>
  <c r="F241" i="8"/>
  <c r="D241" i="8"/>
  <c r="E236" i="8" s="1"/>
  <c r="C241" i="8"/>
  <c r="B241" i="8"/>
  <c r="K239" i="8"/>
  <c r="J239" i="8"/>
  <c r="C239" i="8"/>
  <c r="K238" i="8"/>
  <c r="J238" i="8"/>
  <c r="C238" i="8"/>
  <c r="K237" i="8"/>
  <c r="J237" i="8"/>
  <c r="C237" i="8"/>
  <c r="K236" i="8"/>
  <c r="J236" i="8"/>
  <c r="C236" i="8"/>
  <c r="K235" i="8"/>
  <c r="J235" i="8"/>
  <c r="G235" i="8"/>
  <c r="C235" i="8"/>
  <c r="K234" i="8"/>
  <c r="J234" i="8"/>
  <c r="C234" i="8"/>
  <c r="K233" i="8"/>
  <c r="J233" i="8"/>
  <c r="I233" i="8"/>
  <c r="C233" i="8"/>
  <c r="K232" i="8"/>
  <c r="J232" i="8"/>
  <c r="E232" i="8"/>
  <c r="C232" i="8"/>
  <c r="K231" i="8"/>
  <c r="J231" i="8"/>
  <c r="G231" i="8"/>
  <c r="C231" i="8"/>
  <c r="K230" i="8"/>
  <c r="J230" i="8"/>
  <c r="C230" i="8"/>
  <c r="K229" i="8"/>
  <c r="J229" i="8"/>
  <c r="I229" i="8"/>
  <c r="C229" i="8"/>
  <c r="K228" i="8"/>
  <c r="J228" i="8"/>
  <c r="E228" i="8"/>
  <c r="C228" i="8"/>
  <c r="K227" i="8"/>
  <c r="J227" i="8"/>
  <c r="C227" i="8"/>
  <c r="K226" i="8"/>
  <c r="J226" i="8"/>
  <c r="C226" i="8"/>
  <c r="K225" i="8"/>
  <c r="J225" i="8"/>
  <c r="C225" i="8"/>
  <c r="K224" i="8"/>
  <c r="J224" i="8"/>
  <c r="E224" i="8"/>
  <c r="C224" i="8"/>
  <c r="K223" i="8"/>
  <c r="J223" i="8"/>
  <c r="C223" i="8"/>
  <c r="K222" i="8"/>
  <c r="J222" i="8"/>
  <c r="C222" i="8"/>
  <c r="K221" i="8"/>
  <c r="J221" i="8"/>
  <c r="C221" i="8"/>
  <c r="H218" i="8"/>
  <c r="G218" i="8"/>
  <c r="F218" i="8"/>
  <c r="D218" i="8"/>
  <c r="B218" i="8"/>
  <c r="C209" i="8" s="1"/>
  <c r="K216" i="8"/>
  <c r="J216" i="8"/>
  <c r="I216" i="8"/>
  <c r="G216" i="8"/>
  <c r="C216" i="8"/>
  <c r="K215" i="8"/>
  <c r="J215" i="8"/>
  <c r="G215" i="8"/>
  <c r="K214" i="8"/>
  <c r="J214" i="8"/>
  <c r="G214" i="8"/>
  <c r="C214" i="8"/>
  <c r="K213" i="8"/>
  <c r="J213" i="8"/>
  <c r="G213" i="8"/>
  <c r="C213" i="8"/>
  <c r="K212" i="8"/>
  <c r="J212" i="8"/>
  <c r="I212" i="8"/>
  <c r="G212" i="8"/>
  <c r="C212" i="8"/>
  <c r="K211" i="8"/>
  <c r="J211" i="8"/>
  <c r="G211" i="8"/>
  <c r="K210" i="8"/>
  <c r="J210" i="8"/>
  <c r="G210" i="8"/>
  <c r="C210" i="8"/>
  <c r="K209" i="8"/>
  <c r="J209" i="8"/>
  <c r="G209" i="8"/>
  <c r="K208" i="8"/>
  <c r="J208" i="8"/>
  <c r="I208" i="8"/>
  <c r="G208" i="8"/>
  <c r="C208" i="8"/>
  <c r="K207" i="8"/>
  <c r="J207" i="8"/>
  <c r="G207" i="8"/>
  <c r="B205" i="8"/>
  <c r="D205" i="8" s="1"/>
  <c r="H205" i="8" s="1"/>
  <c r="K202" i="8"/>
  <c r="J202" i="8"/>
  <c r="I202" i="8"/>
  <c r="G202" i="8"/>
  <c r="E202" i="8"/>
  <c r="C202" i="8"/>
  <c r="J200" i="8"/>
  <c r="H200" i="8"/>
  <c r="G200" i="8"/>
  <c r="F200" i="8"/>
  <c r="D200" i="8"/>
  <c r="E197" i="8" s="1"/>
  <c r="B200" i="8"/>
  <c r="C195" i="8" s="1"/>
  <c r="K198" i="8"/>
  <c r="J198" i="8"/>
  <c r="G198" i="8"/>
  <c r="C198" i="8"/>
  <c r="K197" i="8"/>
  <c r="J197" i="8"/>
  <c r="G197" i="8"/>
  <c r="K196" i="8"/>
  <c r="J196" i="8"/>
  <c r="G196" i="8"/>
  <c r="C196" i="8"/>
  <c r="K195" i="8"/>
  <c r="J195" i="8"/>
  <c r="G195" i="8"/>
  <c r="I192" i="8"/>
  <c r="H192" i="8"/>
  <c r="F192" i="8"/>
  <c r="D192" i="8"/>
  <c r="E188" i="8" s="1"/>
  <c r="B192" i="8"/>
  <c r="K190" i="8"/>
  <c r="J190" i="8"/>
  <c r="I190" i="8"/>
  <c r="C190" i="8"/>
  <c r="K189" i="8"/>
  <c r="J189" i="8"/>
  <c r="I189" i="8"/>
  <c r="C189" i="8"/>
  <c r="K188" i="8"/>
  <c r="J188" i="8"/>
  <c r="I188" i="8"/>
  <c r="K187" i="8"/>
  <c r="J187" i="8"/>
  <c r="I187" i="8"/>
  <c r="C187" i="8"/>
  <c r="K186" i="8"/>
  <c r="J186" i="8"/>
  <c r="I186" i="8"/>
  <c r="C186" i="8"/>
  <c r="K185" i="8"/>
  <c r="J185" i="8"/>
  <c r="I185" i="8"/>
  <c r="C185" i="8"/>
  <c r="K184" i="8"/>
  <c r="J184" i="8"/>
  <c r="I184" i="8"/>
  <c r="K183" i="8"/>
  <c r="J183" i="8"/>
  <c r="I183" i="8"/>
  <c r="G183" i="8"/>
  <c r="C183" i="8"/>
  <c r="B181" i="8"/>
  <c r="F181" i="8" s="1"/>
  <c r="K178" i="8"/>
  <c r="J178" i="8"/>
  <c r="I178" i="8"/>
  <c r="G178" i="8"/>
  <c r="E178" i="8"/>
  <c r="C178" i="8"/>
  <c r="J176" i="8"/>
  <c r="H176" i="8"/>
  <c r="F176" i="8"/>
  <c r="E176" i="8"/>
  <c r="D176" i="8"/>
  <c r="E172" i="8" s="1"/>
  <c r="C176" i="8"/>
  <c r="B176" i="8"/>
  <c r="C174" i="8" s="1"/>
  <c r="K174" i="8"/>
  <c r="J174" i="8"/>
  <c r="I174" i="8"/>
  <c r="G174" i="8"/>
  <c r="E174" i="8"/>
  <c r="K173" i="8"/>
  <c r="J173" i="8"/>
  <c r="E173" i="8"/>
  <c r="C173" i="8"/>
  <c r="K172" i="8"/>
  <c r="J172" i="8"/>
  <c r="I172" i="8"/>
  <c r="C172" i="8"/>
  <c r="K171" i="8"/>
  <c r="J171" i="8"/>
  <c r="I171" i="8"/>
  <c r="E171" i="8"/>
  <c r="C171" i="8"/>
  <c r="K170" i="8"/>
  <c r="J170" i="8"/>
  <c r="E170" i="8"/>
  <c r="C170" i="8"/>
  <c r="K169" i="8"/>
  <c r="J169" i="8"/>
  <c r="E169" i="8"/>
  <c r="C169" i="8"/>
  <c r="K168" i="8"/>
  <c r="J168" i="8"/>
  <c r="I168" i="8"/>
  <c r="G168" i="8"/>
  <c r="C168" i="8"/>
  <c r="K167" i="8"/>
  <c r="J167" i="8"/>
  <c r="E167" i="8"/>
  <c r="C167" i="8"/>
  <c r="K166" i="8"/>
  <c r="J166" i="8"/>
  <c r="E166" i="8"/>
  <c r="C166" i="8"/>
  <c r="K165" i="8"/>
  <c r="J165" i="8"/>
  <c r="E165" i="8"/>
  <c r="C165" i="8"/>
  <c r="K164" i="8"/>
  <c r="J164" i="8"/>
  <c r="I164" i="8"/>
  <c r="C164" i="8"/>
  <c r="K163" i="8"/>
  <c r="J163" i="8"/>
  <c r="E163" i="8"/>
  <c r="C163" i="8"/>
  <c r="H160" i="8"/>
  <c r="G160" i="8"/>
  <c r="F160" i="8"/>
  <c r="E160" i="8"/>
  <c r="D160" i="8"/>
  <c r="B160" i="8"/>
  <c r="C160" i="8" s="1"/>
  <c r="K158" i="8"/>
  <c r="J158" i="8"/>
  <c r="I158" i="8"/>
  <c r="G158" i="8"/>
  <c r="E158" i="8"/>
  <c r="C158" i="8"/>
  <c r="F156" i="8"/>
  <c r="B156" i="8"/>
  <c r="D156" i="8" s="1"/>
  <c r="H156" i="8" s="1"/>
  <c r="K153" i="8"/>
  <c r="J153" i="8"/>
  <c r="I153" i="8"/>
  <c r="G153" i="8"/>
  <c r="E153" i="8"/>
  <c r="C153" i="8"/>
  <c r="H151" i="8"/>
  <c r="F151" i="8"/>
  <c r="G151" i="8" s="1"/>
  <c r="D151" i="8"/>
  <c r="E148" i="8" s="1"/>
  <c r="B151" i="8"/>
  <c r="C151" i="8" s="1"/>
  <c r="K149" i="8"/>
  <c r="J149" i="8"/>
  <c r="G149" i="8"/>
  <c r="C149" i="8"/>
  <c r="K148" i="8"/>
  <c r="J148" i="8"/>
  <c r="I148" i="8"/>
  <c r="G148" i="8"/>
  <c r="C148" i="8"/>
  <c r="K147" i="8"/>
  <c r="J147" i="8"/>
  <c r="E147" i="8"/>
  <c r="C147" i="8"/>
  <c r="K146" i="8"/>
  <c r="J146" i="8"/>
  <c r="C146" i="8"/>
  <c r="K145" i="8"/>
  <c r="J145" i="8"/>
  <c r="G145" i="8"/>
  <c r="C145" i="8"/>
  <c r="K144" i="8"/>
  <c r="J144" i="8"/>
  <c r="I144" i="8"/>
  <c r="G144" i="8"/>
  <c r="C144" i="8"/>
  <c r="K143" i="8"/>
  <c r="J143" i="8"/>
  <c r="E143" i="8"/>
  <c r="C143" i="8"/>
  <c r="K142" i="8"/>
  <c r="J142" i="8"/>
  <c r="C142" i="8"/>
  <c r="K139" i="8"/>
  <c r="J139" i="8"/>
  <c r="H139" i="8"/>
  <c r="I139" i="8" s="1"/>
  <c r="F139" i="8"/>
  <c r="G139" i="8" s="1"/>
  <c r="D139" i="8"/>
  <c r="E135" i="8" s="1"/>
  <c r="B139" i="8"/>
  <c r="K137" i="8"/>
  <c r="J137" i="8"/>
  <c r="G137" i="8"/>
  <c r="K136" i="8"/>
  <c r="J136" i="8"/>
  <c r="G136" i="8"/>
  <c r="K135" i="8"/>
  <c r="J135" i="8"/>
  <c r="I135" i="8"/>
  <c r="G135" i="8"/>
  <c r="F133" i="8"/>
  <c r="B133" i="8"/>
  <c r="D133" i="8" s="1"/>
  <c r="H133" i="8" s="1"/>
  <c r="K130" i="8"/>
  <c r="J130" i="8"/>
  <c r="I130" i="8"/>
  <c r="G130" i="8"/>
  <c r="E130" i="8"/>
  <c r="C130" i="8"/>
  <c r="H128" i="8"/>
  <c r="F128" i="8"/>
  <c r="G128" i="8" s="1"/>
  <c r="D128" i="8"/>
  <c r="E125" i="8" s="1"/>
  <c r="B128" i="8"/>
  <c r="C128" i="8" s="1"/>
  <c r="K126" i="8"/>
  <c r="J126" i="8"/>
  <c r="G126" i="8"/>
  <c r="C126" i="8"/>
  <c r="K125" i="8"/>
  <c r="J125" i="8"/>
  <c r="G125" i="8"/>
  <c r="C125" i="8"/>
  <c r="K124" i="8"/>
  <c r="J124" i="8"/>
  <c r="E124" i="8"/>
  <c r="C124" i="8"/>
  <c r="K123" i="8"/>
  <c r="J123" i="8"/>
  <c r="C123" i="8"/>
  <c r="K122" i="8"/>
  <c r="J122" i="8"/>
  <c r="G122" i="8"/>
  <c r="C122" i="8"/>
  <c r="K121" i="8"/>
  <c r="J121" i="8"/>
  <c r="G121" i="8"/>
  <c r="C121" i="8"/>
  <c r="K120" i="8"/>
  <c r="J120" i="8"/>
  <c r="E120" i="8"/>
  <c r="C120" i="8"/>
  <c r="K119" i="8"/>
  <c r="J119" i="8"/>
  <c r="C119" i="8"/>
  <c r="K118" i="8"/>
  <c r="J118" i="8"/>
  <c r="G118" i="8"/>
  <c r="C118" i="8"/>
  <c r="K117" i="8"/>
  <c r="J117" i="8"/>
  <c r="G117" i="8"/>
  <c r="C117" i="8"/>
  <c r="K116" i="8"/>
  <c r="J116" i="8"/>
  <c r="E116" i="8"/>
  <c r="C116" i="8"/>
  <c r="K115" i="8"/>
  <c r="J115" i="8"/>
  <c r="C115" i="8"/>
  <c r="K114" i="8"/>
  <c r="J114" i="8"/>
  <c r="G114" i="8"/>
  <c r="C114" i="8"/>
  <c r="K113" i="8"/>
  <c r="J113" i="8"/>
  <c r="G113" i="8"/>
  <c r="C113" i="8"/>
  <c r="K112" i="8"/>
  <c r="J112" i="8"/>
  <c r="E112" i="8"/>
  <c r="C112" i="8"/>
  <c r="K111" i="8"/>
  <c r="J111" i="8"/>
  <c r="C111" i="8"/>
  <c r="K108" i="8"/>
  <c r="J108" i="8"/>
  <c r="H108" i="8"/>
  <c r="I108" i="8" s="1"/>
  <c r="F108" i="8"/>
  <c r="G108" i="8" s="1"/>
  <c r="D108" i="8"/>
  <c r="E104" i="8" s="1"/>
  <c r="B108" i="8"/>
  <c r="K106" i="8"/>
  <c r="J106" i="8"/>
  <c r="G106" i="8"/>
  <c r="K105" i="8"/>
  <c r="J105" i="8"/>
  <c r="G105" i="8"/>
  <c r="K104" i="8"/>
  <c r="J104" i="8"/>
  <c r="I104" i="8"/>
  <c r="G104" i="8"/>
  <c r="K103" i="8"/>
  <c r="J103" i="8"/>
  <c r="E103" i="8"/>
  <c r="C103" i="8"/>
  <c r="K102" i="8"/>
  <c r="J102" i="8"/>
  <c r="G102" i="8"/>
  <c r="K101" i="8"/>
  <c r="J101" i="8"/>
  <c r="G101" i="8"/>
  <c r="K100" i="8"/>
  <c r="J100" i="8"/>
  <c r="I100" i="8"/>
  <c r="G100" i="8"/>
  <c r="C100" i="8"/>
  <c r="K99" i="8"/>
  <c r="J99" i="8"/>
  <c r="E99" i="8"/>
  <c r="C99" i="8"/>
  <c r="K98" i="8"/>
  <c r="J98" i="8"/>
  <c r="G98" i="8"/>
  <c r="K97" i="8"/>
  <c r="J97" i="8"/>
  <c r="G97" i="8"/>
  <c r="K96" i="8"/>
  <c r="J96" i="8"/>
  <c r="I96" i="8"/>
  <c r="G96" i="8"/>
  <c r="C96" i="8"/>
  <c r="K95" i="8"/>
  <c r="J95" i="8"/>
  <c r="E95" i="8"/>
  <c r="C95" i="8"/>
  <c r="F93" i="8"/>
  <c r="B93" i="8"/>
  <c r="D93" i="8" s="1"/>
  <c r="H93" i="8" s="1"/>
  <c r="K90" i="8"/>
  <c r="J90" i="8"/>
  <c r="I90" i="8"/>
  <c r="G90" i="8"/>
  <c r="E90" i="8"/>
  <c r="C90" i="8"/>
  <c r="H88" i="8"/>
  <c r="I83" i="8" s="1"/>
  <c r="G88" i="8"/>
  <c r="F88" i="8"/>
  <c r="D88" i="8"/>
  <c r="B88" i="8"/>
  <c r="C88" i="8" s="1"/>
  <c r="K86" i="8"/>
  <c r="J86" i="8"/>
  <c r="I86" i="8"/>
  <c r="G86" i="8"/>
  <c r="C86" i="8"/>
  <c r="K85" i="8"/>
  <c r="J85" i="8"/>
  <c r="E85" i="8"/>
  <c r="C85" i="8"/>
  <c r="K84" i="8"/>
  <c r="J84" i="8"/>
  <c r="K83" i="8"/>
  <c r="J83" i="8"/>
  <c r="G83" i="8"/>
  <c r="C83" i="8"/>
  <c r="K82" i="8"/>
  <c r="J82" i="8"/>
  <c r="I82" i="8"/>
  <c r="G82" i="8"/>
  <c r="C82" i="8"/>
  <c r="K81" i="8"/>
  <c r="J81" i="8"/>
  <c r="E81" i="8"/>
  <c r="C81" i="8"/>
  <c r="K80" i="8"/>
  <c r="J80" i="8"/>
  <c r="K79" i="8"/>
  <c r="J79" i="8"/>
  <c r="G79" i="8"/>
  <c r="C79" i="8"/>
  <c r="K78" i="8"/>
  <c r="J78" i="8"/>
  <c r="I78" i="8"/>
  <c r="G78" i="8"/>
  <c r="C78" i="8"/>
  <c r="K77" i="8"/>
  <c r="J77" i="8"/>
  <c r="E77" i="8"/>
  <c r="C77" i="8"/>
  <c r="H74" i="8"/>
  <c r="K74" i="8" s="1"/>
  <c r="F74" i="8"/>
  <c r="G74" i="8" s="1"/>
  <c r="D74" i="8"/>
  <c r="J74" i="8" s="1"/>
  <c r="B74" i="8"/>
  <c r="C64" i="8" s="1"/>
  <c r="K72" i="8"/>
  <c r="J72" i="8"/>
  <c r="G72" i="8"/>
  <c r="K71" i="8"/>
  <c r="J71" i="8"/>
  <c r="G71" i="8"/>
  <c r="K70" i="8"/>
  <c r="J70" i="8"/>
  <c r="G70" i="8"/>
  <c r="K69" i="8"/>
  <c r="J69" i="8"/>
  <c r="I69" i="8"/>
  <c r="G69" i="8"/>
  <c r="K68" i="8"/>
  <c r="J68" i="8"/>
  <c r="G68" i="8"/>
  <c r="K67" i="8"/>
  <c r="J67" i="8"/>
  <c r="G67" i="8"/>
  <c r="K66" i="8"/>
  <c r="J66" i="8"/>
  <c r="G66" i="8"/>
  <c r="K65" i="8"/>
  <c r="J65" i="8"/>
  <c r="I65" i="8"/>
  <c r="G65" i="8"/>
  <c r="K64" i="8"/>
  <c r="J64" i="8"/>
  <c r="G64" i="8"/>
  <c r="K63" i="8"/>
  <c r="J63" i="8"/>
  <c r="G63" i="8"/>
  <c r="K62" i="8"/>
  <c r="J62" i="8"/>
  <c r="G62" i="8"/>
  <c r="K61" i="8"/>
  <c r="J61" i="8"/>
  <c r="I61" i="8"/>
  <c r="G61" i="8"/>
  <c r="K60" i="8"/>
  <c r="J60" i="8"/>
  <c r="G60" i="8"/>
  <c r="K59" i="8"/>
  <c r="J59" i="8"/>
  <c r="G59" i="8"/>
  <c r="K58" i="8"/>
  <c r="J58" i="8"/>
  <c r="G58" i="8"/>
  <c r="K57" i="8"/>
  <c r="J57" i="8"/>
  <c r="I57" i="8"/>
  <c r="G57" i="8"/>
  <c r="K56" i="8"/>
  <c r="J56" i="8"/>
  <c r="G56" i="8"/>
  <c r="E56" i="8"/>
  <c r="C56" i="8"/>
  <c r="K55" i="8"/>
  <c r="J55" i="8"/>
  <c r="G55" i="8"/>
  <c r="K54" i="8"/>
  <c r="J54" i="8"/>
  <c r="G54" i="8"/>
  <c r="K53" i="8"/>
  <c r="J53" i="8"/>
  <c r="I53" i="8"/>
  <c r="G53" i="8"/>
  <c r="K52" i="8"/>
  <c r="J52" i="8"/>
  <c r="G52" i="8"/>
  <c r="E52" i="8"/>
  <c r="K51" i="8"/>
  <c r="J51" i="8"/>
  <c r="G51" i="8"/>
  <c r="B49" i="8"/>
  <c r="D49" i="8" s="1"/>
  <c r="H49" i="8" s="1"/>
  <c r="K46" i="8"/>
  <c r="J46" i="8"/>
  <c r="I46" i="8"/>
  <c r="G46" i="8"/>
  <c r="E46" i="8"/>
  <c r="C46" i="8"/>
  <c r="J44" i="8"/>
  <c r="H44" i="8"/>
  <c r="I39" i="8" s="1"/>
  <c r="F44" i="8"/>
  <c r="G44" i="8" s="1"/>
  <c r="D44" i="8"/>
  <c r="B44" i="8"/>
  <c r="K42" i="8"/>
  <c r="J42" i="8"/>
  <c r="G42" i="8"/>
  <c r="E42" i="8"/>
  <c r="C42" i="8"/>
  <c r="K41" i="8"/>
  <c r="J41" i="8"/>
  <c r="G41" i="8"/>
  <c r="K40" i="8"/>
  <c r="J40" i="8"/>
  <c r="G40" i="8"/>
  <c r="C40" i="8"/>
  <c r="K39" i="8"/>
  <c r="J39" i="8"/>
  <c r="G39" i="8"/>
  <c r="C39" i="8"/>
  <c r="K38" i="8"/>
  <c r="J38" i="8"/>
  <c r="G38" i="8"/>
  <c r="E38" i="8"/>
  <c r="H35" i="8"/>
  <c r="F35" i="8"/>
  <c r="G35" i="8" s="1"/>
  <c r="D35" i="8"/>
  <c r="B35" i="8"/>
  <c r="C35" i="8" s="1"/>
  <c r="K33" i="8"/>
  <c r="J33" i="8"/>
  <c r="K32" i="8"/>
  <c r="J32" i="8"/>
  <c r="G32" i="8"/>
  <c r="C32" i="8"/>
  <c r="K31" i="8"/>
  <c r="J31" i="8"/>
  <c r="K30" i="8"/>
  <c r="J30" i="8"/>
  <c r="I30" i="8"/>
  <c r="G30" i="8"/>
  <c r="K29" i="8"/>
  <c r="J29" i="8"/>
  <c r="G29" i="8"/>
  <c r="K28" i="8"/>
  <c r="J28" i="8"/>
  <c r="K27" i="8"/>
  <c r="J27" i="8"/>
  <c r="K26" i="8"/>
  <c r="J26" i="8"/>
  <c r="K25" i="8"/>
  <c r="J25" i="8"/>
  <c r="G25" i="8"/>
  <c r="E25" i="8"/>
  <c r="C25" i="8"/>
  <c r="K24" i="8"/>
  <c r="J24" i="8"/>
  <c r="K23" i="8"/>
  <c r="J23" i="8"/>
  <c r="G23" i="8"/>
  <c r="C23" i="8"/>
  <c r="K22" i="8"/>
  <c r="J22" i="8"/>
  <c r="I22" i="8"/>
  <c r="G22" i="8"/>
  <c r="K21" i="8"/>
  <c r="J21" i="8"/>
  <c r="G21" i="8"/>
  <c r="K20" i="8"/>
  <c r="J20" i="8"/>
  <c r="K19" i="8"/>
  <c r="J19" i="8"/>
  <c r="D17" i="8"/>
  <c r="H17" i="8" s="1"/>
  <c r="B17" i="8"/>
  <c r="F17" i="8" s="1"/>
  <c r="K14" i="8"/>
  <c r="J14" i="8"/>
  <c r="I14" i="8"/>
  <c r="G14" i="8"/>
  <c r="E14" i="8"/>
  <c r="C14" i="8"/>
  <c r="H12" i="8"/>
  <c r="F12" i="8"/>
  <c r="G12" i="8" s="1"/>
  <c r="D12" i="8"/>
  <c r="B12" i="8"/>
  <c r="C12" i="8" s="1"/>
  <c r="K10" i="8"/>
  <c r="J10" i="8"/>
  <c r="C10" i="8"/>
  <c r="K9" i="8"/>
  <c r="J9" i="8"/>
  <c r="C9" i="8"/>
  <c r="K8" i="8"/>
  <c r="J8" i="8"/>
  <c r="C8" i="8"/>
  <c r="K7" i="8"/>
  <c r="J7" i="8"/>
  <c r="C7" i="8"/>
  <c r="B5" i="8"/>
  <c r="D5" i="8" s="1"/>
  <c r="H5" i="8" s="1"/>
  <c r="B42" i="7"/>
  <c r="G42" i="7" s="1"/>
  <c r="I42" i="7" s="1"/>
  <c r="G41" i="7"/>
  <c r="I41" i="7" s="1"/>
  <c r="E41" i="7"/>
  <c r="D41" i="7"/>
  <c r="H41" i="7" s="1"/>
  <c r="J41" i="7" s="1"/>
  <c r="C41" i="7"/>
  <c r="B41" i="7"/>
  <c r="I39" i="7"/>
  <c r="H39" i="7"/>
  <c r="J39" i="7" s="1"/>
  <c r="G39" i="7"/>
  <c r="H38" i="7"/>
  <c r="J38" i="7" s="1"/>
  <c r="G38" i="7"/>
  <c r="I38" i="7" s="1"/>
  <c r="H37" i="7"/>
  <c r="J37" i="7" s="1"/>
  <c r="G37" i="7"/>
  <c r="I37" i="7" s="1"/>
  <c r="J36" i="7"/>
  <c r="H36" i="7"/>
  <c r="G36" i="7"/>
  <c r="I36" i="7" s="1"/>
  <c r="I35" i="7"/>
  <c r="H35" i="7"/>
  <c r="J35" i="7" s="1"/>
  <c r="G35" i="7"/>
  <c r="J34" i="7"/>
  <c r="H34" i="7"/>
  <c r="G34" i="7"/>
  <c r="I34" i="7" s="1"/>
  <c r="I33" i="7"/>
  <c r="H33" i="7"/>
  <c r="J33" i="7" s="1"/>
  <c r="G33" i="7"/>
  <c r="J32" i="7"/>
  <c r="I32" i="7"/>
  <c r="H32" i="7"/>
  <c r="G32" i="7"/>
  <c r="H31" i="7"/>
  <c r="J31" i="7" s="1"/>
  <c r="G31" i="7"/>
  <c r="I31" i="7" s="1"/>
  <c r="J30" i="7"/>
  <c r="H30" i="7"/>
  <c r="G30" i="7"/>
  <c r="I30" i="7" s="1"/>
  <c r="H29" i="7"/>
  <c r="J29" i="7" s="1"/>
  <c r="G29" i="7"/>
  <c r="I29" i="7" s="1"/>
  <c r="J28" i="7"/>
  <c r="H28" i="7"/>
  <c r="G28" i="7"/>
  <c r="I28" i="7" s="1"/>
  <c r="H27" i="7"/>
  <c r="J27" i="7" s="1"/>
  <c r="G27" i="7"/>
  <c r="I27" i="7" s="1"/>
  <c r="J26" i="7"/>
  <c r="I26" i="7"/>
  <c r="H26" i="7"/>
  <c r="G26" i="7"/>
  <c r="H25" i="7"/>
  <c r="J25" i="7" s="1"/>
  <c r="G25" i="7"/>
  <c r="I25" i="7" s="1"/>
  <c r="J24" i="7"/>
  <c r="I24" i="7"/>
  <c r="H24" i="7"/>
  <c r="G24" i="7"/>
  <c r="H23" i="7"/>
  <c r="J23" i="7" s="1"/>
  <c r="G23" i="7"/>
  <c r="I23" i="7" s="1"/>
  <c r="J22" i="7"/>
  <c r="H22" i="7"/>
  <c r="G22" i="7"/>
  <c r="I22" i="7" s="1"/>
  <c r="H21" i="7"/>
  <c r="J21" i="7" s="1"/>
  <c r="G21" i="7"/>
  <c r="I21" i="7" s="1"/>
  <c r="J20" i="7"/>
  <c r="H20" i="7"/>
  <c r="G20" i="7"/>
  <c r="I20" i="7" s="1"/>
  <c r="H19" i="7"/>
  <c r="J19" i="7" s="1"/>
  <c r="G19" i="7"/>
  <c r="I19" i="7" s="1"/>
  <c r="J18" i="7"/>
  <c r="H18" i="7"/>
  <c r="G18" i="7"/>
  <c r="I18" i="7" s="1"/>
  <c r="H17" i="7"/>
  <c r="J17" i="7" s="1"/>
  <c r="G17" i="7"/>
  <c r="I17" i="7" s="1"/>
  <c r="J16" i="7"/>
  <c r="H16" i="7"/>
  <c r="G16" i="7"/>
  <c r="I16" i="7" s="1"/>
  <c r="H15" i="7"/>
  <c r="J15" i="7" s="1"/>
  <c r="G15" i="7"/>
  <c r="I15" i="7" s="1"/>
  <c r="I11" i="7"/>
  <c r="G11" i="7"/>
  <c r="E11" i="7"/>
  <c r="D11" i="7"/>
  <c r="H11" i="7" s="1"/>
  <c r="C11" i="7"/>
  <c r="C42" i="7" s="1"/>
  <c r="B11" i="7"/>
  <c r="J9" i="7"/>
  <c r="I9" i="7"/>
  <c r="H9" i="7"/>
  <c r="G9" i="7"/>
  <c r="D5" i="7"/>
  <c r="B5" i="7"/>
  <c r="C5" i="7" s="1"/>
  <c r="E5" i="7" s="1"/>
  <c r="E42" i="6"/>
  <c r="D42" i="6"/>
  <c r="H42" i="6" s="1"/>
  <c r="C42" i="6"/>
  <c r="I42" i="6" s="1"/>
  <c r="B42" i="6"/>
  <c r="G42" i="6" s="1"/>
  <c r="J40" i="6"/>
  <c r="H40" i="6"/>
  <c r="G40" i="6"/>
  <c r="I40" i="6" s="1"/>
  <c r="H38" i="6"/>
  <c r="J38" i="6" s="1"/>
  <c r="G38" i="6"/>
  <c r="I38" i="6" s="1"/>
  <c r="J37" i="6"/>
  <c r="H37" i="6"/>
  <c r="G37" i="6"/>
  <c r="I37" i="6" s="1"/>
  <c r="H36" i="6"/>
  <c r="J36" i="6" s="1"/>
  <c r="G36" i="6"/>
  <c r="I36" i="6" s="1"/>
  <c r="J33" i="6"/>
  <c r="H33" i="6"/>
  <c r="G33" i="6"/>
  <c r="I33" i="6" s="1"/>
  <c r="H32" i="6"/>
  <c r="J32" i="6" s="1"/>
  <c r="G32" i="6"/>
  <c r="I32" i="6" s="1"/>
  <c r="J29" i="6"/>
  <c r="H29" i="6"/>
  <c r="G29" i="6"/>
  <c r="I29" i="6" s="1"/>
  <c r="H28" i="6"/>
  <c r="J28" i="6" s="1"/>
  <c r="G28" i="6"/>
  <c r="I28" i="6" s="1"/>
  <c r="J27" i="6"/>
  <c r="H27" i="6"/>
  <c r="G27" i="6"/>
  <c r="I27" i="6" s="1"/>
  <c r="H26" i="6"/>
  <c r="J26" i="6" s="1"/>
  <c r="G26" i="6"/>
  <c r="I26" i="6" s="1"/>
  <c r="J23" i="6"/>
  <c r="H23" i="6"/>
  <c r="G23" i="6"/>
  <c r="I23" i="6" s="1"/>
  <c r="H22" i="6"/>
  <c r="J22" i="6" s="1"/>
  <c r="G22" i="6"/>
  <c r="I22" i="6" s="1"/>
  <c r="J21" i="6"/>
  <c r="H21" i="6"/>
  <c r="G21" i="6"/>
  <c r="I21" i="6" s="1"/>
  <c r="H20" i="6"/>
  <c r="J20" i="6" s="1"/>
  <c r="G20" i="6"/>
  <c r="I20" i="6" s="1"/>
  <c r="J17" i="6"/>
  <c r="H17" i="6"/>
  <c r="G17" i="6"/>
  <c r="I17" i="6" s="1"/>
  <c r="H16" i="6"/>
  <c r="J16" i="6" s="1"/>
  <c r="G16" i="6"/>
  <c r="I16" i="6" s="1"/>
  <c r="J15" i="6"/>
  <c r="H15" i="6"/>
  <c r="G15" i="6"/>
  <c r="I15" i="6" s="1"/>
  <c r="H14" i="6"/>
  <c r="J14" i="6" s="1"/>
  <c r="G14" i="6"/>
  <c r="I14" i="6" s="1"/>
  <c r="J11" i="6"/>
  <c r="H11" i="6"/>
  <c r="G11" i="6"/>
  <c r="I11" i="6" s="1"/>
  <c r="H10" i="6"/>
  <c r="J10" i="6" s="1"/>
  <c r="G10" i="6"/>
  <c r="I10" i="6" s="1"/>
  <c r="J9" i="6"/>
  <c r="H9" i="6"/>
  <c r="G9" i="6"/>
  <c r="I9" i="6" s="1"/>
  <c r="H8" i="6"/>
  <c r="J8" i="6" s="1"/>
  <c r="G8" i="6"/>
  <c r="I8" i="6" s="1"/>
  <c r="B5" i="6"/>
  <c r="C5" i="6" s="1"/>
  <c r="E5" i="6" s="1"/>
  <c r="G33" i="5"/>
  <c r="I33" i="5" s="1"/>
  <c r="E33" i="5"/>
  <c r="D33" i="5"/>
  <c r="H33" i="5" s="1"/>
  <c r="J33" i="5" s="1"/>
  <c r="C33" i="5"/>
  <c r="B33" i="5"/>
  <c r="H31" i="5"/>
  <c r="J31" i="5" s="1"/>
  <c r="G31" i="5"/>
  <c r="I31" i="5" s="1"/>
  <c r="J29" i="5"/>
  <c r="I29" i="5"/>
  <c r="H29" i="5"/>
  <c r="G29" i="5"/>
  <c r="H28" i="5"/>
  <c r="J28" i="5" s="1"/>
  <c r="G28" i="5"/>
  <c r="I28" i="5" s="1"/>
  <c r="J27" i="5"/>
  <c r="I27" i="5"/>
  <c r="H27" i="5"/>
  <c r="G27" i="5"/>
  <c r="H26" i="5"/>
  <c r="J26" i="5" s="1"/>
  <c r="G26" i="5"/>
  <c r="I26" i="5" s="1"/>
  <c r="G25" i="5"/>
  <c r="I25" i="5" s="1"/>
  <c r="E25" i="5"/>
  <c r="D25" i="5"/>
  <c r="H25" i="5" s="1"/>
  <c r="C25" i="5"/>
  <c r="B25" i="5"/>
  <c r="J23" i="5"/>
  <c r="H23" i="5"/>
  <c r="G23" i="5"/>
  <c r="I23" i="5" s="1"/>
  <c r="H22" i="5"/>
  <c r="J22" i="5" s="1"/>
  <c r="G22" i="5"/>
  <c r="I22" i="5" s="1"/>
  <c r="J21" i="5"/>
  <c r="H21" i="5"/>
  <c r="G21" i="5"/>
  <c r="I21" i="5" s="1"/>
  <c r="H20" i="5"/>
  <c r="J20" i="5" s="1"/>
  <c r="G20" i="5"/>
  <c r="I20" i="5" s="1"/>
  <c r="G19" i="5"/>
  <c r="I19" i="5" s="1"/>
  <c r="E19" i="5"/>
  <c r="D19" i="5"/>
  <c r="H19" i="5" s="1"/>
  <c r="C19" i="5"/>
  <c r="B19" i="5"/>
  <c r="J17" i="5"/>
  <c r="H17" i="5"/>
  <c r="G17" i="5"/>
  <c r="I17" i="5" s="1"/>
  <c r="J16" i="5"/>
  <c r="I16" i="5"/>
  <c r="H16" i="5"/>
  <c r="G16" i="5"/>
  <c r="J15" i="5"/>
  <c r="H15" i="5"/>
  <c r="G15" i="5"/>
  <c r="I15" i="5" s="1"/>
  <c r="J14" i="5"/>
  <c r="I14" i="5"/>
  <c r="H14" i="5"/>
  <c r="G14" i="5"/>
  <c r="E13" i="5"/>
  <c r="D13" i="5"/>
  <c r="H13" i="5" s="1"/>
  <c r="C13" i="5"/>
  <c r="B13" i="5"/>
  <c r="G13" i="5" s="1"/>
  <c r="J11" i="5"/>
  <c r="H11" i="5"/>
  <c r="G11" i="5"/>
  <c r="I11" i="5" s="1"/>
  <c r="H10" i="5"/>
  <c r="J10" i="5" s="1"/>
  <c r="G10" i="5"/>
  <c r="I10" i="5" s="1"/>
  <c r="J9" i="5"/>
  <c r="H9" i="5"/>
  <c r="G9" i="5"/>
  <c r="I9" i="5" s="1"/>
  <c r="H8" i="5"/>
  <c r="J8" i="5" s="1"/>
  <c r="G8" i="5"/>
  <c r="I8" i="5" s="1"/>
  <c r="E7" i="5"/>
  <c r="D7" i="5"/>
  <c r="H7" i="5" s="1"/>
  <c r="C7" i="5"/>
  <c r="B7" i="5"/>
  <c r="G7" i="5" s="1"/>
  <c r="B5" i="5"/>
  <c r="C5" i="5" s="1"/>
  <c r="E5" i="5" s="1"/>
  <c r="E75" i="4"/>
  <c r="D75" i="4"/>
  <c r="C75" i="4"/>
  <c r="B75" i="4"/>
  <c r="H73" i="4"/>
  <c r="G73" i="4"/>
  <c r="H72" i="4"/>
  <c r="G72" i="4"/>
  <c r="H71" i="4"/>
  <c r="G71" i="4"/>
  <c r="H70" i="4"/>
  <c r="G70" i="4"/>
  <c r="H69" i="4"/>
  <c r="G69" i="4"/>
  <c r="H68" i="4"/>
  <c r="G68" i="4"/>
  <c r="H67" i="4"/>
  <c r="G67" i="4"/>
  <c r="H66" i="4"/>
  <c r="G66" i="4"/>
  <c r="H65" i="4"/>
  <c r="G65" i="4"/>
  <c r="H64" i="4"/>
  <c r="G64" i="4"/>
  <c r="H63" i="4"/>
  <c r="G63" i="4"/>
  <c r="H62" i="4"/>
  <c r="G62" i="4"/>
  <c r="H61" i="4"/>
  <c r="G61" i="4"/>
  <c r="H60" i="4"/>
  <c r="G60" i="4"/>
  <c r="H59" i="4"/>
  <c r="G59" i="4"/>
  <c r="H58" i="4"/>
  <c r="G58" i="4"/>
  <c r="H57" i="4"/>
  <c r="G57" i="4"/>
  <c r="H56" i="4"/>
  <c r="G56" i="4"/>
  <c r="H55" i="4"/>
  <c r="G55" i="4"/>
  <c r="H54" i="4"/>
  <c r="G54" i="4"/>
  <c r="H53" i="4"/>
  <c r="G53" i="4"/>
  <c r="H52" i="4"/>
  <c r="G52" i="4"/>
  <c r="H51" i="4"/>
  <c r="G51" i="4"/>
  <c r="H50" i="4"/>
  <c r="G50" i="4"/>
  <c r="H49" i="4"/>
  <c r="G49" i="4"/>
  <c r="H48" i="4"/>
  <c r="G48" i="4"/>
  <c r="H47" i="4"/>
  <c r="G47" i="4"/>
  <c r="H46" i="4"/>
  <c r="G46" i="4"/>
  <c r="H45" i="4"/>
  <c r="G45" i="4"/>
  <c r="H44" i="4"/>
  <c r="G44" i="4"/>
  <c r="H43" i="4"/>
  <c r="G43" i="4"/>
  <c r="H42" i="4"/>
  <c r="G42" i="4"/>
  <c r="H41" i="4"/>
  <c r="G41" i="4"/>
  <c r="H40" i="4"/>
  <c r="G40" i="4"/>
  <c r="H39" i="4"/>
  <c r="G39" i="4"/>
  <c r="H38" i="4"/>
  <c r="G38" i="4"/>
  <c r="H37" i="4"/>
  <c r="G37" i="4"/>
  <c r="H36" i="4"/>
  <c r="G36" i="4"/>
  <c r="H35" i="4"/>
  <c r="G35" i="4"/>
  <c r="H34" i="4"/>
  <c r="G34" i="4"/>
  <c r="H33" i="4"/>
  <c r="G33" i="4"/>
  <c r="H32" i="4"/>
  <c r="G32" i="4"/>
  <c r="H31" i="4"/>
  <c r="G31" i="4"/>
  <c r="H30" i="4"/>
  <c r="G30" i="4"/>
  <c r="H29" i="4"/>
  <c r="G29" i="4"/>
  <c r="H28" i="4"/>
  <c r="G28" i="4"/>
  <c r="H27" i="4"/>
  <c r="G27" i="4"/>
  <c r="H26" i="4"/>
  <c r="G26" i="4"/>
  <c r="H25" i="4"/>
  <c r="G25" i="4"/>
  <c r="H24" i="4"/>
  <c r="G24" i="4"/>
  <c r="H23" i="4"/>
  <c r="G23" i="4"/>
  <c r="H22" i="4"/>
  <c r="G22" i="4"/>
  <c r="H21" i="4"/>
  <c r="G21" i="4"/>
  <c r="H20" i="4"/>
  <c r="G20" i="4"/>
  <c r="H19" i="4"/>
  <c r="G19" i="4"/>
  <c r="H18" i="4"/>
  <c r="G18" i="4"/>
  <c r="H17" i="4"/>
  <c r="G17" i="4"/>
  <c r="H16" i="4"/>
  <c r="G16" i="4"/>
  <c r="H15" i="4"/>
  <c r="G15" i="4"/>
  <c r="H14" i="4"/>
  <c r="G14" i="4"/>
  <c r="H13" i="4"/>
  <c r="G13" i="4"/>
  <c r="H12" i="4"/>
  <c r="G12" i="4"/>
  <c r="H11" i="4"/>
  <c r="G11" i="4"/>
  <c r="H10" i="4"/>
  <c r="G10" i="4"/>
  <c r="H9" i="4"/>
  <c r="G9" i="4"/>
  <c r="H8" i="4"/>
  <c r="G8" i="4"/>
  <c r="H7" i="4"/>
  <c r="G7" i="4"/>
  <c r="H6" i="4"/>
  <c r="H75" i="4" s="1"/>
  <c r="G6" i="4"/>
  <c r="G75" i="4" s="1"/>
  <c r="D5" i="4"/>
  <c r="B5" i="4"/>
  <c r="C5" i="4" s="1"/>
  <c r="E5" i="4" s="1"/>
  <c r="E75" i="3"/>
  <c r="J75" i="3" s="1"/>
  <c r="D75" i="3"/>
  <c r="C75" i="3"/>
  <c r="B75" i="3"/>
  <c r="H73" i="3"/>
  <c r="J73" i="3" s="1"/>
  <c r="G73" i="3"/>
  <c r="I73" i="3" s="1"/>
  <c r="J72" i="3"/>
  <c r="I72" i="3"/>
  <c r="H72" i="3"/>
  <c r="G72" i="3"/>
  <c r="H71" i="3"/>
  <c r="J71" i="3" s="1"/>
  <c r="G71" i="3"/>
  <c r="I71" i="3" s="1"/>
  <c r="J70" i="3"/>
  <c r="I70" i="3"/>
  <c r="H70" i="3"/>
  <c r="G70" i="3"/>
  <c r="H69" i="3"/>
  <c r="J69" i="3" s="1"/>
  <c r="G69" i="3"/>
  <c r="I69" i="3" s="1"/>
  <c r="J68" i="3"/>
  <c r="I68" i="3"/>
  <c r="H68" i="3"/>
  <c r="G68" i="3"/>
  <c r="H67" i="3"/>
  <c r="J67" i="3" s="1"/>
  <c r="G67" i="3"/>
  <c r="I67" i="3" s="1"/>
  <c r="J66" i="3"/>
  <c r="I66" i="3"/>
  <c r="H66" i="3"/>
  <c r="G66" i="3"/>
  <c r="H65" i="3"/>
  <c r="J65" i="3" s="1"/>
  <c r="G65" i="3"/>
  <c r="I65" i="3" s="1"/>
  <c r="J64" i="3"/>
  <c r="I64" i="3"/>
  <c r="H64" i="3"/>
  <c r="G64" i="3"/>
  <c r="I63" i="3"/>
  <c r="H63" i="3"/>
  <c r="J63" i="3" s="1"/>
  <c r="G63" i="3"/>
  <c r="J62" i="3"/>
  <c r="I62" i="3"/>
  <c r="H62" i="3"/>
  <c r="G62" i="3"/>
  <c r="J61" i="3"/>
  <c r="H61" i="3"/>
  <c r="G61" i="3"/>
  <c r="I61" i="3" s="1"/>
  <c r="J60" i="3"/>
  <c r="I60" i="3"/>
  <c r="H60" i="3"/>
  <c r="G60" i="3"/>
  <c r="J59" i="3"/>
  <c r="H59" i="3"/>
  <c r="G59" i="3"/>
  <c r="I59" i="3" s="1"/>
  <c r="J58" i="3"/>
  <c r="I58" i="3"/>
  <c r="H58" i="3"/>
  <c r="G58" i="3"/>
  <c r="J57" i="3"/>
  <c r="H57" i="3"/>
  <c r="G57" i="3"/>
  <c r="I57" i="3" s="1"/>
  <c r="J56" i="3"/>
  <c r="I56" i="3"/>
  <c r="H56" i="3"/>
  <c r="G56" i="3"/>
  <c r="J55" i="3"/>
  <c r="H55" i="3"/>
  <c r="G55" i="3"/>
  <c r="I55" i="3" s="1"/>
  <c r="J54" i="3"/>
  <c r="I54" i="3"/>
  <c r="H54" i="3"/>
  <c r="G54" i="3"/>
  <c r="J53" i="3"/>
  <c r="H53" i="3"/>
  <c r="G53" i="3"/>
  <c r="I53" i="3" s="1"/>
  <c r="J52" i="3"/>
  <c r="I52" i="3"/>
  <c r="H52" i="3"/>
  <c r="G52" i="3"/>
  <c r="J51" i="3"/>
  <c r="I51" i="3"/>
  <c r="H51" i="3"/>
  <c r="G51" i="3"/>
  <c r="J50" i="3"/>
  <c r="I50" i="3"/>
  <c r="H50" i="3"/>
  <c r="G50" i="3"/>
  <c r="J49" i="3"/>
  <c r="I49" i="3"/>
  <c r="H49" i="3"/>
  <c r="G49" i="3"/>
  <c r="J48" i="3"/>
  <c r="I48" i="3"/>
  <c r="H48" i="3"/>
  <c r="G48" i="3"/>
  <c r="J47" i="3"/>
  <c r="H47" i="3"/>
  <c r="G47" i="3"/>
  <c r="I47" i="3" s="1"/>
  <c r="J46" i="3"/>
  <c r="I46" i="3"/>
  <c r="H46" i="3"/>
  <c r="G46" i="3"/>
  <c r="J45" i="3"/>
  <c r="H45" i="3"/>
  <c r="G45" i="3"/>
  <c r="I45" i="3" s="1"/>
  <c r="J44" i="3"/>
  <c r="I44" i="3"/>
  <c r="H44" i="3"/>
  <c r="G44" i="3"/>
  <c r="J43" i="3"/>
  <c r="I43" i="3"/>
  <c r="H43" i="3"/>
  <c r="G43" i="3"/>
  <c r="J42" i="3"/>
  <c r="I42" i="3"/>
  <c r="H42" i="3"/>
  <c r="G42" i="3"/>
  <c r="J41" i="3"/>
  <c r="H41" i="3"/>
  <c r="G41" i="3"/>
  <c r="I41" i="3" s="1"/>
  <c r="J40" i="3"/>
  <c r="I40" i="3"/>
  <c r="H40" i="3"/>
  <c r="G40" i="3"/>
  <c r="J39" i="3"/>
  <c r="H39" i="3"/>
  <c r="G39" i="3"/>
  <c r="I39" i="3" s="1"/>
  <c r="J38" i="3"/>
  <c r="I38" i="3"/>
  <c r="H38" i="3"/>
  <c r="G38" i="3"/>
  <c r="J37" i="3"/>
  <c r="H37" i="3"/>
  <c r="G37" i="3"/>
  <c r="I37" i="3" s="1"/>
  <c r="J36" i="3"/>
  <c r="I36" i="3"/>
  <c r="H36" i="3"/>
  <c r="G36" i="3"/>
  <c r="J35" i="3"/>
  <c r="H35" i="3"/>
  <c r="G35" i="3"/>
  <c r="I35" i="3" s="1"/>
  <c r="J34" i="3"/>
  <c r="I34" i="3"/>
  <c r="H34" i="3"/>
  <c r="G34" i="3"/>
  <c r="J33" i="3"/>
  <c r="H33" i="3"/>
  <c r="G33" i="3"/>
  <c r="I33" i="3" s="1"/>
  <c r="J32" i="3"/>
  <c r="I32" i="3"/>
  <c r="H32" i="3"/>
  <c r="G32" i="3"/>
  <c r="J31" i="3"/>
  <c r="H31" i="3"/>
  <c r="G31" i="3"/>
  <c r="I31" i="3" s="1"/>
  <c r="J30" i="3"/>
  <c r="I30" i="3"/>
  <c r="H30" i="3"/>
  <c r="G30" i="3"/>
  <c r="J29" i="3"/>
  <c r="H29" i="3"/>
  <c r="G29" i="3"/>
  <c r="I29" i="3" s="1"/>
  <c r="J28" i="3"/>
  <c r="I28" i="3"/>
  <c r="H28" i="3"/>
  <c r="G28" i="3"/>
  <c r="J27" i="3"/>
  <c r="H27" i="3"/>
  <c r="G27" i="3"/>
  <c r="I27" i="3" s="1"/>
  <c r="J26" i="3"/>
  <c r="I26" i="3"/>
  <c r="H26" i="3"/>
  <c r="G26" i="3"/>
  <c r="J25" i="3"/>
  <c r="H25" i="3"/>
  <c r="G25" i="3"/>
  <c r="I25" i="3" s="1"/>
  <c r="J24" i="3"/>
  <c r="I24" i="3"/>
  <c r="H24" i="3"/>
  <c r="G24" i="3"/>
  <c r="J23" i="3"/>
  <c r="H23" i="3"/>
  <c r="G23" i="3"/>
  <c r="I23" i="3" s="1"/>
  <c r="J22" i="3"/>
  <c r="I22" i="3"/>
  <c r="H22" i="3"/>
  <c r="G22" i="3"/>
  <c r="J21" i="3"/>
  <c r="H21" i="3"/>
  <c r="G21" i="3"/>
  <c r="I21" i="3" s="1"/>
  <c r="J20" i="3"/>
  <c r="I20" i="3"/>
  <c r="H20" i="3"/>
  <c r="G20" i="3"/>
  <c r="J19" i="3"/>
  <c r="H19" i="3"/>
  <c r="G19" i="3"/>
  <c r="I19" i="3" s="1"/>
  <c r="J18" i="3"/>
  <c r="I18" i="3"/>
  <c r="H18" i="3"/>
  <c r="G18" i="3"/>
  <c r="J17" i="3"/>
  <c r="H17" i="3"/>
  <c r="G17" i="3"/>
  <c r="I17" i="3" s="1"/>
  <c r="J16" i="3"/>
  <c r="I16" i="3"/>
  <c r="H16" i="3"/>
  <c r="G16" i="3"/>
  <c r="J15" i="3"/>
  <c r="H15" i="3"/>
  <c r="G15" i="3"/>
  <c r="I15" i="3" s="1"/>
  <c r="J14" i="3"/>
  <c r="I14" i="3"/>
  <c r="H14" i="3"/>
  <c r="G14" i="3"/>
  <c r="J13" i="3"/>
  <c r="H13" i="3"/>
  <c r="G13" i="3"/>
  <c r="I13" i="3" s="1"/>
  <c r="J12" i="3"/>
  <c r="I12" i="3"/>
  <c r="H12" i="3"/>
  <c r="G12" i="3"/>
  <c r="J11" i="3"/>
  <c r="H11" i="3"/>
  <c r="G11" i="3"/>
  <c r="I11" i="3" s="1"/>
  <c r="J10" i="3"/>
  <c r="I10" i="3"/>
  <c r="H10" i="3"/>
  <c r="G10" i="3"/>
  <c r="J9" i="3"/>
  <c r="H9" i="3"/>
  <c r="G9" i="3"/>
  <c r="I9" i="3" s="1"/>
  <c r="J8" i="3"/>
  <c r="I8" i="3"/>
  <c r="H8" i="3"/>
  <c r="G8" i="3"/>
  <c r="J7" i="3"/>
  <c r="H7" i="3"/>
  <c r="H75" i="3" s="1"/>
  <c r="G7" i="3"/>
  <c r="I7" i="3" s="1"/>
  <c r="J6" i="3"/>
  <c r="I6" i="3"/>
  <c r="H6" i="3"/>
  <c r="G6" i="3"/>
  <c r="B5" i="3"/>
  <c r="D5" i="3" s="1"/>
  <c r="E65" i="2"/>
  <c r="D65" i="2"/>
  <c r="H65" i="2" s="1"/>
  <c r="D64" i="2"/>
  <c r="C64" i="2"/>
  <c r="B64" i="2"/>
  <c r="G64" i="2" s="1"/>
  <c r="C62" i="2"/>
  <c r="E61" i="2"/>
  <c r="D61" i="2"/>
  <c r="H61" i="2" s="1"/>
  <c r="D60" i="2"/>
  <c r="C60" i="2"/>
  <c r="B60" i="2"/>
  <c r="G60" i="2" s="1"/>
  <c r="C58" i="2"/>
  <c r="E57" i="2"/>
  <c r="D57" i="2"/>
  <c r="H57" i="2" s="1"/>
  <c r="D56" i="2"/>
  <c r="C56" i="2"/>
  <c r="B56" i="2"/>
  <c r="G56" i="2" s="1"/>
  <c r="C54" i="2"/>
  <c r="E53" i="2"/>
  <c r="D53" i="2"/>
  <c r="H53" i="2" s="1"/>
  <c r="D52" i="2"/>
  <c r="C52" i="2"/>
  <c r="B52" i="2"/>
  <c r="G52" i="2" s="1"/>
  <c r="C50" i="2"/>
  <c r="E49" i="2"/>
  <c r="D49" i="2"/>
  <c r="H49" i="2" s="1"/>
  <c r="D48" i="2"/>
  <c r="C48" i="2"/>
  <c r="B48" i="2"/>
  <c r="G48" i="2" s="1"/>
  <c r="C46" i="2"/>
  <c r="D42" i="2"/>
  <c r="C42" i="2"/>
  <c r="B42" i="2"/>
  <c r="G42" i="2" s="1"/>
  <c r="C40" i="2"/>
  <c r="E39" i="2"/>
  <c r="D39" i="2"/>
  <c r="B38" i="2"/>
  <c r="E34" i="2"/>
  <c r="E62" i="2" s="1"/>
  <c r="D34" i="2"/>
  <c r="H34" i="2" s="1"/>
  <c r="J34" i="2" s="1"/>
  <c r="C34" i="2"/>
  <c r="C65" i="2" s="1"/>
  <c r="B34" i="2"/>
  <c r="B65" i="2" s="1"/>
  <c r="J33" i="2"/>
  <c r="I33" i="2"/>
  <c r="H33" i="2"/>
  <c r="G33" i="2"/>
  <c r="J32" i="2"/>
  <c r="H32" i="2"/>
  <c r="G32" i="2"/>
  <c r="I32" i="2" s="1"/>
  <c r="J31" i="2"/>
  <c r="I31" i="2"/>
  <c r="H31" i="2"/>
  <c r="G31" i="2"/>
  <c r="J30" i="2"/>
  <c r="H30" i="2"/>
  <c r="G30" i="2"/>
  <c r="I30" i="2" s="1"/>
  <c r="J29" i="2"/>
  <c r="I29" i="2"/>
  <c r="H29" i="2"/>
  <c r="G29" i="2"/>
  <c r="J28" i="2"/>
  <c r="H28" i="2"/>
  <c r="G28" i="2"/>
  <c r="I28" i="2" s="1"/>
  <c r="J27" i="2"/>
  <c r="I27" i="2"/>
  <c r="H27" i="2"/>
  <c r="G27" i="2"/>
  <c r="J26" i="2"/>
  <c r="H26" i="2"/>
  <c r="G26" i="2"/>
  <c r="I26" i="2" s="1"/>
  <c r="J25" i="2"/>
  <c r="I25" i="2"/>
  <c r="H25" i="2"/>
  <c r="G25" i="2"/>
  <c r="J24" i="2"/>
  <c r="H24" i="2"/>
  <c r="G24" i="2"/>
  <c r="I24" i="2" s="1"/>
  <c r="J23" i="2"/>
  <c r="I23" i="2"/>
  <c r="H23" i="2"/>
  <c r="G23" i="2"/>
  <c r="J22" i="2"/>
  <c r="H22" i="2"/>
  <c r="G22" i="2"/>
  <c r="I22" i="2" s="1"/>
  <c r="J21" i="2"/>
  <c r="I21" i="2"/>
  <c r="H21" i="2"/>
  <c r="G21" i="2"/>
  <c r="J20" i="2"/>
  <c r="H20" i="2"/>
  <c r="G20" i="2"/>
  <c r="I20" i="2" s="1"/>
  <c r="J19" i="2"/>
  <c r="I19" i="2"/>
  <c r="H19" i="2"/>
  <c r="G19" i="2"/>
  <c r="J18" i="2"/>
  <c r="H18" i="2"/>
  <c r="G18" i="2"/>
  <c r="I18" i="2" s="1"/>
  <c r="J17" i="2"/>
  <c r="I17" i="2"/>
  <c r="H17" i="2"/>
  <c r="G17" i="2"/>
  <c r="J16" i="2"/>
  <c r="H16" i="2"/>
  <c r="G16" i="2"/>
  <c r="I16" i="2" s="1"/>
  <c r="J15" i="2"/>
  <c r="I15" i="2"/>
  <c r="H15" i="2"/>
  <c r="G15" i="2"/>
  <c r="J14" i="2"/>
  <c r="H14" i="2"/>
  <c r="G14" i="2"/>
  <c r="I14" i="2" s="1"/>
  <c r="E11" i="2"/>
  <c r="E40" i="2" s="1"/>
  <c r="D11" i="2"/>
  <c r="H11" i="2" s="1"/>
  <c r="J11" i="2" s="1"/>
  <c r="C11" i="2"/>
  <c r="C39" i="2" s="1"/>
  <c r="B11" i="2"/>
  <c r="B39" i="2" s="1"/>
  <c r="J10" i="2"/>
  <c r="I10" i="2"/>
  <c r="H10" i="2"/>
  <c r="G10" i="2"/>
  <c r="J9" i="2"/>
  <c r="H9" i="2"/>
  <c r="G9" i="2"/>
  <c r="I9" i="2" s="1"/>
  <c r="J8" i="2"/>
  <c r="I8" i="2"/>
  <c r="H8" i="2"/>
  <c r="G8" i="2"/>
  <c r="J7" i="2"/>
  <c r="H7" i="2"/>
  <c r="G7" i="2"/>
  <c r="I7" i="2" s="1"/>
  <c r="D6" i="2"/>
  <c r="D38" i="2" s="1"/>
  <c r="B6" i="2"/>
  <c r="C6" i="2" s="1"/>
  <c r="F24" i="1"/>
  <c r="E24" i="1"/>
  <c r="D24" i="1"/>
  <c r="C24" i="1"/>
  <c r="K22" i="1"/>
  <c r="I22" i="1"/>
  <c r="H22" i="1"/>
  <c r="J22" i="1" s="1"/>
  <c r="K21" i="1"/>
  <c r="J21" i="1"/>
  <c r="I21" i="1"/>
  <c r="H21" i="1"/>
  <c r="K20" i="1"/>
  <c r="I20" i="1"/>
  <c r="H20" i="1"/>
  <c r="J20" i="1" s="1"/>
  <c r="K19" i="1"/>
  <c r="J19" i="1"/>
  <c r="I19" i="1"/>
  <c r="H19" i="1"/>
  <c r="K18" i="1"/>
  <c r="I18" i="1"/>
  <c r="H18" i="1"/>
  <c r="J18" i="1" s="1"/>
  <c r="K17" i="1"/>
  <c r="J17" i="1"/>
  <c r="I17" i="1"/>
  <c r="H17" i="1"/>
  <c r="K16" i="1"/>
  <c r="I16" i="1"/>
  <c r="I24" i="1" s="1"/>
  <c r="H16" i="1"/>
  <c r="J16" i="1" s="1"/>
  <c r="K15" i="1"/>
  <c r="J15" i="1"/>
  <c r="I15" i="1"/>
  <c r="H15" i="1"/>
  <c r="C13" i="1"/>
  <c r="E13" i="1" s="1"/>
  <c r="I7" i="5" l="1"/>
  <c r="K24" i="1"/>
  <c r="C38" i="2"/>
  <c r="E6" i="2"/>
  <c r="E38" i="2" s="1"/>
  <c r="G39" i="2"/>
  <c r="C43" i="2"/>
  <c r="G65" i="2"/>
  <c r="I13" i="5"/>
  <c r="H24" i="1"/>
  <c r="J24" i="1" s="1"/>
  <c r="B41" i="2"/>
  <c r="B47" i="2"/>
  <c r="B51" i="2"/>
  <c r="B55" i="2"/>
  <c r="G55" i="2" s="1"/>
  <c r="B59" i="2"/>
  <c r="G59" i="2" s="1"/>
  <c r="B63" i="2"/>
  <c r="G75" i="3"/>
  <c r="I75" i="3" s="1"/>
  <c r="G8" i="8"/>
  <c r="I12" i="8"/>
  <c r="I9" i="8"/>
  <c r="I10" i="8"/>
  <c r="I7" i="8"/>
  <c r="C20" i="8"/>
  <c r="C27" i="8"/>
  <c r="C29" i="8"/>
  <c r="E30" i="8"/>
  <c r="E26" i="8"/>
  <c r="E22" i="8"/>
  <c r="E31" i="8"/>
  <c r="E27" i="8"/>
  <c r="E23" i="8"/>
  <c r="E19" i="8"/>
  <c r="E32" i="8"/>
  <c r="E28" i="8"/>
  <c r="E24" i="8"/>
  <c r="E20" i="8"/>
  <c r="F49" i="8"/>
  <c r="C58" i="8"/>
  <c r="E60" i="8"/>
  <c r="E74" i="8"/>
  <c r="C251" i="8"/>
  <c r="E8" i="8"/>
  <c r="E9" i="8"/>
  <c r="E12" i="8"/>
  <c r="E10" i="8"/>
  <c r="C74" i="8"/>
  <c r="C70" i="8"/>
  <c r="C71" i="8"/>
  <c r="C67" i="8"/>
  <c r="C63" i="8"/>
  <c r="C59" i="8"/>
  <c r="C55" i="8"/>
  <c r="C51" i="8"/>
  <c r="I126" i="8"/>
  <c r="I122" i="8"/>
  <c r="I118" i="8"/>
  <c r="I114" i="8"/>
  <c r="I123" i="8"/>
  <c r="I119" i="8"/>
  <c r="I115" i="8"/>
  <c r="I111" i="8"/>
  <c r="K128" i="8"/>
  <c r="I124" i="8"/>
  <c r="I120" i="8"/>
  <c r="I116" i="8"/>
  <c r="I112" i="8"/>
  <c r="D5" i="5"/>
  <c r="E42" i="7"/>
  <c r="J11" i="7"/>
  <c r="C54" i="8"/>
  <c r="K192" i="8"/>
  <c r="G189" i="8"/>
  <c r="G185" i="8"/>
  <c r="G192" i="8"/>
  <c r="G186" i="8"/>
  <c r="G184" i="8"/>
  <c r="G187" i="8"/>
  <c r="G190" i="8"/>
  <c r="G188" i="8"/>
  <c r="D13" i="1"/>
  <c r="F13" i="1" s="1"/>
  <c r="H39" i="2"/>
  <c r="C41" i="2"/>
  <c r="E42" i="2"/>
  <c r="H42" i="2" s="1"/>
  <c r="C47" i="2"/>
  <c r="C66" i="2" s="1"/>
  <c r="E48" i="2"/>
  <c r="H48" i="2" s="1"/>
  <c r="C51" i="2"/>
  <c r="E52" i="2"/>
  <c r="H52" i="2" s="1"/>
  <c r="C55" i="2"/>
  <c r="E56" i="2"/>
  <c r="H56" i="2" s="1"/>
  <c r="C59" i="2"/>
  <c r="E60" i="2"/>
  <c r="H60" i="2" s="1"/>
  <c r="C63" i="2"/>
  <c r="E64" i="2"/>
  <c r="H64" i="2" s="1"/>
  <c r="C5" i="3"/>
  <c r="E5" i="3" s="1"/>
  <c r="J13" i="5"/>
  <c r="J42" i="6"/>
  <c r="F5" i="8"/>
  <c r="I8" i="8"/>
  <c r="G10" i="8"/>
  <c r="J12" i="8"/>
  <c r="G20" i="8"/>
  <c r="C22" i="8"/>
  <c r="G27" i="8"/>
  <c r="E29" i="8"/>
  <c r="E35" i="8"/>
  <c r="C62" i="8"/>
  <c r="E64" i="8"/>
  <c r="C68" i="8"/>
  <c r="C72" i="8"/>
  <c r="K160" i="8"/>
  <c r="I160" i="8"/>
  <c r="G46" i="9"/>
  <c r="G42" i="9"/>
  <c r="G38" i="9"/>
  <c r="G34" i="9"/>
  <c r="G30" i="9"/>
  <c r="G26" i="9"/>
  <c r="G47" i="9"/>
  <c r="G43" i="9"/>
  <c r="G39" i="9"/>
  <c r="G35" i="9"/>
  <c r="G31" i="9"/>
  <c r="G27" i="9"/>
  <c r="G23" i="9"/>
  <c r="G19" i="9"/>
  <c r="G15" i="9"/>
  <c r="G11" i="9"/>
  <c r="G7" i="9"/>
  <c r="K50" i="9"/>
  <c r="G48" i="9"/>
  <c r="G44" i="9"/>
  <c r="G40" i="9"/>
  <c r="G36" i="9"/>
  <c r="G32" i="9"/>
  <c r="G28" i="9"/>
  <c r="G24" i="9"/>
  <c r="G20" i="9"/>
  <c r="G16" i="9"/>
  <c r="G12" i="9"/>
  <c r="G8" i="9"/>
  <c r="G17" i="9"/>
  <c r="G14" i="9"/>
  <c r="G45" i="9"/>
  <c r="G33" i="9"/>
  <c r="G9" i="9"/>
  <c r="G41" i="9"/>
  <c r="G21" i="9"/>
  <c r="G18" i="9"/>
  <c r="G29" i="9"/>
  <c r="G13" i="9"/>
  <c r="G10" i="9"/>
  <c r="B40" i="2"/>
  <c r="G40" i="2" s="1"/>
  <c r="D41" i="2"/>
  <c r="H41" i="2" s="1"/>
  <c r="B46" i="2"/>
  <c r="D47" i="2"/>
  <c r="B50" i="2"/>
  <c r="G50" i="2" s="1"/>
  <c r="D51" i="2"/>
  <c r="H51" i="2" s="1"/>
  <c r="B54" i="2"/>
  <c r="G54" i="2" s="1"/>
  <c r="D55" i="2"/>
  <c r="H55" i="2" s="1"/>
  <c r="B58" i="2"/>
  <c r="G58" i="2" s="1"/>
  <c r="D59" i="2"/>
  <c r="B62" i="2"/>
  <c r="G62" i="2" s="1"/>
  <c r="D63" i="2"/>
  <c r="K12" i="8"/>
  <c r="C24" i="8"/>
  <c r="C31" i="8"/>
  <c r="C33" i="8"/>
  <c r="C53" i="8"/>
  <c r="C66" i="8"/>
  <c r="E68" i="8"/>
  <c r="E72" i="8"/>
  <c r="C135" i="8"/>
  <c r="C136" i="8"/>
  <c r="C137" i="8"/>
  <c r="G172" i="8"/>
  <c r="G169" i="8"/>
  <c r="G166" i="8"/>
  <c r="G163" i="8"/>
  <c r="G173" i="8"/>
  <c r="G170" i="8"/>
  <c r="G167" i="8"/>
  <c r="G164" i="8"/>
  <c r="G176" i="8"/>
  <c r="G171" i="8"/>
  <c r="C257" i="8"/>
  <c r="C253" i="8"/>
  <c r="C249" i="8"/>
  <c r="C245" i="8"/>
  <c r="C258" i="8"/>
  <c r="C254" i="8"/>
  <c r="C260" i="8"/>
  <c r="J260" i="8"/>
  <c r="C256" i="8"/>
  <c r="C252" i="8"/>
  <c r="C250" i="8"/>
  <c r="C248" i="8"/>
  <c r="C246" i="8"/>
  <c r="C244" i="8"/>
  <c r="C255" i="8"/>
  <c r="E41" i="2"/>
  <c r="E43" i="2" s="1"/>
  <c r="E47" i="2"/>
  <c r="E51" i="2"/>
  <c r="E55" i="2"/>
  <c r="E59" i="2"/>
  <c r="E63" i="2"/>
  <c r="J7" i="5"/>
  <c r="E7" i="8"/>
  <c r="G24" i="8"/>
  <c r="C26" i="8"/>
  <c r="G31" i="8"/>
  <c r="E33" i="8"/>
  <c r="K35" i="8"/>
  <c r="I31" i="8"/>
  <c r="I27" i="8"/>
  <c r="I23" i="8"/>
  <c r="I19" i="8"/>
  <c r="I35" i="8"/>
  <c r="I32" i="8"/>
  <c r="I28" i="8"/>
  <c r="I24" i="8"/>
  <c r="I20" i="8"/>
  <c r="I33" i="8"/>
  <c r="I29" i="8"/>
  <c r="I25" i="8"/>
  <c r="I21" i="8"/>
  <c r="C44" i="8"/>
  <c r="C41" i="8"/>
  <c r="C57" i="8"/>
  <c r="C139" i="8"/>
  <c r="C69" i="8"/>
  <c r="E189" i="8"/>
  <c r="E185" i="8"/>
  <c r="E192" i="8"/>
  <c r="E190" i="8"/>
  <c r="E186" i="8"/>
  <c r="E184" i="8"/>
  <c r="J192" i="8"/>
  <c r="E187" i="8"/>
  <c r="E69" i="8"/>
  <c r="E65" i="8"/>
  <c r="E61" i="8"/>
  <c r="E57" i="8"/>
  <c r="E53" i="8"/>
  <c r="E70" i="8"/>
  <c r="E66" i="8"/>
  <c r="E62" i="8"/>
  <c r="E58" i="8"/>
  <c r="E54" i="8"/>
  <c r="E71" i="8"/>
  <c r="E67" i="8"/>
  <c r="E63" i="8"/>
  <c r="E59" i="8"/>
  <c r="E55" i="8"/>
  <c r="E51" i="8"/>
  <c r="G11" i="2"/>
  <c r="I11" i="2" s="1"/>
  <c r="G34" i="2"/>
  <c r="I34" i="2" s="1"/>
  <c r="D40" i="2"/>
  <c r="H40" i="2" s="1"/>
  <c r="D46" i="2"/>
  <c r="B49" i="2"/>
  <c r="G49" i="2" s="1"/>
  <c r="D50" i="2"/>
  <c r="B53" i="2"/>
  <c r="G53" i="2" s="1"/>
  <c r="D54" i="2"/>
  <c r="H54" i="2" s="1"/>
  <c r="B57" i="2"/>
  <c r="G57" i="2" s="1"/>
  <c r="D58" i="2"/>
  <c r="B61" i="2"/>
  <c r="D62" i="2"/>
  <c r="H62" i="2" s="1"/>
  <c r="D42" i="7"/>
  <c r="H42" i="7" s="1"/>
  <c r="G7" i="8"/>
  <c r="C19" i="8"/>
  <c r="C21" i="8"/>
  <c r="G26" i="8"/>
  <c r="C28" i="8"/>
  <c r="G33" i="8"/>
  <c r="J35" i="8"/>
  <c r="E39" i="8"/>
  <c r="E40" i="8"/>
  <c r="E41" i="8"/>
  <c r="C61" i="8"/>
  <c r="E88" i="8"/>
  <c r="E86" i="8"/>
  <c r="E82" i="8"/>
  <c r="E78" i="8"/>
  <c r="E83" i="8"/>
  <c r="E79" i="8"/>
  <c r="J88" i="8"/>
  <c r="E84" i="8"/>
  <c r="E80" i="8"/>
  <c r="C104" i="8"/>
  <c r="C105" i="8"/>
  <c r="C101" i="8"/>
  <c r="C97" i="8"/>
  <c r="C106" i="8"/>
  <c r="C102" i="8"/>
  <c r="C98" i="8"/>
  <c r="I113" i="8"/>
  <c r="I117" i="8"/>
  <c r="I121" i="8"/>
  <c r="I125" i="8"/>
  <c r="I149" i="8"/>
  <c r="I145" i="8"/>
  <c r="I146" i="8"/>
  <c r="I142" i="8"/>
  <c r="K151" i="8"/>
  <c r="I147" i="8"/>
  <c r="I143" i="8"/>
  <c r="G165" i="8"/>
  <c r="G237" i="8"/>
  <c r="G233" i="8"/>
  <c r="G229" i="8"/>
  <c r="G225" i="8"/>
  <c r="G221" i="8"/>
  <c r="G241" i="8"/>
  <c r="G227" i="8"/>
  <c r="G238" i="8"/>
  <c r="G236" i="8"/>
  <c r="G223" i="8"/>
  <c r="G234" i="8"/>
  <c r="G232" i="8"/>
  <c r="G230" i="8"/>
  <c r="G228" i="8"/>
  <c r="G226" i="8"/>
  <c r="G224" i="8"/>
  <c r="G239" i="8"/>
  <c r="G222" i="8"/>
  <c r="G37" i="9"/>
  <c r="J19" i="5"/>
  <c r="K44" i="8"/>
  <c r="I40" i="8"/>
  <c r="I44" i="8"/>
  <c r="I41" i="8"/>
  <c r="I42" i="8"/>
  <c r="I38" i="8"/>
  <c r="C60" i="8"/>
  <c r="I128" i="8"/>
  <c r="E46" i="2"/>
  <c r="E66" i="2" s="1"/>
  <c r="C49" i="2"/>
  <c r="E50" i="2"/>
  <c r="C53" i="2"/>
  <c r="E54" i="2"/>
  <c r="C57" i="2"/>
  <c r="E58" i="2"/>
  <c r="C61" i="2"/>
  <c r="J25" i="5"/>
  <c r="D5" i="6"/>
  <c r="G9" i="8"/>
  <c r="G19" i="8"/>
  <c r="E21" i="8"/>
  <c r="I26" i="8"/>
  <c r="G28" i="8"/>
  <c r="C30" i="8"/>
  <c r="C38" i="8"/>
  <c r="E44" i="8"/>
  <c r="C52" i="8"/>
  <c r="C65" i="8"/>
  <c r="G84" i="8"/>
  <c r="G80" i="8"/>
  <c r="G85" i="8"/>
  <c r="G81" i="8"/>
  <c r="G77" i="8"/>
  <c r="C108" i="8"/>
  <c r="I151" i="8"/>
  <c r="E183" i="8"/>
  <c r="E214" i="8"/>
  <c r="E210" i="8"/>
  <c r="E218" i="8"/>
  <c r="E216" i="8"/>
  <c r="E212" i="8"/>
  <c r="E208" i="8"/>
  <c r="E213" i="8"/>
  <c r="E209" i="8"/>
  <c r="E215" i="8"/>
  <c r="E211" i="8"/>
  <c r="J218" i="8"/>
  <c r="E207" i="8"/>
  <c r="I236" i="8"/>
  <c r="I232" i="8"/>
  <c r="I228" i="8"/>
  <c r="I224" i="8"/>
  <c r="I241" i="8"/>
  <c r="I238" i="8"/>
  <c r="I234" i="8"/>
  <c r="I230" i="8"/>
  <c r="I226" i="8"/>
  <c r="I222" i="8"/>
  <c r="I239" i="8"/>
  <c r="I235" i="8"/>
  <c r="I231" i="8"/>
  <c r="I227" i="8"/>
  <c r="I223" i="8"/>
  <c r="I225" i="8"/>
  <c r="I221" i="8"/>
  <c r="K241" i="8"/>
  <c r="I237" i="8"/>
  <c r="I264" i="8"/>
  <c r="K264" i="8"/>
  <c r="G25" i="9"/>
  <c r="C80" i="8"/>
  <c r="C84" i="8"/>
  <c r="G95" i="8"/>
  <c r="G99" i="8"/>
  <c r="G103" i="8"/>
  <c r="G112" i="8"/>
  <c r="G116" i="8"/>
  <c r="G120" i="8"/>
  <c r="G124" i="8"/>
  <c r="J128" i="8"/>
  <c r="G143" i="8"/>
  <c r="G147" i="8"/>
  <c r="J151" i="8"/>
  <c r="I200" i="8"/>
  <c r="I197" i="8"/>
  <c r="I195" i="8"/>
  <c r="K200" i="8"/>
  <c r="I196" i="8"/>
  <c r="C107" i="10"/>
  <c r="C103" i="10"/>
  <c r="C99" i="10"/>
  <c r="C95" i="10"/>
  <c r="J109" i="10"/>
  <c r="C100" i="10"/>
  <c r="C97" i="10"/>
  <c r="C106" i="10"/>
  <c r="C98" i="10"/>
  <c r="C104" i="10"/>
  <c r="C101" i="10"/>
  <c r="C102" i="10"/>
  <c r="C96" i="10"/>
  <c r="C109" i="10"/>
  <c r="C105" i="10"/>
  <c r="I52" i="8"/>
  <c r="I56" i="8"/>
  <c r="I60" i="8"/>
  <c r="I64" i="8"/>
  <c r="I68" i="8"/>
  <c r="I72" i="8"/>
  <c r="I77" i="8"/>
  <c r="I81" i="8"/>
  <c r="I85" i="8"/>
  <c r="I88" i="8"/>
  <c r="I95" i="8"/>
  <c r="E98" i="8"/>
  <c r="I99" i="8"/>
  <c r="E102" i="8"/>
  <c r="I103" i="8"/>
  <c r="E106" i="8"/>
  <c r="E108" i="8"/>
  <c r="E111" i="8"/>
  <c r="E115" i="8"/>
  <c r="E119" i="8"/>
  <c r="E123" i="8"/>
  <c r="E137" i="8"/>
  <c r="E139" i="8"/>
  <c r="E142" i="8"/>
  <c r="E146" i="8"/>
  <c r="J160" i="8"/>
  <c r="I176" i="8"/>
  <c r="I173" i="8"/>
  <c r="I169" i="8"/>
  <c r="I165" i="8"/>
  <c r="I198" i="8"/>
  <c r="F205" i="8"/>
  <c r="I218" i="8"/>
  <c r="I215" i="8"/>
  <c r="I211" i="8"/>
  <c r="I207" i="8"/>
  <c r="I213" i="8"/>
  <c r="I209" i="8"/>
  <c r="K218" i="8"/>
  <c r="I214" i="8"/>
  <c r="I210" i="8"/>
  <c r="F25" i="10"/>
  <c r="D25" i="10"/>
  <c r="H25" i="10" s="1"/>
  <c r="G111" i="8"/>
  <c r="G115" i="8"/>
  <c r="G119" i="8"/>
  <c r="G123" i="8"/>
  <c r="G142" i="8"/>
  <c r="G146" i="8"/>
  <c r="I51" i="8"/>
  <c r="I55" i="8"/>
  <c r="I59" i="8"/>
  <c r="I63" i="8"/>
  <c r="I67" i="8"/>
  <c r="I71" i="8"/>
  <c r="I74" i="8"/>
  <c r="I80" i="8"/>
  <c r="I84" i="8"/>
  <c r="K88" i="8"/>
  <c r="E97" i="8"/>
  <c r="I98" i="8"/>
  <c r="E101" i="8"/>
  <c r="I102" i="8"/>
  <c r="E105" i="8"/>
  <c r="I106" i="8"/>
  <c r="E114" i="8"/>
  <c r="E118" i="8"/>
  <c r="E122" i="8"/>
  <c r="E126" i="8"/>
  <c r="E128" i="8"/>
  <c r="E136" i="8"/>
  <c r="I137" i="8"/>
  <c r="E145" i="8"/>
  <c r="E149" i="8"/>
  <c r="E151" i="8"/>
  <c r="I167" i="8"/>
  <c r="I170" i="8"/>
  <c r="K176" i="8"/>
  <c r="D181" i="8"/>
  <c r="H181" i="8" s="1"/>
  <c r="I260" i="8"/>
  <c r="I257" i="8"/>
  <c r="I253" i="8"/>
  <c r="I249" i="8"/>
  <c r="I245" i="8"/>
  <c r="I255" i="8"/>
  <c r="I251" i="8"/>
  <c r="I247" i="8"/>
  <c r="K260" i="8"/>
  <c r="I256" i="8"/>
  <c r="I252" i="8"/>
  <c r="I248" i="8"/>
  <c r="I244" i="8"/>
  <c r="E42" i="10"/>
  <c r="E38" i="10"/>
  <c r="E34" i="10"/>
  <c r="E30" i="10"/>
  <c r="J47" i="10"/>
  <c r="E43" i="10"/>
  <c r="E39" i="10"/>
  <c r="E35" i="10"/>
  <c r="E31" i="10"/>
  <c r="E27" i="10"/>
  <c r="E44" i="10"/>
  <c r="E40" i="10"/>
  <c r="E36" i="10"/>
  <c r="E32" i="10"/>
  <c r="E28" i="10"/>
  <c r="E47" i="10"/>
  <c r="E45" i="10"/>
  <c r="E41" i="10"/>
  <c r="E37" i="10"/>
  <c r="E33" i="10"/>
  <c r="E29" i="10"/>
  <c r="C197" i="8"/>
  <c r="C200" i="8"/>
  <c r="G87" i="10"/>
  <c r="G83" i="10"/>
  <c r="G79" i="10"/>
  <c r="G75" i="10"/>
  <c r="G71" i="10"/>
  <c r="G82" i="10"/>
  <c r="G88" i="10"/>
  <c r="G77" i="10"/>
  <c r="G68" i="10"/>
  <c r="G80" i="10"/>
  <c r="G74" i="10"/>
  <c r="G89" i="10"/>
  <c r="G86" i="10"/>
  <c r="G69" i="10"/>
  <c r="G81" i="10"/>
  <c r="G72" i="10"/>
  <c r="G84" i="10"/>
  <c r="G78" i="10"/>
  <c r="G92" i="10"/>
  <c r="G73" i="10"/>
  <c r="I54" i="8"/>
  <c r="I58" i="8"/>
  <c r="I62" i="8"/>
  <c r="I66" i="8"/>
  <c r="I70" i="8"/>
  <c r="I79" i="8"/>
  <c r="E96" i="8"/>
  <c r="I97" i="8"/>
  <c r="E100" i="8"/>
  <c r="I101" i="8"/>
  <c r="I105" i="8"/>
  <c r="E113" i="8"/>
  <c r="E117" i="8"/>
  <c r="E121" i="8"/>
  <c r="I136" i="8"/>
  <c r="E144" i="8"/>
  <c r="I163" i="8"/>
  <c r="I166" i="8"/>
  <c r="C192" i="8"/>
  <c r="C188" i="8"/>
  <c r="C184" i="8"/>
  <c r="E196" i="8"/>
  <c r="E200" i="8"/>
  <c r="E198" i="8"/>
  <c r="E195" i="8"/>
  <c r="C215" i="8"/>
  <c r="C211" i="8"/>
  <c r="C207" i="8"/>
  <c r="C218" i="8"/>
  <c r="E241" i="8"/>
  <c r="E239" i="8"/>
  <c r="E235" i="8"/>
  <c r="E231" i="8"/>
  <c r="E227" i="8"/>
  <c r="E223" i="8"/>
  <c r="J241" i="8"/>
  <c r="E237" i="8"/>
  <c r="E233" i="8"/>
  <c r="E229" i="8"/>
  <c r="E225" i="8"/>
  <c r="E221" i="8"/>
  <c r="E238" i="8"/>
  <c r="E234" i="8"/>
  <c r="E230" i="8"/>
  <c r="E226" i="8"/>
  <c r="E222" i="8"/>
  <c r="C16" i="10"/>
  <c r="C12" i="10"/>
  <c r="C8" i="10"/>
  <c r="C17" i="10"/>
  <c r="C13" i="10"/>
  <c r="C9" i="10"/>
  <c r="C18" i="10"/>
  <c r="C14" i="10"/>
  <c r="C10" i="10"/>
  <c r="C20" i="10"/>
  <c r="G90" i="10"/>
  <c r="E164" i="8"/>
  <c r="E168" i="8"/>
  <c r="E247" i="8"/>
  <c r="E251" i="8"/>
  <c r="E255" i="8"/>
  <c r="E44" i="9"/>
  <c r="E7" i="10"/>
  <c r="I8" i="10"/>
  <c r="E11" i="10"/>
  <c r="I12" i="10"/>
  <c r="E15" i="10"/>
  <c r="I16" i="10"/>
  <c r="K20" i="10"/>
  <c r="E50" i="10"/>
  <c r="I51" i="10"/>
  <c r="E54" i="10"/>
  <c r="I58" i="10"/>
  <c r="K61" i="10"/>
  <c r="I70" i="10"/>
  <c r="I76" i="10"/>
  <c r="I100" i="10"/>
  <c r="I103" i="10"/>
  <c r="E128" i="10"/>
  <c r="C157" i="10"/>
  <c r="E13" i="11"/>
  <c r="C23" i="9"/>
  <c r="C27" i="9"/>
  <c r="C31" i="9"/>
  <c r="C35" i="9"/>
  <c r="C39" i="9"/>
  <c r="C43" i="9"/>
  <c r="C47" i="9"/>
  <c r="J50" i="9"/>
  <c r="C28" i="10"/>
  <c r="C32" i="10"/>
  <c r="C36" i="10"/>
  <c r="C40" i="10"/>
  <c r="C44" i="10"/>
  <c r="I92" i="10"/>
  <c r="I89" i="10"/>
  <c r="I85" i="10"/>
  <c r="I81" i="10"/>
  <c r="I77" i="10"/>
  <c r="I73" i="10"/>
  <c r="I69" i="10"/>
  <c r="I97" i="10"/>
  <c r="C158" i="10"/>
  <c r="C154" i="10"/>
  <c r="C150" i="10"/>
  <c r="C146" i="10"/>
  <c r="C159" i="10"/>
  <c r="C155" i="10"/>
  <c r="C151" i="10"/>
  <c r="C147" i="10"/>
  <c r="C160" i="10"/>
  <c r="C156" i="10"/>
  <c r="C152" i="10"/>
  <c r="C148" i="10"/>
  <c r="G12" i="12"/>
  <c r="G10" i="12"/>
  <c r="G8" i="12"/>
  <c r="G9" i="12"/>
  <c r="G7" i="12"/>
  <c r="I21" i="12"/>
  <c r="I26" i="12"/>
  <c r="I22" i="12"/>
  <c r="K26" i="12"/>
  <c r="E246" i="8"/>
  <c r="E250" i="8"/>
  <c r="E254" i="8"/>
  <c r="E258" i="8"/>
  <c r="E260" i="8"/>
  <c r="I7" i="10"/>
  <c r="E10" i="10"/>
  <c r="I11" i="10"/>
  <c r="E14" i="10"/>
  <c r="I15" i="10"/>
  <c r="E18" i="10"/>
  <c r="E20" i="10"/>
  <c r="G47" i="10"/>
  <c r="I50" i="10"/>
  <c r="I54" i="10"/>
  <c r="G57" i="10"/>
  <c r="I75" i="10"/>
  <c r="I78" i="10"/>
  <c r="I84" i="10"/>
  <c r="I105" i="10"/>
  <c r="J142" i="10"/>
  <c r="E139" i="10"/>
  <c r="E135" i="10"/>
  <c r="E131" i="10"/>
  <c r="E127" i="10"/>
  <c r="E123" i="10"/>
  <c r="E119" i="10"/>
  <c r="E137" i="10"/>
  <c r="E133" i="10"/>
  <c r="E129" i="10"/>
  <c r="E125" i="10"/>
  <c r="C149" i="10"/>
  <c r="C162" i="10"/>
  <c r="C169" i="10"/>
  <c r="C170" i="10"/>
  <c r="C10" i="9"/>
  <c r="C14" i="9"/>
  <c r="C18" i="9"/>
  <c r="C22" i="9"/>
  <c r="C26" i="9"/>
  <c r="C30" i="9"/>
  <c r="C34" i="9"/>
  <c r="C38" i="9"/>
  <c r="C42" i="9"/>
  <c r="C27" i="10"/>
  <c r="G28" i="10"/>
  <c r="C31" i="10"/>
  <c r="G32" i="10"/>
  <c r="C35" i="10"/>
  <c r="G36" i="10"/>
  <c r="C39" i="10"/>
  <c r="G40" i="10"/>
  <c r="C43" i="10"/>
  <c r="G53" i="10"/>
  <c r="E56" i="10"/>
  <c r="I57" i="10"/>
  <c r="C59" i="10"/>
  <c r="E61" i="10"/>
  <c r="I72" i="10"/>
  <c r="C90" i="10"/>
  <c r="C86" i="10"/>
  <c r="C82" i="10"/>
  <c r="C78" i="10"/>
  <c r="C74" i="10"/>
  <c r="C70" i="10"/>
  <c r="K92" i="10"/>
  <c r="I96" i="10"/>
  <c r="I99" i="10"/>
  <c r="G104" i="10"/>
  <c r="G100" i="10"/>
  <c r="G96" i="10"/>
  <c r="E142" i="10"/>
  <c r="K188" i="10"/>
  <c r="I184" i="10"/>
  <c r="I180" i="10"/>
  <c r="I176" i="10"/>
  <c r="I186" i="10"/>
  <c r="I182" i="10"/>
  <c r="I178" i="10"/>
  <c r="E43" i="11"/>
  <c r="E39" i="11"/>
  <c r="E35" i="11"/>
  <c r="E31" i="11"/>
  <c r="E27" i="11"/>
  <c r="E23" i="11"/>
  <c r="E32" i="11"/>
  <c r="E36" i="11"/>
  <c r="E33" i="11"/>
  <c r="E30" i="11"/>
  <c r="E20" i="11"/>
  <c r="E16" i="11"/>
  <c r="E12" i="11"/>
  <c r="E8" i="11"/>
  <c r="E40" i="11"/>
  <c r="E24" i="11"/>
  <c r="J46" i="11"/>
  <c r="E44" i="11"/>
  <c r="E28" i="11"/>
  <c r="E41" i="11"/>
  <c r="E38" i="11"/>
  <c r="E25" i="11"/>
  <c r="E22" i="11"/>
  <c r="E18" i="11"/>
  <c r="E14" i="11"/>
  <c r="E10" i="11"/>
  <c r="I38" i="12"/>
  <c r="I34" i="12"/>
  <c r="I30" i="12"/>
  <c r="K40" i="12"/>
  <c r="I37" i="12"/>
  <c r="I32" i="12"/>
  <c r="I40" i="12"/>
  <c r="I35" i="12"/>
  <c r="I29" i="12"/>
  <c r="I36" i="12"/>
  <c r="I33" i="12"/>
  <c r="I10" i="10"/>
  <c r="I14" i="10"/>
  <c r="I18" i="10"/>
  <c r="I86" i="10"/>
  <c r="E29" i="11"/>
  <c r="I28" i="14"/>
  <c r="I24" i="14"/>
  <c r="K33" i="14"/>
  <c r="I29" i="14"/>
  <c r="I25" i="14"/>
  <c r="I31" i="14"/>
  <c r="I27" i="14"/>
  <c r="I23" i="14"/>
  <c r="I30" i="14"/>
  <c r="I33" i="14"/>
  <c r="I59" i="10"/>
  <c r="I55" i="10"/>
  <c r="I109" i="10"/>
  <c r="I106" i="10"/>
  <c r="I102" i="10"/>
  <c r="I98" i="10"/>
  <c r="E20" i="14"/>
  <c r="E18" i="14"/>
  <c r="E14" i="14"/>
  <c r="E10" i="14"/>
  <c r="E15" i="14"/>
  <c r="E11" i="14"/>
  <c r="E7" i="14"/>
  <c r="J20" i="14"/>
  <c r="E17" i="14"/>
  <c r="E13" i="14"/>
  <c r="E16" i="14"/>
  <c r="E9" i="14"/>
  <c r="E12" i="14"/>
  <c r="E8" i="14"/>
  <c r="E244" i="8"/>
  <c r="E248" i="8"/>
  <c r="E252" i="8"/>
  <c r="E8" i="10"/>
  <c r="I9" i="10"/>
  <c r="E12" i="10"/>
  <c r="I13" i="10"/>
  <c r="I17" i="10"/>
  <c r="E51" i="10"/>
  <c r="I52" i="10"/>
  <c r="E55" i="10"/>
  <c r="I61" i="10"/>
  <c r="I68" i="10"/>
  <c r="I88" i="10"/>
  <c r="I95" i="10"/>
  <c r="I101" i="10"/>
  <c r="E126" i="10"/>
  <c r="E134" i="10"/>
  <c r="I185" i="10"/>
  <c r="E42" i="11"/>
  <c r="F5" i="12"/>
  <c r="D5" i="12"/>
  <c r="H5" i="12" s="1"/>
  <c r="K142" i="10"/>
  <c r="E185" i="10"/>
  <c r="K46" i="11"/>
  <c r="I44" i="11"/>
  <c r="I40" i="11"/>
  <c r="I36" i="11"/>
  <c r="I32" i="11"/>
  <c r="I28" i="11"/>
  <c r="I24" i="11"/>
  <c r="E7" i="13"/>
  <c r="C26" i="13"/>
  <c r="C22" i="13"/>
  <c r="C18" i="13"/>
  <c r="C14" i="13"/>
  <c r="C10" i="13"/>
  <c r="C24" i="13"/>
  <c r="C20" i="13"/>
  <c r="C16" i="13"/>
  <c r="C12" i="13"/>
  <c r="C8" i="13"/>
  <c r="C24" i="12"/>
  <c r="C20" i="12"/>
  <c r="G72" i="12"/>
  <c r="G68" i="12"/>
  <c r="G64" i="12"/>
  <c r="G60" i="12"/>
  <c r="G70" i="12"/>
  <c r="G66" i="12"/>
  <c r="G62" i="12"/>
  <c r="G58" i="12"/>
  <c r="E26" i="13"/>
  <c r="E22" i="13"/>
  <c r="E18" i="13"/>
  <c r="E14" i="13"/>
  <c r="E10" i="13"/>
  <c r="G157" i="10"/>
  <c r="J188" i="10"/>
  <c r="C43" i="11"/>
  <c r="K12" i="12"/>
  <c r="C34" i="12"/>
  <c r="G51" i="12"/>
  <c r="G47" i="12"/>
  <c r="G43" i="12"/>
  <c r="G61" i="12"/>
  <c r="C70" i="12"/>
  <c r="E9" i="13"/>
  <c r="K53" i="14"/>
  <c r="G49" i="14"/>
  <c r="G45" i="14"/>
  <c r="G41" i="14"/>
  <c r="G37" i="14"/>
  <c r="G50" i="14"/>
  <c r="G46" i="14"/>
  <c r="G42" i="14"/>
  <c r="G38" i="14"/>
  <c r="G48" i="14"/>
  <c r="G44" i="14"/>
  <c r="G40" i="14"/>
  <c r="G36" i="14"/>
  <c r="I116" i="10"/>
  <c r="I120" i="10"/>
  <c r="I124" i="10"/>
  <c r="I128" i="10"/>
  <c r="I132" i="10"/>
  <c r="I136" i="10"/>
  <c r="G142" i="10"/>
  <c r="E148" i="10"/>
  <c r="E152" i="10"/>
  <c r="E156" i="10"/>
  <c r="E160" i="10"/>
  <c r="E170" i="10"/>
  <c r="E175" i="10"/>
  <c r="E179" i="10"/>
  <c r="C188" i="10"/>
  <c r="I9" i="11"/>
  <c r="I13" i="11"/>
  <c r="I17" i="11"/>
  <c r="I21" i="11"/>
  <c r="I34" i="11"/>
  <c r="C36" i="11"/>
  <c r="I37" i="11"/>
  <c r="I9" i="12"/>
  <c r="C12" i="12"/>
  <c r="G15" i="12"/>
  <c r="G44" i="12"/>
  <c r="G54" i="12"/>
  <c r="G63" i="12"/>
  <c r="C72" i="12"/>
  <c r="C11" i="13"/>
  <c r="C17" i="13"/>
  <c r="E20" i="13"/>
  <c r="E23" i="13"/>
  <c r="J28" i="13"/>
  <c r="G51" i="14"/>
  <c r="G53" i="14"/>
  <c r="I43" i="11"/>
  <c r="C21" i="12"/>
  <c r="C37" i="12"/>
  <c r="C33" i="12"/>
  <c r="C29" i="12"/>
  <c r="G65" i="12"/>
  <c r="C71" i="12"/>
  <c r="C67" i="12"/>
  <c r="C63" i="12"/>
  <c r="C59" i="12"/>
  <c r="C73" i="12"/>
  <c r="C69" i="12"/>
  <c r="C65" i="12"/>
  <c r="C61" i="12"/>
  <c r="C57" i="12"/>
  <c r="K75" i="12"/>
  <c r="E8" i="13"/>
  <c r="E11" i="13"/>
  <c r="E17" i="13"/>
  <c r="I15" i="14"/>
  <c r="I11" i="14"/>
  <c r="K20" i="14"/>
  <c r="I16" i="14"/>
  <c r="I12" i="14"/>
  <c r="I8" i="14"/>
  <c r="I18" i="14"/>
  <c r="I14" i="14"/>
  <c r="I10" i="14"/>
  <c r="I591" i="16"/>
  <c r="G118" i="10"/>
  <c r="G122" i="10"/>
  <c r="G126" i="10"/>
  <c r="G130" i="10"/>
  <c r="G134" i="10"/>
  <c r="G147" i="10"/>
  <c r="G151" i="10"/>
  <c r="G155" i="10"/>
  <c r="C177" i="10"/>
  <c r="C181" i="10"/>
  <c r="C10" i="11"/>
  <c r="C14" i="11"/>
  <c r="C18" i="11"/>
  <c r="C22" i="11"/>
  <c r="I23" i="11"/>
  <c r="C25" i="11"/>
  <c r="C35" i="11"/>
  <c r="C38" i="11"/>
  <c r="I39" i="11"/>
  <c r="J17" i="12"/>
  <c r="C23" i="12"/>
  <c r="E37" i="12"/>
  <c r="E33" i="12"/>
  <c r="E29" i="12"/>
  <c r="C50" i="12"/>
  <c r="C46" i="12"/>
  <c r="C52" i="12"/>
  <c r="K54" i="12"/>
  <c r="C62" i="12"/>
  <c r="G69" i="12"/>
  <c r="C7" i="13"/>
  <c r="C13" i="13"/>
  <c r="E16" i="13"/>
  <c r="E19" i="13"/>
  <c r="E25" i="13"/>
  <c r="I9" i="14"/>
  <c r="J591" i="16"/>
  <c r="C39" i="14"/>
  <c r="C43" i="14"/>
  <c r="C47" i="14"/>
  <c r="C51" i="14"/>
  <c r="F5" i="15"/>
  <c r="C8" i="15"/>
  <c r="C12" i="15"/>
  <c r="C16" i="15"/>
  <c r="C20" i="15"/>
  <c r="C24" i="15"/>
  <c r="C28" i="15"/>
  <c r="E26" i="14"/>
  <c r="E30" i="14"/>
  <c r="E16" i="15"/>
  <c r="E20" i="15"/>
  <c r="E24" i="15"/>
  <c r="E28" i="15"/>
  <c r="J33" i="14"/>
  <c r="C37" i="14"/>
  <c r="C41" i="14"/>
  <c r="C45" i="14"/>
  <c r="C49" i="14"/>
  <c r="C10" i="15"/>
  <c r="C14" i="15"/>
  <c r="C18" i="15"/>
  <c r="G19" i="15"/>
  <c r="C22" i="15"/>
  <c r="G23" i="15"/>
  <c r="E10" i="12"/>
  <c r="E15" i="12"/>
  <c r="E20" i="12"/>
  <c r="E24" i="12"/>
  <c r="I43" i="12"/>
  <c r="E46" i="12"/>
  <c r="I47" i="12"/>
  <c r="I51" i="12"/>
  <c r="E59" i="12"/>
  <c r="I60" i="12"/>
  <c r="E63" i="12"/>
  <c r="I64" i="12"/>
  <c r="E67" i="12"/>
  <c r="I68" i="12"/>
  <c r="I72" i="12"/>
  <c r="E24" i="14"/>
  <c r="E28" i="14"/>
  <c r="E37" i="14"/>
  <c r="I38" i="14"/>
  <c r="E41" i="14"/>
  <c r="I42" i="14"/>
  <c r="E45" i="14"/>
  <c r="I46" i="14"/>
  <c r="I50" i="14"/>
  <c r="I7" i="15"/>
  <c r="E10" i="15"/>
  <c r="I11" i="15"/>
  <c r="E14" i="15"/>
  <c r="I15" i="15"/>
  <c r="E18" i="15"/>
  <c r="I19" i="15"/>
  <c r="E22" i="15"/>
  <c r="I23" i="15"/>
  <c r="J53" i="14"/>
  <c r="E23" i="14"/>
  <c r="E27" i="14"/>
  <c r="E31" i="14"/>
  <c r="G51" i="2" l="1"/>
  <c r="D43" i="2"/>
  <c r="H43" i="2" s="1"/>
  <c r="H50" i="2"/>
  <c r="J42" i="7"/>
  <c r="G47" i="2"/>
  <c r="H63" i="2"/>
  <c r="H47" i="2"/>
  <c r="G41" i="2"/>
  <c r="D66" i="2"/>
  <c r="H66" i="2" s="1"/>
  <c r="H46" i="2"/>
  <c r="G46" i="2"/>
  <c r="B66" i="2"/>
  <c r="G66" i="2" s="1"/>
  <c r="G61" i="2"/>
  <c r="H59" i="2"/>
  <c r="H58" i="2"/>
  <c r="G63" i="2"/>
  <c r="B43" i="2"/>
  <c r="G43" i="2" s="1"/>
</calcChain>
</file>

<file path=xl/sharedStrings.xml><?xml version="1.0" encoding="utf-8"?>
<sst xmlns="http://schemas.openxmlformats.org/spreadsheetml/2006/main" count="1943" uniqueCount="702">
  <si>
    <t>VFACTS QLD REPORT</t>
  </si>
  <si>
    <t>FEDERAL CHAMBER OF AUTOMOTIVE INDUSTRIES</t>
  </si>
  <si>
    <t>NEW VEHICLE SALES</t>
  </si>
  <si>
    <t>JUNE 2020</t>
  </si>
  <si>
    <t>Month</t>
  </si>
  <si>
    <t>YTD</t>
  </si>
  <si>
    <t>Variance +/- Vol. &amp; %</t>
  </si>
  <si>
    <t>Total Market</t>
  </si>
  <si>
    <t>MTH</t>
  </si>
  <si>
    <t>AUSTRALIAN CAPITAL TERRITORY</t>
  </si>
  <si>
    <t>NEW SOUTH WALES</t>
  </si>
  <si>
    <t>NORTHERN TERRITORY</t>
  </si>
  <si>
    <t>QUEENSLAND</t>
  </si>
  <si>
    <t>SOUTH AUSTRALIA</t>
  </si>
  <si>
    <t>TASMANIA</t>
  </si>
  <si>
    <t>VICTORIA</t>
  </si>
  <si>
    <t>WESTERN AUSTRALIA</t>
  </si>
  <si>
    <t>Total</t>
  </si>
  <si>
    <r>
      <t xml:space="preserve">Copyright © 2020 Federal Chamber of Automotive Industries (FCAI). No reproduction, distribution or transmission of the copyright materials contained in the VFACTS™ Reports in whole or in part is permitted without the prior permission of the FCAI. </t>
    </r>
    <r>
      <rPr>
        <b/>
        <sz val="8"/>
        <rFont val="Arial"/>
        <family val="2"/>
      </rPr>
      <t>Embargo applies until 12:00pm, Friday, 3 July 2020</t>
    </r>
    <r>
      <rPr>
        <sz val="8"/>
        <rFont val="Arial"/>
        <family val="2"/>
      </rPr>
      <t>.
The information contained in this report is preliminary and current as at the time of publication. In providing this report, the FCAI relies on data provided by third parties such as dealers and distributors. The FCAI does not make any warranty as to the accuracy, completeness and reliability of the information in the report or its suitability for any purpose, and the FCAI does not accept any liability arising in any way from any omissions or errors in the report.
For information on Report content and segmentation criteria, please visit www.fcai.com.au
For subscription enquiries email: vfacts@fcai.com.au
This report is compiled with the assistance of R. L. Polk Australia Pty Ltd in conjunction with the FCAI.</t>
    </r>
  </si>
  <si>
    <t>VFACTS</t>
  </si>
  <si>
    <t>TOTAL MARKET SEGMENTATION</t>
  </si>
  <si>
    <t>QLD</t>
  </si>
  <si>
    <t>Volumes</t>
  </si>
  <si>
    <t>Passenger</t>
  </si>
  <si>
    <t>SUV</t>
  </si>
  <si>
    <t>Light Commercial</t>
  </si>
  <si>
    <t>Heavy Commercial</t>
  </si>
  <si>
    <t>Micro</t>
  </si>
  <si>
    <t>Light</t>
  </si>
  <si>
    <t>Small</t>
  </si>
  <si>
    <t>Medium</t>
  </si>
  <si>
    <t>Large</t>
  </si>
  <si>
    <t>Upper Large</t>
  </si>
  <si>
    <t>People Movers</t>
  </si>
  <si>
    <t>Sports</t>
  </si>
  <si>
    <t>SUV Light</t>
  </si>
  <si>
    <t>SUV Small</t>
  </si>
  <si>
    <t>SUV Medium</t>
  </si>
  <si>
    <t>SUV Large</t>
  </si>
  <si>
    <t>SUV Upper Large</t>
  </si>
  <si>
    <t>Light Buses &lt; 20 Seats</t>
  </si>
  <si>
    <t>Light Buses =&gt; 20 Seats</t>
  </si>
  <si>
    <t>Vans/CC &lt;= 2.5t</t>
  </si>
  <si>
    <t>Vans/CC 2.5-3.5t</t>
  </si>
  <si>
    <t>PU/CC 4X2</t>
  </si>
  <si>
    <t>PU/CC 4X4</t>
  </si>
  <si>
    <t>Percentage Mix</t>
  </si>
  <si>
    <t>Yr to Yr change +/-</t>
  </si>
  <si>
    <t>NEW VEHICLE SALES BY MARQUE</t>
  </si>
  <si>
    <t>Alfa Romeo</t>
  </si>
  <si>
    <t>Alpine</t>
  </si>
  <si>
    <t>Aston Martin</t>
  </si>
  <si>
    <t>Audi</t>
  </si>
  <si>
    <t>Bentley</t>
  </si>
  <si>
    <t>BMW</t>
  </si>
  <si>
    <t>Chrysler</t>
  </si>
  <si>
    <t>Citroen</t>
  </si>
  <si>
    <t>Ferrari</t>
  </si>
  <si>
    <t>Fiat</t>
  </si>
  <si>
    <t>Fiat Professional</t>
  </si>
  <si>
    <t>Ford</t>
  </si>
  <si>
    <t>Genesis</t>
  </si>
  <si>
    <t>Great Wall</t>
  </si>
  <si>
    <t>Haval</t>
  </si>
  <si>
    <t>Holden</t>
  </si>
  <si>
    <t>Honda</t>
  </si>
  <si>
    <t>Hyundai</t>
  </si>
  <si>
    <t>Infiniti</t>
  </si>
  <si>
    <t>Isuzu Ute</t>
  </si>
  <si>
    <t>Iveco Bus</t>
  </si>
  <si>
    <t>Jaguar</t>
  </si>
  <si>
    <t>Jeep</t>
  </si>
  <si>
    <t>Kia</t>
  </si>
  <si>
    <t>Lamborghini</t>
  </si>
  <si>
    <t>Land Rover</t>
  </si>
  <si>
    <t>LDV</t>
  </si>
  <si>
    <t>Lexus</t>
  </si>
  <si>
    <t>Lotus</t>
  </si>
  <si>
    <t>Maserati</t>
  </si>
  <si>
    <t>Mazda</t>
  </si>
  <si>
    <t>McLaren</t>
  </si>
  <si>
    <t>Mercedes-Benz Cars</t>
  </si>
  <si>
    <t>Mercedes-Benz Vans</t>
  </si>
  <si>
    <t>MG</t>
  </si>
  <si>
    <t>MINI</t>
  </si>
  <si>
    <t>Mitsubishi</t>
  </si>
  <si>
    <t>Morgan</t>
  </si>
  <si>
    <t>Nissan</t>
  </si>
  <si>
    <t>Peugeot</t>
  </si>
  <si>
    <t>Porsche</t>
  </si>
  <si>
    <t>RAM</t>
  </si>
  <si>
    <t>Renault</t>
  </si>
  <si>
    <t>Rolls-Royce</t>
  </si>
  <si>
    <t>Skoda</t>
  </si>
  <si>
    <t>Ssangyong</t>
  </si>
  <si>
    <t>Subaru</t>
  </si>
  <si>
    <t>Suzuki</t>
  </si>
  <si>
    <t>Toyota</t>
  </si>
  <si>
    <t>Volkswagen</t>
  </si>
  <si>
    <t>Volvo Car</t>
  </si>
  <si>
    <t>Daf</t>
  </si>
  <si>
    <t>Dennis Eagle</t>
  </si>
  <si>
    <t>Freightliner</t>
  </si>
  <si>
    <t>Fuso</t>
  </si>
  <si>
    <t>Hino</t>
  </si>
  <si>
    <t>Hyundai Commercial Vehicles</t>
  </si>
  <si>
    <t>International</t>
  </si>
  <si>
    <t>Isuzu</t>
  </si>
  <si>
    <t>Iveco Trucks</t>
  </si>
  <si>
    <t>Kenworth</t>
  </si>
  <si>
    <t>Mack</t>
  </si>
  <si>
    <t>Man</t>
  </si>
  <si>
    <t>Mercedes-Benz Trucks</t>
  </si>
  <si>
    <t>Scania</t>
  </si>
  <si>
    <t>UD Trucks</t>
  </si>
  <si>
    <t>Volvo Commercial</t>
  </si>
  <si>
    <t>Western Star</t>
  </si>
  <si>
    <t>NEW VEHICLE SALES SHARE BY MARQUE</t>
  </si>
  <si>
    <t>Variance +/- ppts.</t>
  </si>
  <si>
    <t>NEW VEHICLE SALES BY BUYER TYPE</t>
  </si>
  <si>
    <t>Private</t>
  </si>
  <si>
    <t>Business</t>
  </si>
  <si>
    <t>Gov't</t>
  </si>
  <si>
    <t>Rental</t>
  </si>
  <si>
    <t>Sub Total</t>
  </si>
  <si>
    <t>NEW VEHICLE SALES BY BUYER TYPE AND FUEL TYPE</t>
  </si>
  <si>
    <t>Passenger Private</t>
  </si>
  <si>
    <t>Diesel</t>
  </si>
  <si>
    <t>Electric/PHEV</t>
  </si>
  <si>
    <t>Hybrid</t>
  </si>
  <si>
    <t>Petrol</t>
  </si>
  <si>
    <t>Passenger Non-Private</t>
  </si>
  <si>
    <t>SUV Private</t>
  </si>
  <si>
    <t>SUV Non-Private</t>
  </si>
  <si>
    <t>Light Commercial Private</t>
  </si>
  <si>
    <t>Light Commercial Non-Private</t>
  </si>
  <si>
    <t>NEW VEHICLE SALES BY COUNTRY OF ORIGIN</t>
  </si>
  <si>
    <t>Locally Manufactured</t>
  </si>
  <si>
    <t>Total Locally Manufactured</t>
  </si>
  <si>
    <t>Imported</t>
  </si>
  <si>
    <t>Argentina</t>
  </si>
  <si>
    <t>Austria</t>
  </si>
  <si>
    <t>Belgium</t>
  </si>
  <si>
    <t>Canada</t>
  </si>
  <si>
    <t>China</t>
  </si>
  <si>
    <t>Czech Republic</t>
  </si>
  <si>
    <t>England</t>
  </si>
  <si>
    <t>Finland</t>
  </si>
  <si>
    <t>France</t>
  </si>
  <si>
    <t>Germany</t>
  </si>
  <si>
    <t>Hungary</t>
  </si>
  <si>
    <t>India</t>
  </si>
  <si>
    <t>Italy</t>
  </si>
  <si>
    <t>Japan</t>
  </si>
  <si>
    <t>Korea</t>
  </si>
  <si>
    <t>Mexico</t>
  </si>
  <si>
    <t>Poland</t>
  </si>
  <si>
    <t xml:space="preserve">Slovak Republic </t>
  </si>
  <si>
    <t>South Africa</t>
  </si>
  <si>
    <t>Spain</t>
  </si>
  <si>
    <t>Sweden</t>
  </si>
  <si>
    <t>Thailand</t>
  </si>
  <si>
    <t>Turkey</t>
  </si>
  <si>
    <t>USA</t>
  </si>
  <si>
    <t>Other</t>
  </si>
  <si>
    <t>Total Imported</t>
  </si>
  <si>
    <t>NEW VEHICLE SALES BY SEGMENT AND MODEL</t>
  </si>
  <si>
    <t>Year to Date</t>
  </si>
  <si>
    <t>Variance +/- %</t>
  </si>
  <si>
    <t>Volume</t>
  </si>
  <si>
    <t>Share</t>
  </si>
  <si>
    <t>Fiat 500/Abarth</t>
  </si>
  <si>
    <t>Holden Spark</t>
  </si>
  <si>
    <t>Kia Picanto</t>
  </si>
  <si>
    <t>Mitsubishi Mirage</t>
  </si>
  <si>
    <t>Total Micro</t>
  </si>
  <si>
    <t>Light &lt; $25K</t>
  </si>
  <si>
    <t>Ford Fiesta</t>
  </si>
  <si>
    <t>Holden Barina</t>
  </si>
  <si>
    <t>Honda City</t>
  </si>
  <si>
    <t>Honda Jazz</t>
  </si>
  <si>
    <t>Hyundai Accent</t>
  </si>
  <si>
    <t>Kia Rio</t>
  </si>
  <si>
    <t>Mazda2</t>
  </si>
  <si>
    <t>MG MG3</t>
  </si>
  <si>
    <t>Renault Clio</t>
  </si>
  <si>
    <t>Skoda Fabia</t>
  </si>
  <si>
    <t>Suzuki Baleno</t>
  </si>
  <si>
    <t>Suzuki Swift</t>
  </si>
  <si>
    <t>Toyota Prius C</t>
  </si>
  <si>
    <t>Toyota Yaris</t>
  </si>
  <si>
    <t>Volkswagen Polo</t>
  </si>
  <si>
    <t>Total Light &lt; $25K</t>
  </si>
  <si>
    <t>Light &gt; $25K</t>
  </si>
  <si>
    <t>Audi A1</t>
  </si>
  <si>
    <t>Citroen C3</t>
  </si>
  <si>
    <t>MINI Hatch</t>
  </si>
  <si>
    <t>Peugeot 208</t>
  </si>
  <si>
    <t>Renault Zoe</t>
  </si>
  <si>
    <t>Total Light &gt; $25K</t>
  </si>
  <si>
    <t>Total Light</t>
  </si>
  <si>
    <t>Small &lt; $40K</t>
  </si>
  <si>
    <t>Alfa Romeo Giulietta</t>
  </si>
  <si>
    <t>Ford Focus</t>
  </si>
  <si>
    <t>Holden Astra</t>
  </si>
  <si>
    <t>Honda Civic</t>
  </si>
  <si>
    <t>Hyundai Elantra</t>
  </si>
  <si>
    <t>Hyundai i30</t>
  </si>
  <si>
    <t>Hyundai Ioniq</t>
  </si>
  <si>
    <t>Kia Cerato</t>
  </si>
  <si>
    <t>Kia Rondo 5-seat</t>
  </si>
  <si>
    <t>Kia Soul</t>
  </si>
  <si>
    <t>Mazda3</t>
  </si>
  <si>
    <t>MG MG6 Plus</t>
  </si>
  <si>
    <t>Mitsubishi Lancer</t>
  </si>
  <si>
    <t>Peugeot 308</t>
  </si>
  <si>
    <t>Renault Megane</t>
  </si>
  <si>
    <t>Skoda Rapid</t>
  </si>
  <si>
    <t>Subaru Impreza</t>
  </si>
  <si>
    <t>Subaru WRX</t>
  </si>
  <si>
    <t>Toyota Corolla</t>
  </si>
  <si>
    <t>Toyota Prius</t>
  </si>
  <si>
    <t>Toyota Prius V</t>
  </si>
  <si>
    <t>Volkswagen Golf</t>
  </si>
  <si>
    <t>Total Small &lt; $40K</t>
  </si>
  <si>
    <t>Small &gt; $40K</t>
  </si>
  <si>
    <t>Audi A3</t>
  </si>
  <si>
    <t>BMW 1 Series</t>
  </si>
  <si>
    <t>BMW 2 Series</t>
  </si>
  <si>
    <t>BMW 2 Series Gran Coupe</t>
  </si>
  <si>
    <t>BMW i3</t>
  </si>
  <si>
    <t>Lexus CT200H</t>
  </si>
  <si>
    <t>Mercedes-Benz A-Class</t>
  </si>
  <si>
    <t>Mercedes-Benz B-Class</t>
  </si>
  <si>
    <t>MINI Clubman</t>
  </si>
  <si>
    <t>Nissan Leaf</t>
  </si>
  <si>
    <t>Total Small &gt; $40K</t>
  </si>
  <si>
    <t>Total Small</t>
  </si>
  <si>
    <t>Medium &lt; $60K</t>
  </si>
  <si>
    <t>Ford Mondeo</t>
  </si>
  <si>
    <t>Honda Accord</t>
  </si>
  <si>
    <t>Hyundai i40</t>
  </si>
  <si>
    <t>Hyundai Sonata</t>
  </si>
  <si>
    <t>Kia Optima</t>
  </si>
  <si>
    <t>Mazda6</t>
  </si>
  <si>
    <t>Peugeot 508</t>
  </si>
  <si>
    <t>Skoda Octavia</t>
  </si>
  <si>
    <t>Subaru Levorg</t>
  </si>
  <si>
    <t>Subaru Liberty</t>
  </si>
  <si>
    <t>Toyota Camry</t>
  </si>
  <si>
    <t>Volkswagen Passat</t>
  </si>
  <si>
    <t>Total Medium &lt; $60K</t>
  </si>
  <si>
    <t>Medium &gt; $60K</t>
  </si>
  <si>
    <t>Alfa Romeo Giulia</t>
  </si>
  <si>
    <t>Audi A4</t>
  </si>
  <si>
    <t>Audi A5 Sportback</t>
  </si>
  <si>
    <t>BMW 3 Series</t>
  </si>
  <si>
    <t>BMW 3 Series Gran Turismo</t>
  </si>
  <si>
    <t>BMW 4 Series Gran Coupe</t>
  </si>
  <si>
    <t>Genesis G70</t>
  </si>
  <si>
    <t>Infiniti Q50</t>
  </si>
  <si>
    <t>Jaguar XE</t>
  </si>
  <si>
    <t>Lexus ES</t>
  </si>
  <si>
    <t>Lexus IS</t>
  </si>
  <si>
    <t>Mercedes-Benz C-Class</t>
  </si>
  <si>
    <t>Mercedes-Benz CLA-Class</t>
  </si>
  <si>
    <t>Volkswagen Arteon</t>
  </si>
  <si>
    <t>Volvo S60</t>
  </si>
  <si>
    <t>Volvo V60</t>
  </si>
  <si>
    <t>Total Medium &gt; $60K</t>
  </si>
  <si>
    <t>Total Medium</t>
  </si>
  <si>
    <t>Large &lt; $70K</t>
  </si>
  <si>
    <t>Holden Commodore</t>
  </si>
  <si>
    <t>Kia Stinger</t>
  </si>
  <si>
    <t>Skoda Superb</t>
  </si>
  <si>
    <t>Total Large &lt; $70K</t>
  </si>
  <si>
    <t>Large &gt; $70K</t>
  </si>
  <si>
    <t>Audi A6</t>
  </si>
  <si>
    <t>Audi A7</t>
  </si>
  <si>
    <t>BMW 5 Series</t>
  </si>
  <si>
    <t>Jaguar XF</t>
  </si>
  <si>
    <t>Lexus GS</t>
  </si>
  <si>
    <t>Maserati Ghibli</t>
  </si>
  <si>
    <t>Mercedes-Benz CLS-Class</t>
  </si>
  <si>
    <t>Mercedes-Benz E-Class</t>
  </si>
  <si>
    <t>Total Large &gt; $70K</t>
  </si>
  <si>
    <t>Total Large</t>
  </si>
  <si>
    <t>Upper Large &lt; $100K</t>
  </si>
  <si>
    <t>Chrysler 300</t>
  </si>
  <si>
    <t>Total Upper Large &lt; $100K</t>
  </si>
  <si>
    <t>Upper Large &gt; $100K</t>
  </si>
  <si>
    <t>Audi A8</t>
  </si>
  <si>
    <t>Bentley Sedan</t>
  </si>
  <si>
    <t>BMW 6 Series GT</t>
  </si>
  <si>
    <t>BMW 7 Series</t>
  </si>
  <si>
    <t>BMW 8 Series Gran Coupe</t>
  </si>
  <si>
    <t>Jaguar XJ Series</t>
  </si>
  <si>
    <t>Lexus LS</t>
  </si>
  <si>
    <t>Maserati Quattroporte</t>
  </si>
  <si>
    <t>Mercedes-AMG GT 4D</t>
  </si>
  <si>
    <t>Mercedes-Benz S-Class</t>
  </si>
  <si>
    <t>Porsche Panamera</t>
  </si>
  <si>
    <t>Rolls-Royce Sedan</t>
  </si>
  <si>
    <t>Total Upper Large &gt; $100K</t>
  </si>
  <si>
    <t>Total Upper Large</t>
  </si>
  <si>
    <t>People Movers &lt; $60K</t>
  </si>
  <si>
    <t>Honda Odyssey</t>
  </si>
  <si>
    <t>Hyundai iMAX</t>
  </si>
  <si>
    <t>Kia Carnival</t>
  </si>
  <si>
    <t>LDV G10 Wagon</t>
  </si>
  <si>
    <t>Toyota Tarago</t>
  </si>
  <si>
    <t>Volkswagen Caddy</t>
  </si>
  <si>
    <t>Volkswagen Caravelle</t>
  </si>
  <si>
    <t>Volkswagen Multivan</t>
  </si>
  <si>
    <t>Total People Movers &lt; $60K</t>
  </si>
  <si>
    <t>People Movers &gt; $60K</t>
  </si>
  <si>
    <t>Mercedes-Benz Marco Polo</t>
  </si>
  <si>
    <t>Mercedes-Benz Valente</t>
  </si>
  <si>
    <t>Mercedes-Benz V-Class</t>
  </si>
  <si>
    <t>Toyota Granvia</t>
  </si>
  <si>
    <t>Total People Movers &gt; $60K</t>
  </si>
  <si>
    <t>Total People Movers</t>
  </si>
  <si>
    <t>Sports &lt; $80K</t>
  </si>
  <si>
    <t>Abarth 124 Spider</t>
  </si>
  <si>
    <t>Audi A3 Convertible</t>
  </si>
  <si>
    <t>BMW 2 Series Coupe/Conv</t>
  </si>
  <si>
    <t>Ford Mustang</t>
  </si>
  <si>
    <t>Hyundai Veloster</t>
  </si>
  <si>
    <t>Mazda MX5</t>
  </si>
  <si>
    <t>MINI Cabrio</t>
  </si>
  <si>
    <t>Nissan 370Z</t>
  </si>
  <si>
    <t>Subaru BRZ</t>
  </si>
  <si>
    <t>Toyota 86</t>
  </si>
  <si>
    <t>Total Sports &lt; $80K</t>
  </si>
  <si>
    <t>Sports &gt; $80K</t>
  </si>
  <si>
    <t>Alpine A110</t>
  </si>
  <si>
    <t>Audi A5</t>
  </si>
  <si>
    <t>Audi TT</t>
  </si>
  <si>
    <t>BMW 4 Series Coupe/Conv</t>
  </si>
  <si>
    <t>BMW Z4</t>
  </si>
  <si>
    <t>Infiniti Q60</t>
  </si>
  <si>
    <t>Jaguar F-Type</t>
  </si>
  <si>
    <t>Lexus LC</t>
  </si>
  <si>
    <t>Lexus RC</t>
  </si>
  <si>
    <t>Lotus Elise</t>
  </si>
  <si>
    <t>Lotus Evora</t>
  </si>
  <si>
    <t>Lotus Exige</t>
  </si>
  <si>
    <t>Mercedes-Benz C-Class Cpe/Conv</t>
  </si>
  <si>
    <t>Mercedes-Benz E-Class Cpe/Conv</t>
  </si>
  <si>
    <t>Mercedes-Benz SLC-Class</t>
  </si>
  <si>
    <t>Morgan Classics</t>
  </si>
  <si>
    <t>Porsche Boxster</t>
  </si>
  <si>
    <t>Porsche Cayman</t>
  </si>
  <si>
    <t>Toyota Supra</t>
  </si>
  <si>
    <t>Total Sports &gt; $80K</t>
  </si>
  <si>
    <t>Sports &gt; $200K</t>
  </si>
  <si>
    <t>Aston Martin Coupe/Conv</t>
  </si>
  <si>
    <t>Audi R8</t>
  </si>
  <si>
    <t>Bentley Coupe/Conv</t>
  </si>
  <si>
    <t>BMW 8 Series</t>
  </si>
  <si>
    <t>BMW i8</t>
  </si>
  <si>
    <t>Ferrari Coupe/Conv</t>
  </si>
  <si>
    <t>Lamborghini Coupe/Conv</t>
  </si>
  <si>
    <t>Maserati Coupe/Conv</t>
  </si>
  <si>
    <t>McLaren Coupe/Conv</t>
  </si>
  <si>
    <t>Mercedes-AMG GT Cpe/Conv</t>
  </si>
  <si>
    <t>Mercedes-Benz S-Class Cpe/Conv</t>
  </si>
  <si>
    <t>Mercedes-Benz SL-Class</t>
  </si>
  <si>
    <t>Nissan GT-R</t>
  </si>
  <si>
    <t>Porsche 911</t>
  </si>
  <si>
    <t>Rolls-Royce Coupe/Conv</t>
  </si>
  <si>
    <t>Total Sports &gt; $200K</t>
  </si>
  <si>
    <t>Total Sports</t>
  </si>
  <si>
    <t>Total Passenger &lt; $</t>
  </si>
  <si>
    <t>Total Passenger &gt; $</t>
  </si>
  <si>
    <t>Total Passenger</t>
  </si>
  <si>
    <t>NEW VEHICLE SALES BY MARQUE - PASSENGER</t>
  </si>
  <si>
    <t>Citroen C3 Aircross</t>
  </si>
  <si>
    <t>Citroen C4 Cactus</t>
  </si>
  <si>
    <t>Ford EcoSport</t>
  </si>
  <si>
    <t>Holden Trax</t>
  </si>
  <si>
    <t>Hyundai Venue</t>
  </si>
  <si>
    <t>Mazda CX-3</t>
  </si>
  <si>
    <t>Nissan Juke</t>
  </si>
  <si>
    <t>Renault Captur</t>
  </si>
  <si>
    <t>SsangYong Tivoli</t>
  </si>
  <si>
    <t>Suzuki Ignis</t>
  </si>
  <si>
    <t>Suzuki Jimny</t>
  </si>
  <si>
    <t>Volkswagen T-Cross</t>
  </si>
  <si>
    <t>Total SUV Light</t>
  </si>
  <si>
    <t>SUV Small &lt; $40K</t>
  </si>
  <si>
    <t>Fiat 500X</t>
  </si>
  <si>
    <t>Haval H2</t>
  </si>
  <si>
    <t>Honda HR-V</t>
  </si>
  <si>
    <t>Hyundai Kona</t>
  </si>
  <si>
    <t>Jeep Compass</t>
  </si>
  <si>
    <t>Jeep Renegade</t>
  </si>
  <si>
    <t>Kia Seltos</t>
  </si>
  <si>
    <t>Mazda CX-30</t>
  </si>
  <si>
    <t>MG ZS</t>
  </si>
  <si>
    <t>Mitsubishi ASX</t>
  </si>
  <si>
    <t>Mitsubishi Eclipse Cross</t>
  </si>
  <si>
    <t>Nissan Qashqai</t>
  </si>
  <si>
    <t>Peugeot 2008</t>
  </si>
  <si>
    <t>Renault Kadjar</t>
  </si>
  <si>
    <t>SsangYong Tivoli XLV</t>
  </si>
  <si>
    <t>Subaru XV</t>
  </si>
  <si>
    <t>Suzuki S-Cross</t>
  </si>
  <si>
    <t>Suzuki Vitara</t>
  </si>
  <si>
    <t>Toyota C-HR</t>
  </si>
  <si>
    <t>Total SUV Small &lt; $40K</t>
  </si>
  <si>
    <t>SUV Small &gt; $40K</t>
  </si>
  <si>
    <t>Audi Q2</t>
  </si>
  <si>
    <t>Audi Q3</t>
  </si>
  <si>
    <t>BMW X1</t>
  </si>
  <si>
    <t>BMW X2</t>
  </si>
  <si>
    <t>Infiniti Q30/QX30</t>
  </si>
  <si>
    <t>Jaguar E-Pace</t>
  </si>
  <si>
    <t>Lexus UX</t>
  </si>
  <si>
    <t>Mercedes-Benz GLA-Class</t>
  </si>
  <si>
    <t>MINI Countryman</t>
  </si>
  <si>
    <t>Volvo XC40</t>
  </si>
  <si>
    <t>Total SUV Small &gt; $40K</t>
  </si>
  <si>
    <t>Total SUV Small</t>
  </si>
  <si>
    <t>SUV Medium &lt; $60K</t>
  </si>
  <si>
    <t>Citroen C5 Aircross</t>
  </si>
  <si>
    <t>Ford Escape</t>
  </si>
  <si>
    <t>Haval H6</t>
  </si>
  <si>
    <t>Holden Equinox</t>
  </si>
  <si>
    <t>Honda CR-V</t>
  </si>
  <si>
    <t>Hyundai Tucson</t>
  </si>
  <si>
    <t>Jeep Cherokee</t>
  </si>
  <si>
    <t>Kia Sportage</t>
  </si>
  <si>
    <t>Mazda CX-5</t>
  </si>
  <si>
    <t>MG GS</t>
  </si>
  <si>
    <t>MG HS</t>
  </si>
  <si>
    <t>Mitsubishi Outlander</t>
  </si>
  <si>
    <t>Nissan X-Trail</t>
  </si>
  <si>
    <t>Peugeot 3008</t>
  </si>
  <si>
    <t>Peugeot 5008</t>
  </si>
  <si>
    <t>Renault Koleos</t>
  </si>
  <si>
    <t>Skoda Karoq</t>
  </si>
  <si>
    <t>SsangYong Korando</t>
  </si>
  <si>
    <t>Subaru Forester</t>
  </si>
  <si>
    <t>Suzuki Grand Vitara</t>
  </si>
  <si>
    <t>Toyota RAV4</t>
  </si>
  <si>
    <t>Volkswagen Golf Alltrack</t>
  </si>
  <si>
    <t>Volkswagen Tiguan</t>
  </si>
  <si>
    <t>Total SUV Medium &lt; $60K</t>
  </si>
  <si>
    <t>SUV Medium &gt; $60K</t>
  </si>
  <si>
    <t>Alfa Romeo Stelvio</t>
  </si>
  <si>
    <t>Audi Q5</t>
  </si>
  <si>
    <t>BMW X3</t>
  </si>
  <si>
    <t>BMW X4</t>
  </si>
  <si>
    <t>Land Rover Discovery Sport</t>
  </si>
  <si>
    <t>Land Rover Range Rover Evoque</t>
  </si>
  <si>
    <t>Lexus NX</t>
  </si>
  <si>
    <t>Mercedes-Benz EQC</t>
  </si>
  <si>
    <t>Mercedes-Benz GLB-Class</t>
  </si>
  <si>
    <t>Mercedes-Benz GLC-Class</t>
  </si>
  <si>
    <t>Mercedes-Benz GLC-Class Coupe</t>
  </si>
  <si>
    <t>Porsche Macan</t>
  </si>
  <si>
    <t>Volvo XC60</t>
  </si>
  <si>
    <t>Total SUV Medium &gt; $60K</t>
  </si>
  <si>
    <t>Total SUV Medium</t>
  </si>
  <si>
    <t>SUV Large &lt; $70K</t>
  </si>
  <si>
    <t>Ford Endura</t>
  </si>
  <si>
    <t>Ford Everest</t>
  </si>
  <si>
    <t>Haval H9</t>
  </si>
  <si>
    <t>Holden Acadia</t>
  </si>
  <si>
    <t>Holden Captiva</t>
  </si>
  <si>
    <t>Holden Trailblazer</t>
  </si>
  <si>
    <t>Hyundai Santa Fe</t>
  </si>
  <si>
    <t>Isuzu Ute MU-X</t>
  </si>
  <si>
    <t>Jeep Grand Cherokee</t>
  </si>
  <si>
    <t>Jeep Wrangler</t>
  </si>
  <si>
    <t>Kia Sorento</t>
  </si>
  <si>
    <t>LDV D90</t>
  </si>
  <si>
    <t>Mazda CX-8</t>
  </si>
  <si>
    <t>Mazda CX-9</t>
  </si>
  <si>
    <t>Mitsubishi Pajero</t>
  </si>
  <si>
    <t>Mitsubishi Pajero Sport</t>
  </si>
  <si>
    <t>Nissan Pathfinder</t>
  </si>
  <si>
    <t>Skoda Kodiaq</t>
  </si>
  <si>
    <t>Ssangyong Rexton</t>
  </si>
  <si>
    <t>Subaru Outback</t>
  </si>
  <si>
    <t>Toyota Fortuner</t>
  </si>
  <si>
    <t>Toyota Kluger</t>
  </si>
  <si>
    <t>Toyota Prado</t>
  </si>
  <si>
    <t>Volkswagen Passat Alltrack</t>
  </si>
  <si>
    <t>Volkswagen Tiguan Allspace</t>
  </si>
  <si>
    <t>Total SUV Large &lt; $70K</t>
  </si>
  <si>
    <t>SUV Large &gt; $70K</t>
  </si>
  <si>
    <t>Audi Q7</t>
  </si>
  <si>
    <t>BMW X5</t>
  </si>
  <si>
    <t>BMW X6</t>
  </si>
  <si>
    <t>Infiniti QX70</t>
  </si>
  <si>
    <t>Jaguar F-Pace</t>
  </si>
  <si>
    <t>Jaguar I-Pace</t>
  </si>
  <si>
    <t>Land Rover Range Rover Sport</t>
  </si>
  <si>
    <t>Land Rover Range Rover Velar</t>
  </si>
  <si>
    <t>Lexus RX</t>
  </si>
  <si>
    <t>Maserati Levante</t>
  </si>
  <si>
    <t>Mercedes-Benz GLE-Class</t>
  </si>
  <si>
    <t>Mercedes-Benz GLE-Class Coupe</t>
  </si>
  <si>
    <t>Porsche Cayenne</t>
  </si>
  <si>
    <t>Volkswagen Touareg</t>
  </si>
  <si>
    <t>Volvo V90 CC</t>
  </si>
  <si>
    <t>Volvo XC90</t>
  </si>
  <si>
    <t>Total SUV Large &gt; $70K</t>
  </si>
  <si>
    <t>Total SUV Large</t>
  </si>
  <si>
    <t>SUV Upper Large &lt; $100K</t>
  </si>
  <si>
    <t>Nissan Patrol Wagon</t>
  </si>
  <si>
    <t>Toyota Landcruiser Wagon</t>
  </si>
  <si>
    <t>Total SUV Upper Large &lt; $100K</t>
  </si>
  <si>
    <t>SUV Upper Large &gt; $100K</t>
  </si>
  <si>
    <t>Audi Q8</t>
  </si>
  <si>
    <t>Bentley Bentayga</t>
  </si>
  <si>
    <t>BMW X7</t>
  </si>
  <si>
    <t>Infiniti QX80</t>
  </si>
  <si>
    <t>Lamborghini Urus</t>
  </si>
  <si>
    <t>Land Rover Discovery</t>
  </si>
  <si>
    <t>Land Rover Range Rover</t>
  </si>
  <si>
    <t>Lexus LX</t>
  </si>
  <si>
    <t>Mercedes-Benz G-Class</t>
  </si>
  <si>
    <t>Mercedes-Benz GLS-Class</t>
  </si>
  <si>
    <t>Mercedes-Benz G-Wagon</t>
  </si>
  <si>
    <t>Rolls-Royce Cullinan</t>
  </si>
  <si>
    <t>Total SUV Upper Large &gt; $100K</t>
  </si>
  <si>
    <t>Total SUV Upper Large</t>
  </si>
  <si>
    <t>Total SUV &lt; $</t>
  </si>
  <si>
    <t>Total SUV &gt; $</t>
  </si>
  <si>
    <t>Total SUV</t>
  </si>
  <si>
    <t>NEW VEHICLE SALES BY MARQUE - SUV</t>
  </si>
  <si>
    <t>Iveco Daily Minibus &lt; 20 Seats</t>
  </si>
  <si>
    <t>Mercedes-Benz Sprinter Bus</t>
  </si>
  <si>
    <t>Renault Master Bus</t>
  </si>
  <si>
    <t>Toyota Hiace Bus</t>
  </si>
  <si>
    <t>Total Light Buses &lt; 20 Seats</t>
  </si>
  <si>
    <t>Toyota Coaster</t>
  </si>
  <si>
    <t>Total Light Buses =&gt; 20 Seats</t>
  </si>
  <si>
    <t>Citroen Berlingo</t>
  </si>
  <si>
    <t>Fiat Doblo</t>
  </si>
  <si>
    <t>Peugeot Partner</t>
  </si>
  <si>
    <t>Renault Kangoo</t>
  </si>
  <si>
    <t>Volkswagen Caddy Van</t>
  </si>
  <si>
    <t>Total Vans/CC &lt;= 2.5t</t>
  </si>
  <si>
    <t>Ford Transit Custom</t>
  </si>
  <si>
    <t>Hyundai iLOAD</t>
  </si>
  <si>
    <t>LDV G10</t>
  </si>
  <si>
    <t>LDV V80</t>
  </si>
  <si>
    <t>Mercedes-Benz Vito</t>
  </si>
  <si>
    <t>Mitsubishi Express</t>
  </si>
  <si>
    <t>Peugeot Expert</t>
  </si>
  <si>
    <t>Renault Trafic</t>
  </si>
  <si>
    <t>Toyota Hiace Van</t>
  </si>
  <si>
    <t>Volkswagen Transporter</t>
  </si>
  <si>
    <t>Total Vans/CC 2.5-3.5t</t>
  </si>
  <si>
    <t>Ford Ranger 4X2</t>
  </si>
  <si>
    <t>Great Wall Steed 4X2</t>
  </si>
  <si>
    <t>Holden Colorado 4X2</t>
  </si>
  <si>
    <t>Isuzu Ute D-Max 4X2</t>
  </si>
  <si>
    <t>Mazda BT-50 4X2</t>
  </si>
  <si>
    <t>Mercedes-Benz X-Class 4X2</t>
  </si>
  <si>
    <t>Mitsubishi Triton 4X2</t>
  </si>
  <si>
    <t>Nissan Navara 4X2</t>
  </si>
  <si>
    <t>Toyota Hilux 4X2</t>
  </si>
  <si>
    <t>Volkswagen Amarok 4X2</t>
  </si>
  <si>
    <t>Total PU/CC 4X2</t>
  </si>
  <si>
    <t>Ford Ranger 4X4</t>
  </si>
  <si>
    <t>Great Wall Steed 4X4</t>
  </si>
  <si>
    <t>Holden Colorado 4X4</t>
  </si>
  <si>
    <t>Isuzu Ute D-Max 4X4</t>
  </si>
  <si>
    <t>Jeep Gladiator</t>
  </si>
  <si>
    <t>LDV T60 4X4</t>
  </si>
  <si>
    <t>Mazda BT-50 4X4</t>
  </si>
  <si>
    <t>Mercedes-Benz X-Class 4X4</t>
  </si>
  <si>
    <t>Mitsubishi Triton 4X4</t>
  </si>
  <si>
    <t>Nissan Navara 4X4</t>
  </si>
  <si>
    <t>RAM 1500 Express</t>
  </si>
  <si>
    <t>RAM 1500 Laramie</t>
  </si>
  <si>
    <t>RAM 2500/3500 Laramie</t>
  </si>
  <si>
    <t>Ssangyong Musso/Musso XLV 4X4</t>
  </si>
  <si>
    <t>Toyota Hilux 4X4</t>
  </si>
  <si>
    <t>Toyota Landcruiser PU/CC</t>
  </si>
  <si>
    <t>Volkswagen Amarok 4X4</t>
  </si>
  <si>
    <t>Total PU/CC 4X4</t>
  </si>
  <si>
    <t>Total Light Commercial</t>
  </si>
  <si>
    <t>NEW VEHICLE SALES BY MARQUE - LIGHT COMMERCIAL</t>
  </si>
  <si>
    <t>LD 3501-8000 kgs GVM</t>
  </si>
  <si>
    <t>Fiat Ducato</t>
  </si>
  <si>
    <t>Ford Transit Heavy</t>
  </si>
  <si>
    <t>Fuso Canter (LD)</t>
  </si>
  <si>
    <t>Hino (LD)</t>
  </si>
  <si>
    <t>Hyundai EX4</t>
  </si>
  <si>
    <t>Hyundai EX8</t>
  </si>
  <si>
    <t>Isuzu N-Series (LD)</t>
  </si>
  <si>
    <t>Iveco C/C (LD)</t>
  </si>
  <si>
    <t>Iveco Van (LD)</t>
  </si>
  <si>
    <t>Mercedes-Benz Sprinter</t>
  </si>
  <si>
    <t>Renault Master</t>
  </si>
  <si>
    <t>Volkswagen Crafter</t>
  </si>
  <si>
    <t>Total LD 3501-8000 kgs GVM</t>
  </si>
  <si>
    <t>MD =&gt; 8001 GVM &amp; GCM &lt; 39001</t>
  </si>
  <si>
    <t>DAF (MD)</t>
  </si>
  <si>
    <t>Fuso Fighter (MD)</t>
  </si>
  <si>
    <t>Hino (MD)</t>
  </si>
  <si>
    <t>Isuzu N-Series (MD)</t>
  </si>
  <si>
    <t>Iveco (MD)</t>
  </si>
  <si>
    <t>MAN (MD)</t>
  </si>
  <si>
    <t>Mercedes (MD)</t>
  </si>
  <si>
    <t>UD Trucks (MD)</t>
  </si>
  <si>
    <t>Volvo Truck (MD)</t>
  </si>
  <si>
    <t>Total MD =&gt; 8001 GVM &amp; GCM &lt; 39001</t>
  </si>
  <si>
    <t>HD =&gt; 8001 GVM &amp; GCM &gt; 39000</t>
  </si>
  <si>
    <t>DAF (HD)</t>
  </si>
  <si>
    <t>Dennis Eagle (HD)</t>
  </si>
  <si>
    <t>Freightliner (HD)</t>
  </si>
  <si>
    <t>Fuso F-Series (HD)</t>
  </si>
  <si>
    <t>Hino (HD)</t>
  </si>
  <si>
    <t>Isuzu (HD)</t>
  </si>
  <si>
    <t>Iveco (HD)</t>
  </si>
  <si>
    <t>Mack (HD)</t>
  </si>
  <si>
    <t>MAN (HD)</t>
  </si>
  <si>
    <t>Mercedes (HD)</t>
  </si>
  <si>
    <t>Scania (HD)</t>
  </si>
  <si>
    <t>UD Trucks (HD)</t>
  </si>
  <si>
    <t>Volvo Truck (HD)</t>
  </si>
  <si>
    <t>Western Star (HD)</t>
  </si>
  <si>
    <t>Total HD =&gt; 8001 GVM &amp; GCM &gt; 39000</t>
  </si>
  <si>
    <t>Total Heavy Commercial</t>
  </si>
  <si>
    <t>NEW VEHICLE SALES BY MARQUE - HEAVY COMMERCIAL</t>
  </si>
  <si>
    <t>NEW VEHICLE SALES BY MARQUE &amp; MODEL</t>
  </si>
  <si>
    <t>Alfa Romeo Total</t>
  </si>
  <si>
    <t>Alpine Total</t>
  </si>
  <si>
    <t>Aston Martin Total</t>
  </si>
  <si>
    <t>Audi Total</t>
  </si>
  <si>
    <t>Bentley Total</t>
  </si>
  <si>
    <t>BMW Total</t>
  </si>
  <si>
    <t>Chrysler Total</t>
  </si>
  <si>
    <t>Citroen Total</t>
  </si>
  <si>
    <t>Daf Total</t>
  </si>
  <si>
    <t>Dennis Eagle Total</t>
  </si>
  <si>
    <t>Ferrari Total</t>
  </si>
  <si>
    <t>Fiat Total</t>
  </si>
  <si>
    <t>Fiat Professional Total</t>
  </si>
  <si>
    <t>Ford Total</t>
  </si>
  <si>
    <t>Freightliner Total</t>
  </si>
  <si>
    <t>Fuso Total</t>
  </si>
  <si>
    <t>Genesis Total</t>
  </si>
  <si>
    <t>Great Wall Total</t>
  </si>
  <si>
    <t>Haval Total</t>
  </si>
  <si>
    <t>Hino Total</t>
  </si>
  <si>
    <t>Holden Total</t>
  </si>
  <si>
    <t>Honda Total</t>
  </si>
  <si>
    <t>Hyundai Total</t>
  </si>
  <si>
    <t>Hyundai Commercial Vehicles Total</t>
  </si>
  <si>
    <t>Infiniti Total</t>
  </si>
  <si>
    <t>International Total</t>
  </si>
  <si>
    <t>Isuzu Total</t>
  </si>
  <si>
    <t>Isuzu Ute Total</t>
  </si>
  <si>
    <t>Iveco Bus Total</t>
  </si>
  <si>
    <t>Iveco Trucks Total</t>
  </si>
  <si>
    <t>Jaguar Total</t>
  </si>
  <si>
    <t>Jeep Total</t>
  </si>
  <si>
    <t>Kenworth Total</t>
  </si>
  <si>
    <t>Kia Total</t>
  </si>
  <si>
    <t>Lamborghini Total</t>
  </si>
  <si>
    <t>Land Rover Total</t>
  </si>
  <si>
    <t>LDV Total</t>
  </si>
  <si>
    <t>Lexus Total</t>
  </si>
  <si>
    <t>Lotus Total</t>
  </si>
  <si>
    <t>Mack Total</t>
  </si>
  <si>
    <t>Man Total</t>
  </si>
  <si>
    <t>Maserati Total</t>
  </si>
  <si>
    <t>Mazda Total</t>
  </si>
  <si>
    <t>McLaren Total</t>
  </si>
  <si>
    <t>Mercedes-Benz Cars Total</t>
  </si>
  <si>
    <t>Mercedes-Benz Trucks Total</t>
  </si>
  <si>
    <t>Mercedes-Benz Vans Total</t>
  </si>
  <si>
    <t>MG Total</t>
  </si>
  <si>
    <t>MINI Total</t>
  </si>
  <si>
    <t>Mitsubishi Total</t>
  </si>
  <si>
    <t>Morgan Total</t>
  </si>
  <si>
    <t>Nissan Total</t>
  </si>
  <si>
    <t>Peugeot Total</t>
  </si>
  <si>
    <t>Porsche Total</t>
  </si>
  <si>
    <t>RAM Total</t>
  </si>
  <si>
    <t>Renault Total</t>
  </si>
  <si>
    <t>Rolls-Royce Total</t>
  </si>
  <si>
    <t>Scania Total</t>
  </si>
  <si>
    <t>Skoda Total</t>
  </si>
  <si>
    <t>Ssangyong Total</t>
  </si>
  <si>
    <t>Subaru Total</t>
  </si>
  <si>
    <t>Suzuki Total</t>
  </si>
  <si>
    <t>Toyota Total</t>
  </si>
  <si>
    <t>UD Trucks Total</t>
  </si>
  <si>
    <t>Volkswagen Total</t>
  </si>
  <si>
    <t>Volvo Car Total</t>
  </si>
  <si>
    <t>Volvo Commercial Total</t>
  </si>
  <si>
    <t>Western Star Total</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</si>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</sst>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18" x14ac:knownFonts="1">
    <font>
      <sz val="11"/>
      <color theme="1"/>
      <name val="Calibri"/>
      <family val="2"/>
      <scheme val="minor"/>
    </font>
    <font>
      <sz val="10"/>
      <name val="Arial"/>
    </font>
    <font>
      <b/>
      <sz val="22"/>
      <color indexed="9"/>
      <name val="Arial"/>
      <family val="2"/>
    </font>
    <font>
      <b/>
      <sz val="14"/>
      <name val="Arial"/>
      <family val="2"/>
    </font>
    <font>
      <b/>
      <sz val="28"/>
      <name val="Arial"/>
      <family val="2"/>
    </font>
    <font>
      <sz val="28"/>
      <name val="Arial"/>
      <family val="2"/>
    </font>
    <font>
      <sz val="24"/>
      <name val="Arial"/>
      <family val="2"/>
    </font>
    <font>
      <b/>
      <sz val="24"/>
      <name val="Arial"/>
      <family val="2"/>
    </font>
    <font>
      <i/>
      <sz val="28"/>
      <name val="Arial"/>
      <family val="2"/>
    </font>
    <font>
      <i/>
      <sz val="24"/>
      <name val="Arial"/>
      <family val="2"/>
    </font>
    <font>
      <sz val="12"/>
      <name val="Arial"/>
      <family val="2"/>
    </font>
    <font>
      <b/>
      <sz val="10"/>
      <name val="Arial"/>
      <family val="2"/>
    </font>
    <font>
      <sz val="10"/>
      <name val="Arial"/>
      <family val="2"/>
    </font>
    <font>
      <b/>
      <sz val="12"/>
      <name val="Arial"/>
      <family val="2"/>
    </font>
    <font>
      <sz val="11"/>
      <name val="Arial"/>
      <family val="2"/>
    </font>
    <font>
      <sz val="8"/>
      <name val="Arial"/>
      <family val="2"/>
    </font>
    <font>
      <b/>
      <sz val="8"/>
      <name val="Arial"/>
      <family val="2"/>
    </font>
    <font>
      <sz val="16"/>
      <name val="Arial"/>
      <family val="2"/>
    </font>
  </fonts>
  <fills count="4">
    <fill>
      <patternFill patternType="none"/>
    </fill>
    <fill>
      <patternFill patternType="gray125"/>
    </fill>
    <fill>
      <patternFill patternType="solid">
        <fgColor indexed="8"/>
        <bgColor indexed="64"/>
      </patternFill>
    </fill>
    <fill>
      <patternFill patternType="solid">
        <fgColor indexed="22"/>
        <bgColor indexed="64"/>
      </patternFill>
    </fill>
  </fills>
  <borders count="15">
    <border>
      <left/>
      <right/>
      <top/>
      <bottom/>
      <diagonal/>
    </border>
    <border>
      <left style="hair">
        <color indexed="64"/>
      </left>
      <right/>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s>
  <cellStyleXfs count="3">
    <xf numFmtId="0" fontId="0" fillId="0" borderId="0"/>
    <xf numFmtId="0" fontId="1" fillId="0" borderId="0"/>
    <xf numFmtId="9" fontId="12" fillId="0" borderId="0" applyFont="0" applyFill="0" applyBorder="0" applyAlignment="0" applyProtection="0"/>
  </cellStyleXfs>
  <cellXfs count="179">
    <xf numFmtId="0" fontId="0" fillId="0" borderId="0" xfId="0"/>
    <xf numFmtId="0" fontId="1" fillId="0" borderId="0" xfId="1"/>
    <xf numFmtId="0" fontId="3" fillId="0" borderId="0" xfId="1" applyFont="1" applyAlignment="1">
      <alignment horizontal="center"/>
    </xf>
    <xf numFmtId="0" fontId="3" fillId="0" borderId="0" xfId="1" applyFont="1"/>
    <xf numFmtId="0" fontId="6" fillId="0" borderId="0" xfId="1" applyFont="1" applyAlignment="1">
      <alignment vertical="center"/>
    </xf>
    <xf numFmtId="0" fontId="7" fillId="0" borderId="0" xfId="1" applyFont="1" applyAlignment="1">
      <alignment horizontal="center" vertical="center"/>
    </xf>
    <xf numFmtId="0" fontId="1" fillId="0" borderId="0" xfId="1" applyAlignment="1">
      <alignment vertical="center"/>
    </xf>
    <xf numFmtId="17" fontId="9" fillId="0" borderId="0" xfId="1" quotePrefix="1" applyNumberFormat="1" applyFont="1" applyAlignment="1">
      <alignment horizontal="center" vertical="center"/>
    </xf>
    <xf numFmtId="17" fontId="9" fillId="0" borderId="0" xfId="1" applyNumberFormat="1" applyFont="1" applyAlignment="1">
      <alignment horizontal="center" vertical="center"/>
    </xf>
    <xf numFmtId="0" fontId="10" fillId="0" borderId="0" xfId="1" applyFont="1"/>
    <xf numFmtId="0" fontId="1" fillId="0" borderId="2" xfId="1" applyBorder="1"/>
    <xf numFmtId="0" fontId="11" fillId="0" borderId="5" xfId="1" applyFont="1" applyBorder="1"/>
    <xf numFmtId="0" fontId="11" fillId="0" borderId="7" xfId="1" applyFont="1" applyBorder="1"/>
    <xf numFmtId="0" fontId="11" fillId="0" borderId="3" xfId="1" applyFont="1" applyBorder="1" applyAlignment="1">
      <alignment horizontal="center"/>
    </xf>
    <xf numFmtId="0" fontId="11" fillId="0" borderId="4" xfId="1" applyFont="1" applyBorder="1" applyAlignment="1">
      <alignment horizontal="center"/>
    </xf>
    <xf numFmtId="0" fontId="11" fillId="0" borderId="7" xfId="1" applyFont="1" applyBorder="1" applyAlignment="1">
      <alignment horizontal="center"/>
    </xf>
    <xf numFmtId="0" fontId="11" fillId="0" borderId="8" xfId="1" applyFont="1" applyBorder="1"/>
    <xf numFmtId="0" fontId="12" fillId="0" borderId="9" xfId="1" applyFont="1" applyBorder="1" applyAlignment="1">
      <alignment horizontal="center"/>
    </xf>
    <xf numFmtId="0" fontId="12" fillId="0" borderId="10" xfId="1" applyFont="1" applyBorder="1" applyAlignment="1">
      <alignment horizontal="center"/>
    </xf>
    <xf numFmtId="0" fontId="12" fillId="0" borderId="8" xfId="1" applyFont="1" applyBorder="1" applyAlignment="1">
      <alignment horizontal="center"/>
    </xf>
    <xf numFmtId="0" fontId="12" fillId="0" borderId="8" xfId="1" applyFont="1" applyBorder="1"/>
    <xf numFmtId="3" fontId="12" fillId="0" borderId="9" xfId="1" applyNumberFormat="1" applyFont="1" applyBorder="1" applyAlignment="1">
      <alignment horizontal="right"/>
    </xf>
    <xf numFmtId="3" fontId="12" fillId="0" borderId="10" xfId="1" applyNumberFormat="1" applyFont="1" applyBorder="1" applyAlignment="1">
      <alignment horizontal="right"/>
    </xf>
    <xf numFmtId="3" fontId="12" fillId="0" borderId="8" xfId="1" applyNumberFormat="1" applyFont="1" applyBorder="1" applyAlignment="1">
      <alignment horizontal="right"/>
    </xf>
    <xf numFmtId="164" fontId="12" fillId="0" borderId="9" xfId="2" applyNumberFormat="1" applyBorder="1" applyAlignment="1">
      <alignment horizontal="right"/>
    </xf>
    <xf numFmtId="164" fontId="12" fillId="0" borderId="10" xfId="2" applyNumberFormat="1" applyBorder="1" applyAlignment="1">
      <alignment horizontal="right"/>
    </xf>
    <xf numFmtId="3" fontId="12" fillId="0" borderId="9" xfId="1" applyNumberFormat="1" applyFont="1" applyBorder="1"/>
    <xf numFmtId="3" fontId="12" fillId="0" borderId="10" xfId="1" applyNumberFormat="1" applyFont="1" applyBorder="1"/>
    <xf numFmtId="3" fontId="12" fillId="0" borderId="8" xfId="1" applyNumberFormat="1" applyFont="1" applyBorder="1"/>
    <xf numFmtId="0" fontId="12" fillId="0" borderId="9" xfId="1" applyFont="1" applyBorder="1"/>
    <xf numFmtId="0" fontId="12" fillId="0" borderId="10" xfId="1" applyFont="1" applyBorder="1"/>
    <xf numFmtId="0" fontId="13" fillId="0" borderId="10" xfId="1" applyFont="1" applyBorder="1"/>
    <xf numFmtId="3" fontId="11" fillId="0" borderId="3" xfId="1" applyNumberFormat="1" applyFont="1" applyBorder="1" applyAlignment="1">
      <alignment horizontal="right"/>
    </xf>
    <xf numFmtId="3" fontId="11" fillId="0" borderId="4" xfId="1" applyNumberFormat="1" applyFont="1" applyBorder="1" applyAlignment="1">
      <alignment horizontal="right"/>
    </xf>
    <xf numFmtId="3" fontId="11" fillId="0" borderId="7" xfId="1" applyNumberFormat="1" applyFont="1" applyBorder="1" applyAlignment="1">
      <alignment horizontal="right"/>
    </xf>
    <xf numFmtId="164" fontId="11" fillId="0" borderId="3" xfId="2" applyNumberFormat="1" applyFont="1" applyBorder="1" applyAlignment="1">
      <alignment horizontal="right"/>
    </xf>
    <xf numFmtId="164" fontId="11" fillId="0" borderId="4" xfId="2" applyNumberFormat="1" applyFont="1" applyBorder="1" applyAlignment="1">
      <alignment horizontal="right"/>
    </xf>
    <xf numFmtId="0" fontId="13" fillId="0" borderId="0" xfId="1" applyFont="1"/>
    <xf numFmtId="0" fontId="11" fillId="0" borderId="0" xfId="1" applyFont="1"/>
    <xf numFmtId="0" fontId="11" fillId="0" borderId="11" xfId="1" applyFont="1" applyBorder="1"/>
    <xf numFmtId="3" fontId="11" fillId="0" borderId="11" xfId="1" applyNumberFormat="1" applyFont="1" applyBorder="1" applyAlignment="1">
      <alignment horizontal="right"/>
    </xf>
    <xf numFmtId="164" fontId="11" fillId="0" borderId="0" xfId="2" applyNumberFormat="1" applyFont="1" applyAlignment="1">
      <alignment horizontal="right"/>
    </xf>
    <xf numFmtId="3" fontId="11" fillId="0" borderId="0" xfId="1" applyNumberFormat="1" applyFont="1" applyAlignment="1">
      <alignment horizontal="right"/>
    </xf>
    <xf numFmtId="0" fontId="14" fillId="0" borderId="0" xfId="1" applyFont="1" applyAlignment="1">
      <alignment horizontal="left" indent="10"/>
    </xf>
    <xf numFmtId="0" fontId="12" fillId="0" borderId="0" xfId="1" applyFont="1"/>
    <xf numFmtId="0" fontId="10" fillId="3" borderId="0" xfId="1" applyFont="1" applyFill="1" applyAlignment="1">
      <alignment horizontal="center" vertical="center"/>
    </xf>
    <xf numFmtId="0" fontId="14" fillId="3" borderId="0" xfId="1" applyFont="1" applyFill="1" applyAlignment="1">
      <alignment horizontal="left" vertical="top" wrapText="1"/>
    </xf>
    <xf numFmtId="0" fontId="10" fillId="3" borderId="0" xfId="1" applyFont="1" applyFill="1" applyAlignment="1">
      <alignment horizontal="center" vertical="center" wrapText="1"/>
    </xf>
    <xf numFmtId="0" fontId="1" fillId="3" borderId="0" xfId="1" applyFill="1" applyAlignment="1">
      <alignment vertical="top" wrapText="1"/>
    </xf>
    <xf numFmtId="0" fontId="10" fillId="3" borderId="0" xfId="1" applyFont="1" applyFill="1" applyAlignment="1">
      <alignment horizontal="center" vertical="top"/>
    </xf>
    <xf numFmtId="0" fontId="14" fillId="3" borderId="0" xfId="1" applyFont="1" applyFill="1" applyAlignment="1">
      <alignment horizontal="left" vertical="center" wrapText="1" indent="1"/>
    </xf>
    <xf numFmtId="0" fontId="1" fillId="0" borderId="0" xfId="1" quotePrefix="1" applyAlignment="1">
      <alignment wrapText="1"/>
    </xf>
    <xf numFmtId="0" fontId="17" fillId="0" borderId="0" xfId="1" applyFont="1" applyAlignment="1">
      <alignment vertical="top" wrapText="1"/>
    </xf>
    <xf numFmtId="0" fontId="17" fillId="0" borderId="0" xfId="1" applyFont="1" applyAlignment="1">
      <alignment horizontal="center" wrapText="1"/>
    </xf>
    <xf numFmtId="0" fontId="17" fillId="0" borderId="0" xfId="1" applyFont="1" applyAlignment="1">
      <alignment horizontal="center"/>
    </xf>
    <xf numFmtId="3" fontId="1" fillId="0" borderId="9" xfId="1" applyNumberFormat="1" applyBorder="1" applyAlignment="1">
      <alignment horizontal="right"/>
    </xf>
    <xf numFmtId="3" fontId="1" fillId="0" borderId="10" xfId="1" applyNumberFormat="1" applyBorder="1" applyAlignment="1">
      <alignment horizontal="right"/>
    </xf>
    <xf numFmtId="3" fontId="1" fillId="0" borderId="8" xfId="1" applyNumberFormat="1" applyBorder="1" applyAlignment="1">
      <alignment horizontal="right"/>
    </xf>
    <xf numFmtId="165" fontId="1" fillId="0" borderId="9" xfId="2" applyNumberFormat="1" applyFont="1" applyBorder="1" applyAlignment="1">
      <alignment horizontal="right"/>
    </xf>
    <xf numFmtId="165" fontId="1" fillId="0" borderId="10" xfId="2" applyNumberFormat="1" applyFont="1" applyBorder="1" applyAlignment="1">
      <alignment horizontal="right"/>
    </xf>
    <xf numFmtId="165" fontId="11" fillId="0" borderId="3" xfId="2" applyNumberFormat="1" applyFont="1" applyBorder="1" applyAlignment="1">
      <alignment horizontal="right"/>
    </xf>
    <xf numFmtId="165" fontId="11" fillId="0" borderId="4" xfId="2" applyNumberFormat="1" applyFont="1" applyBorder="1" applyAlignment="1">
      <alignment horizontal="right"/>
    </xf>
    <xf numFmtId="0" fontId="12" fillId="0" borderId="12" xfId="1" applyFont="1" applyBorder="1"/>
    <xf numFmtId="3" fontId="1" fillId="0" borderId="13" xfId="1" applyNumberFormat="1" applyBorder="1" applyAlignment="1">
      <alignment horizontal="right"/>
    </xf>
    <xf numFmtId="3" fontId="1" fillId="0" borderId="14" xfId="1" applyNumberFormat="1" applyBorder="1" applyAlignment="1">
      <alignment horizontal="right"/>
    </xf>
    <xf numFmtId="3" fontId="1" fillId="0" borderId="12" xfId="1" applyNumberFormat="1" applyBorder="1" applyAlignment="1">
      <alignment horizontal="right"/>
    </xf>
    <xf numFmtId="165" fontId="1" fillId="0" borderId="13" xfId="2" applyNumberFormat="1" applyFont="1" applyBorder="1" applyAlignment="1">
      <alignment horizontal="right"/>
    </xf>
    <xf numFmtId="165" fontId="1" fillId="0" borderId="14" xfId="2" applyNumberFormat="1" applyFont="1" applyBorder="1" applyAlignment="1">
      <alignment horizontal="right"/>
    </xf>
    <xf numFmtId="165" fontId="1" fillId="0" borderId="9" xfId="1" applyNumberFormat="1" applyBorder="1" applyAlignment="1">
      <alignment horizontal="right"/>
    </xf>
    <xf numFmtId="165" fontId="1" fillId="0" borderId="10" xfId="1" applyNumberFormat="1" applyBorder="1" applyAlignment="1">
      <alignment horizontal="right"/>
    </xf>
    <xf numFmtId="165" fontId="1" fillId="0" borderId="8" xfId="1" applyNumberFormat="1" applyBorder="1" applyAlignment="1">
      <alignment horizontal="right"/>
    </xf>
    <xf numFmtId="165" fontId="11" fillId="0" borderId="3" xfId="1" applyNumberFormat="1" applyFont="1" applyBorder="1" applyAlignment="1">
      <alignment horizontal="right"/>
    </xf>
    <xf numFmtId="165" fontId="11" fillId="0" borderId="4" xfId="1" applyNumberFormat="1" applyFont="1" applyBorder="1" applyAlignment="1">
      <alignment horizontal="right"/>
    </xf>
    <xf numFmtId="165" fontId="11" fillId="0" borderId="7" xfId="1" applyNumberFormat="1" applyFont="1" applyBorder="1" applyAlignment="1">
      <alignment horizontal="right"/>
    </xf>
    <xf numFmtId="165" fontId="1" fillId="0" borderId="13" xfId="1" applyNumberFormat="1" applyBorder="1" applyAlignment="1">
      <alignment horizontal="right"/>
    </xf>
    <xf numFmtId="165" fontId="1" fillId="0" borderId="14" xfId="1" applyNumberFormat="1" applyBorder="1" applyAlignment="1">
      <alignment horizontal="right"/>
    </xf>
    <xf numFmtId="165" fontId="1" fillId="0" borderId="12" xfId="1" applyNumberFormat="1" applyBorder="1" applyAlignment="1">
      <alignment horizontal="right"/>
    </xf>
    <xf numFmtId="164" fontId="1" fillId="0" borderId="9" xfId="2" applyNumberFormat="1" applyFont="1" applyBorder="1" applyAlignment="1">
      <alignment horizontal="right"/>
    </xf>
    <xf numFmtId="164" fontId="1" fillId="0" borderId="10" xfId="2" applyNumberFormat="1" applyFont="1" applyBorder="1" applyAlignment="1">
      <alignment horizontal="right"/>
    </xf>
    <xf numFmtId="164" fontId="1" fillId="0" borderId="13" xfId="2" applyNumberFormat="1" applyFont="1" applyBorder="1" applyAlignment="1">
      <alignment horizontal="right"/>
    </xf>
    <xf numFmtId="164" fontId="1" fillId="0" borderId="14" xfId="2" applyNumberFormat="1" applyFont="1" applyBorder="1" applyAlignment="1">
      <alignment horizontal="right"/>
    </xf>
    <xf numFmtId="0" fontId="1" fillId="0" borderId="8" xfId="1" applyBorder="1"/>
    <xf numFmtId="3" fontId="1" fillId="0" borderId="9" xfId="1" applyNumberFormat="1" applyBorder="1"/>
    <xf numFmtId="3" fontId="1" fillId="0" borderId="10" xfId="1" applyNumberFormat="1" applyBorder="1"/>
    <xf numFmtId="3" fontId="1" fillId="0" borderId="8" xfId="1" applyNumberFormat="1" applyBorder="1"/>
    <xf numFmtId="0" fontId="1" fillId="0" borderId="9" xfId="1" applyBorder="1"/>
    <xf numFmtId="0" fontId="1" fillId="0" borderId="10" xfId="1" applyBorder="1"/>
    <xf numFmtId="0" fontId="11" fillId="0" borderId="2" xfId="1" applyFont="1" applyBorder="1"/>
    <xf numFmtId="165" fontId="0" fillId="0" borderId="9" xfId="2" applyNumberFormat="1" applyFont="1" applyBorder="1" applyAlignment="1">
      <alignment horizontal="right"/>
    </xf>
    <xf numFmtId="165" fontId="0" fillId="0" borderId="10" xfId="2" applyNumberFormat="1" applyFont="1" applyBorder="1" applyAlignment="1">
      <alignment horizontal="right"/>
    </xf>
    <xf numFmtId="2" fontId="0" fillId="0" borderId="8" xfId="2" applyNumberFormat="1" applyFont="1" applyBorder="1" applyAlignment="1">
      <alignment horizontal="right"/>
    </xf>
    <xf numFmtId="2" fontId="0" fillId="0" borderId="9" xfId="2" applyNumberFormat="1" applyFont="1" applyBorder="1" applyAlignment="1">
      <alignment horizontal="right"/>
    </xf>
    <xf numFmtId="2" fontId="0" fillId="0" borderId="10" xfId="2" applyNumberFormat="1" applyFont="1" applyBorder="1" applyAlignment="1">
      <alignment horizontal="right"/>
    </xf>
    <xf numFmtId="165" fontId="0" fillId="0" borderId="13" xfId="2" applyNumberFormat="1" applyFont="1" applyBorder="1" applyAlignment="1">
      <alignment horizontal="right"/>
    </xf>
    <xf numFmtId="165" fontId="0" fillId="0" borderId="14" xfId="2" applyNumberFormat="1" applyFont="1" applyBorder="1" applyAlignment="1">
      <alignment horizontal="right"/>
    </xf>
    <xf numFmtId="2" fontId="0" fillId="0" borderId="12" xfId="2" applyNumberFormat="1" applyFont="1" applyBorder="1" applyAlignment="1">
      <alignment horizontal="right"/>
    </xf>
    <xf numFmtId="2" fontId="0" fillId="0" borderId="13" xfId="2" applyNumberFormat="1" applyFont="1" applyBorder="1" applyAlignment="1">
      <alignment horizontal="right"/>
    </xf>
    <xf numFmtId="2" fontId="0" fillId="0" borderId="14" xfId="2" applyNumberFormat="1" applyFont="1" applyBorder="1" applyAlignment="1">
      <alignment horizontal="right"/>
    </xf>
    <xf numFmtId="165" fontId="0" fillId="0" borderId="9" xfId="2" applyNumberFormat="1" applyFont="1" applyBorder="1"/>
    <xf numFmtId="165" fontId="0" fillId="0" borderId="10" xfId="2" applyNumberFormat="1" applyFont="1" applyBorder="1"/>
    <xf numFmtId="2" fontId="0" fillId="0" borderId="8" xfId="2" applyNumberFormat="1" applyFont="1" applyBorder="1"/>
    <xf numFmtId="2" fontId="0" fillId="0" borderId="9" xfId="2" applyNumberFormat="1" applyFont="1" applyBorder="1"/>
    <xf numFmtId="2" fontId="0" fillId="0" borderId="10" xfId="2" applyNumberFormat="1" applyFont="1" applyBorder="1"/>
    <xf numFmtId="2" fontId="11" fillId="0" borderId="7" xfId="2" applyNumberFormat="1" applyFont="1" applyBorder="1" applyAlignment="1">
      <alignment horizontal="right"/>
    </xf>
    <xf numFmtId="2" fontId="11" fillId="0" borderId="3" xfId="2" applyNumberFormat="1" applyFont="1" applyBorder="1" applyAlignment="1">
      <alignment horizontal="right"/>
    </xf>
    <xf numFmtId="2" fontId="11" fillId="0" borderId="4" xfId="2" applyNumberFormat="1" applyFont="1" applyBorder="1" applyAlignment="1">
      <alignment horizontal="right"/>
    </xf>
    <xf numFmtId="3" fontId="1" fillId="0" borderId="9" xfId="1" applyNumberFormat="1" applyBorder="1" applyAlignment="1">
      <alignment horizontal="center"/>
    </xf>
    <xf numFmtId="3" fontId="1" fillId="0" borderId="10" xfId="1" applyNumberFormat="1" applyBorder="1" applyAlignment="1">
      <alignment horizontal="center"/>
    </xf>
    <xf numFmtId="3" fontId="1" fillId="0" borderId="8" xfId="1" applyNumberFormat="1" applyBorder="1" applyAlignment="1">
      <alignment horizontal="center"/>
    </xf>
    <xf numFmtId="0" fontId="1" fillId="0" borderId="9" xfId="1" applyBorder="1" applyAlignment="1">
      <alignment horizontal="center"/>
    </xf>
    <xf numFmtId="0" fontId="1" fillId="0" borderId="10" xfId="1" applyBorder="1" applyAlignment="1">
      <alignment horizontal="center"/>
    </xf>
    <xf numFmtId="0" fontId="11" fillId="0" borderId="8" xfId="1" applyFont="1" applyBorder="1" applyAlignment="1">
      <alignment horizontal="left"/>
    </xf>
    <xf numFmtId="3" fontId="11" fillId="0" borderId="9" xfId="1" applyNumberFormat="1" applyFont="1" applyBorder="1" applyAlignment="1">
      <alignment horizontal="right"/>
    </xf>
    <xf numFmtId="3" fontId="11" fillId="0" borderId="10" xfId="1" applyNumberFormat="1" applyFont="1" applyBorder="1" applyAlignment="1">
      <alignment horizontal="right"/>
    </xf>
    <xf numFmtId="3" fontId="11" fillId="0" borderId="8" xfId="1" applyNumberFormat="1" applyFont="1" applyBorder="1" applyAlignment="1">
      <alignment horizontal="right"/>
    </xf>
    <xf numFmtId="164" fontId="11" fillId="0" borderId="9" xfId="2" applyNumberFormat="1" applyFont="1" applyBorder="1" applyAlignment="1">
      <alignment horizontal="right"/>
    </xf>
    <xf numFmtId="164" fontId="11" fillId="0" borderId="10" xfId="2" applyNumberFormat="1" applyFont="1" applyBorder="1" applyAlignment="1">
      <alignment horizontal="right"/>
    </xf>
    <xf numFmtId="0" fontId="12" fillId="0" borderId="8" xfId="1" applyFont="1" applyBorder="1" applyAlignment="1">
      <alignment horizontal="left" indent="2"/>
    </xf>
    <xf numFmtId="164" fontId="0" fillId="0" borderId="9" xfId="2" applyNumberFormat="1" applyFont="1" applyBorder="1" applyAlignment="1">
      <alignment horizontal="right"/>
    </xf>
    <xf numFmtId="164" fontId="0" fillId="0" borderId="10" xfId="2" applyNumberFormat="1" applyFont="1" applyBorder="1" applyAlignment="1">
      <alignment horizontal="right"/>
    </xf>
    <xf numFmtId="0" fontId="11" fillId="0" borderId="8" xfId="1" applyFont="1" applyBorder="1" applyAlignment="1">
      <alignment wrapText="1"/>
    </xf>
    <xf numFmtId="3" fontId="11" fillId="0" borderId="6" xfId="1" applyNumberFormat="1" applyFont="1" applyBorder="1" applyAlignment="1">
      <alignment horizontal="right"/>
    </xf>
    <xf numFmtId="0" fontId="13" fillId="0" borderId="12" xfId="1" quotePrefix="1" applyFont="1" applyBorder="1"/>
    <xf numFmtId="0" fontId="11" fillId="0" borderId="12" xfId="1" quotePrefix="1" applyFont="1" applyBorder="1"/>
    <xf numFmtId="0" fontId="11" fillId="0" borderId="13" xfId="1" applyFont="1" applyBorder="1" applyAlignment="1">
      <alignment horizontal="center"/>
    </xf>
    <xf numFmtId="0" fontId="11" fillId="0" borderId="11" xfId="1" applyFont="1" applyBorder="1" applyAlignment="1">
      <alignment horizontal="center"/>
    </xf>
    <xf numFmtId="0" fontId="11" fillId="0" borderId="14" xfId="1" applyFont="1" applyBorder="1" applyAlignment="1">
      <alignment horizontal="center"/>
    </xf>
    <xf numFmtId="164" fontId="0" fillId="0" borderId="0" xfId="2" applyNumberFormat="1" applyFont="1" applyAlignment="1">
      <alignment horizontal="right"/>
    </xf>
    <xf numFmtId="3" fontId="1" fillId="0" borderId="0" xfId="1" applyNumberFormat="1" applyAlignment="1">
      <alignment horizontal="right"/>
    </xf>
    <xf numFmtId="0" fontId="1" fillId="0" borderId="5" xfId="1" applyBorder="1"/>
    <xf numFmtId="3" fontId="1" fillId="0" borderId="0" xfId="1" applyNumberFormat="1"/>
    <xf numFmtId="0" fontId="11" fillId="0" borderId="7" xfId="1" quotePrefix="1" applyFont="1" applyBorder="1"/>
    <xf numFmtId="164" fontId="11" fillId="0" borderId="6" xfId="2" applyNumberFormat="1" applyFont="1" applyBorder="1" applyAlignment="1">
      <alignment horizontal="right"/>
    </xf>
    <xf numFmtId="164" fontId="11" fillId="0" borderId="4" xfId="1" applyNumberFormat="1" applyFont="1" applyBorder="1" applyAlignment="1">
      <alignment horizontal="right"/>
    </xf>
    <xf numFmtId="164" fontId="11" fillId="0" borderId="6" xfId="1" applyNumberFormat="1" applyFont="1" applyBorder="1" applyAlignment="1">
      <alignment horizontal="right"/>
    </xf>
    <xf numFmtId="0" fontId="13" fillId="0" borderId="2" xfId="1" applyFont="1" applyBorder="1"/>
    <xf numFmtId="3" fontId="11" fillId="0" borderId="11" xfId="1" applyNumberFormat="1" applyFont="1" applyBorder="1" applyAlignment="1">
      <alignment horizontal="center"/>
    </xf>
    <xf numFmtId="3" fontId="11" fillId="0" borderId="13" xfId="1" applyNumberFormat="1" applyFont="1" applyBorder="1" applyAlignment="1">
      <alignment horizontal="center"/>
    </xf>
    <xf numFmtId="164" fontId="1" fillId="0" borderId="0" xfId="2" applyNumberFormat="1" applyFont="1" applyAlignment="1">
      <alignment horizontal="right"/>
    </xf>
    <xf numFmtId="3" fontId="12" fillId="0" borderId="9" xfId="1" applyNumberFormat="1" applyFont="1" applyBorder="1" applyAlignment="1">
      <alignment horizontal="center"/>
    </xf>
    <xf numFmtId="3" fontId="12" fillId="0" borderId="10" xfId="1" applyNumberFormat="1" applyFont="1" applyBorder="1" applyAlignment="1">
      <alignment horizontal="center"/>
    </xf>
    <xf numFmtId="3" fontId="12" fillId="0" borderId="8" xfId="1" applyNumberFormat="1" applyFont="1" applyBorder="1" applyAlignment="1">
      <alignment horizontal="center"/>
    </xf>
    <xf numFmtId="0" fontId="12" fillId="0" borderId="12" xfId="1" applyFont="1" applyBorder="1" applyAlignment="1">
      <alignment horizontal="left" indent="2"/>
    </xf>
    <xf numFmtId="0" fontId="11" fillId="0" borderId="7" xfId="1" applyFont="1" applyBorder="1" applyAlignment="1">
      <alignment horizontal="left"/>
    </xf>
    <xf numFmtId="0" fontId="11" fillId="0" borderId="12" xfId="1" applyFont="1" applyBorder="1"/>
    <xf numFmtId="3" fontId="11" fillId="0" borderId="13" xfId="1" applyNumberFormat="1" applyFont="1" applyBorder="1" applyAlignment="1">
      <alignment horizontal="right"/>
    </xf>
    <xf numFmtId="3" fontId="11" fillId="0" borderId="14" xfId="1" applyNumberFormat="1" applyFont="1" applyBorder="1" applyAlignment="1">
      <alignment horizontal="right"/>
    </xf>
    <xf numFmtId="3" fontId="11" fillId="0" borderId="12" xfId="1" applyNumberFormat="1" applyFont="1" applyBorder="1" applyAlignment="1">
      <alignment horizontal="right"/>
    </xf>
    <xf numFmtId="164" fontId="11" fillId="0" borderId="13" xfId="2" applyNumberFormat="1" applyFont="1" applyBorder="1" applyAlignment="1">
      <alignment horizontal="right"/>
    </xf>
    <xf numFmtId="164" fontId="11" fillId="0" borderId="14" xfId="2" applyNumberFormat="1" applyFont="1" applyBorder="1" applyAlignment="1">
      <alignment horizontal="right"/>
    </xf>
    <xf numFmtId="0" fontId="1" fillId="0" borderId="7" xfId="1" applyBorder="1"/>
    <xf numFmtId="3" fontId="1" fillId="0" borderId="3" xfId="1" applyNumberFormat="1" applyBorder="1"/>
    <xf numFmtId="3" fontId="1" fillId="0" borderId="4" xfId="1" applyNumberFormat="1" applyBorder="1"/>
    <xf numFmtId="3" fontId="1" fillId="0" borderId="7" xfId="1" applyNumberFormat="1" applyBorder="1"/>
    <xf numFmtId="0" fontId="1" fillId="0" borderId="3" xfId="1" applyBorder="1"/>
    <xf numFmtId="0" fontId="1" fillId="0" borderId="4" xfId="1" applyBorder="1"/>
    <xf numFmtId="0" fontId="1" fillId="0" borderId="0" xfId="1" applyAlignment="1">
      <alignment horizontal="center"/>
    </xf>
    <xf numFmtId="0" fontId="15" fillId="3" borderId="0" xfId="1" quotePrefix="1" applyFont="1" applyFill="1" applyAlignment="1">
      <alignment horizontal="left" vertical="top" wrapText="1"/>
    </xf>
    <xf numFmtId="0" fontId="1" fillId="0" borderId="0" xfId="1" applyAlignment="1">
      <alignment vertical="top" wrapText="1"/>
    </xf>
    <xf numFmtId="0" fontId="1" fillId="0" borderId="0" xfId="1" applyAlignment="1">
      <alignment wrapText="1"/>
    </xf>
    <xf numFmtId="0" fontId="2" fillId="2" borderId="1" xfId="1" quotePrefix="1" applyFont="1" applyFill="1" applyBorder="1" applyAlignment="1">
      <alignment horizontal="center" vertical="center"/>
    </xf>
    <xf numFmtId="0" fontId="2" fillId="2" borderId="0" xfId="1" applyFont="1" applyFill="1" applyAlignment="1">
      <alignment horizontal="center" vertical="center"/>
    </xf>
    <xf numFmtId="0" fontId="1" fillId="0" borderId="0" xfId="1"/>
    <xf numFmtId="0" fontId="3" fillId="0" borderId="0" xfId="1" applyFont="1" applyAlignment="1">
      <alignment horizontal="center"/>
    </xf>
    <xf numFmtId="0" fontId="3" fillId="0" borderId="0" xfId="1" applyFont="1"/>
    <xf numFmtId="0" fontId="4" fillId="0" borderId="0" xfId="1" applyFont="1" applyAlignment="1">
      <alignment horizontal="center" vertical="center"/>
    </xf>
    <xf numFmtId="0" fontId="5" fillId="0" borderId="0" xfId="1" applyFont="1" applyAlignment="1">
      <alignment vertical="center"/>
    </xf>
    <xf numFmtId="17" fontId="8" fillId="0" borderId="0" xfId="1" quotePrefix="1" applyNumberFormat="1" applyFont="1" applyAlignment="1">
      <alignment horizontal="center" vertical="center"/>
    </xf>
    <xf numFmtId="17" fontId="8" fillId="0" borderId="0" xfId="1" applyNumberFormat="1" applyFont="1" applyAlignment="1">
      <alignment horizontal="center" vertical="center"/>
    </xf>
    <xf numFmtId="0" fontId="8" fillId="0" borderId="0" xfId="1" applyFont="1" applyAlignment="1">
      <alignment vertical="center"/>
    </xf>
    <xf numFmtId="0" fontId="11" fillId="0" borderId="3" xfId="1" applyFont="1" applyBorder="1" applyAlignment="1">
      <alignment horizontal="center"/>
    </xf>
    <xf numFmtId="0" fontId="11" fillId="0" borderId="4" xfId="1" applyFont="1" applyBorder="1" applyAlignment="1">
      <alignment horizontal="center"/>
    </xf>
    <xf numFmtId="0" fontId="11" fillId="0" borderId="6" xfId="1" applyFont="1" applyBorder="1" applyAlignment="1">
      <alignment horizontal="center"/>
    </xf>
    <xf numFmtId="0" fontId="11" fillId="0" borderId="0" xfId="1" applyFont="1" applyAlignment="1">
      <alignment horizontal="center"/>
    </xf>
    <xf numFmtId="0" fontId="17" fillId="0" borderId="0" xfId="1" applyFont="1" applyAlignment="1">
      <alignment horizontal="center" wrapText="1"/>
    </xf>
    <xf numFmtId="0" fontId="17" fillId="0" borderId="0" xfId="1" applyFont="1" applyAlignment="1">
      <alignment horizontal="center"/>
    </xf>
    <xf numFmtId="0" fontId="17" fillId="0" borderId="0" xfId="1" quotePrefix="1" applyFont="1" applyAlignment="1">
      <alignment horizontal="center" wrapText="1"/>
    </xf>
    <xf numFmtId="0" fontId="12" fillId="0" borderId="0" xfId="1" applyFont="1" applyAlignment="1">
      <alignment horizontal="center"/>
    </xf>
    <xf numFmtId="0" fontId="11" fillId="0" borderId="4" xfId="1" applyFont="1" applyBorder="1"/>
  </cellXfs>
  <cellStyles count="3">
    <cellStyle name="Normal" xfId="0" builtinId="0"/>
    <cellStyle name="Normal 2 2" xfId="1" xr:uid="{595E8D82-6A36-467B-BFBF-67036827A42B}"/>
    <cellStyle name="Percent 2" xfId="2" xr:uid="{67C32442-ADBB-4739-A761-867248656FFD}"/>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82550</xdr:colOff>
      <xdr:row>1</xdr:row>
      <xdr:rowOff>641350</xdr:rowOff>
    </xdr:from>
    <xdr:to>
      <xdr:col>5</xdr:col>
      <xdr:colOff>501650</xdr:colOff>
      <xdr:row>1</xdr:row>
      <xdr:rowOff>2508250</xdr:rowOff>
    </xdr:to>
    <xdr:pic>
      <xdr:nvPicPr>
        <xdr:cNvPr id="2" name="Picture 1" descr="FCAI Logo">
          <a:extLst>
            <a:ext uri="{FF2B5EF4-FFF2-40B4-BE49-F238E27FC236}">
              <a16:creationId xmlns:a16="http://schemas.microsoft.com/office/drawing/2014/main" id="{28872DF0-F755-4098-AA8A-BC734E994F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13100" y="1219200"/>
          <a:ext cx="1797050" cy="1866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0</xdr:row>
      <xdr:rowOff>0</xdr:rowOff>
    </xdr:from>
    <xdr:to>
      <xdr:col>12</xdr:col>
      <xdr:colOff>0</xdr:colOff>
      <xdr:row>40</xdr:row>
      <xdr:rowOff>0</xdr:rowOff>
    </xdr:to>
    <xdr:sp macro="" textlink="">
      <xdr:nvSpPr>
        <xdr:cNvPr id="3" name="Rectangle 2">
          <a:extLst>
            <a:ext uri="{FF2B5EF4-FFF2-40B4-BE49-F238E27FC236}">
              <a16:creationId xmlns:a16="http://schemas.microsoft.com/office/drawing/2014/main" id="{52073C06-0C21-4599-833B-9A445ACCD6E3}"/>
            </a:ext>
          </a:extLst>
        </xdr:cNvPr>
        <xdr:cNvSpPr>
          <a:spLocks noChangeArrowheads="1"/>
        </xdr:cNvSpPr>
      </xdr:nvSpPr>
      <xdr:spPr bwMode="auto">
        <a:xfrm>
          <a:off x="0" y="0"/>
          <a:ext cx="7988300" cy="13004800"/>
        </a:xfrm>
        <a:prstGeom prst="rect">
          <a:avLst/>
        </a:prstGeom>
        <a:noFill/>
        <a:ln w="57150" cmpd="thickThin">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52BE4A-AC0D-4A42-913E-F5726EFFDCB6}">
  <sheetPr>
    <pageSetUpPr fitToPage="1"/>
  </sheetPr>
  <dimension ref="A1:O44"/>
  <sheetViews>
    <sheetView tabSelected="1" workbookViewId="0">
      <selection activeCell="M1" sqref="M1"/>
    </sheetView>
  </sheetViews>
  <sheetFormatPr defaultRowHeight="12.75" x14ac:dyDescent="0.2"/>
  <cols>
    <col min="1" max="1" width="2.7109375" style="1" customWidth="1"/>
    <col min="2" max="2" width="32.5703125" style="1" customWidth="1"/>
    <col min="3" max="4" width="9.5703125" style="1" bestFit="1" customWidth="1"/>
    <col min="5" max="6" width="10.140625" style="1" customWidth="1"/>
    <col min="7" max="7" width="1.7109375" style="1" customWidth="1"/>
    <col min="8" max="8" width="9" style="1" bestFit="1" customWidth="1"/>
    <col min="9" max="11" width="8.7109375" style="1"/>
    <col min="12" max="12" width="2.7109375" style="1" customWidth="1"/>
    <col min="13" max="14" width="8.7109375" style="1"/>
    <col min="15" max="17" width="8.5703125" style="1" customWidth="1"/>
    <col min="18" max="256" width="8.7109375" style="1"/>
    <col min="257" max="257" width="2.7109375" style="1" customWidth="1"/>
    <col min="258" max="258" width="32.5703125" style="1" customWidth="1"/>
    <col min="259" max="260" width="9.5703125" style="1" bestFit="1" customWidth="1"/>
    <col min="261" max="262" width="10.140625" style="1" customWidth="1"/>
    <col min="263" max="263" width="1.7109375" style="1" customWidth="1"/>
    <col min="264" max="264" width="9" style="1" bestFit="1" customWidth="1"/>
    <col min="265" max="267" width="8.7109375" style="1"/>
    <col min="268" max="268" width="2.7109375" style="1" customWidth="1"/>
    <col min="269" max="270" width="8.7109375" style="1"/>
    <col min="271" max="273" width="8.5703125" style="1" customWidth="1"/>
    <col min="274" max="512" width="8.7109375" style="1"/>
    <col min="513" max="513" width="2.7109375" style="1" customWidth="1"/>
    <col min="514" max="514" width="32.5703125" style="1" customWidth="1"/>
    <col min="515" max="516" width="9.5703125" style="1" bestFit="1" customWidth="1"/>
    <col min="517" max="518" width="10.140625" style="1" customWidth="1"/>
    <col min="519" max="519" width="1.7109375" style="1" customWidth="1"/>
    <col min="520" max="520" width="9" style="1" bestFit="1" customWidth="1"/>
    <col min="521" max="523" width="8.7109375" style="1"/>
    <col min="524" max="524" width="2.7109375" style="1" customWidth="1"/>
    <col min="525" max="526" width="8.7109375" style="1"/>
    <col min="527" max="529" width="8.5703125" style="1" customWidth="1"/>
    <col min="530" max="768" width="8.7109375" style="1"/>
    <col min="769" max="769" width="2.7109375" style="1" customWidth="1"/>
    <col min="770" max="770" width="32.5703125" style="1" customWidth="1"/>
    <col min="771" max="772" width="9.5703125" style="1" bestFit="1" customWidth="1"/>
    <col min="773" max="774" width="10.140625" style="1" customWidth="1"/>
    <col min="775" max="775" width="1.7109375" style="1" customWidth="1"/>
    <col min="776" max="776" width="9" style="1" bestFit="1" customWidth="1"/>
    <col min="777" max="779" width="8.7109375" style="1"/>
    <col min="780" max="780" width="2.7109375" style="1" customWidth="1"/>
    <col min="781" max="782" width="8.7109375" style="1"/>
    <col min="783" max="785" width="8.5703125" style="1" customWidth="1"/>
    <col min="786" max="1024" width="8.7109375" style="1"/>
    <col min="1025" max="1025" width="2.7109375" style="1" customWidth="1"/>
    <col min="1026" max="1026" width="32.5703125" style="1" customWidth="1"/>
    <col min="1027" max="1028" width="9.5703125" style="1" bestFit="1" customWidth="1"/>
    <col min="1029" max="1030" width="10.140625" style="1" customWidth="1"/>
    <col min="1031" max="1031" width="1.7109375" style="1" customWidth="1"/>
    <col min="1032" max="1032" width="9" style="1" bestFit="1" customWidth="1"/>
    <col min="1033" max="1035" width="8.7109375" style="1"/>
    <col min="1036" max="1036" width="2.7109375" style="1" customWidth="1"/>
    <col min="1037" max="1038" width="8.7109375" style="1"/>
    <col min="1039" max="1041" width="8.5703125" style="1" customWidth="1"/>
    <col min="1042" max="1280" width="8.7109375" style="1"/>
    <col min="1281" max="1281" width="2.7109375" style="1" customWidth="1"/>
    <col min="1282" max="1282" width="32.5703125" style="1" customWidth="1"/>
    <col min="1283" max="1284" width="9.5703125" style="1" bestFit="1" customWidth="1"/>
    <col min="1285" max="1286" width="10.140625" style="1" customWidth="1"/>
    <col min="1287" max="1287" width="1.7109375" style="1" customWidth="1"/>
    <col min="1288" max="1288" width="9" style="1" bestFit="1" customWidth="1"/>
    <col min="1289" max="1291" width="8.7109375" style="1"/>
    <col min="1292" max="1292" width="2.7109375" style="1" customWidth="1"/>
    <col min="1293" max="1294" width="8.7109375" style="1"/>
    <col min="1295" max="1297" width="8.5703125" style="1" customWidth="1"/>
    <col min="1298" max="1536" width="8.7109375" style="1"/>
    <col min="1537" max="1537" width="2.7109375" style="1" customWidth="1"/>
    <col min="1538" max="1538" width="32.5703125" style="1" customWidth="1"/>
    <col min="1539" max="1540" width="9.5703125" style="1" bestFit="1" customWidth="1"/>
    <col min="1541" max="1542" width="10.140625" style="1" customWidth="1"/>
    <col min="1543" max="1543" width="1.7109375" style="1" customWidth="1"/>
    <col min="1544" max="1544" width="9" style="1" bestFit="1" customWidth="1"/>
    <col min="1545" max="1547" width="8.7109375" style="1"/>
    <col min="1548" max="1548" width="2.7109375" style="1" customWidth="1"/>
    <col min="1549" max="1550" width="8.7109375" style="1"/>
    <col min="1551" max="1553" width="8.5703125" style="1" customWidth="1"/>
    <col min="1554" max="1792" width="8.7109375" style="1"/>
    <col min="1793" max="1793" width="2.7109375" style="1" customWidth="1"/>
    <col min="1794" max="1794" width="32.5703125" style="1" customWidth="1"/>
    <col min="1795" max="1796" width="9.5703125" style="1" bestFit="1" customWidth="1"/>
    <col min="1797" max="1798" width="10.140625" style="1" customWidth="1"/>
    <col min="1799" max="1799" width="1.7109375" style="1" customWidth="1"/>
    <col min="1800" max="1800" width="9" style="1" bestFit="1" customWidth="1"/>
    <col min="1801" max="1803" width="8.7109375" style="1"/>
    <col min="1804" max="1804" width="2.7109375" style="1" customWidth="1"/>
    <col min="1805" max="1806" width="8.7109375" style="1"/>
    <col min="1807" max="1809" width="8.5703125" style="1" customWidth="1"/>
    <col min="1810" max="2048" width="8.7109375" style="1"/>
    <col min="2049" max="2049" width="2.7109375" style="1" customWidth="1"/>
    <col min="2050" max="2050" width="32.5703125" style="1" customWidth="1"/>
    <col min="2051" max="2052" width="9.5703125" style="1" bestFit="1" customWidth="1"/>
    <col min="2053" max="2054" width="10.140625" style="1" customWidth="1"/>
    <col min="2055" max="2055" width="1.7109375" style="1" customWidth="1"/>
    <col min="2056" max="2056" width="9" style="1" bestFit="1" customWidth="1"/>
    <col min="2057" max="2059" width="8.7109375" style="1"/>
    <col min="2060" max="2060" width="2.7109375" style="1" customWidth="1"/>
    <col min="2061" max="2062" width="8.7109375" style="1"/>
    <col min="2063" max="2065" width="8.5703125" style="1" customWidth="1"/>
    <col min="2066" max="2304" width="8.7109375" style="1"/>
    <col min="2305" max="2305" width="2.7109375" style="1" customWidth="1"/>
    <col min="2306" max="2306" width="32.5703125" style="1" customWidth="1"/>
    <col min="2307" max="2308" width="9.5703125" style="1" bestFit="1" customWidth="1"/>
    <col min="2309" max="2310" width="10.140625" style="1" customWidth="1"/>
    <col min="2311" max="2311" width="1.7109375" style="1" customWidth="1"/>
    <col min="2312" max="2312" width="9" style="1" bestFit="1" customWidth="1"/>
    <col min="2313" max="2315" width="8.7109375" style="1"/>
    <col min="2316" max="2316" width="2.7109375" style="1" customWidth="1"/>
    <col min="2317" max="2318" width="8.7109375" style="1"/>
    <col min="2319" max="2321" width="8.5703125" style="1" customWidth="1"/>
    <col min="2322" max="2560" width="8.7109375" style="1"/>
    <col min="2561" max="2561" width="2.7109375" style="1" customWidth="1"/>
    <col min="2562" max="2562" width="32.5703125" style="1" customWidth="1"/>
    <col min="2563" max="2564" width="9.5703125" style="1" bestFit="1" customWidth="1"/>
    <col min="2565" max="2566" width="10.140625" style="1" customWidth="1"/>
    <col min="2567" max="2567" width="1.7109375" style="1" customWidth="1"/>
    <col min="2568" max="2568" width="9" style="1" bestFit="1" customWidth="1"/>
    <col min="2569" max="2571" width="8.7109375" style="1"/>
    <col min="2572" max="2572" width="2.7109375" style="1" customWidth="1"/>
    <col min="2573" max="2574" width="8.7109375" style="1"/>
    <col min="2575" max="2577" width="8.5703125" style="1" customWidth="1"/>
    <col min="2578" max="2816" width="8.7109375" style="1"/>
    <col min="2817" max="2817" width="2.7109375" style="1" customWidth="1"/>
    <col min="2818" max="2818" width="32.5703125" style="1" customWidth="1"/>
    <col min="2819" max="2820" width="9.5703125" style="1" bestFit="1" customWidth="1"/>
    <col min="2821" max="2822" width="10.140625" style="1" customWidth="1"/>
    <col min="2823" max="2823" width="1.7109375" style="1" customWidth="1"/>
    <col min="2824" max="2824" width="9" style="1" bestFit="1" customWidth="1"/>
    <col min="2825" max="2827" width="8.7109375" style="1"/>
    <col min="2828" max="2828" width="2.7109375" style="1" customWidth="1"/>
    <col min="2829" max="2830" width="8.7109375" style="1"/>
    <col min="2831" max="2833" width="8.5703125" style="1" customWidth="1"/>
    <col min="2834" max="3072" width="8.7109375" style="1"/>
    <col min="3073" max="3073" width="2.7109375" style="1" customWidth="1"/>
    <col min="3074" max="3074" width="32.5703125" style="1" customWidth="1"/>
    <col min="3075" max="3076" width="9.5703125" style="1" bestFit="1" customWidth="1"/>
    <col min="3077" max="3078" width="10.140625" style="1" customWidth="1"/>
    <col min="3079" max="3079" width="1.7109375" style="1" customWidth="1"/>
    <col min="3080" max="3080" width="9" style="1" bestFit="1" customWidth="1"/>
    <col min="3081" max="3083" width="8.7109375" style="1"/>
    <col min="3084" max="3084" width="2.7109375" style="1" customWidth="1"/>
    <col min="3085" max="3086" width="8.7109375" style="1"/>
    <col min="3087" max="3089" width="8.5703125" style="1" customWidth="1"/>
    <col min="3090" max="3328" width="8.7109375" style="1"/>
    <col min="3329" max="3329" width="2.7109375" style="1" customWidth="1"/>
    <col min="3330" max="3330" width="32.5703125" style="1" customWidth="1"/>
    <col min="3331" max="3332" width="9.5703125" style="1" bestFit="1" customWidth="1"/>
    <col min="3333" max="3334" width="10.140625" style="1" customWidth="1"/>
    <col min="3335" max="3335" width="1.7109375" style="1" customWidth="1"/>
    <col min="3336" max="3336" width="9" style="1" bestFit="1" customWidth="1"/>
    <col min="3337" max="3339" width="8.7109375" style="1"/>
    <col min="3340" max="3340" width="2.7109375" style="1" customWidth="1"/>
    <col min="3341" max="3342" width="8.7109375" style="1"/>
    <col min="3343" max="3345" width="8.5703125" style="1" customWidth="1"/>
    <col min="3346" max="3584" width="8.7109375" style="1"/>
    <col min="3585" max="3585" width="2.7109375" style="1" customWidth="1"/>
    <col min="3586" max="3586" width="32.5703125" style="1" customWidth="1"/>
    <col min="3587" max="3588" width="9.5703125" style="1" bestFit="1" customWidth="1"/>
    <col min="3589" max="3590" width="10.140625" style="1" customWidth="1"/>
    <col min="3591" max="3591" width="1.7109375" style="1" customWidth="1"/>
    <col min="3592" max="3592" width="9" style="1" bestFit="1" customWidth="1"/>
    <col min="3593" max="3595" width="8.7109375" style="1"/>
    <col min="3596" max="3596" width="2.7109375" style="1" customWidth="1"/>
    <col min="3597" max="3598" width="8.7109375" style="1"/>
    <col min="3599" max="3601" width="8.5703125" style="1" customWidth="1"/>
    <col min="3602" max="3840" width="8.7109375" style="1"/>
    <col min="3841" max="3841" width="2.7109375" style="1" customWidth="1"/>
    <col min="3842" max="3842" width="32.5703125" style="1" customWidth="1"/>
    <col min="3843" max="3844" width="9.5703125" style="1" bestFit="1" customWidth="1"/>
    <col min="3845" max="3846" width="10.140625" style="1" customWidth="1"/>
    <col min="3847" max="3847" width="1.7109375" style="1" customWidth="1"/>
    <col min="3848" max="3848" width="9" style="1" bestFit="1" customWidth="1"/>
    <col min="3849" max="3851" width="8.7109375" style="1"/>
    <col min="3852" max="3852" width="2.7109375" style="1" customWidth="1"/>
    <col min="3853" max="3854" width="8.7109375" style="1"/>
    <col min="3855" max="3857" width="8.5703125" style="1" customWidth="1"/>
    <col min="3858" max="4096" width="8.7109375" style="1"/>
    <col min="4097" max="4097" width="2.7109375" style="1" customWidth="1"/>
    <col min="4098" max="4098" width="32.5703125" style="1" customWidth="1"/>
    <col min="4099" max="4100" width="9.5703125" style="1" bestFit="1" customWidth="1"/>
    <col min="4101" max="4102" width="10.140625" style="1" customWidth="1"/>
    <col min="4103" max="4103" width="1.7109375" style="1" customWidth="1"/>
    <col min="4104" max="4104" width="9" style="1" bestFit="1" customWidth="1"/>
    <col min="4105" max="4107" width="8.7109375" style="1"/>
    <col min="4108" max="4108" width="2.7109375" style="1" customWidth="1"/>
    <col min="4109" max="4110" width="8.7109375" style="1"/>
    <col min="4111" max="4113" width="8.5703125" style="1" customWidth="1"/>
    <col min="4114" max="4352" width="8.7109375" style="1"/>
    <col min="4353" max="4353" width="2.7109375" style="1" customWidth="1"/>
    <col min="4354" max="4354" width="32.5703125" style="1" customWidth="1"/>
    <col min="4355" max="4356" width="9.5703125" style="1" bestFit="1" customWidth="1"/>
    <col min="4357" max="4358" width="10.140625" style="1" customWidth="1"/>
    <col min="4359" max="4359" width="1.7109375" style="1" customWidth="1"/>
    <col min="4360" max="4360" width="9" style="1" bestFit="1" customWidth="1"/>
    <col min="4361" max="4363" width="8.7109375" style="1"/>
    <col min="4364" max="4364" width="2.7109375" style="1" customWidth="1"/>
    <col min="4365" max="4366" width="8.7109375" style="1"/>
    <col min="4367" max="4369" width="8.5703125" style="1" customWidth="1"/>
    <col min="4370" max="4608" width="8.7109375" style="1"/>
    <col min="4609" max="4609" width="2.7109375" style="1" customWidth="1"/>
    <col min="4610" max="4610" width="32.5703125" style="1" customWidth="1"/>
    <col min="4611" max="4612" width="9.5703125" style="1" bestFit="1" customWidth="1"/>
    <col min="4613" max="4614" width="10.140625" style="1" customWidth="1"/>
    <col min="4615" max="4615" width="1.7109375" style="1" customWidth="1"/>
    <col min="4616" max="4616" width="9" style="1" bestFit="1" customWidth="1"/>
    <col min="4617" max="4619" width="8.7109375" style="1"/>
    <col min="4620" max="4620" width="2.7109375" style="1" customWidth="1"/>
    <col min="4621" max="4622" width="8.7109375" style="1"/>
    <col min="4623" max="4625" width="8.5703125" style="1" customWidth="1"/>
    <col min="4626" max="4864" width="8.7109375" style="1"/>
    <col min="4865" max="4865" width="2.7109375" style="1" customWidth="1"/>
    <col min="4866" max="4866" width="32.5703125" style="1" customWidth="1"/>
    <col min="4867" max="4868" width="9.5703125" style="1" bestFit="1" customWidth="1"/>
    <col min="4869" max="4870" width="10.140625" style="1" customWidth="1"/>
    <col min="4871" max="4871" width="1.7109375" style="1" customWidth="1"/>
    <col min="4872" max="4872" width="9" style="1" bestFit="1" customWidth="1"/>
    <col min="4873" max="4875" width="8.7109375" style="1"/>
    <col min="4876" max="4876" width="2.7109375" style="1" customWidth="1"/>
    <col min="4877" max="4878" width="8.7109375" style="1"/>
    <col min="4879" max="4881" width="8.5703125" style="1" customWidth="1"/>
    <col min="4882" max="5120" width="8.7109375" style="1"/>
    <col min="5121" max="5121" width="2.7109375" style="1" customWidth="1"/>
    <col min="5122" max="5122" width="32.5703125" style="1" customWidth="1"/>
    <col min="5123" max="5124" width="9.5703125" style="1" bestFit="1" customWidth="1"/>
    <col min="5125" max="5126" width="10.140625" style="1" customWidth="1"/>
    <col min="5127" max="5127" width="1.7109375" style="1" customWidth="1"/>
    <col min="5128" max="5128" width="9" style="1" bestFit="1" customWidth="1"/>
    <col min="5129" max="5131" width="8.7109375" style="1"/>
    <col min="5132" max="5132" width="2.7109375" style="1" customWidth="1"/>
    <col min="5133" max="5134" width="8.7109375" style="1"/>
    <col min="5135" max="5137" width="8.5703125" style="1" customWidth="1"/>
    <col min="5138" max="5376" width="8.7109375" style="1"/>
    <col min="5377" max="5377" width="2.7109375" style="1" customWidth="1"/>
    <col min="5378" max="5378" width="32.5703125" style="1" customWidth="1"/>
    <col min="5379" max="5380" width="9.5703125" style="1" bestFit="1" customWidth="1"/>
    <col min="5381" max="5382" width="10.140625" style="1" customWidth="1"/>
    <col min="5383" max="5383" width="1.7109375" style="1" customWidth="1"/>
    <col min="5384" max="5384" width="9" style="1" bestFit="1" customWidth="1"/>
    <col min="5385" max="5387" width="8.7109375" style="1"/>
    <col min="5388" max="5388" width="2.7109375" style="1" customWidth="1"/>
    <col min="5389" max="5390" width="8.7109375" style="1"/>
    <col min="5391" max="5393" width="8.5703125" style="1" customWidth="1"/>
    <col min="5394" max="5632" width="8.7109375" style="1"/>
    <col min="5633" max="5633" width="2.7109375" style="1" customWidth="1"/>
    <col min="5634" max="5634" width="32.5703125" style="1" customWidth="1"/>
    <col min="5635" max="5636" width="9.5703125" style="1" bestFit="1" customWidth="1"/>
    <col min="5637" max="5638" width="10.140625" style="1" customWidth="1"/>
    <col min="5639" max="5639" width="1.7109375" style="1" customWidth="1"/>
    <col min="5640" max="5640" width="9" style="1" bestFit="1" customWidth="1"/>
    <col min="5641" max="5643" width="8.7109375" style="1"/>
    <col min="5644" max="5644" width="2.7109375" style="1" customWidth="1"/>
    <col min="5645" max="5646" width="8.7109375" style="1"/>
    <col min="5647" max="5649" width="8.5703125" style="1" customWidth="1"/>
    <col min="5650" max="5888" width="8.7109375" style="1"/>
    <col min="5889" max="5889" width="2.7109375" style="1" customWidth="1"/>
    <col min="5890" max="5890" width="32.5703125" style="1" customWidth="1"/>
    <col min="5891" max="5892" width="9.5703125" style="1" bestFit="1" customWidth="1"/>
    <col min="5893" max="5894" width="10.140625" style="1" customWidth="1"/>
    <col min="5895" max="5895" width="1.7109375" style="1" customWidth="1"/>
    <col min="5896" max="5896" width="9" style="1" bestFit="1" customWidth="1"/>
    <col min="5897" max="5899" width="8.7109375" style="1"/>
    <col min="5900" max="5900" width="2.7109375" style="1" customWidth="1"/>
    <col min="5901" max="5902" width="8.7109375" style="1"/>
    <col min="5903" max="5905" width="8.5703125" style="1" customWidth="1"/>
    <col min="5906" max="6144" width="8.7109375" style="1"/>
    <col min="6145" max="6145" width="2.7109375" style="1" customWidth="1"/>
    <col min="6146" max="6146" width="32.5703125" style="1" customWidth="1"/>
    <col min="6147" max="6148" width="9.5703125" style="1" bestFit="1" customWidth="1"/>
    <col min="6149" max="6150" width="10.140625" style="1" customWidth="1"/>
    <col min="6151" max="6151" width="1.7109375" style="1" customWidth="1"/>
    <col min="6152" max="6152" width="9" style="1" bestFit="1" customWidth="1"/>
    <col min="6153" max="6155" width="8.7109375" style="1"/>
    <col min="6156" max="6156" width="2.7109375" style="1" customWidth="1"/>
    <col min="6157" max="6158" width="8.7109375" style="1"/>
    <col min="6159" max="6161" width="8.5703125" style="1" customWidth="1"/>
    <col min="6162" max="6400" width="8.7109375" style="1"/>
    <col min="6401" max="6401" width="2.7109375" style="1" customWidth="1"/>
    <col min="6402" max="6402" width="32.5703125" style="1" customWidth="1"/>
    <col min="6403" max="6404" width="9.5703125" style="1" bestFit="1" customWidth="1"/>
    <col min="6405" max="6406" width="10.140625" style="1" customWidth="1"/>
    <col min="6407" max="6407" width="1.7109375" style="1" customWidth="1"/>
    <col min="6408" max="6408" width="9" style="1" bestFit="1" customWidth="1"/>
    <col min="6409" max="6411" width="8.7109375" style="1"/>
    <col min="6412" max="6412" width="2.7109375" style="1" customWidth="1"/>
    <col min="6413" max="6414" width="8.7109375" style="1"/>
    <col min="6415" max="6417" width="8.5703125" style="1" customWidth="1"/>
    <col min="6418" max="6656" width="8.7109375" style="1"/>
    <col min="6657" max="6657" width="2.7109375" style="1" customWidth="1"/>
    <col min="6658" max="6658" width="32.5703125" style="1" customWidth="1"/>
    <col min="6659" max="6660" width="9.5703125" style="1" bestFit="1" customWidth="1"/>
    <col min="6661" max="6662" width="10.140625" style="1" customWidth="1"/>
    <col min="6663" max="6663" width="1.7109375" style="1" customWidth="1"/>
    <col min="6664" max="6664" width="9" style="1" bestFit="1" customWidth="1"/>
    <col min="6665" max="6667" width="8.7109375" style="1"/>
    <col min="6668" max="6668" width="2.7109375" style="1" customWidth="1"/>
    <col min="6669" max="6670" width="8.7109375" style="1"/>
    <col min="6671" max="6673" width="8.5703125" style="1" customWidth="1"/>
    <col min="6674" max="6912" width="8.7109375" style="1"/>
    <col min="6913" max="6913" width="2.7109375" style="1" customWidth="1"/>
    <col min="6914" max="6914" width="32.5703125" style="1" customWidth="1"/>
    <col min="6915" max="6916" width="9.5703125" style="1" bestFit="1" customWidth="1"/>
    <col min="6917" max="6918" width="10.140625" style="1" customWidth="1"/>
    <col min="6919" max="6919" width="1.7109375" style="1" customWidth="1"/>
    <col min="6920" max="6920" width="9" style="1" bestFit="1" customWidth="1"/>
    <col min="6921" max="6923" width="8.7109375" style="1"/>
    <col min="6924" max="6924" width="2.7109375" style="1" customWidth="1"/>
    <col min="6925" max="6926" width="8.7109375" style="1"/>
    <col min="6927" max="6929" width="8.5703125" style="1" customWidth="1"/>
    <col min="6930" max="7168" width="8.7109375" style="1"/>
    <col min="7169" max="7169" width="2.7109375" style="1" customWidth="1"/>
    <col min="7170" max="7170" width="32.5703125" style="1" customWidth="1"/>
    <col min="7171" max="7172" width="9.5703125" style="1" bestFit="1" customWidth="1"/>
    <col min="7173" max="7174" width="10.140625" style="1" customWidth="1"/>
    <col min="7175" max="7175" width="1.7109375" style="1" customWidth="1"/>
    <col min="7176" max="7176" width="9" style="1" bestFit="1" customWidth="1"/>
    <col min="7177" max="7179" width="8.7109375" style="1"/>
    <col min="7180" max="7180" width="2.7109375" style="1" customWidth="1"/>
    <col min="7181" max="7182" width="8.7109375" style="1"/>
    <col min="7183" max="7185" width="8.5703125" style="1" customWidth="1"/>
    <col min="7186" max="7424" width="8.7109375" style="1"/>
    <col min="7425" max="7425" width="2.7109375" style="1" customWidth="1"/>
    <col min="7426" max="7426" width="32.5703125" style="1" customWidth="1"/>
    <col min="7427" max="7428" width="9.5703125" style="1" bestFit="1" customWidth="1"/>
    <col min="7429" max="7430" width="10.140625" style="1" customWidth="1"/>
    <col min="7431" max="7431" width="1.7109375" style="1" customWidth="1"/>
    <col min="7432" max="7432" width="9" style="1" bestFit="1" customWidth="1"/>
    <col min="7433" max="7435" width="8.7109375" style="1"/>
    <col min="7436" max="7436" width="2.7109375" style="1" customWidth="1"/>
    <col min="7437" max="7438" width="8.7109375" style="1"/>
    <col min="7439" max="7441" width="8.5703125" style="1" customWidth="1"/>
    <col min="7442" max="7680" width="8.7109375" style="1"/>
    <col min="7681" max="7681" width="2.7109375" style="1" customWidth="1"/>
    <col min="7682" max="7682" width="32.5703125" style="1" customWidth="1"/>
    <col min="7683" max="7684" width="9.5703125" style="1" bestFit="1" customWidth="1"/>
    <col min="7685" max="7686" width="10.140625" style="1" customWidth="1"/>
    <col min="7687" max="7687" width="1.7109375" style="1" customWidth="1"/>
    <col min="7688" max="7688" width="9" style="1" bestFit="1" customWidth="1"/>
    <col min="7689" max="7691" width="8.7109375" style="1"/>
    <col min="7692" max="7692" width="2.7109375" style="1" customWidth="1"/>
    <col min="7693" max="7694" width="8.7109375" style="1"/>
    <col min="7695" max="7697" width="8.5703125" style="1" customWidth="1"/>
    <col min="7698" max="7936" width="8.7109375" style="1"/>
    <col min="7937" max="7937" width="2.7109375" style="1" customWidth="1"/>
    <col min="7938" max="7938" width="32.5703125" style="1" customWidth="1"/>
    <col min="7939" max="7940" width="9.5703125" style="1" bestFit="1" customWidth="1"/>
    <col min="7941" max="7942" width="10.140625" style="1" customWidth="1"/>
    <col min="7943" max="7943" width="1.7109375" style="1" customWidth="1"/>
    <col min="7944" max="7944" width="9" style="1" bestFit="1" customWidth="1"/>
    <col min="7945" max="7947" width="8.7109375" style="1"/>
    <col min="7948" max="7948" width="2.7109375" style="1" customWidth="1"/>
    <col min="7949" max="7950" width="8.7109375" style="1"/>
    <col min="7951" max="7953" width="8.5703125" style="1" customWidth="1"/>
    <col min="7954" max="8192" width="8.7109375" style="1"/>
    <col min="8193" max="8193" width="2.7109375" style="1" customWidth="1"/>
    <col min="8194" max="8194" width="32.5703125" style="1" customWidth="1"/>
    <col min="8195" max="8196" width="9.5703125" style="1" bestFit="1" customWidth="1"/>
    <col min="8197" max="8198" width="10.140625" style="1" customWidth="1"/>
    <col min="8199" max="8199" width="1.7109375" style="1" customWidth="1"/>
    <col min="8200" max="8200" width="9" style="1" bestFit="1" customWidth="1"/>
    <col min="8201" max="8203" width="8.7109375" style="1"/>
    <col min="8204" max="8204" width="2.7109375" style="1" customWidth="1"/>
    <col min="8205" max="8206" width="8.7109375" style="1"/>
    <col min="8207" max="8209" width="8.5703125" style="1" customWidth="1"/>
    <col min="8210" max="8448" width="8.7109375" style="1"/>
    <col min="8449" max="8449" width="2.7109375" style="1" customWidth="1"/>
    <col min="8450" max="8450" width="32.5703125" style="1" customWidth="1"/>
    <col min="8451" max="8452" width="9.5703125" style="1" bestFit="1" customWidth="1"/>
    <col min="8453" max="8454" width="10.140625" style="1" customWidth="1"/>
    <col min="8455" max="8455" width="1.7109375" style="1" customWidth="1"/>
    <col min="8456" max="8456" width="9" style="1" bestFit="1" customWidth="1"/>
    <col min="8457" max="8459" width="8.7109375" style="1"/>
    <col min="8460" max="8460" width="2.7109375" style="1" customWidth="1"/>
    <col min="8461" max="8462" width="8.7109375" style="1"/>
    <col min="8463" max="8465" width="8.5703125" style="1" customWidth="1"/>
    <col min="8466" max="8704" width="8.7109375" style="1"/>
    <col min="8705" max="8705" width="2.7109375" style="1" customWidth="1"/>
    <col min="8706" max="8706" width="32.5703125" style="1" customWidth="1"/>
    <col min="8707" max="8708" width="9.5703125" style="1" bestFit="1" customWidth="1"/>
    <col min="8709" max="8710" width="10.140625" style="1" customWidth="1"/>
    <col min="8711" max="8711" width="1.7109375" style="1" customWidth="1"/>
    <col min="8712" max="8712" width="9" style="1" bestFit="1" customWidth="1"/>
    <col min="8713" max="8715" width="8.7109375" style="1"/>
    <col min="8716" max="8716" width="2.7109375" style="1" customWidth="1"/>
    <col min="8717" max="8718" width="8.7109375" style="1"/>
    <col min="8719" max="8721" width="8.5703125" style="1" customWidth="1"/>
    <col min="8722" max="8960" width="8.7109375" style="1"/>
    <col min="8961" max="8961" width="2.7109375" style="1" customWidth="1"/>
    <col min="8962" max="8962" width="32.5703125" style="1" customWidth="1"/>
    <col min="8963" max="8964" width="9.5703125" style="1" bestFit="1" customWidth="1"/>
    <col min="8965" max="8966" width="10.140625" style="1" customWidth="1"/>
    <col min="8967" max="8967" width="1.7109375" style="1" customWidth="1"/>
    <col min="8968" max="8968" width="9" style="1" bestFit="1" customWidth="1"/>
    <col min="8969" max="8971" width="8.7109375" style="1"/>
    <col min="8972" max="8972" width="2.7109375" style="1" customWidth="1"/>
    <col min="8973" max="8974" width="8.7109375" style="1"/>
    <col min="8975" max="8977" width="8.5703125" style="1" customWidth="1"/>
    <col min="8978" max="9216" width="8.7109375" style="1"/>
    <col min="9217" max="9217" width="2.7109375" style="1" customWidth="1"/>
    <col min="9218" max="9218" width="32.5703125" style="1" customWidth="1"/>
    <col min="9219" max="9220" width="9.5703125" style="1" bestFit="1" customWidth="1"/>
    <col min="9221" max="9222" width="10.140625" style="1" customWidth="1"/>
    <col min="9223" max="9223" width="1.7109375" style="1" customWidth="1"/>
    <col min="9224" max="9224" width="9" style="1" bestFit="1" customWidth="1"/>
    <col min="9225" max="9227" width="8.7109375" style="1"/>
    <col min="9228" max="9228" width="2.7109375" style="1" customWidth="1"/>
    <col min="9229" max="9230" width="8.7109375" style="1"/>
    <col min="9231" max="9233" width="8.5703125" style="1" customWidth="1"/>
    <col min="9234" max="9472" width="8.7109375" style="1"/>
    <col min="9473" max="9473" width="2.7109375" style="1" customWidth="1"/>
    <col min="9474" max="9474" width="32.5703125" style="1" customWidth="1"/>
    <col min="9475" max="9476" width="9.5703125" style="1" bestFit="1" customWidth="1"/>
    <col min="9477" max="9478" width="10.140625" style="1" customWidth="1"/>
    <col min="9479" max="9479" width="1.7109375" style="1" customWidth="1"/>
    <col min="9480" max="9480" width="9" style="1" bestFit="1" customWidth="1"/>
    <col min="9481" max="9483" width="8.7109375" style="1"/>
    <col min="9484" max="9484" width="2.7109375" style="1" customWidth="1"/>
    <col min="9485" max="9486" width="8.7109375" style="1"/>
    <col min="9487" max="9489" width="8.5703125" style="1" customWidth="1"/>
    <col min="9490" max="9728" width="8.7109375" style="1"/>
    <col min="9729" max="9729" width="2.7109375" style="1" customWidth="1"/>
    <col min="9730" max="9730" width="32.5703125" style="1" customWidth="1"/>
    <col min="9731" max="9732" width="9.5703125" style="1" bestFit="1" customWidth="1"/>
    <col min="9733" max="9734" width="10.140625" style="1" customWidth="1"/>
    <col min="9735" max="9735" width="1.7109375" style="1" customWidth="1"/>
    <col min="9736" max="9736" width="9" style="1" bestFit="1" customWidth="1"/>
    <col min="9737" max="9739" width="8.7109375" style="1"/>
    <col min="9740" max="9740" width="2.7109375" style="1" customWidth="1"/>
    <col min="9741" max="9742" width="8.7109375" style="1"/>
    <col min="9743" max="9745" width="8.5703125" style="1" customWidth="1"/>
    <col min="9746" max="9984" width="8.7109375" style="1"/>
    <col min="9985" max="9985" width="2.7109375" style="1" customWidth="1"/>
    <col min="9986" max="9986" width="32.5703125" style="1" customWidth="1"/>
    <col min="9987" max="9988" width="9.5703125" style="1" bestFit="1" customWidth="1"/>
    <col min="9989" max="9990" width="10.140625" style="1" customWidth="1"/>
    <col min="9991" max="9991" width="1.7109375" style="1" customWidth="1"/>
    <col min="9992" max="9992" width="9" style="1" bestFit="1" customWidth="1"/>
    <col min="9993" max="9995" width="8.7109375" style="1"/>
    <col min="9996" max="9996" width="2.7109375" style="1" customWidth="1"/>
    <col min="9997" max="9998" width="8.7109375" style="1"/>
    <col min="9999" max="10001" width="8.5703125" style="1" customWidth="1"/>
    <col min="10002" max="10240" width="8.7109375" style="1"/>
    <col min="10241" max="10241" width="2.7109375" style="1" customWidth="1"/>
    <col min="10242" max="10242" width="32.5703125" style="1" customWidth="1"/>
    <col min="10243" max="10244" width="9.5703125" style="1" bestFit="1" customWidth="1"/>
    <col min="10245" max="10246" width="10.140625" style="1" customWidth="1"/>
    <col min="10247" max="10247" width="1.7109375" style="1" customWidth="1"/>
    <col min="10248" max="10248" width="9" style="1" bestFit="1" customWidth="1"/>
    <col min="10249" max="10251" width="8.7109375" style="1"/>
    <col min="10252" max="10252" width="2.7109375" style="1" customWidth="1"/>
    <col min="10253" max="10254" width="8.7109375" style="1"/>
    <col min="10255" max="10257" width="8.5703125" style="1" customWidth="1"/>
    <col min="10258" max="10496" width="8.7109375" style="1"/>
    <col min="10497" max="10497" width="2.7109375" style="1" customWidth="1"/>
    <col min="10498" max="10498" width="32.5703125" style="1" customWidth="1"/>
    <col min="10499" max="10500" width="9.5703125" style="1" bestFit="1" customWidth="1"/>
    <col min="10501" max="10502" width="10.140625" style="1" customWidth="1"/>
    <col min="10503" max="10503" width="1.7109375" style="1" customWidth="1"/>
    <col min="10504" max="10504" width="9" style="1" bestFit="1" customWidth="1"/>
    <col min="10505" max="10507" width="8.7109375" style="1"/>
    <col min="10508" max="10508" width="2.7109375" style="1" customWidth="1"/>
    <col min="10509" max="10510" width="8.7109375" style="1"/>
    <col min="10511" max="10513" width="8.5703125" style="1" customWidth="1"/>
    <col min="10514" max="10752" width="8.7109375" style="1"/>
    <col min="10753" max="10753" width="2.7109375" style="1" customWidth="1"/>
    <col min="10754" max="10754" width="32.5703125" style="1" customWidth="1"/>
    <col min="10755" max="10756" width="9.5703125" style="1" bestFit="1" customWidth="1"/>
    <col min="10757" max="10758" width="10.140625" style="1" customWidth="1"/>
    <col min="10759" max="10759" width="1.7109375" style="1" customWidth="1"/>
    <col min="10760" max="10760" width="9" style="1" bestFit="1" customWidth="1"/>
    <col min="10761" max="10763" width="8.7109375" style="1"/>
    <col min="10764" max="10764" width="2.7109375" style="1" customWidth="1"/>
    <col min="10765" max="10766" width="8.7109375" style="1"/>
    <col min="10767" max="10769" width="8.5703125" style="1" customWidth="1"/>
    <col min="10770" max="11008" width="8.7109375" style="1"/>
    <col min="11009" max="11009" width="2.7109375" style="1" customWidth="1"/>
    <col min="11010" max="11010" width="32.5703125" style="1" customWidth="1"/>
    <col min="11011" max="11012" width="9.5703125" style="1" bestFit="1" customWidth="1"/>
    <col min="11013" max="11014" width="10.140625" style="1" customWidth="1"/>
    <col min="11015" max="11015" width="1.7109375" style="1" customWidth="1"/>
    <col min="11016" max="11016" width="9" style="1" bestFit="1" customWidth="1"/>
    <col min="11017" max="11019" width="8.7109375" style="1"/>
    <col min="11020" max="11020" width="2.7109375" style="1" customWidth="1"/>
    <col min="11021" max="11022" width="8.7109375" style="1"/>
    <col min="11023" max="11025" width="8.5703125" style="1" customWidth="1"/>
    <col min="11026" max="11264" width="8.7109375" style="1"/>
    <col min="11265" max="11265" width="2.7109375" style="1" customWidth="1"/>
    <col min="11266" max="11266" width="32.5703125" style="1" customWidth="1"/>
    <col min="11267" max="11268" width="9.5703125" style="1" bestFit="1" customWidth="1"/>
    <col min="11269" max="11270" width="10.140625" style="1" customWidth="1"/>
    <col min="11271" max="11271" width="1.7109375" style="1" customWidth="1"/>
    <col min="11272" max="11272" width="9" style="1" bestFit="1" customWidth="1"/>
    <col min="11273" max="11275" width="8.7109375" style="1"/>
    <col min="11276" max="11276" width="2.7109375" style="1" customWidth="1"/>
    <col min="11277" max="11278" width="8.7109375" style="1"/>
    <col min="11279" max="11281" width="8.5703125" style="1" customWidth="1"/>
    <col min="11282" max="11520" width="8.7109375" style="1"/>
    <col min="11521" max="11521" width="2.7109375" style="1" customWidth="1"/>
    <col min="11522" max="11522" width="32.5703125" style="1" customWidth="1"/>
    <col min="11523" max="11524" width="9.5703125" style="1" bestFit="1" customWidth="1"/>
    <col min="11525" max="11526" width="10.140625" style="1" customWidth="1"/>
    <col min="11527" max="11527" width="1.7109375" style="1" customWidth="1"/>
    <col min="11528" max="11528" width="9" style="1" bestFit="1" customWidth="1"/>
    <col min="11529" max="11531" width="8.7109375" style="1"/>
    <col min="11532" max="11532" width="2.7109375" style="1" customWidth="1"/>
    <col min="11533" max="11534" width="8.7109375" style="1"/>
    <col min="11535" max="11537" width="8.5703125" style="1" customWidth="1"/>
    <col min="11538" max="11776" width="8.7109375" style="1"/>
    <col min="11777" max="11777" width="2.7109375" style="1" customWidth="1"/>
    <col min="11778" max="11778" width="32.5703125" style="1" customWidth="1"/>
    <col min="11779" max="11780" width="9.5703125" style="1" bestFit="1" customWidth="1"/>
    <col min="11781" max="11782" width="10.140625" style="1" customWidth="1"/>
    <col min="11783" max="11783" width="1.7109375" style="1" customWidth="1"/>
    <col min="11784" max="11784" width="9" style="1" bestFit="1" customWidth="1"/>
    <col min="11785" max="11787" width="8.7109375" style="1"/>
    <col min="11788" max="11788" width="2.7109375" style="1" customWidth="1"/>
    <col min="11789" max="11790" width="8.7109375" style="1"/>
    <col min="11791" max="11793" width="8.5703125" style="1" customWidth="1"/>
    <col min="11794" max="12032" width="8.7109375" style="1"/>
    <col min="12033" max="12033" width="2.7109375" style="1" customWidth="1"/>
    <col min="12034" max="12034" width="32.5703125" style="1" customWidth="1"/>
    <col min="12035" max="12036" width="9.5703125" style="1" bestFit="1" customWidth="1"/>
    <col min="12037" max="12038" width="10.140625" style="1" customWidth="1"/>
    <col min="12039" max="12039" width="1.7109375" style="1" customWidth="1"/>
    <col min="12040" max="12040" width="9" style="1" bestFit="1" customWidth="1"/>
    <col min="12041" max="12043" width="8.7109375" style="1"/>
    <col min="12044" max="12044" width="2.7109375" style="1" customWidth="1"/>
    <col min="12045" max="12046" width="8.7109375" style="1"/>
    <col min="12047" max="12049" width="8.5703125" style="1" customWidth="1"/>
    <col min="12050" max="12288" width="8.7109375" style="1"/>
    <col min="12289" max="12289" width="2.7109375" style="1" customWidth="1"/>
    <col min="12290" max="12290" width="32.5703125" style="1" customWidth="1"/>
    <col min="12291" max="12292" width="9.5703125" style="1" bestFit="1" customWidth="1"/>
    <col min="12293" max="12294" width="10.140625" style="1" customWidth="1"/>
    <col min="12295" max="12295" width="1.7109375" style="1" customWidth="1"/>
    <col min="12296" max="12296" width="9" style="1" bestFit="1" customWidth="1"/>
    <col min="12297" max="12299" width="8.7109375" style="1"/>
    <col min="12300" max="12300" width="2.7109375" style="1" customWidth="1"/>
    <col min="12301" max="12302" width="8.7109375" style="1"/>
    <col min="12303" max="12305" width="8.5703125" style="1" customWidth="1"/>
    <col min="12306" max="12544" width="8.7109375" style="1"/>
    <col min="12545" max="12545" width="2.7109375" style="1" customWidth="1"/>
    <col min="12546" max="12546" width="32.5703125" style="1" customWidth="1"/>
    <col min="12547" max="12548" width="9.5703125" style="1" bestFit="1" customWidth="1"/>
    <col min="12549" max="12550" width="10.140625" style="1" customWidth="1"/>
    <col min="12551" max="12551" width="1.7109375" style="1" customWidth="1"/>
    <col min="12552" max="12552" width="9" style="1" bestFit="1" customWidth="1"/>
    <col min="12553" max="12555" width="8.7109375" style="1"/>
    <col min="12556" max="12556" width="2.7109375" style="1" customWidth="1"/>
    <col min="12557" max="12558" width="8.7109375" style="1"/>
    <col min="12559" max="12561" width="8.5703125" style="1" customWidth="1"/>
    <col min="12562" max="12800" width="8.7109375" style="1"/>
    <col min="12801" max="12801" width="2.7109375" style="1" customWidth="1"/>
    <col min="12802" max="12802" width="32.5703125" style="1" customWidth="1"/>
    <col min="12803" max="12804" width="9.5703125" style="1" bestFit="1" customWidth="1"/>
    <col min="12805" max="12806" width="10.140625" style="1" customWidth="1"/>
    <col min="12807" max="12807" width="1.7109375" style="1" customWidth="1"/>
    <col min="12808" max="12808" width="9" style="1" bestFit="1" customWidth="1"/>
    <col min="12809" max="12811" width="8.7109375" style="1"/>
    <col min="12812" max="12812" width="2.7109375" style="1" customWidth="1"/>
    <col min="12813" max="12814" width="8.7109375" style="1"/>
    <col min="12815" max="12817" width="8.5703125" style="1" customWidth="1"/>
    <col min="12818" max="13056" width="8.7109375" style="1"/>
    <col min="13057" max="13057" width="2.7109375" style="1" customWidth="1"/>
    <col min="13058" max="13058" width="32.5703125" style="1" customWidth="1"/>
    <col min="13059" max="13060" width="9.5703125" style="1" bestFit="1" customWidth="1"/>
    <col min="13061" max="13062" width="10.140625" style="1" customWidth="1"/>
    <col min="13063" max="13063" width="1.7109375" style="1" customWidth="1"/>
    <col min="13064" max="13064" width="9" style="1" bestFit="1" customWidth="1"/>
    <col min="13065" max="13067" width="8.7109375" style="1"/>
    <col min="13068" max="13068" width="2.7109375" style="1" customWidth="1"/>
    <col min="13069" max="13070" width="8.7109375" style="1"/>
    <col min="13071" max="13073" width="8.5703125" style="1" customWidth="1"/>
    <col min="13074" max="13312" width="8.7109375" style="1"/>
    <col min="13313" max="13313" width="2.7109375" style="1" customWidth="1"/>
    <col min="13314" max="13314" width="32.5703125" style="1" customWidth="1"/>
    <col min="13315" max="13316" width="9.5703125" style="1" bestFit="1" customWidth="1"/>
    <col min="13317" max="13318" width="10.140625" style="1" customWidth="1"/>
    <col min="13319" max="13319" width="1.7109375" style="1" customWidth="1"/>
    <col min="13320" max="13320" width="9" style="1" bestFit="1" customWidth="1"/>
    <col min="13321" max="13323" width="8.7109375" style="1"/>
    <col min="13324" max="13324" width="2.7109375" style="1" customWidth="1"/>
    <col min="13325" max="13326" width="8.7109375" style="1"/>
    <col min="13327" max="13329" width="8.5703125" style="1" customWidth="1"/>
    <col min="13330" max="13568" width="8.7109375" style="1"/>
    <col min="13569" max="13569" width="2.7109375" style="1" customWidth="1"/>
    <col min="13570" max="13570" width="32.5703125" style="1" customWidth="1"/>
    <col min="13571" max="13572" width="9.5703125" style="1" bestFit="1" customWidth="1"/>
    <col min="13573" max="13574" width="10.140625" style="1" customWidth="1"/>
    <col min="13575" max="13575" width="1.7109375" style="1" customWidth="1"/>
    <col min="13576" max="13576" width="9" style="1" bestFit="1" customWidth="1"/>
    <col min="13577" max="13579" width="8.7109375" style="1"/>
    <col min="13580" max="13580" width="2.7109375" style="1" customWidth="1"/>
    <col min="13581" max="13582" width="8.7109375" style="1"/>
    <col min="13583" max="13585" width="8.5703125" style="1" customWidth="1"/>
    <col min="13586" max="13824" width="8.7109375" style="1"/>
    <col min="13825" max="13825" width="2.7109375" style="1" customWidth="1"/>
    <col min="13826" max="13826" width="32.5703125" style="1" customWidth="1"/>
    <col min="13827" max="13828" width="9.5703125" style="1" bestFit="1" customWidth="1"/>
    <col min="13829" max="13830" width="10.140625" style="1" customWidth="1"/>
    <col min="13831" max="13831" width="1.7109375" style="1" customWidth="1"/>
    <col min="13832" max="13832" width="9" style="1" bestFit="1" customWidth="1"/>
    <col min="13833" max="13835" width="8.7109375" style="1"/>
    <col min="13836" max="13836" width="2.7109375" style="1" customWidth="1"/>
    <col min="13837" max="13838" width="8.7109375" style="1"/>
    <col min="13839" max="13841" width="8.5703125" style="1" customWidth="1"/>
    <col min="13842" max="14080" width="8.7109375" style="1"/>
    <col min="14081" max="14081" width="2.7109375" style="1" customWidth="1"/>
    <col min="14082" max="14082" width="32.5703125" style="1" customWidth="1"/>
    <col min="14083" max="14084" width="9.5703125" style="1" bestFit="1" customWidth="1"/>
    <col min="14085" max="14086" width="10.140625" style="1" customWidth="1"/>
    <col min="14087" max="14087" width="1.7109375" style="1" customWidth="1"/>
    <col min="14088" max="14088" width="9" style="1" bestFit="1" customWidth="1"/>
    <col min="14089" max="14091" width="8.7109375" style="1"/>
    <col min="14092" max="14092" width="2.7109375" style="1" customWidth="1"/>
    <col min="14093" max="14094" width="8.7109375" style="1"/>
    <col min="14095" max="14097" width="8.5703125" style="1" customWidth="1"/>
    <col min="14098" max="14336" width="8.7109375" style="1"/>
    <col min="14337" max="14337" width="2.7109375" style="1" customWidth="1"/>
    <col min="14338" max="14338" width="32.5703125" style="1" customWidth="1"/>
    <col min="14339" max="14340" width="9.5703125" style="1" bestFit="1" customWidth="1"/>
    <col min="14341" max="14342" width="10.140625" style="1" customWidth="1"/>
    <col min="14343" max="14343" width="1.7109375" style="1" customWidth="1"/>
    <col min="14344" max="14344" width="9" style="1" bestFit="1" customWidth="1"/>
    <col min="14345" max="14347" width="8.7109375" style="1"/>
    <col min="14348" max="14348" width="2.7109375" style="1" customWidth="1"/>
    <col min="14349" max="14350" width="8.7109375" style="1"/>
    <col min="14351" max="14353" width="8.5703125" style="1" customWidth="1"/>
    <col min="14354" max="14592" width="8.7109375" style="1"/>
    <col min="14593" max="14593" width="2.7109375" style="1" customWidth="1"/>
    <col min="14594" max="14594" width="32.5703125" style="1" customWidth="1"/>
    <col min="14595" max="14596" width="9.5703125" style="1" bestFit="1" customWidth="1"/>
    <col min="14597" max="14598" width="10.140625" style="1" customWidth="1"/>
    <col min="14599" max="14599" width="1.7109375" style="1" customWidth="1"/>
    <col min="14600" max="14600" width="9" style="1" bestFit="1" customWidth="1"/>
    <col min="14601" max="14603" width="8.7109375" style="1"/>
    <col min="14604" max="14604" width="2.7109375" style="1" customWidth="1"/>
    <col min="14605" max="14606" width="8.7109375" style="1"/>
    <col min="14607" max="14609" width="8.5703125" style="1" customWidth="1"/>
    <col min="14610" max="14848" width="8.7109375" style="1"/>
    <col min="14849" max="14849" width="2.7109375" style="1" customWidth="1"/>
    <col min="14850" max="14850" width="32.5703125" style="1" customWidth="1"/>
    <col min="14851" max="14852" width="9.5703125" style="1" bestFit="1" customWidth="1"/>
    <col min="14853" max="14854" width="10.140625" style="1" customWidth="1"/>
    <col min="14855" max="14855" width="1.7109375" style="1" customWidth="1"/>
    <col min="14856" max="14856" width="9" style="1" bestFit="1" customWidth="1"/>
    <col min="14857" max="14859" width="8.7109375" style="1"/>
    <col min="14860" max="14860" width="2.7109375" style="1" customWidth="1"/>
    <col min="14861" max="14862" width="8.7109375" style="1"/>
    <col min="14863" max="14865" width="8.5703125" style="1" customWidth="1"/>
    <col min="14866" max="15104" width="8.7109375" style="1"/>
    <col min="15105" max="15105" width="2.7109375" style="1" customWidth="1"/>
    <col min="15106" max="15106" width="32.5703125" style="1" customWidth="1"/>
    <col min="15107" max="15108" width="9.5703125" style="1" bestFit="1" customWidth="1"/>
    <col min="15109" max="15110" width="10.140625" style="1" customWidth="1"/>
    <col min="15111" max="15111" width="1.7109375" style="1" customWidth="1"/>
    <col min="15112" max="15112" width="9" style="1" bestFit="1" customWidth="1"/>
    <col min="15113" max="15115" width="8.7109375" style="1"/>
    <col min="15116" max="15116" width="2.7109375" style="1" customWidth="1"/>
    <col min="15117" max="15118" width="8.7109375" style="1"/>
    <col min="15119" max="15121" width="8.5703125" style="1" customWidth="1"/>
    <col min="15122" max="15360" width="8.7109375" style="1"/>
    <col min="15361" max="15361" width="2.7109375" style="1" customWidth="1"/>
    <col min="15362" max="15362" width="32.5703125" style="1" customWidth="1"/>
    <col min="15363" max="15364" width="9.5703125" style="1" bestFit="1" customWidth="1"/>
    <col min="15365" max="15366" width="10.140625" style="1" customWidth="1"/>
    <col min="15367" max="15367" width="1.7109375" style="1" customWidth="1"/>
    <col min="15368" max="15368" width="9" style="1" bestFit="1" customWidth="1"/>
    <col min="15369" max="15371" width="8.7109375" style="1"/>
    <col min="15372" max="15372" width="2.7109375" style="1" customWidth="1"/>
    <col min="15373" max="15374" width="8.7109375" style="1"/>
    <col min="15375" max="15377" width="8.5703125" style="1" customWidth="1"/>
    <col min="15378" max="15616" width="8.7109375" style="1"/>
    <col min="15617" max="15617" width="2.7109375" style="1" customWidth="1"/>
    <col min="15618" max="15618" width="32.5703125" style="1" customWidth="1"/>
    <col min="15619" max="15620" width="9.5703125" style="1" bestFit="1" customWidth="1"/>
    <col min="15621" max="15622" width="10.140625" style="1" customWidth="1"/>
    <col min="15623" max="15623" width="1.7109375" style="1" customWidth="1"/>
    <col min="15624" max="15624" width="9" style="1" bestFit="1" customWidth="1"/>
    <col min="15625" max="15627" width="8.7109375" style="1"/>
    <col min="15628" max="15628" width="2.7109375" style="1" customWidth="1"/>
    <col min="15629" max="15630" width="8.7109375" style="1"/>
    <col min="15631" max="15633" width="8.5703125" style="1" customWidth="1"/>
    <col min="15634" max="15872" width="8.7109375" style="1"/>
    <col min="15873" max="15873" width="2.7109375" style="1" customWidth="1"/>
    <col min="15874" max="15874" width="32.5703125" style="1" customWidth="1"/>
    <col min="15875" max="15876" width="9.5703125" style="1" bestFit="1" customWidth="1"/>
    <col min="15877" max="15878" width="10.140625" style="1" customWidth="1"/>
    <col min="15879" max="15879" width="1.7109375" style="1" customWidth="1"/>
    <col min="15880" max="15880" width="9" style="1" bestFit="1" customWidth="1"/>
    <col min="15881" max="15883" width="8.7109375" style="1"/>
    <col min="15884" max="15884" width="2.7109375" style="1" customWidth="1"/>
    <col min="15885" max="15886" width="8.7109375" style="1"/>
    <col min="15887" max="15889" width="8.5703125" style="1" customWidth="1"/>
    <col min="15890" max="16128" width="8.7109375" style="1"/>
    <col min="16129" max="16129" width="2.7109375" style="1" customWidth="1"/>
    <col min="16130" max="16130" width="32.5703125" style="1" customWidth="1"/>
    <col min="16131" max="16132" width="9.5703125" style="1" bestFit="1" customWidth="1"/>
    <col min="16133" max="16134" width="10.140625" style="1" customWidth="1"/>
    <col min="16135" max="16135" width="1.7109375" style="1" customWidth="1"/>
    <col min="16136" max="16136" width="9" style="1" bestFit="1" customWidth="1"/>
    <col min="16137" max="16139" width="8.7109375" style="1"/>
    <col min="16140" max="16140" width="2.7109375" style="1" customWidth="1"/>
    <col min="16141" max="16142" width="8.7109375" style="1"/>
    <col min="16143" max="16145" width="8.5703125" style="1" customWidth="1"/>
    <col min="16146" max="16384" width="8.7109375" style="1"/>
  </cols>
  <sheetData>
    <row r="1" spans="1:12" ht="45.75" customHeight="1" x14ac:dyDescent="0.2">
      <c r="A1" s="160" t="s">
        <v>0</v>
      </c>
      <c r="B1" s="161"/>
      <c r="C1" s="161"/>
      <c r="D1" s="161"/>
      <c r="E1" s="161"/>
      <c r="F1" s="161"/>
      <c r="G1" s="161"/>
      <c r="H1" s="161"/>
      <c r="I1" s="161"/>
      <c r="J1" s="162"/>
      <c r="K1" s="162"/>
      <c r="L1" s="162"/>
    </row>
    <row r="2" spans="1:12" ht="244.5" customHeight="1" x14ac:dyDescent="0.2">
      <c r="A2" s="156"/>
      <c r="B2" s="156"/>
      <c r="C2" s="156"/>
      <c r="D2" s="156"/>
      <c r="E2" s="156"/>
      <c r="F2" s="156"/>
      <c r="G2" s="156"/>
      <c r="H2" s="156"/>
      <c r="I2" s="156"/>
      <c r="J2" s="162"/>
      <c r="K2" s="162"/>
      <c r="L2" s="162"/>
    </row>
    <row r="3" spans="1:12" ht="18" x14ac:dyDescent="0.25">
      <c r="A3" s="163" t="s">
        <v>1</v>
      </c>
      <c r="B3" s="164"/>
      <c r="C3" s="164"/>
      <c r="D3" s="164"/>
      <c r="E3" s="164"/>
      <c r="F3" s="164"/>
      <c r="G3" s="164"/>
      <c r="H3" s="164"/>
      <c r="I3" s="164"/>
      <c r="J3" s="164"/>
      <c r="K3" s="164"/>
      <c r="L3" s="164"/>
    </row>
    <row r="4" spans="1:12" ht="39.950000000000003" customHeight="1" x14ac:dyDescent="0.25">
      <c r="A4" s="2"/>
      <c r="B4" s="3"/>
      <c r="C4" s="3"/>
      <c r="D4" s="3"/>
      <c r="E4" s="3"/>
      <c r="F4" s="3"/>
      <c r="G4" s="3"/>
      <c r="H4" s="3"/>
      <c r="I4" s="3"/>
      <c r="J4" s="3"/>
      <c r="K4" s="3"/>
      <c r="L4" s="3"/>
    </row>
    <row r="5" spans="1:12" s="4" customFormat="1" ht="39.75" customHeight="1" x14ac:dyDescent="0.25">
      <c r="A5" s="165" t="s">
        <v>2</v>
      </c>
      <c r="B5" s="165"/>
      <c r="C5" s="165"/>
      <c r="D5" s="165"/>
      <c r="E5" s="165"/>
      <c r="F5" s="165"/>
      <c r="G5" s="165"/>
      <c r="H5" s="165"/>
      <c r="I5" s="165"/>
      <c r="J5" s="166"/>
      <c r="K5" s="166"/>
      <c r="L5" s="166"/>
    </row>
    <row r="6" spans="1:12" s="4" customFormat="1" ht="39.950000000000003" customHeight="1" x14ac:dyDescent="0.25">
      <c r="A6" s="5"/>
      <c r="B6" s="5"/>
      <c r="C6" s="5"/>
      <c r="D6" s="5"/>
      <c r="E6" s="5"/>
      <c r="F6" s="5"/>
      <c r="G6" s="5"/>
      <c r="H6" s="5"/>
      <c r="I6" s="5"/>
      <c r="J6" s="6"/>
      <c r="K6" s="6"/>
      <c r="L6" s="6"/>
    </row>
    <row r="7" spans="1:12" s="4" customFormat="1" ht="39.75" customHeight="1" x14ac:dyDescent="0.25">
      <c r="A7" s="167" t="s">
        <v>3</v>
      </c>
      <c r="B7" s="168"/>
      <c r="C7" s="168"/>
      <c r="D7" s="168"/>
      <c r="E7" s="168"/>
      <c r="F7" s="168"/>
      <c r="G7" s="168"/>
      <c r="H7" s="168"/>
      <c r="I7" s="168"/>
      <c r="J7" s="169"/>
      <c r="K7" s="169"/>
      <c r="L7" s="169"/>
    </row>
    <row r="8" spans="1:12" s="4" customFormat="1" ht="39.75" customHeight="1" x14ac:dyDescent="0.25">
      <c r="A8" s="7"/>
      <c r="B8" s="8"/>
      <c r="C8" s="8"/>
      <c r="D8" s="8"/>
      <c r="E8" s="8"/>
      <c r="F8" s="8"/>
      <c r="G8" s="8"/>
      <c r="H8" s="8"/>
      <c r="I8" s="8"/>
      <c r="J8" s="6"/>
      <c r="K8" s="6"/>
      <c r="L8" s="6"/>
    </row>
    <row r="9" spans="1:12" s="4" customFormat="1" ht="14.25" customHeight="1" x14ac:dyDescent="0.25">
      <c r="A9" s="7"/>
      <c r="B9" s="8"/>
      <c r="C9" s="8"/>
      <c r="D9" s="8"/>
      <c r="E9" s="8"/>
      <c r="F9" s="8"/>
      <c r="G9" s="8"/>
      <c r="H9" s="8"/>
      <c r="I9" s="8"/>
      <c r="J9" s="6"/>
      <c r="K9" s="6"/>
      <c r="L9" s="6"/>
    </row>
    <row r="10" spans="1:12" s="4" customFormat="1" ht="14.25" customHeight="1" x14ac:dyDescent="0.25">
      <c r="A10" s="7"/>
      <c r="B10" s="8"/>
      <c r="C10" s="8"/>
      <c r="D10" s="8"/>
      <c r="E10" s="8"/>
      <c r="F10" s="8"/>
      <c r="G10" s="8"/>
      <c r="H10" s="8"/>
      <c r="I10" s="8"/>
      <c r="J10" s="6"/>
      <c r="K10" s="6"/>
      <c r="L10" s="6"/>
    </row>
    <row r="11" spans="1:12" s="4" customFormat="1" ht="12.75" customHeight="1" x14ac:dyDescent="0.25">
      <c r="A11" s="7"/>
      <c r="B11" s="8"/>
      <c r="C11" s="8"/>
      <c r="D11" s="8"/>
      <c r="E11" s="8"/>
      <c r="F11" s="8"/>
      <c r="G11" s="8"/>
      <c r="H11" s="8"/>
      <c r="I11" s="8"/>
      <c r="J11" s="6"/>
      <c r="K11" s="6"/>
      <c r="L11" s="6"/>
    </row>
    <row r="12" spans="1:12" ht="15" x14ac:dyDescent="0.2">
      <c r="A12" s="9"/>
      <c r="B12" s="10"/>
      <c r="C12" s="170" t="s">
        <v>4</v>
      </c>
      <c r="D12" s="171"/>
      <c r="E12" s="170" t="s">
        <v>5</v>
      </c>
      <c r="F12" s="171"/>
      <c r="G12" s="11"/>
      <c r="H12" s="170" t="s">
        <v>6</v>
      </c>
      <c r="I12" s="172"/>
      <c r="J12" s="172"/>
      <c r="K12" s="171"/>
      <c r="L12" s="9"/>
    </row>
    <row r="13" spans="1:12" ht="15" x14ac:dyDescent="0.2">
      <c r="A13" s="9"/>
      <c r="B13" s="12" t="s">
        <v>7</v>
      </c>
      <c r="C13" s="13">
        <f>VALUE(RIGHT(A7, 4))</f>
        <v>2020</v>
      </c>
      <c r="D13" s="14">
        <f>C13-1</f>
        <v>2019</v>
      </c>
      <c r="E13" s="13">
        <f>C13</f>
        <v>2020</v>
      </c>
      <c r="F13" s="14">
        <f>D13</f>
        <v>2019</v>
      </c>
      <c r="G13" s="15"/>
      <c r="H13" s="13" t="s">
        <v>8</v>
      </c>
      <c r="I13" s="14" t="s">
        <v>5</v>
      </c>
      <c r="J13" s="13" t="s">
        <v>8</v>
      </c>
      <c r="K13" s="14" t="s">
        <v>5</v>
      </c>
      <c r="L13" s="9"/>
    </row>
    <row r="14" spans="1:12" ht="15" x14ac:dyDescent="0.2">
      <c r="A14" s="9"/>
      <c r="B14" s="16"/>
      <c r="C14" s="17"/>
      <c r="D14" s="18"/>
      <c r="E14" s="17"/>
      <c r="F14" s="18"/>
      <c r="G14" s="19"/>
      <c r="H14" s="17"/>
      <c r="I14" s="18"/>
      <c r="J14" s="17"/>
      <c r="K14" s="18"/>
      <c r="L14" s="9"/>
    </row>
    <row r="15" spans="1:12" ht="15" x14ac:dyDescent="0.2">
      <c r="A15" s="9"/>
      <c r="B15" s="20" t="s">
        <v>9</v>
      </c>
      <c r="C15" s="21">
        <v>1945</v>
      </c>
      <c r="D15" s="22">
        <v>1712</v>
      </c>
      <c r="E15" s="21">
        <v>11003</v>
      </c>
      <c r="F15" s="22">
        <v>8693</v>
      </c>
      <c r="G15" s="23"/>
      <c r="H15" s="21">
        <f t="shared" ref="H15:H22" si="0">C15-D15</f>
        <v>233</v>
      </c>
      <c r="I15" s="22">
        <f t="shared" ref="I15:I22" si="1">E15-F15</f>
        <v>2310</v>
      </c>
      <c r="J15" s="24">
        <f t="shared" ref="J15:J22" si="2">IF(D15=0, "-", IF(H15/D15&lt;10, H15/D15, "&gt;999%"))</f>
        <v>0.13609813084112149</v>
      </c>
      <c r="K15" s="25">
        <f t="shared" ref="K15:K22" si="3">IF(F15=0, "-", IF(I15/F15&lt;10, I15/F15, "&gt;999%"))</f>
        <v>0.26573104796963076</v>
      </c>
      <c r="L15" s="9"/>
    </row>
    <row r="16" spans="1:12" ht="15" x14ac:dyDescent="0.2">
      <c r="A16" s="9"/>
      <c r="B16" s="20" t="s">
        <v>10</v>
      </c>
      <c r="C16" s="21">
        <v>34898</v>
      </c>
      <c r="D16" s="22">
        <v>37811</v>
      </c>
      <c r="E16" s="21">
        <v>140902</v>
      </c>
      <c r="F16" s="22">
        <v>177898</v>
      </c>
      <c r="G16" s="23"/>
      <c r="H16" s="21">
        <f t="shared" si="0"/>
        <v>-2913</v>
      </c>
      <c r="I16" s="22">
        <f t="shared" si="1"/>
        <v>-36996</v>
      </c>
      <c r="J16" s="24">
        <f t="shared" si="2"/>
        <v>-7.7041072703710564E-2</v>
      </c>
      <c r="K16" s="25">
        <f t="shared" si="3"/>
        <v>-0.2079618657882607</v>
      </c>
      <c r="L16" s="9"/>
    </row>
    <row r="17" spans="1:12" ht="15" x14ac:dyDescent="0.2">
      <c r="A17" s="9"/>
      <c r="B17" s="20" t="s">
        <v>11</v>
      </c>
      <c r="C17" s="21">
        <v>841</v>
      </c>
      <c r="D17" s="22">
        <v>882</v>
      </c>
      <c r="E17" s="21">
        <v>3518</v>
      </c>
      <c r="F17" s="22">
        <v>4957</v>
      </c>
      <c r="G17" s="23"/>
      <c r="H17" s="21">
        <f t="shared" si="0"/>
        <v>-41</v>
      </c>
      <c r="I17" s="22">
        <f t="shared" si="1"/>
        <v>-1439</v>
      </c>
      <c r="J17" s="24">
        <f t="shared" si="2"/>
        <v>-4.6485260770975055E-2</v>
      </c>
      <c r="K17" s="25">
        <f t="shared" si="3"/>
        <v>-0.29029655033286261</v>
      </c>
      <c r="L17" s="9"/>
    </row>
    <row r="18" spans="1:12" ht="15" x14ac:dyDescent="0.2">
      <c r="A18" s="9"/>
      <c r="B18" s="20" t="s">
        <v>12</v>
      </c>
      <c r="C18" s="21">
        <v>24634</v>
      </c>
      <c r="D18" s="22">
        <v>25100</v>
      </c>
      <c r="E18" s="21">
        <v>91758</v>
      </c>
      <c r="F18" s="22">
        <v>113881</v>
      </c>
      <c r="G18" s="23"/>
      <c r="H18" s="21">
        <f t="shared" si="0"/>
        <v>-466</v>
      </c>
      <c r="I18" s="22">
        <f t="shared" si="1"/>
        <v>-22123</v>
      </c>
      <c r="J18" s="24">
        <f t="shared" si="2"/>
        <v>-1.8565737051792829E-2</v>
      </c>
      <c r="K18" s="25">
        <f t="shared" si="3"/>
        <v>-0.19426418805595314</v>
      </c>
      <c r="L18" s="9"/>
    </row>
    <row r="19" spans="1:12" ht="15" x14ac:dyDescent="0.2">
      <c r="A19" s="9"/>
      <c r="B19" s="20" t="s">
        <v>13</v>
      </c>
      <c r="C19" s="21">
        <v>7200</v>
      </c>
      <c r="D19" s="22">
        <v>6953</v>
      </c>
      <c r="E19" s="21">
        <v>28087</v>
      </c>
      <c r="F19" s="22">
        <v>34933</v>
      </c>
      <c r="G19" s="23"/>
      <c r="H19" s="21">
        <f t="shared" si="0"/>
        <v>247</v>
      </c>
      <c r="I19" s="22">
        <f t="shared" si="1"/>
        <v>-6846</v>
      </c>
      <c r="J19" s="24">
        <f t="shared" si="2"/>
        <v>3.5524234143535165E-2</v>
      </c>
      <c r="K19" s="25">
        <f t="shared" si="3"/>
        <v>-0.19597515243466063</v>
      </c>
      <c r="L19" s="9"/>
    </row>
    <row r="20" spans="1:12" ht="15" x14ac:dyDescent="0.2">
      <c r="A20" s="9"/>
      <c r="B20" s="20" t="s">
        <v>14</v>
      </c>
      <c r="C20" s="21">
        <v>1688</v>
      </c>
      <c r="D20" s="22">
        <v>2013</v>
      </c>
      <c r="E20" s="21">
        <v>6993</v>
      </c>
      <c r="F20" s="22">
        <v>9427</v>
      </c>
      <c r="G20" s="23"/>
      <c r="H20" s="21">
        <f t="shared" si="0"/>
        <v>-325</v>
      </c>
      <c r="I20" s="22">
        <f t="shared" si="1"/>
        <v>-2434</v>
      </c>
      <c r="J20" s="24">
        <f t="shared" si="2"/>
        <v>-0.16145057128663687</v>
      </c>
      <c r="K20" s="25">
        <f t="shared" si="3"/>
        <v>-0.25819454757611116</v>
      </c>
      <c r="L20" s="9"/>
    </row>
    <row r="21" spans="1:12" ht="15" x14ac:dyDescent="0.2">
      <c r="A21" s="9"/>
      <c r="B21" s="20" t="s">
        <v>15</v>
      </c>
      <c r="C21" s="21">
        <v>29302</v>
      </c>
      <c r="D21" s="22">
        <v>33924</v>
      </c>
      <c r="E21" s="21">
        <v>119606</v>
      </c>
      <c r="F21" s="22">
        <v>157800</v>
      </c>
      <c r="G21" s="23"/>
      <c r="H21" s="21">
        <f t="shared" si="0"/>
        <v>-4622</v>
      </c>
      <c r="I21" s="22">
        <f t="shared" si="1"/>
        <v>-38194</v>
      </c>
      <c r="J21" s="24">
        <f t="shared" si="2"/>
        <v>-0.13624572573988916</v>
      </c>
      <c r="K21" s="25">
        <f t="shared" si="3"/>
        <v>-0.24204055766793409</v>
      </c>
      <c r="L21" s="9"/>
    </row>
    <row r="22" spans="1:12" ht="15" x14ac:dyDescent="0.2">
      <c r="A22" s="9"/>
      <c r="B22" s="20" t="s">
        <v>16</v>
      </c>
      <c r="C22" s="21">
        <v>9726</v>
      </c>
      <c r="D22" s="22">
        <v>9422</v>
      </c>
      <c r="E22" s="21">
        <v>40548</v>
      </c>
      <c r="F22" s="22">
        <v>46877</v>
      </c>
      <c r="G22" s="23"/>
      <c r="H22" s="21">
        <f t="shared" si="0"/>
        <v>304</v>
      </c>
      <c r="I22" s="22">
        <f t="shared" si="1"/>
        <v>-6329</v>
      </c>
      <c r="J22" s="24">
        <f t="shared" si="2"/>
        <v>3.2264911908299727E-2</v>
      </c>
      <c r="K22" s="25">
        <f t="shared" si="3"/>
        <v>-0.13501290611600572</v>
      </c>
      <c r="L22" s="9"/>
    </row>
    <row r="23" spans="1:12" ht="15" x14ac:dyDescent="0.2">
      <c r="A23" s="9"/>
      <c r="B23" s="20"/>
      <c r="C23" s="26"/>
      <c r="D23" s="27"/>
      <c r="E23" s="26"/>
      <c r="F23" s="27"/>
      <c r="G23" s="28"/>
      <c r="H23" s="26"/>
      <c r="I23" s="27"/>
      <c r="J23" s="29"/>
      <c r="K23" s="30"/>
      <c r="L23" s="9"/>
    </row>
    <row r="24" spans="1:12" s="38" customFormat="1" ht="15.75" x14ac:dyDescent="0.25">
      <c r="A24" s="31"/>
      <c r="B24" s="12" t="s">
        <v>17</v>
      </c>
      <c r="C24" s="32">
        <f>SUM(C15:C23)</f>
        <v>110234</v>
      </c>
      <c r="D24" s="33">
        <f>SUM(D15:D23)</f>
        <v>117817</v>
      </c>
      <c r="E24" s="32">
        <f>SUM(E15:E23)</f>
        <v>442415</v>
      </c>
      <c r="F24" s="33">
        <f>SUM(F15:F23)</f>
        <v>554466</v>
      </c>
      <c r="G24" s="34"/>
      <c r="H24" s="32">
        <f>SUM(H15:H23)</f>
        <v>-7583</v>
      </c>
      <c r="I24" s="33">
        <f>SUM(I15:I23)</f>
        <v>-112051</v>
      </c>
      <c r="J24" s="35">
        <f>IF(D24=0, 0, H24/D24)</f>
        <v>-6.4362528327830446E-2</v>
      </c>
      <c r="K24" s="36">
        <f>IF(F24=0, 0, I24/F24)</f>
        <v>-0.20208813525085398</v>
      </c>
      <c r="L24" s="37"/>
    </row>
    <row r="25" spans="1:12" s="38" customFormat="1" x14ac:dyDescent="0.2">
      <c r="B25" s="39"/>
      <c r="C25" s="40"/>
      <c r="D25" s="40"/>
      <c r="E25" s="40"/>
      <c r="F25" s="40"/>
      <c r="G25" s="40"/>
      <c r="H25" s="40"/>
      <c r="I25" s="40"/>
      <c r="J25" s="41"/>
      <c r="K25" s="41"/>
    </row>
    <row r="26" spans="1:12" s="38" customFormat="1" x14ac:dyDescent="0.2">
      <c r="C26" s="42"/>
      <c r="D26" s="42"/>
      <c r="E26" s="42"/>
      <c r="F26" s="42"/>
      <c r="G26" s="42"/>
      <c r="H26" s="42"/>
      <c r="I26" s="42"/>
      <c r="J26" s="41"/>
      <c r="K26" s="41"/>
    </row>
    <row r="27" spans="1:12" s="38" customFormat="1" ht="14.25" x14ac:dyDescent="0.2">
      <c r="B27" s="43"/>
      <c r="C27" s="42"/>
      <c r="D27" s="42"/>
      <c r="E27" s="42"/>
      <c r="F27" s="42"/>
      <c r="G27" s="42"/>
      <c r="H27" s="42"/>
      <c r="I27" s="42"/>
      <c r="J27" s="41"/>
      <c r="K27" s="41"/>
    </row>
    <row r="28" spans="1:12" s="38" customFormat="1" ht="14.25" x14ac:dyDescent="0.2">
      <c r="B28" s="43"/>
      <c r="C28" s="42"/>
      <c r="D28" s="42"/>
      <c r="E28" s="42"/>
      <c r="F28" s="42"/>
      <c r="G28" s="42"/>
      <c r="H28" s="42"/>
      <c r="I28" s="42"/>
      <c r="J28" s="41"/>
      <c r="K28" s="41"/>
    </row>
    <row r="29" spans="1:12" s="38" customFormat="1" ht="14.25" x14ac:dyDescent="0.2">
      <c r="B29" s="43"/>
      <c r="C29" s="42"/>
      <c r="D29" s="42"/>
      <c r="E29" s="42"/>
      <c r="F29" s="42"/>
      <c r="G29" s="42"/>
      <c r="H29" s="42"/>
      <c r="I29" s="42"/>
      <c r="J29" s="41"/>
      <c r="K29" s="41"/>
    </row>
    <row r="30" spans="1:12" s="38" customFormat="1" ht="14.25" x14ac:dyDescent="0.2">
      <c r="B30" s="43"/>
      <c r="C30" s="42"/>
      <c r="D30" s="42"/>
      <c r="E30" s="42"/>
      <c r="F30" s="42"/>
      <c r="G30" s="42"/>
      <c r="H30" s="42"/>
      <c r="I30" s="42"/>
      <c r="J30" s="41"/>
      <c r="K30" s="41"/>
    </row>
    <row r="31" spans="1:12" s="38" customFormat="1" x14ac:dyDescent="0.2">
      <c r="C31" s="42"/>
      <c r="D31" s="42"/>
      <c r="E31" s="42"/>
      <c r="F31" s="42"/>
      <c r="G31" s="42"/>
      <c r="H31" s="42"/>
      <c r="I31" s="42"/>
      <c r="J31" s="41"/>
      <c r="K31" s="41"/>
    </row>
    <row r="32" spans="1:12" s="38" customFormat="1" x14ac:dyDescent="0.2">
      <c r="C32" s="42"/>
      <c r="D32" s="42"/>
      <c r="E32" s="42"/>
      <c r="F32" s="42"/>
      <c r="G32" s="42"/>
      <c r="H32" s="42"/>
      <c r="I32" s="42"/>
      <c r="J32" s="41"/>
      <c r="K32" s="41"/>
    </row>
    <row r="33" spans="1:15" s="38" customFormat="1" x14ac:dyDescent="0.2">
      <c r="C33" s="42"/>
      <c r="D33" s="42"/>
      <c r="E33" s="42"/>
      <c r="F33" s="42"/>
      <c r="G33" s="42"/>
      <c r="H33" s="42"/>
      <c r="I33" s="42"/>
      <c r="J33" s="41"/>
      <c r="K33" s="41"/>
    </row>
    <row r="34" spans="1:15" s="38" customFormat="1" x14ac:dyDescent="0.2">
      <c r="C34" s="42"/>
      <c r="D34" s="42"/>
      <c r="E34" s="42"/>
      <c r="F34" s="42"/>
      <c r="G34" s="42"/>
      <c r="H34" s="42"/>
      <c r="I34" s="42"/>
      <c r="J34" s="41"/>
      <c r="K34" s="41"/>
    </row>
    <row r="35" spans="1:15" s="38" customFormat="1" x14ac:dyDescent="0.2">
      <c r="C35" s="42"/>
      <c r="D35" s="42"/>
      <c r="E35" s="42"/>
      <c r="F35" s="42"/>
      <c r="G35" s="42"/>
      <c r="H35" s="42"/>
      <c r="I35" s="42"/>
      <c r="J35" s="41"/>
      <c r="K35" s="41"/>
      <c r="O35" s="44"/>
    </row>
    <row r="36" spans="1:15" ht="12.75" customHeight="1" x14ac:dyDescent="0.2">
      <c r="A36" s="156"/>
      <c r="B36" s="156"/>
      <c r="C36" s="156"/>
      <c r="D36" s="156"/>
      <c r="E36" s="156"/>
      <c r="F36" s="156"/>
      <c r="G36" s="156"/>
      <c r="H36" s="156"/>
      <c r="I36" s="156"/>
    </row>
    <row r="37" spans="1:15" s="6" customFormat="1" ht="29.25" customHeight="1" x14ac:dyDescent="0.25">
      <c r="A37" s="45"/>
      <c r="B37" s="157" t="s">
        <v>18</v>
      </c>
      <c r="C37" s="158"/>
      <c r="D37" s="158"/>
      <c r="E37" s="158"/>
      <c r="F37" s="158"/>
      <c r="G37" s="158"/>
      <c r="H37" s="158"/>
      <c r="I37" s="158"/>
      <c r="J37" s="158"/>
      <c r="K37" s="158"/>
      <c r="L37" s="46"/>
    </row>
    <row r="38" spans="1:15" s="6" customFormat="1" ht="29.25" customHeight="1" x14ac:dyDescent="0.25">
      <c r="A38" s="47"/>
      <c r="B38" s="158"/>
      <c r="C38" s="158"/>
      <c r="D38" s="158"/>
      <c r="E38" s="158"/>
      <c r="F38" s="158"/>
      <c r="G38" s="158"/>
      <c r="H38" s="158"/>
      <c r="I38" s="158"/>
      <c r="J38" s="158"/>
      <c r="K38" s="158"/>
      <c r="L38" s="46"/>
    </row>
    <row r="39" spans="1:15" s="6" customFormat="1" ht="29.25" customHeight="1" x14ac:dyDescent="0.25">
      <c r="A39" s="47"/>
      <c r="B39" s="158"/>
      <c r="C39" s="158"/>
      <c r="D39" s="158"/>
      <c r="E39" s="158"/>
      <c r="F39" s="158"/>
      <c r="G39" s="158"/>
      <c r="H39" s="158"/>
      <c r="I39" s="158"/>
      <c r="J39" s="158"/>
      <c r="K39" s="158"/>
      <c r="L39" s="48"/>
    </row>
    <row r="40" spans="1:15" s="6" customFormat="1" ht="29.25" customHeight="1" x14ac:dyDescent="0.25">
      <c r="A40" s="49"/>
      <c r="B40" s="159"/>
      <c r="C40" s="159"/>
      <c r="D40" s="159"/>
      <c r="E40" s="159"/>
      <c r="F40" s="159"/>
      <c r="G40" s="159"/>
      <c r="H40" s="159"/>
      <c r="I40" s="159"/>
      <c r="J40" s="159"/>
      <c r="K40" s="159"/>
      <c r="L40" s="50"/>
    </row>
    <row r="44" spans="1:15" x14ac:dyDescent="0.2">
      <c r="B44" s="51"/>
    </row>
  </sheetData>
  <mergeCells count="10">
    <mergeCell ref="A36:I36"/>
    <mergeCell ref="B37:K40"/>
    <mergeCell ref="A1:L1"/>
    <mergeCell ref="A2:L2"/>
    <mergeCell ref="A3:L3"/>
    <mergeCell ref="A5:L5"/>
    <mergeCell ref="A7:L7"/>
    <mergeCell ref="C12:D12"/>
    <mergeCell ref="E12:F12"/>
    <mergeCell ref="H12:K12"/>
  </mergeCells>
  <printOptions horizontalCentered="1"/>
  <pageMargins left="0.74803149606299213" right="0.74803149606299213" top="0.78740157480314965" bottom="0.78740157480314965" header="0.51181102362204722" footer="0.51181102362204722"/>
  <pageSetup paperSize="9" scale="70"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AC85CC-AACA-4897-B416-58374A5679BD}">
  <sheetPr>
    <pageSetUpPr fitToPage="1"/>
  </sheetPr>
  <dimension ref="A1:K196"/>
  <sheetViews>
    <sheetView tabSelected="1" workbookViewId="0">
      <selection activeCell="M1" sqref="M1"/>
    </sheetView>
  </sheetViews>
  <sheetFormatPr defaultRowHeight="12.75" x14ac:dyDescent="0.2"/>
  <cols>
    <col min="1" max="1" width="28.85546875" style="1" bestFit="1" customWidth="1"/>
    <col min="2" max="2" width="7.28515625" style="1" bestFit="1" customWidth="1"/>
    <col min="3" max="3" width="7.28515625" style="1" customWidth="1"/>
    <col min="4" max="4" width="7.28515625" style="1" bestFit="1" customWidth="1"/>
    <col min="5" max="5" width="7.28515625" style="1" customWidth="1"/>
    <col min="6" max="6" width="7.28515625" style="1" bestFit="1" customWidth="1"/>
    <col min="7" max="7" width="7.28515625" style="1" customWidth="1"/>
    <col min="8" max="8" width="7.28515625" style="1" bestFit="1" customWidth="1"/>
    <col min="9" max="9" width="7.28515625" style="1" customWidth="1"/>
    <col min="10" max="11" width="7.7109375" style="1" customWidth="1"/>
    <col min="12" max="256" width="8.7109375" style="1"/>
    <col min="257" max="257" width="34.7109375" style="1" customWidth="1"/>
    <col min="258" max="258" width="7.28515625" style="1" bestFit="1" customWidth="1"/>
    <col min="259" max="259" width="7.28515625" style="1" customWidth="1"/>
    <col min="260" max="260" width="7.28515625" style="1" bestFit="1" customWidth="1"/>
    <col min="261" max="261" width="7.28515625" style="1" customWidth="1"/>
    <col min="262" max="262" width="7.28515625" style="1" bestFit="1" customWidth="1"/>
    <col min="263" max="263" width="7.28515625" style="1" customWidth="1"/>
    <col min="264" max="264" width="7.28515625" style="1" bestFit="1" customWidth="1"/>
    <col min="265" max="265" width="7.28515625" style="1" customWidth="1"/>
    <col min="266" max="267" width="7.7109375" style="1" customWidth="1"/>
    <col min="268" max="512" width="8.7109375" style="1"/>
    <col min="513" max="513" width="34.7109375" style="1" customWidth="1"/>
    <col min="514" max="514" width="7.28515625" style="1" bestFit="1" customWidth="1"/>
    <col min="515" max="515" width="7.28515625" style="1" customWidth="1"/>
    <col min="516" max="516" width="7.28515625" style="1" bestFit="1" customWidth="1"/>
    <col min="517" max="517" width="7.28515625" style="1" customWidth="1"/>
    <col min="518" max="518" width="7.28515625" style="1" bestFit="1" customWidth="1"/>
    <col min="519" max="519" width="7.28515625" style="1" customWidth="1"/>
    <col min="520" max="520" width="7.28515625" style="1" bestFit="1" customWidth="1"/>
    <col min="521" max="521" width="7.28515625" style="1" customWidth="1"/>
    <col min="522" max="523" width="7.7109375" style="1" customWidth="1"/>
    <col min="524" max="768" width="8.7109375" style="1"/>
    <col min="769" max="769" width="34.7109375" style="1" customWidth="1"/>
    <col min="770" max="770" width="7.28515625" style="1" bestFit="1" customWidth="1"/>
    <col min="771" max="771" width="7.28515625" style="1" customWidth="1"/>
    <col min="772" max="772" width="7.28515625" style="1" bestFit="1" customWidth="1"/>
    <col min="773" max="773" width="7.28515625" style="1" customWidth="1"/>
    <col min="774" max="774" width="7.28515625" style="1" bestFit="1" customWidth="1"/>
    <col min="775" max="775" width="7.28515625" style="1" customWidth="1"/>
    <col min="776" max="776" width="7.28515625" style="1" bestFit="1" customWidth="1"/>
    <col min="777" max="777" width="7.28515625" style="1" customWidth="1"/>
    <col min="778" max="779" width="7.7109375" style="1" customWidth="1"/>
    <col min="780" max="1024" width="8.7109375" style="1"/>
    <col min="1025" max="1025" width="34.7109375" style="1" customWidth="1"/>
    <col min="1026" max="1026" width="7.28515625" style="1" bestFit="1" customWidth="1"/>
    <col min="1027" max="1027" width="7.28515625" style="1" customWidth="1"/>
    <col min="1028" max="1028" width="7.28515625" style="1" bestFit="1" customWidth="1"/>
    <col min="1029" max="1029" width="7.28515625" style="1" customWidth="1"/>
    <col min="1030" max="1030" width="7.28515625" style="1" bestFit="1" customWidth="1"/>
    <col min="1031" max="1031" width="7.28515625" style="1" customWidth="1"/>
    <col min="1032" max="1032" width="7.28515625" style="1" bestFit="1" customWidth="1"/>
    <col min="1033" max="1033" width="7.28515625" style="1" customWidth="1"/>
    <col min="1034" max="1035" width="7.7109375" style="1" customWidth="1"/>
    <col min="1036" max="1280" width="8.7109375" style="1"/>
    <col min="1281" max="1281" width="34.7109375" style="1" customWidth="1"/>
    <col min="1282" max="1282" width="7.28515625" style="1" bestFit="1" customWidth="1"/>
    <col min="1283" max="1283" width="7.28515625" style="1" customWidth="1"/>
    <col min="1284" max="1284" width="7.28515625" style="1" bestFit="1" customWidth="1"/>
    <col min="1285" max="1285" width="7.28515625" style="1" customWidth="1"/>
    <col min="1286" max="1286" width="7.28515625" style="1" bestFit="1" customWidth="1"/>
    <col min="1287" max="1287" width="7.28515625" style="1" customWidth="1"/>
    <col min="1288" max="1288" width="7.28515625" style="1" bestFit="1" customWidth="1"/>
    <col min="1289" max="1289" width="7.28515625" style="1" customWidth="1"/>
    <col min="1290" max="1291" width="7.7109375" style="1" customWidth="1"/>
    <col min="1292" max="1536" width="8.7109375" style="1"/>
    <col min="1537" max="1537" width="34.7109375" style="1" customWidth="1"/>
    <col min="1538" max="1538" width="7.28515625" style="1" bestFit="1" customWidth="1"/>
    <col min="1539" max="1539" width="7.28515625" style="1" customWidth="1"/>
    <col min="1540" max="1540" width="7.28515625" style="1" bestFit="1" customWidth="1"/>
    <col min="1541" max="1541" width="7.28515625" style="1" customWidth="1"/>
    <col min="1542" max="1542" width="7.28515625" style="1" bestFit="1" customWidth="1"/>
    <col min="1543" max="1543" width="7.28515625" style="1" customWidth="1"/>
    <col min="1544" max="1544" width="7.28515625" style="1" bestFit="1" customWidth="1"/>
    <col min="1545" max="1545" width="7.28515625" style="1" customWidth="1"/>
    <col min="1546" max="1547" width="7.7109375" style="1" customWidth="1"/>
    <col min="1548" max="1792" width="8.7109375" style="1"/>
    <col min="1793" max="1793" width="34.7109375" style="1" customWidth="1"/>
    <col min="1794" max="1794" width="7.28515625" style="1" bestFit="1" customWidth="1"/>
    <col min="1795" max="1795" width="7.28515625" style="1" customWidth="1"/>
    <col min="1796" max="1796" width="7.28515625" style="1" bestFit="1" customWidth="1"/>
    <col min="1797" max="1797" width="7.28515625" style="1" customWidth="1"/>
    <col min="1798" max="1798" width="7.28515625" style="1" bestFit="1" customWidth="1"/>
    <col min="1799" max="1799" width="7.28515625" style="1" customWidth="1"/>
    <col min="1800" max="1800" width="7.28515625" style="1" bestFit="1" customWidth="1"/>
    <col min="1801" max="1801" width="7.28515625" style="1" customWidth="1"/>
    <col min="1802" max="1803" width="7.7109375" style="1" customWidth="1"/>
    <col min="1804" max="2048" width="8.7109375" style="1"/>
    <col min="2049" max="2049" width="34.7109375" style="1" customWidth="1"/>
    <col min="2050" max="2050" width="7.28515625" style="1" bestFit="1" customWidth="1"/>
    <col min="2051" max="2051" width="7.28515625" style="1" customWidth="1"/>
    <col min="2052" max="2052" width="7.28515625" style="1" bestFit="1" customWidth="1"/>
    <col min="2053" max="2053" width="7.28515625" style="1" customWidth="1"/>
    <col min="2054" max="2054" width="7.28515625" style="1" bestFit="1" customWidth="1"/>
    <col min="2055" max="2055" width="7.28515625" style="1" customWidth="1"/>
    <col min="2056" max="2056" width="7.28515625" style="1" bestFit="1" customWidth="1"/>
    <col min="2057" max="2057" width="7.28515625" style="1" customWidth="1"/>
    <col min="2058" max="2059" width="7.7109375" style="1" customWidth="1"/>
    <col min="2060" max="2304" width="8.7109375" style="1"/>
    <col min="2305" max="2305" width="34.7109375" style="1" customWidth="1"/>
    <col min="2306" max="2306" width="7.28515625" style="1" bestFit="1" customWidth="1"/>
    <col min="2307" max="2307" width="7.28515625" style="1" customWidth="1"/>
    <col min="2308" max="2308" width="7.28515625" style="1" bestFit="1" customWidth="1"/>
    <col min="2309" max="2309" width="7.28515625" style="1" customWidth="1"/>
    <col min="2310" max="2310" width="7.28515625" style="1" bestFit="1" customWidth="1"/>
    <col min="2311" max="2311" width="7.28515625" style="1" customWidth="1"/>
    <col min="2312" max="2312" width="7.28515625" style="1" bestFit="1" customWidth="1"/>
    <col min="2313" max="2313" width="7.28515625" style="1" customWidth="1"/>
    <col min="2314" max="2315" width="7.7109375" style="1" customWidth="1"/>
    <col min="2316" max="2560" width="8.7109375" style="1"/>
    <col min="2561" max="2561" width="34.7109375" style="1" customWidth="1"/>
    <col min="2562" max="2562" width="7.28515625" style="1" bestFit="1" customWidth="1"/>
    <col min="2563" max="2563" width="7.28515625" style="1" customWidth="1"/>
    <col min="2564" max="2564" width="7.28515625" style="1" bestFit="1" customWidth="1"/>
    <col min="2565" max="2565" width="7.28515625" style="1" customWidth="1"/>
    <col min="2566" max="2566" width="7.28515625" style="1" bestFit="1" customWidth="1"/>
    <col min="2567" max="2567" width="7.28515625" style="1" customWidth="1"/>
    <col min="2568" max="2568" width="7.28515625" style="1" bestFit="1" customWidth="1"/>
    <col min="2569" max="2569" width="7.28515625" style="1" customWidth="1"/>
    <col min="2570" max="2571" width="7.7109375" style="1" customWidth="1"/>
    <col min="2572" max="2816" width="8.7109375" style="1"/>
    <col min="2817" max="2817" width="34.7109375" style="1" customWidth="1"/>
    <col min="2818" max="2818" width="7.28515625" style="1" bestFit="1" customWidth="1"/>
    <col min="2819" max="2819" width="7.28515625" style="1" customWidth="1"/>
    <col min="2820" max="2820" width="7.28515625" style="1" bestFit="1" customWidth="1"/>
    <col min="2821" max="2821" width="7.28515625" style="1" customWidth="1"/>
    <col min="2822" max="2822" width="7.28515625" style="1" bestFit="1" customWidth="1"/>
    <col min="2823" max="2823" width="7.28515625" style="1" customWidth="1"/>
    <col min="2824" max="2824" width="7.28515625" style="1" bestFit="1" customWidth="1"/>
    <col min="2825" max="2825" width="7.28515625" style="1" customWidth="1"/>
    <col min="2826" max="2827" width="7.7109375" style="1" customWidth="1"/>
    <col min="2828" max="3072" width="8.7109375" style="1"/>
    <col min="3073" max="3073" width="34.7109375" style="1" customWidth="1"/>
    <col min="3074" max="3074" width="7.28515625" style="1" bestFit="1" customWidth="1"/>
    <col min="3075" max="3075" width="7.28515625" style="1" customWidth="1"/>
    <col min="3076" max="3076" width="7.28515625" style="1" bestFit="1" customWidth="1"/>
    <col min="3077" max="3077" width="7.28515625" style="1" customWidth="1"/>
    <col min="3078" max="3078" width="7.28515625" style="1" bestFit="1" customWidth="1"/>
    <col min="3079" max="3079" width="7.28515625" style="1" customWidth="1"/>
    <col min="3080" max="3080" width="7.28515625" style="1" bestFit="1" customWidth="1"/>
    <col min="3081" max="3081" width="7.28515625" style="1" customWidth="1"/>
    <col min="3082" max="3083" width="7.7109375" style="1" customWidth="1"/>
    <col min="3084" max="3328" width="8.7109375" style="1"/>
    <col min="3329" max="3329" width="34.7109375" style="1" customWidth="1"/>
    <col min="3330" max="3330" width="7.28515625" style="1" bestFit="1" customWidth="1"/>
    <col min="3331" max="3331" width="7.28515625" style="1" customWidth="1"/>
    <col min="3332" max="3332" width="7.28515625" style="1" bestFit="1" customWidth="1"/>
    <col min="3333" max="3333" width="7.28515625" style="1" customWidth="1"/>
    <col min="3334" max="3334" width="7.28515625" style="1" bestFit="1" customWidth="1"/>
    <col min="3335" max="3335" width="7.28515625" style="1" customWidth="1"/>
    <col min="3336" max="3336" width="7.28515625" style="1" bestFit="1" customWidth="1"/>
    <col min="3337" max="3337" width="7.28515625" style="1" customWidth="1"/>
    <col min="3338" max="3339" width="7.7109375" style="1" customWidth="1"/>
    <col min="3340" max="3584" width="8.7109375" style="1"/>
    <col min="3585" max="3585" width="34.7109375" style="1" customWidth="1"/>
    <col min="3586" max="3586" width="7.28515625" style="1" bestFit="1" customWidth="1"/>
    <col min="3587" max="3587" width="7.28515625" style="1" customWidth="1"/>
    <col min="3588" max="3588" width="7.28515625" style="1" bestFit="1" customWidth="1"/>
    <col min="3589" max="3589" width="7.28515625" style="1" customWidth="1"/>
    <col min="3590" max="3590" width="7.28515625" style="1" bestFit="1" customWidth="1"/>
    <col min="3591" max="3591" width="7.28515625" style="1" customWidth="1"/>
    <col min="3592" max="3592" width="7.28515625" style="1" bestFit="1" customWidth="1"/>
    <col min="3593" max="3593" width="7.28515625" style="1" customWidth="1"/>
    <col min="3594" max="3595" width="7.7109375" style="1" customWidth="1"/>
    <col min="3596" max="3840" width="8.7109375" style="1"/>
    <col min="3841" max="3841" width="34.7109375" style="1" customWidth="1"/>
    <col min="3842" max="3842" width="7.28515625" style="1" bestFit="1" customWidth="1"/>
    <col min="3843" max="3843" width="7.28515625" style="1" customWidth="1"/>
    <col min="3844" max="3844" width="7.28515625" style="1" bestFit="1" customWidth="1"/>
    <col min="3845" max="3845" width="7.28515625" style="1" customWidth="1"/>
    <col min="3846" max="3846" width="7.28515625" style="1" bestFit="1" customWidth="1"/>
    <col min="3847" max="3847" width="7.28515625" style="1" customWidth="1"/>
    <col min="3848" max="3848" width="7.28515625" style="1" bestFit="1" customWidth="1"/>
    <col min="3849" max="3849" width="7.28515625" style="1" customWidth="1"/>
    <col min="3850" max="3851" width="7.7109375" style="1" customWidth="1"/>
    <col min="3852" max="4096" width="8.7109375" style="1"/>
    <col min="4097" max="4097" width="34.7109375" style="1" customWidth="1"/>
    <col min="4098" max="4098" width="7.28515625" style="1" bestFit="1" customWidth="1"/>
    <col min="4099" max="4099" width="7.28515625" style="1" customWidth="1"/>
    <col min="4100" max="4100" width="7.28515625" style="1" bestFit="1" customWidth="1"/>
    <col min="4101" max="4101" width="7.28515625" style="1" customWidth="1"/>
    <col min="4102" max="4102" width="7.28515625" style="1" bestFit="1" customWidth="1"/>
    <col min="4103" max="4103" width="7.28515625" style="1" customWidth="1"/>
    <col min="4104" max="4104" width="7.28515625" style="1" bestFit="1" customWidth="1"/>
    <col min="4105" max="4105" width="7.28515625" style="1" customWidth="1"/>
    <col min="4106" max="4107" width="7.7109375" style="1" customWidth="1"/>
    <col min="4108" max="4352" width="8.7109375" style="1"/>
    <col min="4353" max="4353" width="34.7109375" style="1" customWidth="1"/>
    <col min="4354" max="4354" width="7.28515625" style="1" bestFit="1" customWidth="1"/>
    <col min="4355" max="4355" width="7.28515625" style="1" customWidth="1"/>
    <col min="4356" max="4356" width="7.28515625" style="1" bestFit="1" customWidth="1"/>
    <col min="4357" max="4357" width="7.28515625" style="1" customWidth="1"/>
    <col min="4358" max="4358" width="7.28515625" style="1" bestFit="1" customWidth="1"/>
    <col min="4359" max="4359" width="7.28515625" style="1" customWidth="1"/>
    <col min="4360" max="4360" width="7.28515625" style="1" bestFit="1" customWidth="1"/>
    <col min="4361" max="4361" width="7.28515625" style="1" customWidth="1"/>
    <col min="4362" max="4363" width="7.7109375" style="1" customWidth="1"/>
    <col min="4364" max="4608" width="8.7109375" style="1"/>
    <col min="4609" max="4609" width="34.7109375" style="1" customWidth="1"/>
    <col min="4610" max="4610" width="7.28515625" style="1" bestFit="1" customWidth="1"/>
    <col min="4611" max="4611" width="7.28515625" style="1" customWidth="1"/>
    <col min="4612" max="4612" width="7.28515625" style="1" bestFit="1" customWidth="1"/>
    <col min="4613" max="4613" width="7.28515625" style="1" customWidth="1"/>
    <col min="4614" max="4614" width="7.28515625" style="1" bestFit="1" customWidth="1"/>
    <col min="4615" max="4615" width="7.28515625" style="1" customWidth="1"/>
    <col min="4616" max="4616" width="7.28515625" style="1" bestFit="1" customWidth="1"/>
    <col min="4617" max="4617" width="7.28515625" style="1" customWidth="1"/>
    <col min="4618" max="4619" width="7.7109375" style="1" customWidth="1"/>
    <col min="4620" max="4864" width="8.7109375" style="1"/>
    <col min="4865" max="4865" width="34.7109375" style="1" customWidth="1"/>
    <col min="4866" max="4866" width="7.28515625" style="1" bestFit="1" customWidth="1"/>
    <col min="4867" max="4867" width="7.28515625" style="1" customWidth="1"/>
    <col min="4868" max="4868" width="7.28515625" style="1" bestFit="1" customWidth="1"/>
    <col min="4869" max="4869" width="7.28515625" style="1" customWidth="1"/>
    <col min="4870" max="4870" width="7.28515625" style="1" bestFit="1" customWidth="1"/>
    <col min="4871" max="4871" width="7.28515625" style="1" customWidth="1"/>
    <col min="4872" max="4872" width="7.28515625" style="1" bestFit="1" customWidth="1"/>
    <col min="4873" max="4873" width="7.28515625" style="1" customWidth="1"/>
    <col min="4874" max="4875" width="7.7109375" style="1" customWidth="1"/>
    <col min="4876" max="5120" width="8.7109375" style="1"/>
    <col min="5121" max="5121" width="34.7109375" style="1" customWidth="1"/>
    <col min="5122" max="5122" width="7.28515625" style="1" bestFit="1" customWidth="1"/>
    <col min="5123" max="5123" width="7.28515625" style="1" customWidth="1"/>
    <col min="5124" max="5124" width="7.28515625" style="1" bestFit="1" customWidth="1"/>
    <col min="5125" max="5125" width="7.28515625" style="1" customWidth="1"/>
    <col min="5126" max="5126" width="7.28515625" style="1" bestFit="1" customWidth="1"/>
    <col min="5127" max="5127" width="7.28515625" style="1" customWidth="1"/>
    <col min="5128" max="5128" width="7.28515625" style="1" bestFit="1" customWidth="1"/>
    <col min="5129" max="5129" width="7.28515625" style="1" customWidth="1"/>
    <col min="5130" max="5131" width="7.7109375" style="1" customWidth="1"/>
    <col min="5132" max="5376" width="8.7109375" style="1"/>
    <col min="5377" max="5377" width="34.7109375" style="1" customWidth="1"/>
    <col min="5378" max="5378" width="7.28515625" style="1" bestFit="1" customWidth="1"/>
    <col min="5379" max="5379" width="7.28515625" style="1" customWidth="1"/>
    <col min="5380" max="5380" width="7.28515625" style="1" bestFit="1" customWidth="1"/>
    <col min="5381" max="5381" width="7.28515625" style="1" customWidth="1"/>
    <col min="5382" max="5382" width="7.28515625" style="1" bestFit="1" customWidth="1"/>
    <col min="5383" max="5383" width="7.28515625" style="1" customWidth="1"/>
    <col min="5384" max="5384" width="7.28515625" style="1" bestFit="1" customWidth="1"/>
    <col min="5385" max="5385" width="7.28515625" style="1" customWidth="1"/>
    <col min="5386" max="5387" width="7.7109375" style="1" customWidth="1"/>
    <col min="5388" max="5632" width="8.7109375" style="1"/>
    <col min="5633" max="5633" width="34.7109375" style="1" customWidth="1"/>
    <col min="5634" max="5634" width="7.28515625" style="1" bestFit="1" customWidth="1"/>
    <col min="5635" max="5635" width="7.28515625" style="1" customWidth="1"/>
    <col min="5636" max="5636" width="7.28515625" style="1" bestFit="1" customWidth="1"/>
    <col min="5637" max="5637" width="7.28515625" style="1" customWidth="1"/>
    <col min="5638" max="5638" width="7.28515625" style="1" bestFit="1" customWidth="1"/>
    <col min="5639" max="5639" width="7.28515625" style="1" customWidth="1"/>
    <col min="5640" max="5640" width="7.28515625" style="1" bestFit="1" customWidth="1"/>
    <col min="5641" max="5641" width="7.28515625" style="1" customWidth="1"/>
    <col min="5642" max="5643" width="7.7109375" style="1" customWidth="1"/>
    <col min="5644" max="5888" width="8.7109375" style="1"/>
    <col min="5889" max="5889" width="34.7109375" style="1" customWidth="1"/>
    <col min="5890" max="5890" width="7.28515625" style="1" bestFit="1" customWidth="1"/>
    <col min="5891" max="5891" width="7.28515625" style="1" customWidth="1"/>
    <col min="5892" max="5892" width="7.28515625" style="1" bestFit="1" customWidth="1"/>
    <col min="5893" max="5893" width="7.28515625" style="1" customWidth="1"/>
    <col min="5894" max="5894" width="7.28515625" style="1" bestFit="1" customWidth="1"/>
    <col min="5895" max="5895" width="7.28515625" style="1" customWidth="1"/>
    <col min="5896" max="5896" width="7.28515625" style="1" bestFit="1" customWidth="1"/>
    <col min="5897" max="5897" width="7.28515625" style="1" customWidth="1"/>
    <col min="5898" max="5899" width="7.7109375" style="1" customWidth="1"/>
    <col min="5900" max="6144" width="8.7109375" style="1"/>
    <col min="6145" max="6145" width="34.7109375" style="1" customWidth="1"/>
    <col min="6146" max="6146" width="7.28515625" style="1" bestFit="1" customWidth="1"/>
    <col min="6147" max="6147" width="7.28515625" style="1" customWidth="1"/>
    <col min="6148" max="6148" width="7.28515625" style="1" bestFit="1" customWidth="1"/>
    <col min="6149" max="6149" width="7.28515625" style="1" customWidth="1"/>
    <col min="6150" max="6150" width="7.28515625" style="1" bestFit="1" customWidth="1"/>
    <col min="6151" max="6151" width="7.28515625" style="1" customWidth="1"/>
    <col min="6152" max="6152" width="7.28515625" style="1" bestFit="1" customWidth="1"/>
    <col min="6153" max="6153" width="7.28515625" style="1" customWidth="1"/>
    <col min="6154" max="6155" width="7.7109375" style="1" customWidth="1"/>
    <col min="6156" max="6400" width="8.7109375" style="1"/>
    <col min="6401" max="6401" width="34.7109375" style="1" customWidth="1"/>
    <col min="6402" max="6402" width="7.28515625" style="1" bestFit="1" customWidth="1"/>
    <col min="6403" max="6403" width="7.28515625" style="1" customWidth="1"/>
    <col min="6404" max="6404" width="7.28515625" style="1" bestFit="1" customWidth="1"/>
    <col min="6405" max="6405" width="7.28515625" style="1" customWidth="1"/>
    <col min="6406" max="6406" width="7.28515625" style="1" bestFit="1" customWidth="1"/>
    <col min="6407" max="6407" width="7.28515625" style="1" customWidth="1"/>
    <col min="6408" max="6408" width="7.28515625" style="1" bestFit="1" customWidth="1"/>
    <col min="6409" max="6409" width="7.28515625" style="1" customWidth="1"/>
    <col min="6410" max="6411" width="7.7109375" style="1" customWidth="1"/>
    <col min="6412" max="6656" width="8.7109375" style="1"/>
    <col min="6657" max="6657" width="34.7109375" style="1" customWidth="1"/>
    <col min="6658" max="6658" width="7.28515625" style="1" bestFit="1" customWidth="1"/>
    <col min="6659" max="6659" width="7.28515625" style="1" customWidth="1"/>
    <col min="6660" max="6660" width="7.28515625" style="1" bestFit="1" customWidth="1"/>
    <col min="6661" max="6661" width="7.28515625" style="1" customWidth="1"/>
    <col min="6662" max="6662" width="7.28515625" style="1" bestFit="1" customWidth="1"/>
    <col min="6663" max="6663" width="7.28515625" style="1" customWidth="1"/>
    <col min="6664" max="6664" width="7.28515625" style="1" bestFit="1" customWidth="1"/>
    <col min="6665" max="6665" width="7.28515625" style="1" customWidth="1"/>
    <col min="6666" max="6667" width="7.7109375" style="1" customWidth="1"/>
    <col min="6668" max="6912" width="8.7109375" style="1"/>
    <col min="6913" max="6913" width="34.7109375" style="1" customWidth="1"/>
    <col min="6914" max="6914" width="7.28515625" style="1" bestFit="1" customWidth="1"/>
    <col min="6915" max="6915" width="7.28515625" style="1" customWidth="1"/>
    <col min="6916" max="6916" width="7.28515625" style="1" bestFit="1" customWidth="1"/>
    <col min="6917" max="6917" width="7.28515625" style="1" customWidth="1"/>
    <col min="6918" max="6918" width="7.28515625" style="1" bestFit="1" customWidth="1"/>
    <col min="6919" max="6919" width="7.28515625" style="1" customWidth="1"/>
    <col min="6920" max="6920" width="7.28515625" style="1" bestFit="1" customWidth="1"/>
    <col min="6921" max="6921" width="7.28515625" style="1" customWidth="1"/>
    <col min="6922" max="6923" width="7.7109375" style="1" customWidth="1"/>
    <col min="6924" max="7168" width="8.7109375" style="1"/>
    <col min="7169" max="7169" width="34.7109375" style="1" customWidth="1"/>
    <col min="7170" max="7170" width="7.28515625" style="1" bestFit="1" customWidth="1"/>
    <col min="7171" max="7171" width="7.28515625" style="1" customWidth="1"/>
    <col min="7172" max="7172" width="7.28515625" style="1" bestFit="1" customWidth="1"/>
    <col min="7173" max="7173" width="7.28515625" style="1" customWidth="1"/>
    <col min="7174" max="7174" width="7.28515625" style="1" bestFit="1" customWidth="1"/>
    <col min="7175" max="7175" width="7.28515625" style="1" customWidth="1"/>
    <col min="7176" max="7176" width="7.28515625" style="1" bestFit="1" customWidth="1"/>
    <col min="7177" max="7177" width="7.28515625" style="1" customWidth="1"/>
    <col min="7178" max="7179" width="7.7109375" style="1" customWidth="1"/>
    <col min="7180" max="7424" width="8.7109375" style="1"/>
    <col min="7425" max="7425" width="34.7109375" style="1" customWidth="1"/>
    <col min="7426" max="7426" width="7.28515625" style="1" bestFit="1" customWidth="1"/>
    <col min="7427" max="7427" width="7.28515625" style="1" customWidth="1"/>
    <col min="7428" max="7428" width="7.28515625" style="1" bestFit="1" customWidth="1"/>
    <col min="7429" max="7429" width="7.28515625" style="1" customWidth="1"/>
    <col min="7430" max="7430" width="7.28515625" style="1" bestFit="1" customWidth="1"/>
    <col min="7431" max="7431" width="7.28515625" style="1" customWidth="1"/>
    <col min="7432" max="7432" width="7.28515625" style="1" bestFit="1" customWidth="1"/>
    <col min="7433" max="7433" width="7.28515625" style="1" customWidth="1"/>
    <col min="7434" max="7435" width="7.7109375" style="1" customWidth="1"/>
    <col min="7436" max="7680" width="8.7109375" style="1"/>
    <col min="7681" max="7681" width="34.7109375" style="1" customWidth="1"/>
    <col min="7682" max="7682" width="7.28515625" style="1" bestFit="1" customWidth="1"/>
    <col min="7683" max="7683" width="7.28515625" style="1" customWidth="1"/>
    <col min="7684" max="7684" width="7.28515625" style="1" bestFit="1" customWidth="1"/>
    <col min="7685" max="7685" width="7.28515625" style="1" customWidth="1"/>
    <col min="7686" max="7686" width="7.28515625" style="1" bestFit="1" customWidth="1"/>
    <col min="7687" max="7687" width="7.28515625" style="1" customWidth="1"/>
    <col min="7688" max="7688" width="7.28515625" style="1" bestFit="1" customWidth="1"/>
    <col min="7689" max="7689" width="7.28515625" style="1" customWidth="1"/>
    <col min="7690" max="7691" width="7.7109375" style="1" customWidth="1"/>
    <col min="7692" max="7936" width="8.7109375" style="1"/>
    <col min="7937" max="7937" width="34.7109375" style="1" customWidth="1"/>
    <col min="7938" max="7938" width="7.28515625" style="1" bestFit="1" customWidth="1"/>
    <col min="7939" max="7939" width="7.28515625" style="1" customWidth="1"/>
    <col min="7940" max="7940" width="7.28515625" style="1" bestFit="1" customWidth="1"/>
    <col min="7941" max="7941" width="7.28515625" style="1" customWidth="1"/>
    <col min="7942" max="7942" width="7.28515625" style="1" bestFit="1" customWidth="1"/>
    <col min="7943" max="7943" width="7.28515625" style="1" customWidth="1"/>
    <col min="7944" max="7944" width="7.28515625" style="1" bestFit="1" customWidth="1"/>
    <col min="7945" max="7945" width="7.28515625" style="1" customWidth="1"/>
    <col min="7946" max="7947" width="7.7109375" style="1" customWidth="1"/>
    <col min="7948" max="8192" width="8.7109375" style="1"/>
    <col min="8193" max="8193" width="34.7109375" style="1" customWidth="1"/>
    <col min="8194" max="8194" width="7.28515625" style="1" bestFit="1" customWidth="1"/>
    <col min="8195" max="8195" width="7.28515625" style="1" customWidth="1"/>
    <col min="8196" max="8196" width="7.28515625" style="1" bestFit="1" customWidth="1"/>
    <col min="8197" max="8197" width="7.28515625" style="1" customWidth="1"/>
    <col min="8198" max="8198" width="7.28515625" style="1" bestFit="1" customWidth="1"/>
    <col min="8199" max="8199" width="7.28515625" style="1" customWidth="1"/>
    <col min="8200" max="8200" width="7.28515625" style="1" bestFit="1" customWidth="1"/>
    <col min="8201" max="8201" width="7.28515625" style="1" customWidth="1"/>
    <col min="8202" max="8203" width="7.7109375" style="1" customWidth="1"/>
    <col min="8204" max="8448" width="8.7109375" style="1"/>
    <col min="8449" max="8449" width="34.7109375" style="1" customWidth="1"/>
    <col min="8450" max="8450" width="7.28515625" style="1" bestFit="1" customWidth="1"/>
    <col min="8451" max="8451" width="7.28515625" style="1" customWidth="1"/>
    <col min="8452" max="8452" width="7.28515625" style="1" bestFit="1" customWidth="1"/>
    <col min="8453" max="8453" width="7.28515625" style="1" customWidth="1"/>
    <col min="8454" max="8454" width="7.28515625" style="1" bestFit="1" customWidth="1"/>
    <col min="8455" max="8455" width="7.28515625" style="1" customWidth="1"/>
    <col min="8456" max="8456" width="7.28515625" style="1" bestFit="1" customWidth="1"/>
    <col min="8457" max="8457" width="7.28515625" style="1" customWidth="1"/>
    <col min="8458" max="8459" width="7.7109375" style="1" customWidth="1"/>
    <col min="8460" max="8704" width="8.7109375" style="1"/>
    <col min="8705" max="8705" width="34.7109375" style="1" customWidth="1"/>
    <col min="8706" max="8706" width="7.28515625" style="1" bestFit="1" customWidth="1"/>
    <col min="8707" max="8707" width="7.28515625" style="1" customWidth="1"/>
    <col min="8708" max="8708" width="7.28515625" style="1" bestFit="1" customWidth="1"/>
    <col min="8709" max="8709" width="7.28515625" style="1" customWidth="1"/>
    <col min="8710" max="8710" width="7.28515625" style="1" bestFit="1" customWidth="1"/>
    <col min="8711" max="8711" width="7.28515625" style="1" customWidth="1"/>
    <col min="8712" max="8712" width="7.28515625" style="1" bestFit="1" customWidth="1"/>
    <col min="8713" max="8713" width="7.28515625" style="1" customWidth="1"/>
    <col min="8714" max="8715" width="7.7109375" style="1" customWidth="1"/>
    <col min="8716" max="8960" width="8.7109375" style="1"/>
    <col min="8961" max="8961" width="34.7109375" style="1" customWidth="1"/>
    <col min="8962" max="8962" width="7.28515625" style="1" bestFit="1" customWidth="1"/>
    <col min="8963" max="8963" width="7.28515625" style="1" customWidth="1"/>
    <col min="8964" max="8964" width="7.28515625" style="1" bestFit="1" customWidth="1"/>
    <col min="8965" max="8965" width="7.28515625" style="1" customWidth="1"/>
    <col min="8966" max="8966" width="7.28515625" style="1" bestFit="1" customWidth="1"/>
    <col min="8967" max="8967" width="7.28515625" style="1" customWidth="1"/>
    <col min="8968" max="8968" width="7.28515625" style="1" bestFit="1" customWidth="1"/>
    <col min="8969" max="8969" width="7.28515625" style="1" customWidth="1"/>
    <col min="8970" max="8971" width="7.7109375" style="1" customWidth="1"/>
    <col min="8972" max="9216" width="8.7109375" style="1"/>
    <col min="9217" max="9217" width="34.7109375" style="1" customWidth="1"/>
    <col min="9218" max="9218" width="7.28515625" style="1" bestFit="1" customWidth="1"/>
    <col min="9219" max="9219" width="7.28515625" style="1" customWidth="1"/>
    <col min="9220" max="9220" width="7.28515625" style="1" bestFit="1" customWidth="1"/>
    <col min="9221" max="9221" width="7.28515625" style="1" customWidth="1"/>
    <col min="9222" max="9222" width="7.28515625" style="1" bestFit="1" customWidth="1"/>
    <col min="9223" max="9223" width="7.28515625" style="1" customWidth="1"/>
    <col min="9224" max="9224" width="7.28515625" style="1" bestFit="1" customWidth="1"/>
    <col min="9225" max="9225" width="7.28515625" style="1" customWidth="1"/>
    <col min="9226" max="9227" width="7.7109375" style="1" customWidth="1"/>
    <col min="9228" max="9472" width="8.7109375" style="1"/>
    <col min="9473" max="9473" width="34.7109375" style="1" customWidth="1"/>
    <col min="9474" max="9474" width="7.28515625" style="1" bestFit="1" customWidth="1"/>
    <col min="9475" max="9475" width="7.28515625" style="1" customWidth="1"/>
    <col min="9476" max="9476" width="7.28515625" style="1" bestFit="1" customWidth="1"/>
    <col min="9477" max="9477" width="7.28515625" style="1" customWidth="1"/>
    <col min="9478" max="9478" width="7.28515625" style="1" bestFit="1" customWidth="1"/>
    <col min="9479" max="9479" width="7.28515625" style="1" customWidth="1"/>
    <col min="9480" max="9480" width="7.28515625" style="1" bestFit="1" customWidth="1"/>
    <col min="9481" max="9481" width="7.28515625" style="1" customWidth="1"/>
    <col min="9482" max="9483" width="7.7109375" style="1" customWidth="1"/>
    <col min="9484" max="9728" width="8.7109375" style="1"/>
    <col min="9729" max="9729" width="34.7109375" style="1" customWidth="1"/>
    <col min="9730" max="9730" width="7.28515625" style="1" bestFit="1" customWidth="1"/>
    <col min="9731" max="9731" width="7.28515625" style="1" customWidth="1"/>
    <col min="9732" max="9732" width="7.28515625" style="1" bestFit="1" customWidth="1"/>
    <col min="9733" max="9733" width="7.28515625" style="1" customWidth="1"/>
    <col min="9734" max="9734" width="7.28515625" style="1" bestFit="1" customWidth="1"/>
    <col min="9735" max="9735" width="7.28515625" style="1" customWidth="1"/>
    <col min="9736" max="9736" width="7.28515625" style="1" bestFit="1" customWidth="1"/>
    <col min="9737" max="9737" width="7.28515625" style="1" customWidth="1"/>
    <col min="9738" max="9739" width="7.7109375" style="1" customWidth="1"/>
    <col min="9740" max="9984" width="8.7109375" style="1"/>
    <col min="9985" max="9985" width="34.7109375" style="1" customWidth="1"/>
    <col min="9986" max="9986" width="7.28515625" style="1" bestFit="1" customWidth="1"/>
    <col min="9987" max="9987" width="7.28515625" style="1" customWidth="1"/>
    <col min="9988" max="9988" width="7.28515625" style="1" bestFit="1" customWidth="1"/>
    <col min="9989" max="9989" width="7.28515625" style="1" customWidth="1"/>
    <col min="9990" max="9990" width="7.28515625" style="1" bestFit="1" customWidth="1"/>
    <col min="9991" max="9991" width="7.28515625" style="1" customWidth="1"/>
    <col min="9992" max="9992" width="7.28515625" style="1" bestFit="1" customWidth="1"/>
    <col min="9993" max="9993" width="7.28515625" style="1" customWidth="1"/>
    <col min="9994" max="9995" width="7.7109375" style="1" customWidth="1"/>
    <col min="9996" max="10240" width="8.7109375" style="1"/>
    <col min="10241" max="10241" width="34.7109375" style="1" customWidth="1"/>
    <col min="10242" max="10242" width="7.28515625" style="1" bestFit="1" customWidth="1"/>
    <col min="10243" max="10243" width="7.28515625" style="1" customWidth="1"/>
    <col min="10244" max="10244" width="7.28515625" style="1" bestFit="1" customWidth="1"/>
    <col min="10245" max="10245" width="7.28515625" style="1" customWidth="1"/>
    <col min="10246" max="10246" width="7.28515625" style="1" bestFit="1" customWidth="1"/>
    <col min="10247" max="10247" width="7.28515625" style="1" customWidth="1"/>
    <col min="10248" max="10248" width="7.28515625" style="1" bestFit="1" customWidth="1"/>
    <col min="10249" max="10249" width="7.28515625" style="1" customWidth="1"/>
    <col min="10250" max="10251" width="7.7109375" style="1" customWidth="1"/>
    <col min="10252" max="10496" width="8.7109375" style="1"/>
    <col min="10497" max="10497" width="34.7109375" style="1" customWidth="1"/>
    <col min="10498" max="10498" width="7.28515625" style="1" bestFit="1" customWidth="1"/>
    <col min="10499" max="10499" width="7.28515625" style="1" customWidth="1"/>
    <col min="10500" max="10500" width="7.28515625" style="1" bestFit="1" customWidth="1"/>
    <col min="10501" max="10501" width="7.28515625" style="1" customWidth="1"/>
    <col min="10502" max="10502" width="7.28515625" style="1" bestFit="1" customWidth="1"/>
    <col min="10503" max="10503" width="7.28515625" style="1" customWidth="1"/>
    <col min="10504" max="10504" width="7.28515625" style="1" bestFit="1" customWidth="1"/>
    <col min="10505" max="10505" width="7.28515625" style="1" customWidth="1"/>
    <col min="10506" max="10507" width="7.7109375" style="1" customWidth="1"/>
    <col min="10508" max="10752" width="8.7109375" style="1"/>
    <col min="10753" max="10753" width="34.7109375" style="1" customWidth="1"/>
    <col min="10754" max="10754" width="7.28515625" style="1" bestFit="1" customWidth="1"/>
    <col min="10755" max="10755" width="7.28515625" style="1" customWidth="1"/>
    <col min="10756" max="10756" width="7.28515625" style="1" bestFit="1" customWidth="1"/>
    <col min="10757" max="10757" width="7.28515625" style="1" customWidth="1"/>
    <col min="10758" max="10758" width="7.28515625" style="1" bestFit="1" customWidth="1"/>
    <col min="10759" max="10759" width="7.28515625" style="1" customWidth="1"/>
    <col min="10760" max="10760" width="7.28515625" style="1" bestFit="1" customWidth="1"/>
    <col min="10761" max="10761" width="7.28515625" style="1" customWidth="1"/>
    <col min="10762" max="10763" width="7.7109375" style="1" customWidth="1"/>
    <col min="10764" max="11008" width="8.7109375" style="1"/>
    <col min="11009" max="11009" width="34.7109375" style="1" customWidth="1"/>
    <col min="11010" max="11010" width="7.28515625" style="1" bestFit="1" customWidth="1"/>
    <col min="11011" max="11011" width="7.28515625" style="1" customWidth="1"/>
    <col min="11012" max="11012" width="7.28515625" style="1" bestFit="1" customWidth="1"/>
    <col min="11013" max="11013" width="7.28515625" style="1" customWidth="1"/>
    <col min="11014" max="11014" width="7.28515625" style="1" bestFit="1" customWidth="1"/>
    <col min="11015" max="11015" width="7.28515625" style="1" customWidth="1"/>
    <col min="11016" max="11016" width="7.28515625" style="1" bestFit="1" customWidth="1"/>
    <col min="11017" max="11017" width="7.28515625" style="1" customWidth="1"/>
    <col min="11018" max="11019" width="7.7109375" style="1" customWidth="1"/>
    <col min="11020" max="11264" width="8.7109375" style="1"/>
    <col min="11265" max="11265" width="34.7109375" style="1" customWidth="1"/>
    <col min="11266" max="11266" width="7.28515625" style="1" bestFit="1" customWidth="1"/>
    <col min="11267" max="11267" width="7.28515625" style="1" customWidth="1"/>
    <col min="11268" max="11268" width="7.28515625" style="1" bestFit="1" customWidth="1"/>
    <col min="11269" max="11269" width="7.28515625" style="1" customWidth="1"/>
    <col min="11270" max="11270" width="7.28515625" style="1" bestFit="1" customWidth="1"/>
    <col min="11271" max="11271" width="7.28515625" style="1" customWidth="1"/>
    <col min="11272" max="11272" width="7.28515625" style="1" bestFit="1" customWidth="1"/>
    <col min="11273" max="11273" width="7.28515625" style="1" customWidth="1"/>
    <col min="11274" max="11275" width="7.7109375" style="1" customWidth="1"/>
    <col min="11276" max="11520" width="8.7109375" style="1"/>
    <col min="11521" max="11521" width="34.7109375" style="1" customWidth="1"/>
    <col min="11522" max="11522" width="7.28515625" style="1" bestFit="1" customWidth="1"/>
    <col min="11523" max="11523" width="7.28515625" style="1" customWidth="1"/>
    <col min="11524" max="11524" width="7.28515625" style="1" bestFit="1" customWidth="1"/>
    <col min="11525" max="11525" width="7.28515625" style="1" customWidth="1"/>
    <col min="11526" max="11526" width="7.28515625" style="1" bestFit="1" customWidth="1"/>
    <col min="11527" max="11527" width="7.28515625" style="1" customWidth="1"/>
    <col min="11528" max="11528" width="7.28515625" style="1" bestFit="1" customWidth="1"/>
    <col min="11529" max="11529" width="7.28515625" style="1" customWidth="1"/>
    <col min="11530" max="11531" width="7.7109375" style="1" customWidth="1"/>
    <col min="11532" max="11776" width="8.7109375" style="1"/>
    <col min="11777" max="11777" width="34.7109375" style="1" customWidth="1"/>
    <col min="11778" max="11778" width="7.28515625" style="1" bestFit="1" customWidth="1"/>
    <col min="11779" max="11779" width="7.28515625" style="1" customWidth="1"/>
    <col min="11780" max="11780" width="7.28515625" style="1" bestFit="1" customWidth="1"/>
    <col min="11781" max="11781" width="7.28515625" style="1" customWidth="1"/>
    <col min="11782" max="11782" width="7.28515625" style="1" bestFit="1" customWidth="1"/>
    <col min="11783" max="11783" width="7.28515625" style="1" customWidth="1"/>
    <col min="11784" max="11784" width="7.28515625" style="1" bestFit="1" customWidth="1"/>
    <col min="11785" max="11785" width="7.28515625" style="1" customWidth="1"/>
    <col min="11786" max="11787" width="7.7109375" style="1" customWidth="1"/>
    <col min="11788" max="12032" width="8.7109375" style="1"/>
    <col min="12033" max="12033" width="34.7109375" style="1" customWidth="1"/>
    <col min="12034" max="12034" width="7.28515625" style="1" bestFit="1" customWidth="1"/>
    <col min="12035" max="12035" width="7.28515625" style="1" customWidth="1"/>
    <col min="12036" max="12036" width="7.28515625" style="1" bestFit="1" customWidth="1"/>
    <col min="12037" max="12037" width="7.28515625" style="1" customWidth="1"/>
    <col min="12038" max="12038" width="7.28515625" style="1" bestFit="1" customWidth="1"/>
    <col min="12039" max="12039" width="7.28515625" style="1" customWidth="1"/>
    <col min="12040" max="12040" width="7.28515625" style="1" bestFit="1" customWidth="1"/>
    <col min="12041" max="12041" width="7.28515625" style="1" customWidth="1"/>
    <col min="12042" max="12043" width="7.7109375" style="1" customWidth="1"/>
    <col min="12044" max="12288" width="8.7109375" style="1"/>
    <col min="12289" max="12289" width="34.7109375" style="1" customWidth="1"/>
    <col min="12290" max="12290" width="7.28515625" style="1" bestFit="1" customWidth="1"/>
    <col min="12291" max="12291" width="7.28515625" style="1" customWidth="1"/>
    <col min="12292" max="12292" width="7.28515625" style="1" bestFit="1" customWidth="1"/>
    <col min="12293" max="12293" width="7.28515625" style="1" customWidth="1"/>
    <col min="12294" max="12294" width="7.28515625" style="1" bestFit="1" customWidth="1"/>
    <col min="12295" max="12295" width="7.28515625" style="1" customWidth="1"/>
    <col min="12296" max="12296" width="7.28515625" style="1" bestFit="1" customWidth="1"/>
    <col min="12297" max="12297" width="7.28515625" style="1" customWidth="1"/>
    <col min="12298" max="12299" width="7.7109375" style="1" customWidth="1"/>
    <col min="12300" max="12544" width="8.7109375" style="1"/>
    <col min="12545" max="12545" width="34.7109375" style="1" customWidth="1"/>
    <col min="12546" max="12546" width="7.28515625" style="1" bestFit="1" customWidth="1"/>
    <col min="12547" max="12547" width="7.28515625" style="1" customWidth="1"/>
    <col min="12548" max="12548" width="7.28515625" style="1" bestFit="1" customWidth="1"/>
    <col min="12549" max="12549" width="7.28515625" style="1" customWidth="1"/>
    <col min="12550" max="12550" width="7.28515625" style="1" bestFit="1" customWidth="1"/>
    <col min="12551" max="12551" width="7.28515625" style="1" customWidth="1"/>
    <col min="12552" max="12552" width="7.28515625" style="1" bestFit="1" customWidth="1"/>
    <col min="12553" max="12553" width="7.28515625" style="1" customWidth="1"/>
    <col min="12554" max="12555" width="7.7109375" style="1" customWidth="1"/>
    <col min="12556" max="12800" width="8.7109375" style="1"/>
    <col min="12801" max="12801" width="34.7109375" style="1" customWidth="1"/>
    <col min="12802" max="12802" width="7.28515625" style="1" bestFit="1" customWidth="1"/>
    <col min="12803" max="12803" width="7.28515625" style="1" customWidth="1"/>
    <col min="12804" max="12804" width="7.28515625" style="1" bestFit="1" customWidth="1"/>
    <col min="12805" max="12805" width="7.28515625" style="1" customWidth="1"/>
    <col min="12806" max="12806" width="7.28515625" style="1" bestFit="1" customWidth="1"/>
    <col min="12807" max="12807" width="7.28515625" style="1" customWidth="1"/>
    <col min="12808" max="12808" width="7.28515625" style="1" bestFit="1" customWidth="1"/>
    <col min="12809" max="12809" width="7.28515625" style="1" customWidth="1"/>
    <col min="12810" max="12811" width="7.7109375" style="1" customWidth="1"/>
    <col min="12812" max="13056" width="8.7109375" style="1"/>
    <col min="13057" max="13057" width="34.7109375" style="1" customWidth="1"/>
    <col min="13058" max="13058" width="7.28515625" style="1" bestFit="1" customWidth="1"/>
    <col min="13059" max="13059" width="7.28515625" style="1" customWidth="1"/>
    <col min="13060" max="13060" width="7.28515625" style="1" bestFit="1" customWidth="1"/>
    <col min="13061" max="13061" width="7.28515625" style="1" customWidth="1"/>
    <col min="13062" max="13062" width="7.28515625" style="1" bestFit="1" customWidth="1"/>
    <col min="13063" max="13063" width="7.28515625" style="1" customWidth="1"/>
    <col min="13064" max="13064" width="7.28515625" style="1" bestFit="1" customWidth="1"/>
    <col min="13065" max="13065" width="7.28515625" style="1" customWidth="1"/>
    <col min="13066" max="13067" width="7.7109375" style="1" customWidth="1"/>
    <col min="13068" max="13312" width="8.7109375" style="1"/>
    <col min="13313" max="13313" width="34.7109375" style="1" customWidth="1"/>
    <col min="13314" max="13314" width="7.28515625" style="1" bestFit="1" customWidth="1"/>
    <col min="13315" max="13315" width="7.28515625" style="1" customWidth="1"/>
    <col min="13316" max="13316" width="7.28515625" style="1" bestFit="1" customWidth="1"/>
    <col min="13317" max="13317" width="7.28515625" style="1" customWidth="1"/>
    <col min="13318" max="13318" width="7.28515625" style="1" bestFit="1" customWidth="1"/>
    <col min="13319" max="13319" width="7.28515625" style="1" customWidth="1"/>
    <col min="13320" max="13320" width="7.28515625" style="1" bestFit="1" customWidth="1"/>
    <col min="13321" max="13321" width="7.28515625" style="1" customWidth="1"/>
    <col min="13322" max="13323" width="7.7109375" style="1" customWidth="1"/>
    <col min="13324" max="13568" width="8.7109375" style="1"/>
    <col min="13569" max="13569" width="34.7109375" style="1" customWidth="1"/>
    <col min="13570" max="13570" width="7.28515625" style="1" bestFit="1" customWidth="1"/>
    <col min="13571" max="13571" width="7.28515625" style="1" customWidth="1"/>
    <col min="13572" max="13572" width="7.28515625" style="1" bestFit="1" customWidth="1"/>
    <col min="13573" max="13573" width="7.28515625" style="1" customWidth="1"/>
    <col min="13574" max="13574" width="7.28515625" style="1" bestFit="1" customWidth="1"/>
    <col min="13575" max="13575" width="7.28515625" style="1" customWidth="1"/>
    <col min="13576" max="13576" width="7.28515625" style="1" bestFit="1" customWidth="1"/>
    <col min="13577" max="13577" width="7.28515625" style="1" customWidth="1"/>
    <col min="13578" max="13579" width="7.7109375" style="1" customWidth="1"/>
    <col min="13580" max="13824" width="8.7109375" style="1"/>
    <col min="13825" max="13825" width="34.7109375" style="1" customWidth="1"/>
    <col min="13826" max="13826" width="7.28515625" style="1" bestFit="1" customWidth="1"/>
    <col min="13827" max="13827" width="7.28515625" style="1" customWidth="1"/>
    <col min="13828" max="13828" width="7.28515625" style="1" bestFit="1" customWidth="1"/>
    <col min="13829" max="13829" width="7.28515625" style="1" customWidth="1"/>
    <col min="13830" max="13830" width="7.28515625" style="1" bestFit="1" customWidth="1"/>
    <col min="13831" max="13831" width="7.28515625" style="1" customWidth="1"/>
    <col min="13832" max="13832" width="7.28515625" style="1" bestFit="1" customWidth="1"/>
    <col min="13833" max="13833" width="7.28515625" style="1" customWidth="1"/>
    <col min="13834" max="13835" width="7.7109375" style="1" customWidth="1"/>
    <col min="13836" max="14080" width="8.7109375" style="1"/>
    <col min="14081" max="14081" width="34.7109375" style="1" customWidth="1"/>
    <col min="14082" max="14082" width="7.28515625" style="1" bestFit="1" customWidth="1"/>
    <col min="14083" max="14083" width="7.28515625" style="1" customWidth="1"/>
    <col min="14084" max="14084" width="7.28515625" style="1" bestFit="1" customWidth="1"/>
    <col min="14085" max="14085" width="7.28515625" style="1" customWidth="1"/>
    <col min="14086" max="14086" width="7.28515625" style="1" bestFit="1" customWidth="1"/>
    <col min="14087" max="14087" width="7.28515625" style="1" customWidth="1"/>
    <col min="14088" max="14088" width="7.28515625" style="1" bestFit="1" customWidth="1"/>
    <col min="14089" max="14089" width="7.28515625" style="1" customWidth="1"/>
    <col min="14090" max="14091" width="7.7109375" style="1" customWidth="1"/>
    <col min="14092" max="14336" width="8.7109375" style="1"/>
    <col min="14337" max="14337" width="34.7109375" style="1" customWidth="1"/>
    <col min="14338" max="14338" width="7.28515625" style="1" bestFit="1" customWidth="1"/>
    <col min="14339" max="14339" width="7.28515625" style="1" customWidth="1"/>
    <col min="14340" max="14340" width="7.28515625" style="1" bestFit="1" customWidth="1"/>
    <col min="14341" max="14341" width="7.28515625" style="1" customWidth="1"/>
    <col min="14342" max="14342" width="7.28515625" style="1" bestFit="1" customWidth="1"/>
    <col min="14343" max="14343" width="7.28515625" style="1" customWidth="1"/>
    <col min="14344" max="14344" width="7.28515625" style="1" bestFit="1" customWidth="1"/>
    <col min="14345" max="14345" width="7.28515625" style="1" customWidth="1"/>
    <col min="14346" max="14347" width="7.7109375" style="1" customWidth="1"/>
    <col min="14348" max="14592" width="8.7109375" style="1"/>
    <col min="14593" max="14593" width="34.7109375" style="1" customWidth="1"/>
    <col min="14594" max="14594" width="7.28515625" style="1" bestFit="1" customWidth="1"/>
    <col min="14595" max="14595" width="7.28515625" style="1" customWidth="1"/>
    <col min="14596" max="14596" width="7.28515625" style="1" bestFit="1" customWidth="1"/>
    <col min="14597" max="14597" width="7.28515625" style="1" customWidth="1"/>
    <col min="14598" max="14598" width="7.28515625" style="1" bestFit="1" customWidth="1"/>
    <col min="14599" max="14599" width="7.28515625" style="1" customWidth="1"/>
    <col min="14600" max="14600" width="7.28515625" style="1" bestFit="1" customWidth="1"/>
    <col min="14601" max="14601" width="7.28515625" style="1" customWidth="1"/>
    <col min="14602" max="14603" width="7.7109375" style="1" customWidth="1"/>
    <col min="14604" max="14848" width="8.7109375" style="1"/>
    <col min="14849" max="14849" width="34.7109375" style="1" customWidth="1"/>
    <col min="14850" max="14850" width="7.28515625" style="1" bestFit="1" customWidth="1"/>
    <col min="14851" max="14851" width="7.28515625" style="1" customWidth="1"/>
    <col min="14852" max="14852" width="7.28515625" style="1" bestFit="1" customWidth="1"/>
    <col min="14853" max="14853" width="7.28515625" style="1" customWidth="1"/>
    <col min="14854" max="14854" width="7.28515625" style="1" bestFit="1" customWidth="1"/>
    <col min="14855" max="14855" width="7.28515625" style="1" customWidth="1"/>
    <col min="14856" max="14856" width="7.28515625" style="1" bestFit="1" customWidth="1"/>
    <col min="14857" max="14857" width="7.28515625" style="1" customWidth="1"/>
    <col min="14858" max="14859" width="7.7109375" style="1" customWidth="1"/>
    <col min="14860" max="15104" width="8.7109375" style="1"/>
    <col min="15105" max="15105" width="34.7109375" style="1" customWidth="1"/>
    <col min="15106" max="15106" width="7.28515625" style="1" bestFit="1" customWidth="1"/>
    <col min="15107" max="15107" width="7.28515625" style="1" customWidth="1"/>
    <col min="15108" max="15108" width="7.28515625" style="1" bestFit="1" customWidth="1"/>
    <col min="15109" max="15109" width="7.28515625" style="1" customWidth="1"/>
    <col min="15110" max="15110" width="7.28515625" style="1" bestFit="1" customWidth="1"/>
    <col min="15111" max="15111" width="7.28515625" style="1" customWidth="1"/>
    <col min="15112" max="15112" width="7.28515625" style="1" bestFit="1" customWidth="1"/>
    <col min="15113" max="15113" width="7.28515625" style="1" customWidth="1"/>
    <col min="15114" max="15115" width="7.7109375" style="1" customWidth="1"/>
    <col min="15116" max="15360" width="8.7109375" style="1"/>
    <col min="15361" max="15361" width="34.7109375" style="1" customWidth="1"/>
    <col min="15362" max="15362" width="7.28515625" style="1" bestFit="1" customWidth="1"/>
    <col min="15363" max="15363" width="7.28515625" style="1" customWidth="1"/>
    <col min="15364" max="15364" width="7.28515625" style="1" bestFit="1" customWidth="1"/>
    <col min="15365" max="15365" width="7.28515625" style="1" customWidth="1"/>
    <col min="15366" max="15366" width="7.28515625" style="1" bestFit="1" customWidth="1"/>
    <col min="15367" max="15367" width="7.28515625" style="1" customWidth="1"/>
    <col min="15368" max="15368" width="7.28515625" style="1" bestFit="1" customWidth="1"/>
    <col min="15369" max="15369" width="7.28515625" style="1" customWidth="1"/>
    <col min="15370" max="15371" width="7.7109375" style="1" customWidth="1"/>
    <col min="15372" max="15616" width="8.7109375" style="1"/>
    <col min="15617" max="15617" width="34.7109375" style="1" customWidth="1"/>
    <col min="15618" max="15618" width="7.28515625" style="1" bestFit="1" customWidth="1"/>
    <col min="15619" max="15619" width="7.28515625" style="1" customWidth="1"/>
    <col min="15620" max="15620" width="7.28515625" style="1" bestFit="1" customWidth="1"/>
    <col min="15621" max="15621" width="7.28515625" style="1" customWidth="1"/>
    <col min="15622" max="15622" width="7.28515625" style="1" bestFit="1" customWidth="1"/>
    <col min="15623" max="15623" width="7.28515625" style="1" customWidth="1"/>
    <col min="15624" max="15624" width="7.28515625" style="1" bestFit="1" customWidth="1"/>
    <col min="15625" max="15625" width="7.28515625" style="1" customWidth="1"/>
    <col min="15626" max="15627" width="7.7109375" style="1" customWidth="1"/>
    <col min="15628" max="15872" width="8.7109375" style="1"/>
    <col min="15873" max="15873" width="34.7109375" style="1" customWidth="1"/>
    <col min="15874" max="15874" width="7.28515625" style="1" bestFit="1" customWidth="1"/>
    <col min="15875" max="15875" width="7.28515625" style="1" customWidth="1"/>
    <col min="15876" max="15876" width="7.28515625" style="1" bestFit="1" customWidth="1"/>
    <col min="15877" max="15877" width="7.28515625" style="1" customWidth="1"/>
    <col min="15878" max="15878" width="7.28515625" style="1" bestFit="1" customWidth="1"/>
    <col min="15879" max="15879" width="7.28515625" style="1" customWidth="1"/>
    <col min="15880" max="15880" width="7.28515625" style="1" bestFit="1" customWidth="1"/>
    <col min="15881" max="15881" width="7.28515625" style="1" customWidth="1"/>
    <col min="15882" max="15883" width="7.7109375" style="1" customWidth="1"/>
    <col min="15884" max="16128" width="8.7109375" style="1"/>
    <col min="16129" max="16129" width="34.7109375" style="1" customWidth="1"/>
    <col min="16130" max="16130" width="7.28515625" style="1" bestFit="1" customWidth="1"/>
    <col min="16131" max="16131" width="7.28515625" style="1" customWidth="1"/>
    <col min="16132" max="16132" width="7.28515625" style="1" bestFit="1" customWidth="1"/>
    <col min="16133" max="16133" width="7.28515625" style="1" customWidth="1"/>
    <col min="16134" max="16134" width="7.28515625" style="1" bestFit="1" customWidth="1"/>
    <col min="16135" max="16135" width="7.28515625" style="1" customWidth="1"/>
    <col min="16136" max="16136" width="7.28515625" style="1" bestFit="1" customWidth="1"/>
    <col min="16137" max="16137" width="7.28515625" style="1" customWidth="1"/>
    <col min="16138" max="16139" width="7.7109375" style="1" customWidth="1"/>
    <col min="16140" max="16384" width="8.7109375" style="1"/>
  </cols>
  <sheetData>
    <row r="1" spans="1:11" s="44" customFormat="1" ht="20.25" x14ac:dyDescent="0.3">
      <c r="A1" s="52" t="s">
        <v>19</v>
      </c>
      <c r="B1" s="174" t="s">
        <v>166</v>
      </c>
      <c r="C1" s="174"/>
      <c r="D1" s="174"/>
      <c r="E1" s="175"/>
      <c r="F1" s="175"/>
      <c r="G1" s="175"/>
      <c r="H1" s="175"/>
      <c r="I1" s="175"/>
      <c r="J1" s="175"/>
      <c r="K1" s="175"/>
    </row>
    <row r="2" spans="1:11" s="44" customFormat="1" ht="20.25" x14ac:dyDescent="0.3">
      <c r="A2" s="52" t="s">
        <v>21</v>
      </c>
      <c r="B2" s="176" t="s">
        <v>3</v>
      </c>
      <c r="C2" s="174"/>
      <c r="D2" s="174"/>
      <c r="E2" s="177"/>
      <c r="F2" s="177"/>
      <c r="G2" s="177"/>
      <c r="H2" s="177"/>
      <c r="I2" s="177"/>
      <c r="J2" s="177"/>
      <c r="K2" s="177"/>
    </row>
    <row r="4" spans="1:11" ht="15.75" x14ac:dyDescent="0.25">
      <c r="A4" s="122" t="s">
        <v>35</v>
      </c>
      <c r="B4" s="170" t="s">
        <v>4</v>
      </c>
      <c r="C4" s="172"/>
      <c r="D4" s="172"/>
      <c r="E4" s="171"/>
      <c r="F4" s="170" t="s">
        <v>167</v>
      </c>
      <c r="G4" s="172"/>
      <c r="H4" s="172"/>
      <c r="I4" s="171"/>
      <c r="J4" s="170" t="s">
        <v>168</v>
      </c>
      <c r="K4" s="171"/>
    </row>
    <row r="5" spans="1:11" x14ac:dyDescent="0.2">
      <c r="A5" s="16"/>
      <c r="B5" s="170">
        <f>VALUE(RIGHT($B$2, 4))</f>
        <v>2020</v>
      </c>
      <c r="C5" s="171"/>
      <c r="D5" s="170">
        <f>B5-1</f>
        <v>2019</v>
      </c>
      <c r="E5" s="178"/>
      <c r="F5" s="170">
        <f>B5</f>
        <v>2020</v>
      </c>
      <c r="G5" s="178"/>
      <c r="H5" s="170">
        <f>D5</f>
        <v>2019</v>
      </c>
      <c r="I5" s="178"/>
      <c r="J5" s="13" t="s">
        <v>8</v>
      </c>
      <c r="K5" s="14" t="s">
        <v>5</v>
      </c>
    </row>
    <row r="6" spans="1:11" x14ac:dyDescent="0.2">
      <c r="A6" s="123" t="s">
        <v>35</v>
      </c>
      <c r="B6" s="124" t="s">
        <v>169</v>
      </c>
      <c r="C6" s="125" t="s">
        <v>170</v>
      </c>
      <c r="D6" s="124" t="s">
        <v>169</v>
      </c>
      <c r="E6" s="126" t="s">
        <v>170</v>
      </c>
      <c r="F6" s="125" t="s">
        <v>169</v>
      </c>
      <c r="G6" s="125" t="s">
        <v>170</v>
      </c>
      <c r="H6" s="124" t="s">
        <v>169</v>
      </c>
      <c r="I6" s="126" t="s">
        <v>170</v>
      </c>
      <c r="J6" s="124"/>
      <c r="K6" s="126"/>
    </row>
    <row r="7" spans="1:11" x14ac:dyDescent="0.2">
      <c r="A7" s="20" t="s">
        <v>377</v>
      </c>
      <c r="B7" s="55">
        <v>0</v>
      </c>
      <c r="C7" s="138">
        <f>IF(B20=0, "-", B7/B20)</f>
        <v>0</v>
      </c>
      <c r="D7" s="55">
        <v>0</v>
      </c>
      <c r="E7" s="78">
        <f>IF(D20=0, "-", D7/D20)</f>
        <v>0</v>
      </c>
      <c r="F7" s="128">
        <v>2</v>
      </c>
      <c r="G7" s="138">
        <f>IF(F20=0, "-", F7/F20)</f>
        <v>7.6657723265619016E-4</v>
      </c>
      <c r="H7" s="55">
        <v>0</v>
      </c>
      <c r="I7" s="78">
        <f>IF(H20=0, "-", H7/H20)</f>
        <v>0</v>
      </c>
      <c r="J7" s="77" t="str">
        <f t="shared" ref="J7:J18" si="0">IF(D7=0, "-", IF((B7-D7)/D7&lt;10, (B7-D7)/D7, "&gt;999%"))</f>
        <v>-</v>
      </c>
      <c r="K7" s="78" t="str">
        <f t="shared" ref="K7:K18" si="1">IF(H7=0, "-", IF((F7-H7)/H7&lt;10, (F7-H7)/H7, "&gt;999%"))</f>
        <v>-</v>
      </c>
    </row>
    <row r="8" spans="1:11" x14ac:dyDescent="0.2">
      <c r="A8" s="20" t="s">
        <v>378</v>
      </c>
      <c r="B8" s="55">
        <v>0</v>
      </c>
      <c r="C8" s="138">
        <f>IF(B20=0, "-", B8/B20)</f>
        <v>0</v>
      </c>
      <c r="D8" s="55">
        <v>0</v>
      </c>
      <c r="E8" s="78">
        <f>IF(D20=0, "-", D8/D20)</f>
        <v>0</v>
      </c>
      <c r="F8" s="128">
        <v>0</v>
      </c>
      <c r="G8" s="138">
        <f>IF(F20=0, "-", F8/F20)</f>
        <v>0</v>
      </c>
      <c r="H8" s="55">
        <v>6</v>
      </c>
      <c r="I8" s="78">
        <f>IF(H20=0, "-", H8/H20)</f>
        <v>2.3538642604943117E-3</v>
      </c>
      <c r="J8" s="77" t="str">
        <f t="shared" si="0"/>
        <v>-</v>
      </c>
      <c r="K8" s="78">
        <f t="shared" si="1"/>
        <v>-1</v>
      </c>
    </row>
    <row r="9" spans="1:11" x14ac:dyDescent="0.2">
      <c r="A9" s="20" t="s">
        <v>379</v>
      </c>
      <c r="B9" s="55">
        <v>0</v>
      </c>
      <c r="C9" s="138">
        <f>IF(B20=0, "-", B9/B20)</f>
        <v>0</v>
      </c>
      <c r="D9" s="55">
        <v>10</v>
      </c>
      <c r="E9" s="78">
        <f>IF(D20=0, "-", D9/D20)</f>
        <v>1.5698587127158554E-2</v>
      </c>
      <c r="F9" s="128">
        <v>10</v>
      </c>
      <c r="G9" s="138">
        <f>IF(F20=0, "-", F9/F20)</f>
        <v>3.8328861632809506E-3</v>
      </c>
      <c r="H9" s="55">
        <v>39</v>
      </c>
      <c r="I9" s="78">
        <f>IF(H20=0, "-", H9/H20)</f>
        <v>1.5300117693213025E-2</v>
      </c>
      <c r="J9" s="77">
        <f t="shared" si="0"/>
        <v>-1</v>
      </c>
      <c r="K9" s="78">
        <f t="shared" si="1"/>
        <v>-0.74358974358974361</v>
      </c>
    </row>
    <row r="10" spans="1:11" x14ac:dyDescent="0.2">
      <c r="A10" s="20" t="s">
        <v>380</v>
      </c>
      <c r="B10" s="55">
        <v>59</v>
      </c>
      <c r="C10" s="138">
        <f>IF(B20=0, "-", B10/B20)</f>
        <v>0.10498220640569395</v>
      </c>
      <c r="D10" s="55">
        <v>138</v>
      </c>
      <c r="E10" s="78">
        <f>IF(D20=0, "-", D10/D20)</f>
        <v>0.21664050235478807</v>
      </c>
      <c r="F10" s="128">
        <v>398</v>
      </c>
      <c r="G10" s="138">
        <f>IF(F20=0, "-", F10/F20)</f>
        <v>0.15254886929858183</v>
      </c>
      <c r="H10" s="55">
        <v>443</v>
      </c>
      <c r="I10" s="78">
        <f>IF(H20=0, "-", H10/H20)</f>
        <v>0.17379364456649665</v>
      </c>
      <c r="J10" s="77">
        <f t="shared" si="0"/>
        <v>-0.57246376811594202</v>
      </c>
      <c r="K10" s="78">
        <f t="shared" si="1"/>
        <v>-0.10158013544018059</v>
      </c>
    </row>
    <row r="11" spans="1:11" x14ac:dyDescent="0.2">
      <c r="A11" s="20" t="s">
        <v>381</v>
      </c>
      <c r="B11" s="55">
        <v>79</v>
      </c>
      <c r="C11" s="138">
        <f>IF(B20=0, "-", B11/B20)</f>
        <v>0.14056939501779359</v>
      </c>
      <c r="D11" s="55">
        <v>0</v>
      </c>
      <c r="E11" s="78">
        <f>IF(D20=0, "-", D11/D20)</f>
        <v>0</v>
      </c>
      <c r="F11" s="128">
        <v>404</v>
      </c>
      <c r="G11" s="138">
        <f>IF(F20=0, "-", F11/F20)</f>
        <v>0.1548486009965504</v>
      </c>
      <c r="H11" s="55">
        <v>0</v>
      </c>
      <c r="I11" s="78">
        <f>IF(H20=0, "-", H11/H20)</f>
        <v>0</v>
      </c>
      <c r="J11" s="77" t="str">
        <f t="shared" si="0"/>
        <v>-</v>
      </c>
      <c r="K11" s="78" t="str">
        <f t="shared" si="1"/>
        <v>-</v>
      </c>
    </row>
    <row r="12" spans="1:11" x14ac:dyDescent="0.2">
      <c r="A12" s="20" t="s">
        <v>382</v>
      </c>
      <c r="B12" s="55">
        <v>297</v>
      </c>
      <c r="C12" s="138">
        <f>IF(B20=0, "-", B12/B20)</f>
        <v>0.52846975088967973</v>
      </c>
      <c r="D12" s="55">
        <v>398</v>
      </c>
      <c r="E12" s="78">
        <f>IF(D20=0, "-", D12/D20)</f>
        <v>0.6248037676609105</v>
      </c>
      <c r="F12" s="128">
        <v>1388</v>
      </c>
      <c r="G12" s="138">
        <f>IF(F20=0, "-", F12/F20)</f>
        <v>0.53200459946339596</v>
      </c>
      <c r="H12" s="55">
        <v>1688</v>
      </c>
      <c r="I12" s="78">
        <f>IF(H20=0, "-", H12/H20)</f>
        <v>0.6622204786190663</v>
      </c>
      <c r="J12" s="77">
        <f t="shared" si="0"/>
        <v>-0.25376884422110552</v>
      </c>
      <c r="K12" s="78">
        <f t="shared" si="1"/>
        <v>-0.17772511848341233</v>
      </c>
    </row>
    <row r="13" spans="1:11" x14ac:dyDescent="0.2">
      <c r="A13" s="20" t="s">
        <v>383</v>
      </c>
      <c r="B13" s="55">
        <v>31</v>
      </c>
      <c r="C13" s="138">
        <f>IF(B20=0, "-", B13/B20)</f>
        <v>5.5160142348754451E-2</v>
      </c>
      <c r="D13" s="55">
        <v>11</v>
      </c>
      <c r="E13" s="78">
        <f>IF(D20=0, "-", D13/D20)</f>
        <v>1.726844583987441E-2</v>
      </c>
      <c r="F13" s="128">
        <v>46</v>
      </c>
      <c r="G13" s="138">
        <f>IF(F20=0, "-", F13/F20)</f>
        <v>1.7631276351092372E-2</v>
      </c>
      <c r="H13" s="55">
        <v>55</v>
      </c>
      <c r="I13" s="78">
        <f>IF(H20=0, "-", H13/H20)</f>
        <v>2.1577089054531189E-2</v>
      </c>
      <c r="J13" s="77">
        <f t="shared" si="0"/>
        <v>1.8181818181818181</v>
      </c>
      <c r="K13" s="78">
        <f t="shared" si="1"/>
        <v>-0.16363636363636364</v>
      </c>
    </row>
    <row r="14" spans="1:11" x14ac:dyDescent="0.2">
      <c r="A14" s="20" t="s">
        <v>384</v>
      </c>
      <c r="B14" s="55">
        <v>0</v>
      </c>
      <c r="C14" s="138">
        <f>IF(B20=0, "-", B14/B20)</f>
        <v>0</v>
      </c>
      <c r="D14" s="55">
        <v>6</v>
      </c>
      <c r="E14" s="78">
        <f>IF(D20=0, "-", D14/D20)</f>
        <v>9.4191522762951327E-3</v>
      </c>
      <c r="F14" s="128">
        <v>7</v>
      </c>
      <c r="G14" s="138">
        <f>IF(F20=0, "-", F14/F20)</f>
        <v>2.6830203142966655E-3</v>
      </c>
      <c r="H14" s="55">
        <v>25</v>
      </c>
      <c r="I14" s="78">
        <f>IF(H20=0, "-", H14/H20)</f>
        <v>9.8077677520596318E-3</v>
      </c>
      <c r="J14" s="77">
        <f t="shared" si="0"/>
        <v>-1</v>
      </c>
      <c r="K14" s="78">
        <f t="shared" si="1"/>
        <v>-0.72</v>
      </c>
    </row>
    <row r="15" spans="1:11" x14ac:dyDescent="0.2">
      <c r="A15" s="20" t="s">
        <v>385</v>
      </c>
      <c r="B15" s="55">
        <v>5</v>
      </c>
      <c r="C15" s="138">
        <f>IF(B20=0, "-", B15/B20)</f>
        <v>8.8967971530249119E-3</v>
      </c>
      <c r="D15" s="55">
        <v>0</v>
      </c>
      <c r="E15" s="78">
        <f>IF(D20=0, "-", D15/D20)</f>
        <v>0</v>
      </c>
      <c r="F15" s="128">
        <v>22</v>
      </c>
      <c r="G15" s="138">
        <f>IF(F20=0, "-", F15/F20)</f>
        <v>8.4323495592180907E-3</v>
      </c>
      <c r="H15" s="55">
        <v>0</v>
      </c>
      <c r="I15" s="78">
        <f>IF(H20=0, "-", H15/H20)</f>
        <v>0</v>
      </c>
      <c r="J15" s="77" t="str">
        <f t="shared" si="0"/>
        <v>-</v>
      </c>
      <c r="K15" s="78" t="str">
        <f t="shared" si="1"/>
        <v>-</v>
      </c>
    </row>
    <row r="16" spans="1:11" x14ac:dyDescent="0.2">
      <c r="A16" s="20" t="s">
        <v>386</v>
      </c>
      <c r="B16" s="55">
        <v>7</v>
      </c>
      <c r="C16" s="138">
        <f>IF(B20=0, "-", B16/B20)</f>
        <v>1.2455516014234875E-2</v>
      </c>
      <c r="D16" s="55">
        <v>16</v>
      </c>
      <c r="E16" s="78">
        <f>IF(D20=0, "-", D16/D20)</f>
        <v>2.5117739403453691E-2</v>
      </c>
      <c r="F16" s="128">
        <v>49</v>
      </c>
      <c r="G16" s="138">
        <f>IF(F20=0, "-", F16/F20)</f>
        <v>1.8781142200076657E-2</v>
      </c>
      <c r="H16" s="55">
        <v>92</v>
      </c>
      <c r="I16" s="78">
        <f>IF(H20=0, "-", H16/H20)</f>
        <v>3.6092585327579446E-2</v>
      </c>
      <c r="J16" s="77">
        <f t="shared" si="0"/>
        <v>-0.5625</v>
      </c>
      <c r="K16" s="78">
        <f t="shared" si="1"/>
        <v>-0.46739130434782611</v>
      </c>
    </row>
    <row r="17" spans="1:11" x14ac:dyDescent="0.2">
      <c r="A17" s="20" t="s">
        <v>387</v>
      </c>
      <c r="B17" s="55">
        <v>8</v>
      </c>
      <c r="C17" s="138">
        <f>IF(B20=0, "-", B17/B20)</f>
        <v>1.4234875444839857E-2</v>
      </c>
      <c r="D17" s="55">
        <v>58</v>
      </c>
      <c r="E17" s="78">
        <f>IF(D20=0, "-", D17/D20)</f>
        <v>9.1051805337519623E-2</v>
      </c>
      <c r="F17" s="128">
        <v>137</v>
      </c>
      <c r="G17" s="138">
        <f>IF(F20=0, "-", F17/F20)</f>
        <v>5.251054043694902E-2</v>
      </c>
      <c r="H17" s="55">
        <v>201</v>
      </c>
      <c r="I17" s="78">
        <f>IF(H20=0, "-", H17/H20)</f>
        <v>7.8854452726559429E-2</v>
      </c>
      <c r="J17" s="77">
        <f t="shared" si="0"/>
        <v>-0.86206896551724133</v>
      </c>
      <c r="K17" s="78">
        <f t="shared" si="1"/>
        <v>-0.31840796019900497</v>
      </c>
    </row>
    <row r="18" spans="1:11" x14ac:dyDescent="0.2">
      <c r="A18" s="20" t="s">
        <v>388</v>
      </c>
      <c r="B18" s="55">
        <v>76</v>
      </c>
      <c r="C18" s="138">
        <f>IF(B20=0, "-", B18/B20)</f>
        <v>0.13523131672597866</v>
      </c>
      <c r="D18" s="55">
        <v>0</v>
      </c>
      <c r="E18" s="78">
        <f>IF(D20=0, "-", D18/D20)</f>
        <v>0</v>
      </c>
      <c r="F18" s="128">
        <v>146</v>
      </c>
      <c r="G18" s="138">
        <f>IF(F20=0, "-", F18/F20)</f>
        <v>5.5960137983901877E-2</v>
      </c>
      <c r="H18" s="55">
        <v>0</v>
      </c>
      <c r="I18" s="78">
        <f>IF(H20=0, "-", H18/H20)</f>
        <v>0</v>
      </c>
      <c r="J18" s="77" t="str">
        <f t="shared" si="0"/>
        <v>-</v>
      </c>
      <c r="K18" s="78" t="str">
        <f t="shared" si="1"/>
        <v>-</v>
      </c>
    </row>
    <row r="19" spans="1:11" x14ac:dyDescent="0.2">
      <c r="A19" s="129"/>
      <c r="B19" s="82"/>
      <c r="D19" s="82"/>
      <c r="E19" s="86"/>
      <c r="F19" s="130"/>
      <c r="H19" s="82"/>
      <c r="I19" s="86"/>
      <c r="J19" s="85"/>
      <c r="K19" s="86"/>
    </row>
    <row r="20" spans="1:11" s="38" customFormat="1" x14ac:dyDescent="0.2">
      <c r="A20" s="131" t="s">
        <v>389</v>
      </c>
      <c r="B20" s="32">
        <f>SUM(B7:B19)</f>
        <v>562</v>
      </c>
      <c r="C20" s="132">
        <f>B20/24634</f>
        <v>2.2813996914833157E-2</v>
      </c>
      <c r="D20" s="32">
        <f>SUM(D7:D19)</f>
        <v>637</v>
      </c>
      <c r="E20" s="133">
        <f>D20/25100</f>
        <v>2.5378486055776892E-2</v>
      </c>
      <c r="F20" s="121">
        <f>SUM(F7:F19)</f>
        <v>2609</v>
      </c>
      <c r="G20" s="134">
        <f>F20/91758</f>
        <v>2.8433488088232088E-2</v>
      </c>
      <c r="H20" s="32">
        <f>SUM(H7:H19)</f>
        <v>2549</v>
      </c>
      <c r="I20" s="133">
        <f>H20/113881</f>
        <v>2.2383013847788482E-2</v>
      </c>
      <c r="J20" s="35">
        <f>IF(D20=0, "-", IF((B20-D20)/D20&lt;10, (B20-D20)/D20, "&gt;999%"))</f>
        <v>-0.11773940345368916</v>
      </c>
      <c r="K20" s="36">
        <f>IF(H20=0, "-", IF((F20-H20)/H20&lt;10, (F20-H20)/H20, "&gt;999%"))</f>
        <v>2.3538642604943115E-2</v>
      </c>
    </row>
    <row r="21" spans="1:11" x14ac:dyDescent="0.2">
      <c r="B21" s="130"/>
      <c r="D21" s="130"/>
      <c r="F21" s="130"/>
      <c r="H21" s="130"/>
    </row>
    <row r="22" spans="1:11" s="38" customFormat="1" x14ac:dyDescent="0.2">
      <c r="A22" s="131" t="s">
        <v>389</v>
      </c>
      <c r="B22" s="32">
        <v>562</v>
      </c>
      <c r="C22" s="132">
        <f>B22/24634</f>
        <v>2.2813996914833157E-2</v>
      </c>
      <c r="D22" s="32">
        <v>637</v>
      </c>
      <c r="E22" s="133">
        <f>D22/25100</f>
        <v>2.5378486055776892E-2</v>
      </c>
      <c r="F22" s="121">
        <v>2609</v>
      </c>
      <c r="G22" s="134">
        <f>F22/91758</f>
        <v>2.8433488088232088E-2</v>
      </c>
      <c r="H22" s="32">
        <v>2549</v>
      </c>
      <c r="I22" s="133">
        <f>H22/113881</f>
        <v>2.2383013847788482E-2</v>
      </c>
      <c r="J22" s="35">
        <f>IF(D22=0, "-", IF((B22-D22)/D22&lt;10, (B22-D22)/D22, "&gt;999%"))</f>
        <v>-0.11773940345368916</v>
      </c>
      <c r="K22" s="36">
        <f>IF(H22=0, "-", IF((F22-H22)/H22&lt;10, (F22-H22)/H22, "&gt;999%"))</f>
        <v>2.3538642604943115E-2</v>
      </c>
    </row>
    <row r="23" spans="1:11" x14ac:dyDescent="0.2">
      <c r="B23" s="130"/>
      <c r="D23" s="130"/>
      <c r="F23" s="130"/>
      <c r="H23" s="130"/>
    </row>
    <row r="24" spans="1:11" ht="15.75" x14ac:dyDescent="0.25">
      <c r="A24" s="122" t="s">
        <v>36</v>
      </c>
      <c r="B24" s="170" t="s">
        <v>4</v>
      </c>
      <c r="C24" s="172"/>
      <c r="D24" s="172"/>
      <c r="E24" s="171"/>
      <c r="F24" s="170" t="s">
        <v>167</v>
      </c>
      <c r="G24" s="172"/>
      <c r="H24" s="172"/>
      <c r="I24" s="171"/>
      <c r="J24" s="170" t="s">
        <v>168</v>
      </c>
      <c r="K24" s="171"/>
    </row>
    <row r="25" spans="1:11" x14ac:dyDescent="0.2">
      <c r="A25" s="16"/>
      <c r="B25" s="170">
        <f>VALUE(RIGHT($B$2, 4))</f>
        <v>2020</v>
      </c>
      <c r="C25" s="171"/>
      <c r="D25" s="170">
        <f>B25-1</f>
        <v>2019</v>
      </c>
      <c r="E25" s="178"/>
      <c r="F25" s="170">
        <f>B25</f>
        <v>2020</v>
      </c>
      <c r="G25" s="178"/>
      <c r="H25" s="170">
        <f>D25</f>
        <v>2019</v>
      </c>
      <c r="I25" s="178"/>
      <c r="J25" s="13" t="s">
        <v>8</v>
      </c>
      <c r="K25" s="14" t="s">
        <v>5</v>
      </c>
    </row>
    <row r="26" spans="1:11" x14ac:dyDescent="0.2">
      <c r="A26" s="123" t="s">
        <v>390</v>
      </c>
      <c r="B26" s="124" t="s">
        <v>169</v>
      </c>
      <c r="C26" s="125" t="s">
        <v>170</v>
      </c>
      <c r="D26" s="124" t="s">
        <v>169</v>
      </c>
      <c r="E26" s="126" t="s">
        <v>170</v>
      </c>
      <c r="F26" s="125" t="s">
        <v>169</v>
      </c>
      <c r="G26" s="125" t="s">
        <v>170</v>
      </c>
      <c r="H26" s="124" t="s">
        <v>169</v>
      </c>
      <c r="I26" s="126" t="s">
        <v>170</v>
      </c>
      <c r="J26" s="124"/>
      <c r="K26" s="126"/>
    </row>
    <row r="27" spans="1:11" x14ac:dyDescent="0.2">
      <c r="A27" s="20" t="s">
        <v>391</v>
      </c>
      <c r="B27" s="55">
        <v>0</v>
      </c>
      <c r="C27" s="138">
        <f>IF(B47=0, "-", B27/B47)</f>
        <v>0</v>
      </c>
      <c r="D27" s="55">
        <v>2</v>
      </c>
      <c r="E27" s="78">
        <f>IF(D47=0, "-", D27/D47)</f>
        <v>7.9020150138285259E-4</v>
      </c>
      <c r="F27" s="128">
        <v>2</v>
      </c>
      <c r="G27" s="138">
        <f>IF(F47=0, "-", F27/F47)</f>
        <v>2.0927069163963587E-4</v>
      </c>
      <c r="H27" s="55">
        <v>7</v>
      </c>
      <c r="I27" s="78">
        <f>IF(H47=0, "-", H27/H47)</f>
        <v>6.437965602869493E-4</v>
      </c>
      <c r="J27" s="77">
        <f t="shared" ref="J27:J45" si="2">IF(D27=0, "-", IF((B27-D27)/D27&lt;10, (B27-D27)/D27, "&gt;999%"))</f>
        <v>-1</v>
      </c>
      <c r="K27" s="78">
        <f t="shared" ref="K27:K45" si="3">IF(H27=0, "-", IF((F27-H27)/H27&lt;10, (F27-H27)/H27, "&gt;999%"))</f>
        <v>-0.7142857142857143</v>
      </c>
    </row>
    <row r="28" spans="1:11" x14ac:dyDescent="0.2">
      <c r="A28" s="20" t="s">
        <v>392</v>
      </c>
      <c r="B28" s="55">
        <v>70</v>
      </c>
      <c r="C28" s="138">
        <f>IF(B47=0, "-", B28/B47)</f>
        <v>2.88659793814433E-2</v>
      </c>
      <c r="D28" s="55">
        <v>21</v>
      </c>
      <c r="E28" s="78">
        <f>IF(D47=0, "-", D28/D47)</f>
        <v>8.2971157645199533E-3</v>
      </c>
      <c r="F28" s="128">
        <v>255</v>
      </c>
      <c r="G28" s="138">
        <f>IF(F47=0, "-", F28/F47)</f>
        <v>2.6682013184053572E-2</v>
      </c>
      <c r="H28" s="55">
        <v>73</v>
      </c>
      <c r="I28" s="78">
        <f>IF(H47=0, "-", H28/H47)</f>
        <v>6.713878414421043E-3</v>
      </c>
      <c r="J28" s="77">
        <f t="shared" si="2"/>
        <v>2.3333333333333335</v>
      </c>
      <c r="K28" s="78">
        <f t="shared" si="3"/>
        <v>2.493150684931507</v>
      </c>
    </row>
    <row r="29" spans="1:11" x14ac:dyDescent="0.2">
      <c r="A29" s="20" t="s">
        <v>393</v>
      </c>
      <c r="B29" s="55">
        <v>205</v>
      </c>
      <c r="C29" s="138">
        <f>IF(B47=0, "-", B29/B47)</f>
        <v>8.4536082474226809E-2</v>
      </c>
      <c r="D29" s="55">
        <v>350</v>
      </c>
      <c r="E29" s="78">
        <f>IF(D47=0, "-", D29/D47)</f>
        <v>0.1382852627419992</v>
      </c>
      <c r="F29" s="128">
        <v>879</v>
      </c>
      <c r="G29" s="138">
        <f>IF(F47=0, "-", F29/F47)</f>
        <v>9.1974468975619963E-2</v>
      </c>
      <c r="H29" s="55">
        <v>1238</v>
      </c>
      <c r="I29" s="78">
        <f>IF(H47=0, "-", H29/H47)</f>
        <v>0.11386002023360618</v>
      </c>
      <c r="J29" s="77">
        <f t="shared" si="2"/>
        <v>-0.41428571428571431</v>
      </c>
      <c r="K29" s="78">
        <f t="shared" si="3"/>
        <v>-0.28998384491114704</v>
      </c>
    </row>
    <row r="30" spans="1:11" x14ac:dyDescent="0.2">
      <c r="A30" s="20" t="s">
        <v>394</v>
      </c>
      <c r="B30" s="55">
        <v>370</v>
      </c>
      <c r="C30" s="138">
        <f>IF(B47=0, "-", B30/B47)</f>
        <v>0.15257731958762888</v>
      </c>
      <c r="D30" s="55">
        <v>321</v>
      </c>
      <c r="E30" s="78">
        <f>IF(D47=0, "-", D30/D47)</f>
        <v>0.12682734097194784</v>
      </c>
      <c r="F30" s="128">
        <v>1296</v>
      </c>
      <c r="G30" s="138">
        <f>IF(F47=0, "-", F30/F47)</f>
        <v>0.13560740818248404</v>
      </c>
      <c r="H30" s="55">
        <v>1766</v>
      </c>
      <c r="I30" s="78">
        <f>IF(H47=0, "-", H30/H47)</f>
        <v>0.16242067506667893</v>
      </c>
      <c r="J30" s="77">
        <f t="shared" si="2"/>
        <v>0.15264797507788161</v>
      </c>
      <c r="K30" s="78">
        <f t="shared" si="3"/>
        <v>-0.26613816534541335</v>
      </c>
    </row>
    <row r="31" spans="1:11" x14ac:dyDescent="0.2">
      <c r="A31" s="20" t="s">
        <v>395</v>
      </c>
      <c r="B31" s="55">
        <v>13</v>
      </c>
      <c r="C31" s="138">
        <f>IF(B47=0, "-", B31/B47)</f>
        <v>5.3608247422680414E-3</v>
      </c>
      <c r="D31" s="55">
        <v>14</v>
      </c>
      <c r="E31" s="78">
        <f>IF(D47=0, "-", D31/D47)</f>
        <v>5.531410509679968E-3</v>
      </c>
      <c r="F31" s="128">
        <v>57</v>
      </c>
      <c r="G31" s="138">
        <f>IF(F47=0, "-", F31/F47)</f>
        <v>5.9642147117296221E-3</v>
      </c>
      <c r="H31" s="55">
        <v>70</v>
      </c>
      <c r="I31" s="78">
        <f>IF(H47=0, "-", H31/H47)</f>
        <v>6.4379656028694934E-3</v>
      </c>
      <c r="J31" s="77">
        <f t="shared" si="2"/>
        <v>-7.1428571428571425E-2</v>
      </c>
      <c r="K31" s="78">
        <f t="shared" si="3"/>
        <v>-0.18571428571428572</v>
      </c>
    </row>
    <row r="32" spans="1:11" x14ac:dyDescent="0.2">
      <c r="A32" s="20" t="s">
        <v>396</v>
      </c>
      <c r="B32" s="55">
        <v>0</v>
      </c>
      <c r="C32" s="138">
        <f>IF(B47=0, "-", B32/B47)</f>
        <v>0</v>
      </c>
      <c r="D32" s="55">
        <v>1</v>
      </c>
      <c r="E32" s="78">
        <f>IF(D47=0, "-", D32/D47)</f>
        <v>3.9510075069142629E-4</v>
      </c>
      <c r="F32" s="128">
        <v>0</v>
      </c>
      <c r="G32" s="138">
        <f>IF(F47=0, "-", F32/F47)</f>
        <v>0</v>
      </c>
      <c r="H32" s="55">
        <v>9</v>
      </c>
      <c r="I32" s="78">
        <f>IF(H47=0, "-", H32/H47)</f>
        <v>8.2773843465464914E-4</v>
      </c>
      <c r="J32" s="77">
        <f t="shared" si="2"/>
        <v>-1</v>
      </c>
      <c r="K32" s="78">
        <f t="shared" si="3"/>
        <v>-1</v>
      </c>
    </row>
    <row r="33" spans="1:11" x14ac:dyDescent="0.2">
      <c r="A33" s="20" t="s">
        <v>397</v>
      </c>
      <c r="B33" s="55">
        <v>99</v>
      </c>
      <c r="C33" s="138">
        <f>IF(B47=0, "-", B33/B47)</f>
        <v>4.0824742268041239E-2</v>
      </c>
      <c r="D33" s="55">
        <v>0</v>
      </c>
      <c r="E33" s="78">
        <f>IF(D47=0, "-", D33/D47)</f>
        <v>0</v>
      </c>
      <c r="F33" s="128">
        <v>639</v>
      </c>
      <c r="G33" s="138">
        <f>IF(F47=0, "-", F33/F47)</f>
        <v>6.6861985978863656E-2</v>
      </c>
      <c r="H33" s="55">
        <v>0</v>
      </c>
      <c r="I33" s="78">
        <f>IF(H47=0, "-", H33/H47)</f>
        <v>0</v>
      </c>
      <c r="J33" s="77" t="str">
        <f t="shared" si="2"/>
        <v>-</v>
      </c>
      <c r="K33" s="78" t="str">
        <f t="shared" si="3"/>
        <v>-</v>
      </c>
    </row>
    <row r="34" spans="1:11" x14ac:dyDescent="0.2">
      <c r="A34" s="20" t="s">
        <v>398</v>
      </c>
      <c r="B34" s="55">
        <v>179</v>
      </c>
      <c r="C34" s="138">
        <f>IF(B47=0, "-", B34/B47)</f>
        <v>7.3814432989690718E-2</v>
      </c>
      <c r="D34" s="55">
        <v>0</v>
      </c>
      <c r="E34" s="78">
        <f>IF(D47=0, "-", D34/D47)</f>
        <v>0</v>
      </c>
      <c r="F34" s="128">
        <v>766</v>
      </c>
      <c r="G34" s="138">
        <f>IF(F47=0, "-", F34/F47)</f>
        <v>8.0150674897980542E-2</v>
      </c>
      <c r="H34" s="55">
        <v>0</v>
      </c>
      <c r="I34" s="78">
        <f>IF(H47=0, "-", H34/H47)</f>
        <v>0</v>
      </c>
      <c r="J34" s="77" t="str">
        <f t="shared" si="2"/>
        <v>-</v>
      </c>
      <c r="K34" s="78" t="str">
        <f t="shared" si="3"/>
        <v>-</v>
      </c>
    </row>
    <row r="35" spans="1:11" x14ac:dyDescent="0.2">
      <c r="A35" s="20" t="s">
        <v>399</v>
      </c>
      <c r="B35" s="55">
        <v>100</v>
      </c>
      <c r="C35" s="138">
        <f>IF(B47=0, "-", B35/B47)</f>
        <v>4.1237113402061855E-2</v>
      </c>
      <c r="D35" s="55">
        <v>135</v>
      </c>
      <c r="E35" s="78">
        <f>IF(D47=0, "-", D35/D47)</f>
        <v>5.3338601343342555E-2</v>
      </c>
      <c r="F35" s="128">
        <v>385</v>
      </c>
      <c r="G35" s="138">
        <f>IF(F47=0, "-", F35/F47)</f>
        <v>4.0284608140629903E-2</v>
      </c>
      <c r="H35" s="55">
        <v>480</v>
      </c>
      <c r="I35" s="78">
        <f>IF(H47=0, "-", H35/H47)</f>
        <v>4.4146049848247951E-2</v>
      </c>
      <c r="J35" s="77">
        <f t="shared" si="2"/>
        <v>-0.25925925925925924</v>
      </c>
      <c r="K35" s="78">
        <f t="shared" si="3"/>
        <v>-0.19791666666666666</v>
      </c>
    </row>
    <row r="36" spans="1:11" x14ac:dyDescent="0.2">
      <c r="A36" s="20" t="s">
        <v>400</v>
      </c>
      <c r="B36" s="55">
        <v>411</v>
      </c>
      <c r="C36" s="138">
        <f>IF(B47=0, "-", B36/B47)</f>
        <v>0.16948453608247421</v>
      </c>
      <c r="D36" s="55">
        <v>626</v>
      </c>
      <c r="E36" s="78">
        <f>IF(D47=0, "-", D36/D47)</f>
        <v>0.24733306993283288</v>
      </c>
      <c r="F36" s="128">
        <v>1650</v>
      </c>
      <c r="G36" s="138">
        <f>IF(F47=0, "-", F36/F47)</f>
        <v>0.17264832060269958</v>
      </c>
      <c r="H36" s="55">
        <v>2774</v>
      </c>
      <c r="I36" s="78">
        <f>IF(H47=0, "-", H36/H47)</f>
        <v>0.25512737974799965</v>
      </c>
      <c r="J36" s="77">
        <f t="shared" si="2"/>
        <v>-0.34345047923322686</v>
      </c>
      <c r="K36" s="78">
        <f t="shared" si="3"/>
        <v>-0.40519105984138426</v>
      </c>
    </row>
    <row r="37" spans="1:11" x14ac:dyDescent="0.2">
      <c r="A37" s="20" t="s">
        <v>401</v>
      </c>
      <c r="B37" s="55">
        <v>177</v>
      </c>
      <c r="C37" s="138">
        <f>IF(B47=0, "-", B37/B47)</f>
        <v>7.2989690721649486E-2</v>
      </c>
      <c r="D37" s="55">
        <v>307</v>
      </c>
      <c r="E37" s="78">
        <f>IF(D47=0, "-", D37/D47)</f>
        <v>0.12129593046226787</v>
      </c>
      <c r="F37" s="128">
        <v>722</v>
      </c>
      <c r="G37" s="138">
        <f>IF(F47=0, "-", F37/F47)</f>
        <v>7.5546719681908542E-2</v>
      </c>
      <c r="H37" s="55">
        <v>1052</v>
      </c>
      <c r="I37" s="78">
        <f>IF(H47=0, "-", H37/H47)</f>
        <v>9.6753425917410096E-2</v>
      </c>
      <c r="J37" s="77">
        <f t="shared" si="2"/>
        <v>-0.42345276872964172</v>
      </c>
      <c r="K37" s="78">
        <f t="shared" si="3"/>
        <v>-0.31368821292775667</v>
      </c>
    </row>
    <row r="38" spans="1:11" x14ac:dyDescent="0.2">
      <c r="A38" s="20" t="s">
        <v>402</v>
      </c>
      <c r="B38" s="55">
        <v>177</v>
      </c>
      <c r="C38" s="138">
        <f>IF(B47=0, "-", B38/B47)</f>
        <v>7.2989690721649486E-2</v>
      </c>
      <c r="D38" s="55">
        <v>245</v>
      </c>
      <c r="E38" s="78">
        <f>IF(D47=0, "-", D38/D47)</f>
        <v>9.6799683919399443E-2</v>
      </c>
      <c r="F38" s="128">
        <v>681</v>
      </c>
      <c r="G38" s="138">
        <f>IF(F47=0, "-", F38/F47)</f>
        <v>7.125667050329601E-2</v>
      </c>
      <c r="H38" s="55">
        <v>1032</v>
      </c>
      <c r="I38" s="78">
        <f>IF(H47=0, "-", H38/H47)</f>
        <v>9.4914007173733106E-2</v>
      </c>
      <c r="J38" s="77">
        <f t="shared" si="2"/>
        <v>-0.27755102040816326</v>
      </c>
      <c r="K38" s="78">
        <f t="shared" si="3"/>
        <v>-0.34011627906976744</v>
      </c>
    </row>
    <row r="39" spans="1:11" x14ac:dyDescent="0.2">
      <c r="A39" s="20" t="s">
        <v>403</v>
      </c>
      <c r="B39" s="55">
        <v>1</v>
      </c>
      <c r="C39" s="138">
        <f>IF(B47=0, "-", B39/B47)</f>
        <v>4.1237113402061858E-4</v>
      </c>
      <c r="D39" s="55">
        <v>4</v>
      </c>
      <c r="E39" s="78">
        <f>IF(D47=0, "-", D39/D47)</f>
        <v>1.5804030027657052E-3</v>
      </c>
      <c r="F39" s="128">
        <v>3</v>
      </c>
      <c r="G39" s="138">
        <f>IF(F47=0, "-", F39/F47)</f>
        <v>3.1390603745945381E-4</v>
      </c>
      <c r="H39" s="55">
        <v>13</v>
      </c>
      <c r="I39" s="78">
        <f>IF(H47=0, "-", H39/H47)</f>
        <v>1.1956221833900487E-3</v>
      </c>
      <c r="J39" s="77">
        <f t="shared" si="2"/>
        <v>-0.75</v>
      </c>
      <c r="K39" s="78">
        <f t="shared" si="3"/>
        <v>-0.76923076923076927</v>
      </c>
    </row>
    <row r="40" spans="1:11" x14ac:dyDescent="0.2">
      <c r="A40" s="20" t="s">
        <v>404</v>
      </c>
      <c r="B40" s="55">
        <v>2</v>
      </c>
      <c r="C40" s="138">
        <f>IF(B47=0, "-", B40/B47)</f>
        <v>8.2474226804123715E-4</v>
      </c>
      <c r="D40" s="55">
        <v>0</v>
      </c>
      <c r="E40" s="78">
        <f>IF(D47=0, "-", D40/D47)</f>
        <v>0</v>
      </c>
      <c r="F40" s="128">
        <v>21</v>
      </c>
      <c r="G40" s="138">
        <f>IF(F47=0, "-", F40/F47)</f>
        <v>2.1973422622161764E-3</v>
      </c>
      <c r="H40" s="55">
        <v>0</v>
      </c>
      <c r="I40" s="78">
        <f>IF(H47=0, "-", H40/H47)</f>
        <v>0</v>
      </c>
      <c r="J40" s="77" t="str">
        <f t="shared" si="2"/>
        <v>-</v>
      </c>
      <c r="K40" s="78" t="str">
        <f t="shared" si="3"/>
        <v>-</v>
      </c>
    </row>
    <row r="41" spans="1:11" x14ac:dyDescent="0.2">
      <c r="A41" s="20" t="s">
        <v>405</v>
      </c>
      <c r="B41" s="55">
        <v>0</v>
      </c>
      <c r="C41" s="138">
        <f>IF(B47=0, "-", B41/B47)</f>
        <v>0</v>
      </c>
      <c r="D41" s="55">
        <v>0</v>
      </c>
      <c r="E41" s="78">
        <f>IF(D47=0, "-", D41/D47)</f>
        <v>0</v>
      </c>
      <c r="F41" s="128">
        <v>8</v>
      </c>
      <c r="G41" s="138">
        <f>IF(F47=0, "-", F41/F47)</f>
        <v>8.3708276655854348E-4</v>
      </c>
      <c r="H41" s="55">
        <v>0</v>
      </c>
      <c r="I41" s="78">
        <f>IF(H47=0, "-", H41/H47)</f>
        <v>0</v>
      </c>
      <c r="J41" s="77" t="str">
        <f t="shared" si="2"/>
        <v>-</v>
      </c>
      <c r="K41" s="78" t="str">
        <f t="shared" si="3"/>
        <v>-</v>
      </c>
    </row>
    <row r="42" spans="1:11" x14ac:dyDescent="0.2">
      <c r="A42" s="20" t="s">
        <v>406</v>
      </c>
      <c r="B42" s="55">
        <v>213</v>
      </c>
      <c r="C42" s="138">
        <f>IF(B47=0, "-", B42/B47)</f>
        <v>8.7835051546391749E-2</v>
      </c>
      <c r="D42" s="55">
        <v>194</v>
      </c>
      <c r="E42" s="78">
        <f>IF(D47=0, "-", D42/D47)</f>
        <v>7.6649545634136701E-2</v>
      </c>
      <c r="F42" s="128">
        <v>830</v>
      </c>
      <c r="G42" s="138">
        <f>IF(F47=0, "-", F42/F47)</f>
        <v>8.684733703044889E-2</v>
      </c>
      <c r="H42" s="55">
        <v>972</v>
      </c>
      <c r="I42" s="78">
        <f>IF(H47=0, "-", H42/H47)</f>
        <v>8.9395750942702107E-2</v>
      </c>
      <c r="J42" s="77">
        <f t="shared" si="2"/>
        <v>9.7938144329896906E-2</v>
      </c>
      <c r="K42" s="78">
        <f t="shared" si="3"/>
        <v>-0.14609053497942387</v>
      </c>
    </row>
    <row r="43" spans="1:11" x14ac:dyDescent="0.2">
      <c r="A43" s="20" t="s">
        <v>407</v>
      </c>
      <c r="B43" s="55">
        <v>0</v>
      </c>
      <c r="C43" s="138">
        <f>IF(B47=0, "-", B43/B47)</f>
        <v>0</v>
      </c>
      <c r="D43" s="55">
        <v>3</v>
      </c>
      <c r="E43" s="78">
        <f>IF(D47=0, "-", D43/D47)</f>
        <v>1.185302252074279E-3</v>
      </c>
      <c r="F43" s="128">
        <v>6</v>
      </c>
      <c r="G43" s="138">
        <f>IF(F47=0, "-", F43/F47)</f>
        <v>6.2781207491890761E-4</v>
      </c>
      <c r="H43" s="55">
        <v>6</v>
      </c>
      <c r="I43" s="78">
        <f>IF(H47=0, "-", H43/H47)</f>
        <v>5.5182562310309943E-4</v>
      </c>
      <c r="J43" s="77">
        <f t="shared" si="2"/>
        <v>-1</v>
      </c>
      <c r="K43" s="78">
        <f t="shared" si="3"/>
        <v>0</v>
      </c>
    </row>
    <row r="44" spans="1:11" x14ac:dyDescent="0.2">
      <c r="A44" s="20" t="s">
        <v>408</v>
      </c>
      <c r="B44" s="55">
        <v>110</v>
      </c>
      <c r="C44" s="138">
        <f>IF(B47=0, "-", B44/B47)</f>
        <v>4.536082474226804E-2</v>
      </c>
      <c r="D44" s="55">
        <v>68</v>
      </c>
      <c r="E44" s="78">
        <f>IF(D47=0, "-", D44/D47)</f>
        <v>2.6866851047016988E-2</v>
      </c>
      <c r="F44" s="128">
        <v>344</v>
      </c>
      <c r="G44" s="138">
        <f>IF(F47=0, "-", F44/F47)</f>
        <v>3.5994558962017371E-2</v>
      </c>
      <c r="H44" s="55">
        <v>271</v>
      </c>
      <c r="I44" s="78">
        <f>IF(H47=0, "-", H44/H47)</f>
        <v>2.4924123976823323E-2</v>
      </c>
      <c r="J44" s="77">
        <f t="shared" si="2"/>
        <v>0.61764705882352944</v>
      </c>
      <c r="K44" s="78">
        <f t="shared" si="3"/>
        <v>0.26937269372693728</v>
      </c>
    </row>
    <row r="45" spans="1:11" x14ac:dyDescent="0.2">
      <c r="A45" s="20" t="s">
        <v>409</v>
      </c>
      <c r="B45" s="55">
        <v>298</v>
      </c>
      <c r="C45" s="138">
        <f>IF(B47=0, "-", B45/B47)</f>
        <v>0.12288659793814433</v>
      </c>
      <c r="D45" s="55">
        <v>240</v>
      </c>
      <c r="E45" s="78">
        <f>IF(D47=0, "-", D45/D47)</f>
        <v>9.4824180165942309E-2</v>
      </c>
      <c r="F45" s="128">
        <v>1013</v>
      </c>
      <c r="G45" s="138">
        <f>IF(F47=0, "-", F45/F47)</f>
        <v>0.10599560531547557</v>
      </c>
      <c r="H45" s="55">
        <v>1110</v>
      </c>
      <c r="I45" s="78">
        <f>IF(H47=0, "-", H45/H47)</f>
        <v>0.1020877402740734</v>
      </c>
      <c r="J45" s="77">
        <f t="shared" si="2"/>
        <v>0.24166666666666667</v>
      </c>
      <c r="K45" s="78">
        <f t="shared" si="3"/>
        <v>-8.7387387387387383E-2</v>
      </c>
    </row>
    <row r="46" spans="1:11" x14ac:dyDescent="0.2">
      <c r="A46" s="129"/>
      <c r="B46" s="82"/>
      <c r="D46" s="82"/>
      <c r="E46" s="86"/>
      <c r="F46" s="130"/>
      <c r="H46" s="82"/>
      <c r="I46" s="86"/>
      <c r="J46" s="85"/>
      <c r="K46" s="86"/>
    </row>
    <row r="47" spans="1:11" s="38" customFormat="1" x14ac:dyDescent="0.2">
      <c r="A47" s="131" t="s">
        <v>410</v>
      </c>
      <c r="B47" s="32">
        <f>SUM(B27:B46)</f>
        <v>2425</v>
      </c>
      <c r="C47" s="132">
        <f>B47/24634</f>
        <v>9.8441178858488271E-2</v>
      </c>
      <c r="D47" s="32">
        <f>SUM(D27:D46)</f>
        <v>2531</v>
      </c>
      <c r="E47" s="133">
        <f>D47/25100</f>
        <v>0.10083665338645419</v>
      </c>
      <c r="F47" s="121">
        <f>SUM(F27:F46)</f>
        <v>9557</v>
      </c>
      <c r="G47" s="134">
        <f>F47/91758</f>
        <v>0.10415440615532161</v>
      </c>
      <c r="H47" s="32">
        <f>SUM(H27:H46)</f>
        <v>10873</v>
      </c>
      <c r="I47" s="133">
        <f>H47/113881</f>
        <v>9.5476857421343334E-2</v>
      </c>
      <c r="J47" s="35">
        <f>IF(D47=0, "-", IF((B47-D47)/D47&lt;10, (B47-D47)/D47, "&gt;999%"))</f>
        <v>-4.1880679573291189E-2</v>
      </c>
      <c r="K47" s="36">
        <f>IF(H47=0, "-", IF((F47-H47)/H47&lt;10, (F47-H47)/H47, "&gt;999%"))</f>
        <v>-0.12103375333394648</v>
      </c>
    </row>
    <row r="48" spans="1:11" x14ac:dyDescent="0.2">
      <c r="B48" s="130"/>
      <c r="D48" s="130"/>
      <c r="F48" s="130"/>
      <c r="H48" s="130"/>
    </row>
    <row r="49" spans="1:11" x14ac:dyDescent="0.2">
      <c r="A49" s="123" t="s">
        <v>411</v>
      </c>
      <c r="B49" s="124" t="s">
        <v>169</v>
      </c>
      <c r="C49" s="125" t="s">
        <v>170</v>
      </c>
      <c r="D49" s="124" t="s">
        <v>169</v>
      </c>
      <c r="E49" s="126" t="s">
        <v>170</v>
      </c>
      <c r="F49" s="125" t="s">
        <v>169</v>
      </c>
      <c r="G49" s="125" t="s">
        <v>170</v>
      </c>
      <c r="H49" s="124" t="s">
        <v>169</v>
      </c>
      <c r="I49" s="126" t="s">
        <v>170</v>
      </c>
      <c r="J49" s="124"/>
      <c r="K49" s="126"/>
    </row>
    <row r="50" spans="1:11" x14ac:dyDescent="0.2">
      <c r="A50" s="20" t="s">
        <v>412</v>
      </c>
      <c r="B50" s="55">
        <v>33</v>
      </c>
      <c r="C50" s="138">
        <f>IF(B61=0, "-", B50/B61)</f>
        <v>7.0512820512820512E-2</v>
      </c>
      <c r="D50" s="55">
        <v>34</v>
      </c>
      <c r="E50" s="78">
        <f>IF(D61=0, "-", D50/D61)</f>
        <v>0.12927756653992395</v>
      </c>
      <c r="F50" s="128">
        <v>113</v>
      </c>
      <c r="G50" s="138">
        <f>IF(F61=0, "-", F50/F61)</f>
        <v>7.4784910655195241E-2</v>
      </c>
      <c r="H50" s="55">
        <v>228</v>
      </c>
      <c r="I50" s="78">
        <f>IF(H61=0, "-", H50/H61)</f>
        <v>0.17312072892938496</v>
      </c>
      <c r="J50" s="77">
        <f t="shared" ref="J50:J59" si="4">IF(D50=0, "-", IF((B50-D50)/D50&lt;10, (B50-D50)/D50, "&gt;999%"))</f>
        <v>-2.9411764705882353E-2</v>
      </c>
      <c r="K50" s="78">
        <f t="shared" ref="K50:K59" si="5">IF(H50=0, "-", IF((F50-H50)/H50&lt;10, (F50-H50)/H50, "&gt;999%"))</f>
        <v>-0.50438596491228072</v>
      </c>
    </row>
    <row r="51" spans="1:11" x14ac:dyDescent="0.2">
      <c r="A51" s="20" t="s">
        <v>413</v>
      </c>
      <c r="B51" s="55">
        <v>111</v>
      </c>
      <c r="C51" s="138">
        <f>IF(B61=0, "-", B51/B61)</f>
        <v>0.23717948717948717</v>
      </c>
      <c r="D51" s="55">
        <v>0</v>
      </c>
      <c r="E51" s="78">
        <f>IF(D61=0, "-", D51/D61)</f>
        <v>0</v>
      </c>
      <c r="F51" s="128">
        <v>325</v>
      </c>
      <c r="G51" s="138">
        <f>IF(F61=0, "-", F51/F61)</f>
        <v>0.21508934480476505</v>
      </c>
      <c r="H51" s="55">
        <v>22</v>
      </c>
      <c r="I51" s="78">
        <f>IF(H61=0, "-", H51/H61)</f>
        <v>1.6704631738800303E-2</v>
      </c>
      <c r="J51" s="77" t="str">
        <f t="shared" si="4"/>
        <v>-</v>
      </c>
      <c r="K51" s="78" t="str">
        <f t="shared" si="5"/>
        <v>&gt;999%</v>
      </c>
    </row>
    <row r="52" spans="1:11" x14ac:dyDescent="0.2">
      <c r="A52" s="20" t="s">
        <v>414</v>
      </c>
      <c r="B52" s="55">
        <v>65</v>
      </c>
      <c r="C52" s="138">
        <f>IF(B61=0, "-", B52/B61)</f>
        <v>0.1388888888888889</v>
      </c>
      <c r="D52" s="55">
        <v>39</v>
      </c>
      <c r="E52" s="78">
        <f>IF(D61=0, "-", D52/D61)</f>
        <v>0.14828897338403041</v>
      </c>
      <c r="F52" s="128">
        <v>244</v>
      </c>
      <c r="G52" s="138">
        <f>IF(F61=0, "-", F52/F61)</f>
        <v>0.16148246194573129</v>
      </c>
      <c r="H52" s="55">
        <v>198</v>
      </c>
      <c r="I52" s="78">
        <f>IF(H61=0, "-", H52/H61)</f>
        <v>0.15034168564920272</v>
      </c>
      <c r="J52" s="77">
        <f t="shared" si="4"/>
        <v>0.66666666666666663</v>
      </c>
      <c r="K52" s="78">
        <f t="shared" si="5"/>
        <v>0.23232323232323232</v>
      </c>
    </row>
    <row r="53" spans="1:11" x14ac:dyDescent="0.2">
      <c r="A53" s="20" t="s">
        <v>415</v>
      </c>
      <c r="B53" s="55">
        <v>5</v>
      </c>
      <c r="C53" s="138">
        <f>IF(B61=0, "-", B53/B61)</f>
        <v>1.0683760683760684E-2</v>
      </c>
      <c r="D53" s="55">
        <v>24</v>
      </c>
      <c r="E53" s="78">
        <f>IF(D61=0, "-", D53/D61)</f>
        <v>9.125475285171103E-2</v>
      </c>
      <c r="F53" s="128">
        <v>28</v>
      </c>
      <c r="G53" s="138">
        <f>IF(F61=0, "-", F53/F61)</f>
        <v>1.8530774321641297E-2</v>
      </c>
      <c r="H53" s="55">
        <v>82</v>
      </c>
      <c r="I53" s="78">
        <f>IF(H61=0, "-", H53/H61)</f>
        <v>6.2262718299164771E-2</v>
      </c>
      <c r="J53" s="77">
        <f t="shared" si="4"/>
        <v>-0.79166666666666663</v>
      </c>
      <c r="K53" s="78">
        <f t="shared" si="5"/>
        <v>-0.65853658536585369</v>
      </c>
    </row>
    <row r="54" spans="1:11" x14ac:dyDescent="0.2">
      <c r="A54" s="20" t="s">
        <v>416</v>
      </c>
      <c r="B54" s="55">
        <v>0</v>
      </c>
      <c r="C54" s="138">
        <f>IF(B61=0, "-", B54/B61)</f>
        <v>0</v>
      </c>
      <c r="D54" s="55">
        <v>0</v>
      </c>
      <c r="E54" s="78">
        <f>IF(D61=0, "-", D54/D61)</f>
        <v>0</v>
      </c>
      <c r="F54" s="128">
        <v>1</v>
      </c>
      <c r="G54" s="138">
        <f>IF(F61=0, "-", F54/F61)</f>
        <v>6.6181336863004633E-4</v>
      </c>
      <c r="H54" s="55">
        <v>1</v>
      </c>
      <c r="I54" s="78">
        <f>IF(H61=0, "-", H54/H61)</f>
        <v>7.5930144267274111E-4</v>
      </c>
      <c r="J54" s="77" t="str">
        <f t="shared" si="4"/>
        <v>-</v>
      </c>
      <c r="K54" s="78">
        <f t="shared" si="5"/>
        <v>0</v>
      </c>
    </row>
    <row r="55" spans="1:11" x14ac:dyDescent="0.2">
      <c r="A55" s="20" t="s">
        <v>417</v>
      </c>
      <c r="B55" s="55">
        <v>31</v>
      </c>
      <c r="C55" s="138">
        <f>IF(B61=0, "-", B55/B61)</f>
        <v>6.623931623931624E-2</v>
      </c>
      <c r="D55" s="55">
        <v>30</v>
      </c>
      <c r="E55" s="78">
        <f>IF(D61=0, "-", D55/D61)</f>
        <v>0.11406844106463879</v>
      </c>
      <c r="F55" s="128">
        <v>101</v>
      </c>
      <c r="G55" s="138">
        <f>IF(F61=0, "-", F55/F61)</f>
        <v>6.6843150231634674E-2</v>
      </c>
      <c r="H55" s="55">
        <v>93</v>
      </c>
      <c r="I55" s="78">
        <f>IF(H61=0, "-", H55/H61)</f>
        <v>7.0615034168564919E-2</v>
      </c>
      <c r="J55" s="77">
        <f t="shared" si="4"/>
        <v>3.3333333333333333E-2</v>
      </c>
      <c r="K55" s="78">
        <f t="shared" si="5"/>
        <v>8.6021505376344093E-2</v>
      </c>
    </row>
    <row r="56" spans="1:11" x14ac:dyDescent="0.2">
      <c r="A56" s="20" t="s">
        <v>418</v>
      </c>
      <c r="B56" s="55">
        <v>38</v>
      </c>
      <c r="C56" s="138">
        <f>IF(B61=0, "-", B56/B61)</f>
        <v>8.11965811965812E-2</v>
      </c>
      <c r="D56" s="55">
        <v>39</v>
      </c>
      <c r="E56" s="78">
        <f>IF(D61=0, "-", D56/D61)</f>
        <v>0.14828897338403041</v>
      </c>
      <c r="F56" s="128">
        <v>136</v>
      </c>
      <c r="G56" s="138">
        <f>IF(F61=0, "-", F56/F61)</f>
        <v>9.0006618133686295E-2</v>
      </c>
      <c r="H56" s="55">
        <v>184</v>
      </c>
      <c r="I56" s="78">
        <f>IF(H61=0, "-", H56/H61)</f>
        <v>0.13971146545178437</v>
      </c>
      <c r="J56" s="77">
        <f t="shared" si="4"/>
        <v>-2.564102564102564E-2</v>
      </c>
      <c r="K56" s="78">
        <f t="shared" si="5"/>
        <v>-0.2608695652173913</v>
      </c>
    </row>
    <row r="57" spans="1:11" x14ac:dyDescent="0.2">
      <c r="A57" s="20" t="s">
        <v>419</v>
      </c>
      <c r="B57" s="55">
        <v>52</v>
      </c>
      <c r="C57" s="138">
        <f>IF(B61=0, "-", B57/B61)</f>
        <v>0.1111111111111111</v>
      </c>
      <c r="D57" s="55">
        <v>38</v>
      </c>
      <c r="E57" s="78">
        <f>IF(D61=0, "-", D57/D61)</f>
        <v>0.14448669201520911</v>
      </c>
      <c r="F57" s="128">
        <v>205</v>
      </c>
      <c r="G57" s="138">
        <f>IF(F61=0, "-", F57/F61)</f>
        <v>0.13567174056915951</v>
      </c>
      <c r="H57" s="55">
        <v>195</v>
      </c>
      <c r="I57" s="78">
        <f>IF(H61=0, "-", H57/H61)</f>
        <v>0.1480637813211845</v>
      </c>
      <c r="J57" s="77">
        <f t="shared" si="4"/>
        <v>0.36842105263157893</v>
      </c>
      <c r="K57" s="78">
        <f t="shared" si="5"/>
        <v>5.128205128205128E-2</v>
      </c>
    </row>
    <row r="58" spans="1:11" x14ac:dyDescent="0.2">
      <c r="A58" s="20" t="s">
        <v>420</v>
      </c>
      <c r="B58" s="55">
        <v>52</v>
      </c>
      <c r="C58" s="138">
        <f>IF(B61=0, "-", B58/B61)</f>
        <v>0.1111111111111111</v>
      </c>
      <c r="D58" s="55">
        <v>19</v>
      </c>
      <c r="E58" s="78">
        <f>IF(D61=0, "-", D58/D61)</f>
        <v>7.2243346007604556E-2</v>
      </c>
      <c r="F58" s="128">
        <v>151</v>
      </c>
      <c r="G58" s="138">
        <f>IF(F61=0, "-", F58/F61)</f>
        <v>9.9933818663136997E-2</v>
      </c>
      <c r="H58" s="55">
        <v>109</v>
      </c>
      <c r="I58" s="78">
        <f>IF(H61=0, "-", H58/H61)</f>
        <v>8.2763857251328773E-2</v>
      </c>
      <c r="J58" s="77">
        <f t="shared" si="4"/>
        <v>1.736842105263158</v>
      </c>
      <c r="K58" s="78">
        <f t="shared" si="5"/>
        <v>0.38532110091743121</v>
      </c>
    </row>
    <row r="59" spans="1:11" x14ac:dyDescent="0.2">
      <c r="A59" s="20" t="s">
        <v>421</v>
      </c>
      <c r="B59" s="55">
        <v>81</v>
      </c>
      <c r="C59" s="138">
        <f>IF(B61=0, "-", B59/B61)</f>
        <v>0.17307692307692307</v>
      </c>
      <c r="D59" s="55">
        <v>40</v>
      </c>
      <c r="E59" s="78">
        <f>IF(D61=0, "-", D59/D61)</f>
        <v>0.15209125475285171</v>
      </c>
      <c r="F59" s="128">
        <v>207</v>
      </c>
      <c r="G59" s="138">
        <f>IF(F61=0, "-", F59/F61)</f>
        <v>0.13699536730641959</v>
      </c>
      <c r="H59" s="55">
        <v>205</v>
      </c>
      <c r="I59" s="78">
        <f>IF(H61=0, "-", H59/H61)</f>
        <v>0.15565679574791191</v>
      </c>
      <c r="J59" s="77">
        <f t="shared" si="4"/>
        <v>1.0249999999999999</v>
      </c>
      <c r="K59" s="78">
        <f t="shared" si="5"/>
        <v>9.7560975609756097E-3</v>
      </c>
    </row>
    <row r="60" spans="1:11" x14ac:dyDescent="0.2">
      <c r="A60" s="129"/>
      <c r="B60" s="82"/>
      <c r="D60" s="82"/>
      <c r="E60" s="86"/>
      <c r="F60" s="130"/>
      <c r="H60" s="82"/>
      <c r="I60" s="86"/>
      <c r="J60" s="85"/>
      <c r="K60" s="86"/>
    </row>
    <row r="61" spans="1:11" s="38" customFormat="1" x14ac:dyDescent="0.2">
      <c r="A61" s="131" t="s">
        <v>422</v>
      </c>
      <c r="B61" s="32">
        <f>SUM(B50:B60)</f>
        <v>468</v>
      </c>
      <c r="C61" s="132">
        <f>B61/24634</f>
        <v>1.899813266217423E-2</v>
      </c>
      <c r="D61" s="32">
        <f>SUM(D50:D60)</f>
        <v>263</v>
      </c>
      <c r="E61" s="133">
        <f>D61/25100</f>
        <v>1.047808764940239E-2</v>
      </c>
      <c r="F61" s="121">
        <f>SUM(F50:F60)</f>
        <v>1511</v>
      </c>
      <c r="G61" s="134">
        <f>F61/91758</f>
        <v>1.6467229015453694E-2</v>
      </c>
      <c r="H61" s="32">
        <f>SUM(H50:H60)</f>
        <v>1317</v>
      </c>
      <c r="I61" s="133">
        <f>H61/113881</f>
        <v>1.1564703506291655E-2</v>
      </c>
      <c r="J61" s="35">
        <f>IF(D61=0, "-", IF((B61-D61)/D61&lt;10, (B61-D61)/D61, "&gt;999%"))</f>
        <v>0.77946768060836502</v>
      </c>
      <c r="K61" s="36">
        <f>IF(H61=0, "-", IF((F61-H61)/H61&lt;10, (F61-H61)/H61, "&gt;999%"))</f>
        <v>0.14730447987851178</v>
      </c>
    </row>
    <row r="62" spans="1:11" x14ac:dyDescent="0.2">
      <c r="B62" s="130"/>
      <c r="D62" s="130"/>
      <c r="F62" s="130"/>
      <c r="H62" s="130"/>
    </row>
    <row r="63" spans="1:11" s="38" customFormat="1" x14ac:dyDescent="0.2">
      <c r="A63" s="131" t="s">
        <v>423</v>
      </c>
      <c r="B63" s="32">
        <v>2893</v>
      </c>
      <c r="C63" s="132">
        <f>B63/24634</f>
        <v>0.1174393115206625</v>
      </c>
      <c r="D63" s="32">
        <v>2794</v>
      </c>
      <c r="E63" s="133">
        <f>D63/25100</f>
        <v>0.11131474103585658</v>
      </c>
      <c r="F63" s="121">
        <v>11068</v>
      </c>
      <c r="G63" s="134">
        <f>F63/91758</f>
        <v>0.1206216351707753</v>
      </c>
      <c r="H63" s="32">
        <v>12190</v>
      </c>
      <c r="I63" s="133">
        <f>H63/113881</f>
        <v>0.10704156092763499</v>
      </c>
      <c r="J63" s="35">
        <f>IF(D63=0, "-", IF((B63-D63)/D63&lt;10, (B63-D63)/D63, "&gt;999%"))</f>
        <v>3.5433070866141732E-2</v>
      </c>
      <c r="K63" s="36">
        <f>IF(H63=0, "-", IF((F63-H63)/H63&lt;10, (F63-H63)/H63, "&gt;999%"))</f>
        <v>-9.2042657916324863E-2</v>
      </c>
    </row>
    <row r="64" spans="1:11" x14ac:dyDescent="0.2">
      <c r="B64" s="130"/>
      <c r="D64" s="130"/>
      <c r="F64" s="130"/>
      <c r="H64" s="130"/>
    </row>
    <row r="65" spans="1:11" ht="15.75" x14ac:dyDescent="0.25">
      <c r="A65" s="122" t="s">
        <v>37</v>
      </c>
      <c r="B65" s="170" t="s">
        <v>4</v>
      </c>
      <c r="C65" s="172"/>
      <c r="D65" s="172"/>
      <c r="E65" s="171"/>
      <c r="F65" s="170" t="s">
        <v>167</v>
      </c>
      <c r="G65" s="172"/>
      <c r="H65" s="172"/>
      <c r="I65" s="171"/>
      <c r="J65" s="170" t="s">
        <v>168</v>
      </c>
      <c r="K65" s="171"/>
    </row>
    <row r="66" spans="1:11" x14ac:dyDescent="0.2">
      <c r="A66" s="16"/>
      <c r="B66" s="170">
        <f>VALUE(RIGHT($B$2, 4))</f>
        <v>2020</v>
      </c>
      <c r="C66" s="171"/>
      <c r="D66" s="170">
        <f>B66-1</f>
        <v>2019</v>
      </c>
      <c r="E66" s="178"/>
      <c r="F66" s="170">
        <f>B66</f>
        <v>2020</v>
      </c>
      <c r="G66" s="178"/>
      <c r="H66" s="170">
        <f>D66</f>
        <v>2019</v>
      </c>
      <c r="I66" s="178"/>
      <c r="J66" s="13" t="s">
        <v>8</v>
      </c>
      <c r="K66" s="14" t="s">
        <v>5</v>
      </c>
    </row>
    <row r="67" spans="1:11" x14ac:dyDescent="0.2">
      <c r="A67" s="123" t="s">
        <v>424</v>
      </c>
      <c r="B67" s="124" t="s">
        <v>169</v>
      </c>
      <c r="C67" s="125" t="s">
        <v>170</v>
      </c>
      <c r="D67" s="124" t="s">
        <v>169</v>
      </c>
      <c r="E67" s="126" t="s">
        <v>170</v>
      </c>
      <c r="F67" s="125" t="s">
        <v>169</v>
      </c>
      <c r="G67" s="125" t="s">
        <v>170</v>
      </c>
      <c r="H67" s="124" t="s">
        <v>169</v>
      </c>
      <c r="I67" s="126" t="s">
        <v>170</v>
      </c>
      <c r="J67" s="124"/>
      <c r="K67" s="126"/>
    </row>
    <row r="68" spans="1:11" x14ac:dyDescent="0.2">
      <c r="A68" s="20" t="s">
        <v>425</v>
      </c>
      <c r="B68" s="55">
        <v>3</v>
      </c>
      <c r="C68" s="138">
        <f>IF(B92=0, "-", B68/B92)</f>
        <v>8.4127874369040938E-4</v>
      </c>
      <c r="D68" s="55">
        <v>0</v>
      </c>
      <c r="E68" s="78">
        <f>IF(D92=0, "-", D68/D92)</f>
        <v>0</v>
      </c>
      <c r="F68" s="128">
        <v>5</v>
      </c>
      <c r="G68" s="138">
        <f>IF(F92=0, "-", F68/F92)</f>
        <v>3.5665882017262289E-4</v>
      </c>
      <c r="H68" s="55">
        <v>0</v>
      </c>
      <c r="I68" s="78">
        <f>IF(H92=0, "-", H68/H92)</f>
        <v>0</v>
      </c>
      <c r="J68" s="77" t="str">
        <f t="shared" ref="J68:J90" si="6">IF(D68=0, "-", IF((B68-D68)/D68&lt;10, (B68-D68)/D68, "&gt;999%"))</f>
        <v>-</v>
      </c>
      <c r="K68" s="78" t="str">
        <f t="shared" ref="K68:K90" si="7">IF(H68=0, "-", IF((F68-H68)/H68&lt;10, (F68-H68)/H68, "&gt;999%"))</f>
        <v>-</v>
      </c>
    </row>
    <row r="69" spans="1:11" x14ac:dyDescent="0.2">
      <c r="A69" s="20" t="s">
        <v>426</v>
      </c>
      <c r="B69" s="55">
        <v>25</v>
      </c>
      <c r="C69" s="138">
        <f>IF(B92=0, "-", B69/B92)</f>
        <v>7.0106561974200782E-3</v>
      </c>
      <c r="D69" s="55">
        <v>60</v>
      </c>
      <c r="E69" s="78">
        <f>IF(D92=0, "-", D69/D92)</f>
        <v>1.4167650531286895E-2</v>
      </c>
      <c r="F69" s="128">
        <v>165</v>
      </c>
      <c r="G69" s="138">
        <f>IF(F92=0, "-", F69/F92)</f>
        <v>1.1769741065696554E-2</v>
      </c>
      <c r="H69" s="55">
        <v>278</v>
      </c>
      <c r="I69" s="78">
        <f>IF(H92=0, "-", H69/H92)</f>
        <v>1.5604827392646646E-2</v>
      </c>
      <c r="J69" s="77">
        <f t="shared" si="6"/>
        <v>-0.58333333333333337</v>
      </c>
      <c r="K69" s="78">
        <f t="shared" si="7"/>
        <v>-0.40647482014388492</v>
      </c>
    </row>
    <row r="70" spans="1:11" x14ac:dyDescent="0.2">
      <c r="A70" s="20" t="s">
        <v>427</v>
      </c>
      <c r="B70" s="55">
        <v>23</v>
      </c>
      <c r="C70" s="138">
        <f>IF(B92=0, "-", B70/B92)</f>
        <v>6.4498037016264718E-3</v>
      </c>
      <c r="D70" s="55">
        <v>10</v>
      </c>
      <c r="E70" s="78">
        <f>IF(D92=0, "-", D70/D92)</f>
        <v>2.3612750885478157E-3</v>
      </c>
      <c r="F70" s="128">
        <v>84</v>
      </c>
      <c r="G70" s="138">
        <f>IF(F92=0, "-", F70/F92)</f>
        <v>5.9918681789000641E-3</v>
      </c>
      <c r="H70" s="55">
        <v>36</v>
      </c>
      <c r="I70" s="78">
        <f>IF(H92=0, "-", H70/H92)</f>
        <v>2.0207690148751054E-3</v>
      </c>
      <c r="J70" s="77">
        <f t="shared" si="6"/>
        <v>1.3</v>
      </c>
      <c r="K70" s="78">
        <f t="shared" si="7"/>
        <v>1.3333333333333333</v>
      </c>
    </row>
    <row r="71" spans="1:11" x14ac:dyDescent="0.2">
      <c r="A71" s="20" t="s">
        <v>428</v>
      </c>
      <c r="B71" s="55">
        <v>47</v>
      </c>
      <c r="C71" s="138">
        <f>IF(B92=0, "-", B71/B92)</f>
        <v>1.3180033651149748E-2</v>
      </c>
      <c r="D71" s="55">
        <v>38</v>
      </c>
      <c r="E71" s="78">
        <f>IF(D92=0, "-", D71/D92)</f>
        <v>8.9728453364817003E-3</v>
      </c>
      <c r="F71" s="128">
        <v>240</v>
      </c>
      <c r="G71" s="138">
        <f>IF(F92=0, "-", F71/F92)</f>
        <v>1.7119623368285899E-2</v>
      </c>
      <c r="H71" s="55">
        <v>423</v>
      </c>
      <c r="I71" s="78">
        <f>IF(H92=0, "-", H71/H92)</f>
        <v>2.3744035924782487E-2</v>
      </c>
      <c r="J71" s="77">
        <f t="shared" si="6"/>
        <v>0.23684210526315788</v>
      </c>
      <c r="K71" s="78">
        <f t="shared" si="7"/>
        <v>-0.43262411347517732</v>
      </c>
    </row>
    <row r="72" spans="1:11" x14ac:dyDescent="0.2">
      <c r="A72" s="20" t="s">
        <v>429</v>
      </c>
      <c r="B72" s="55">
        <v>272</v>
      </c>
      <c r="C72" s="138">
        <f>IF(B92=0, "-", B72/B92)</f>
        <v>7.6275939427930456E-2</v>
      </c>
      <c r="D72" s="55">
        <v>393</v>
      </c>
      <c r="E72" s="78">
        <f>IF(D92=0, "-", D72/D92)</f>
        <v>9.2798110979929169E-2</v>
      </c>
      <c r="F72" s="128">
        <v>1070</v>
      </c>
      <c r="G72" s="138">
        <f>IF(F92=0, "-", F72/F92)</f>
        <v>7.6324987516941292E-2</v>
      </c>
      <c r="H72" s="55">
        <v>1449</v>
      </c>
      <c r="I72" s="78">
        <f>IF(H92=0, "-", H72/H92)</f>
        <v>8.1335952848722984E-2</v>
      </c>
      <c r="J72" s="77">
        <f t="shared" si="6"/>
        <v>-0.30788804071246817</v>
      </c>
      <c r="K72" s="78">
        <f t="shared" si="7"/>
        <v>-0.26155969634230503</v>
      </c>
    </row>
    <row r="73" spans="1:11" x14ac:dyDescent="0.2">
      <c r="A73" s="20" t="s">
        <v>430</v>
      </c>
      <c r="B73" s="55">
        <v>518</v>
      </c>
      <c r="C73" s="138">
        <f>IF(B92=0, "-", B73/B92)</f>
        <v>0.14526079641054404</v>
      </c>
      <c r="D73" s="55">
        <v>598</v>
      </c>
      <c r="E73" s="78">
        <f>IF(D92=0, "-", D73/D92)</f>
        <v>0.14120425029515937</v>
      </c>
      <c r="F73" s="128">
        <v>1595</v>
      </c>
      <c r="G73" s="138">
        <f>IF(F92=0, "-", F73/F92)</f>
        <v>0.11377416363506669</v>
      </c>
      <c r="H73" s="55">
        <v>2224</v>
      </c>
      <c r="I73" s="78">
        <f>IF(H92=0, "-", H73/H92)</f>
        <v>0.12483861914117317</v>
      </c>
      <c r="J73" s="77">
        <f t="shared" si="6"/>
        <v>-0.13377926421404682</v>
      </c>
      <c r="K73" s="78">
        <f t="shared" si="7"/>
        <v>-0.28282374100719426</v>
      </c>
    </row>
    <row r="74" spans="1:11" x14ac:dyDescent="0.2">
      <c r="A74" s="20" t="s">
        <v>431</v>
      </c>
      <c r="B74" s="55">
        <v>10</v>
      </c>
      <c r="C74" s="138">
        <f>IF(B92=0, "-", B74/B92)</f>
        <v>2.8042624789680315E-3</v>
      </c>
      <c r="D74" s="55">
        <v>17</v>
      </c>
      <c r="E74" s="78">
        <f>IF(D92=0, "-", D74/D92)</f>
        <v>4.0141676505312867E-3</v>
      </c>
      <c r="F74" s="128">
        <v>27</v>
      </c>
      <c r="G74" s="138">
        <f>IF(F92=0, "-", F74/F92)</f>
        <v>1.9259576289321636E-3</v>
      </c>
      <c r="H74" s="55">
        <v>52</v>
      </c>
      <c r="I74" s="78">
        <f>IF(H92=0, "-", H74/H92)</f>
        <v>2.9188885770418185E-3</v>
      </c>
      <c r="J74" s="77">
        <f t="shared" si="6"/>
        <v>-0.41176470588235292</v>
      </c>
      <c r="K74" s="78">
        <f t="shared" si="7"/>
        <v>-0.48076923076923078</v>
      </c>
    </row>
    <row r="75" spans="1:11" x14ac:dyDescent="0.2">
      <c r="A75" s="20" t="s">
        <v>432</v>
      </c>
      <c r="B75" s="55">
        <v>226</v>
      </c>
      <c r="C75" s="138">
        <f>IF(B92=0, "-", B75/B92)</f>
        <v>6.3376332024677504E-2</v>
      </c>
      <c r="D75" s="55">
        <v>320</v>
      </c>
      <c r="E75" s="78">
        <f>IF(D92=0, "-", D75/D92)</f>
        <v>7.5560802833530102E-2</v>
      </c>
      <c r="F75" s="128">
        <v>794</v>
      </c>
      <c r="G75" s="138">
        <f>IF(F92=0, "-", F75/F92)</f>
        <v>5.6637420643412512E-2</v>
      </c>
      <c r="H75" s="55">
        <v>1278</v>
      </c>
      <c r="I75" s="78">
        <f>IF(H92=0, "-", H75/H92)</f>
        <v>7.1737300028066234E-2</v>
      </c>
      <c r="J75" s="77">
        <f t="shared" si="6"/>
        <v>-0.29375000000000001</v>
      </c>
      <c r="K75" s="78">
        <f t="shared" si="7"/>
        <v>-0.37871674491392804</v>
      </c>
    </row>
    <row r="76" spans="1:11" x14ac:dyDescent="0.2">
      <c r="A76" s="20" t="s">
        <v>433</v>
      </c>
      <c r="B76" s="55">
        <v>586</v>
      </c>
      <c r="C76" s="138">
        <f>IF(B92=0, "-", B76/B92)</f>
        <v>0.16432978126752665</v>
      </c>
      <c r="D76" s="55">
        <v>604</v>
      </c>
      <c r="E76" s="78">
        <f>IF(D92=0, "-", D76/D92)</f>
        <v>0.14262101534828808</v>
      </c>
      <c r="F76" s="128">
        <v>2213</v>
      </c>
      <c r="G76" s="138">
        <f>IF(F92=0, "-", F76/F92)</f>
        <v>0.15785719380840288</v>
      </c>
      <c r="H76" s="55">
        <v>2874</v>
      </c>
      <c r="I76" s="78">
        <f>IF(H92=0, "-", H76/H92)</f>
        <v>0.1613247263541959</v>
      </c>
      <c r="J76" s="77">
        <f t="shared" si="6"/>
        <v>-2.9801324503311258E-2</v>
      </c>
      <c r="K76" s="78">
        <f t="shared" si="7"/>
        <v>-0.22999304105775922</v>
      </c>
    </row>
    <row r="77" spans="1:11" x14ac:dyDescent="0.2">
      <c r="A77" s="20" t="s">
        <v>434</v>
      </c>
      <c r="B77" s="55">
        <v>0</v>
      </c>
      <c r="C77" s="138">
        <f>IF(B92=0, "-", B77/B92)</f>
        <v>0</v>
      </c>
      <c r="D77" s="55">
        <v>18</v>
      </c>
      <c r="E77" s="78">
        <f>IF(D92=0, "-", D77/D92)</f>
        <v>4.2502951593860689E-3</v>
      </c>
      <c r="F77" s="128">
        <v>0</v>
      </c>
      <c r="G77" s="138">
        <f>IF(F92=0, "-", F77/F92)</f>
        <v>0</v>
      </c>
      <c r="H77" s="55">
        <v>58</v>
      </c>
      <c r="I77" s="78">
        <f>IF(H92=0, "-", H77/H92)</f>
        <v>3.2556834128543363E-3</v>
      </c>
      <c r="J77" s="77">
        <f t="shared" si="6"/>
        <v>-1</v>
      </c>
      <c r="K77" s="78">
        <f t="shared" si="7"/>
        <v>-1</v>
      </c>
    </row>
    <row r="78" spans="1:11" x14ac:dyDescent="0.2">
      <c r="A78" s="20" t="s">
        <v>435</v>
      </c>
      <c r="B78" s="55">
        <v>71</v>
      </c>
      <c r="C78" s="138">
        <f>IF(B92=0, "-", B78/B92)</f>
        <v>1.9910263600673023E-2</v>
      </c>
      <c r="D78" s="55">
        <v>0</v>
      </c>
      <c r="E78" s="78">
        <f>IF(D92=0, "-", D78/D92)</f>
        <v>0</v>
      </c>
      <c r="F78" s="128">
        <v>258</v>
      </c>
      <c r="G78" s="138">
        <f>IF(F92=0, "-", F78/F92)</f>
        <v>1.8403595120907341E-2</v>
      </c>
      <c r="H78" s="55">
        <v>0</v>
      </c>
      <c r="I78" s="78">
        <f>IF(H92=0, "-", H78/H92)</f>
        <v>0</v>
      </c>
      <c r="J78" s="77" t="str">
        <f t="shared" si="6"/>
        <v>-</v>
      </c>
      <c r="K78" s="78" t="str">
        <f t="shared" si="7"/>
        <v>-</v>
      </c>
    </row>
    <row r="79" spans="1:11" x14ac:dyDescent="0.2">
      <c r="A79" s="20" t="s">
        <v>436</v>
      </c>
      <c r="B79" s="55">
        <v>356</v>
      </c>
      <c r="C79" s="138">
        <f>IF(B92=0, "-", B79/B92)</f>
        <v>9.9831744251261914E-2</v>
      </c>
      <c r="D79" s="55">
        <v>537</v>
      </c>
      <c r="E79" s="78">
        <f>IF(D92=0, "-", D79/D92)</f>
        <v>0.1268004722550177</v>
      </c>
      <c r="F79" s="128">
        <v>1593</v>
      </c>
      <c r="G79" s="138">
        <f>IF(F92=0, "-", F79/F92)</f>
        <v>0.11363150010699764</v>
      </c>
      <c r="H79" s="55">
        <v>2548</v>
      </c>
      <c r="I79" s="78">
        <f>IF(H92=0, "-", H79/H92)</f>
        <v>0.14302554027504913</v>
      </c>
      <c r="J79" s="77">
        <f t="shared" si="6"/>
        <v>-0.33705772811918061</v>
      </c>
      <c r="K79" s="78">
        <f t="shared" si="7"/>
        <v>-0.3748037676609105</v>
      </c>
    </row>
    <row r="80" spans="1:11" x14ac:dyDescent="0.2">
      <c r="A80" s="20" t="s">
        <v>437</v>
      </c>
      <c r="B80" s="55">
        <v>292</v>
      </c>
      <c r="C80" s="138">
        <f>IF(B92=0, "-", B80/B92)</f>
        <v>8.1884464385866523E-2</v>
      </c>
      <c r="D80" s="55">
        <v>512</v>
      </c>
      <c r="E80" s="78">
        <f>IF(D92=0, "-", D80/D92)</f>
        <v>0.12089728453364817</v>
      </c>
      <c r="F80" s="128">
        <v>1151</v>
      </c>
      <c r="G80" s="138">
        <f>IF(F92=0, "-", F80/F92)</f>
        <v>8.2102860403737779E-2</v>
      </c>
      <c r="H80" s="55">
        <v>1955</v>
      </c>
      <c r="I80" s="78">
        <f>IF(H92=0, "-", H80/H92)</f>
        <v>0.1097389840022453</v>
      </c>
      <c r="J80" s="77">
        <f t="shared" si="6"/>
        <v>-0.4296875</v>
      </c>
      <c r="K80" s="78">
        <f t="shared" si="7"/>
        <v>-0.41125319693094631</v>
      </c>
    </row>
    <row r="81" spans="1:11" x14ac:dyDescent="0.2">
      <c r="A81" s="20" t="s">
        <v>438</v>
      </c>
      <c r="B81" s="55">
        <v>22</v>
      </c>
      <c r="C81" s="138">
        <f>IF(B92=0, "-", B81/B92)</f>
        <v>6.1693774537296695E-3</v>
      </c>
      <c r="D81" s="55">
        <v>30</v>
      </c>
      <c r="E81" s="78">
        <f>IF(D92=0, "-", D81/D92)</f>
        <v>7.0838252656434475E-3</v>
      </c>
      <c r="F81" s="128">
        <v>63</v>
      </c>
      <c r="G81" s="138">
        <f>IF(F92=0, "-", F81/F92)</f>
        <v>4.4939011341750485E-3</v>
      </c>
      <c r="H81" s="55">
        <v>77</v>
      </c>
      <c r="I81" s="78">
        <f>IF(H92=0, "-", H81/H92)</f>
        <v>4.3222003929273087E-3</v>
      </c>
      <c r="J81" s="77">
        <f t="shared" si="6"/>
        <v>-0.26666666666666666</v>
      </c>
      <c r="K81" s="78">
        <f t="shared" si="7"/>
        <v>-0.18181818181818182</v>
      </c>
    </row>
    <row r="82" spans="1:11" x14ac:dyDescent="0.2">
      <c r="A82" s="20" t="s">
        <v>439</v>
      </c>
      <c r="B82" s="55">
        <v>3</v>
      </c>
      <c r="C82" s="138">
        <f>IF(B92=0, "-", B82/B92)</f>
        <v>8.4127874369040938E-4</v>
      </c>
      <c r="D82" s="55">
        <v>18</v>
      </c>
      <c r="E82" s="78">
        <f>IF(D92=0, "-", D82/D92)</f>
        <v>4.2502951593860689E-3</v>
      </c>
      <c r="F82" s="128">
        <v>10</v>
      </c>
      <c r="G82" s="138">
        <f>IF(F92=0, "-", F82/F92)</f>
        <v>7.1331764034524578E-4</v>
      </c>
      <c r="H82" s="55">
        <v>36</v>
      </c>
      <c r="I82" s="78">
        <f>IF(H92=0, "-", H82/H92)</f>
        <v>2.0207690148751054E-3</v>
      </c>
      <c r="J82" s="77">
        <f t="shared" si="6"/>
        <v>-0.83333333333333337</v>
      </c>
      <c r="K82" s="78">
        <f t="shared" si="7"/>
        <v>-0.72222222222222221</v>
      </c>
    </row>
    <row r="83" spans="1:11" x14ac:dyDescent="0.2">
      <c r="A83" s="20" t="s">
        <v>440</v>
      </c>
      <c r="B83" s="55">
        <v>44</v>
      </c>
      <c r="C83" s="138">
        <f>IF(B92=0, "-", B83/B92)</f>
        <v>1.2338754907459339E-2</v>
      </c>
      <c r="D83" s="55">
        <v>24</v>
      </c>
      <c r="E83" s="78">
        <f>IF(D92=0, "-", D83/D92)</f>
        <v>5.6670602125147582E-3</v>
      </c>
      <c r="F83" s="128">
        <v>110</v>
      </c>
      <c r="G83" s="138">
        <f>IF(F92=0, "-", F83/F92)</f>
        <v>7.8464940437977023E-3</v>
      </c>
      <c r="H83" s="55">
        <v>129</v>
      </c>
      <c r="I83" s="78">
        <f>IF(H92=0, "-", H83/H92)</f>
        <v>7.2410889699691273E-3</v>
      </c>
      <c r="J83" s="77">
        <f t="shared" si="6"/>
        <v>0.83333333333333337</v>
      </c>
      <c r="K83" s="78">
        <f t="shared" si="7"/>
        <v>-0.14728682170542637</v>
      </c>
    </row>
    <row r="84" spans="1:11" x14ac:dyDescent="0.2">
      <c r="A84" s="20" t="s">
        <v>441</v>
      </c>
      <c r="B84" s="55">
        <v>30</v>
      </c>
      <c r="C84" s="138">
        <f>IF(B92=0, "-", B84/B92)</f>
        <v>8.4127874369040942E-3</v>
      </c>
      <c r="D84" s="55">
        <v>10</v>
      </c>
      <c r="E84" s="78">
        <f>IF(D92=0, "-", D84/D92)</f>
        <v>2.3612750885478157E-3</v>
      </c>
      <c r="F84" s="128">
        <v>73</v>
      </c>
      <c r="G84" s="138">
        <f>IF(F92=0, "-", F84/F92)</f>
        <v>5.2072187745202938E-3</v>
      </c>
      <c r="H84" s="55">
        <v>82</v>
      </c>
      <c r="I84" s="78">
        <f>IF(H92=0, "-", H84/H92)</f>
        <v>4.6028627561044066E-3</v>
      </c>
      <c r="J84" s="77">
        <f t="shared" si="6"/>
        <v>2</v>
      </c>
      <c r="K84" s="78">
        <f t="shared" si="7"/>
        <v>-0.10975609756097561</v>
      </c>
    </row>
    <row r="85" spans="1:11" x14ac:dyDescent="0.2">
      <c r="A85" s="20" t="s">
        <v>442</v>
      </c>
      <c r="B85" s="55">
        <v>5</v>
      </c>
      <c r="C85" s="138">
        <f>IF(B92=0, "-", B85/B92)</f>
        <v>1.4021312394840158E-3</v>
      </c>
      <c r="D85" s="55">
        <v>0</v>
      </c>
      <c r="E85" s="78">
        <f>IF(D92=0, "-", D85/D92)</f>
        <v>0</v>
      </c>
      <c r="F85" s="128">
        <v>28</v>
      </c>
      <c r="G85" s="138">
        <f>IF(F92=0, "-", F85/F92)</f>
        <v>1.997289392966688E-3</v>
      </c>
      <c r="H85" s="55">
        <v>0</v>
      </c>
      <c r="I85" s="78">
        <f>IF(H92=0, "-", H85/H92)</f>
        <v>0</v>
      </c>
      <c r="J85" s="77" t="str">
        <f t="shared" si="6"/>
        <v>-</v>
      </c>
      <c r="K85" s="78" t="str">
        <f t="shared" si="7"/>
        <v>-</v>
      </c>
    </row>
    <row r="86" spans="1:11" x14ac:dyDescent="0.2">
      <c r="A86" s="20" t="s">
        <v>443</v>
      </c>
      <c r="B86" s="55">
        <v>262</v>
      </c>
      <c r="C86" s="138">
        <f>IF(B92=0, "-", B86/B92)</f>
        <v>7.3471676948962422E-2</v>
      </c>
      <c r="D86" s="55">
        <v>308</v>
      </c>
      <c r="E86" s="78">
        <f>IF(D92=0, "-", D86/D92)</f>
        <v>7.2727272727272724E-2</v>
      </c>
      <c r="F86" s="128">
        <v>985</v>
      </c>
      <c r="G86" s="138">
        <f>IF(F92=0, "-", F86/F92)</f>
        <v>7.0261787574006709E-2</v>
      </c>
      <c r="H86" s="55">
        <v>1168</v>
      </c>
      <c r="I86" s="78">
        <f>IF(H92=0, "-", H86/H92)</f>
        <v>6.5562728038170079E-2</v>
      </c>
      <c r="J86" s="77">
        <f t="shared" si="6"/>
        <v>-0.14935064935064934</v>
      </c>
      <c r="K86" s="78">
        <f t="shared" si="7"/>
        <v>-0.15667808219178081</v>
      </c>
    </row>
    <row r="87" spans="1:11" x14ac:dyDescent="0.2">
      <c r="A87" s="20" t="s">
        <v>444</v>
      </c>
      <c r="B87" s="55">
        <v>0</v>
      </c>
      <c r="C87" s="138">
        <f>IF(B92=0, "-", B87/B92)</f>
        <v>0</v>
      </c>
      <c r="D87" s="55">
        <v>0</v>
      </c>
      <c r="E87" s="78">
        <f>IF(D92=0, "-", D87/D92)</f>
        <v>0</v>
      </c>
      <c r="F87" s="128">
        <v>0</v>
      </c>
      <c r="G87" s="138">
        <f>IF(F92=0, "-", F87/F92)</f>
        <v>0</v>
      </c>
      <c r="H87" s="55">
        <v>22</v>
      </c>
      <c r="I87" s="78">
        <f>IF(H92=0, "-", H87/H92)</f>
        <v>1.2349143979792309E-3</v>
      </c>
      <c r="J87" s="77" t="str">
        <f t="shared" si="6"/>
        <v>-</v>
      </c>
      <c r="K87" s="78">
        <f t="shared" si="7"/>
        <v>-1</v>
      </c>
    </row>
    <row r="88" spans="1:11" x14ac:dyDescent="0.2">
      <c r="A88" s="20" t="s">
        <v>445</v>
      </c>
      <c r="B88" s="55">
        <v>601</v>
      </c>
      <c r="C88" s="138">
        <f>IF(B92=0, "-", B88/B92)</f>
        <v>0.1685361749859787</v>
      </c>
      <c r="D88" s="55">
        <v>567</v>
      </c>
      <c r="E88" s="78">
        <f>IF(D92=0, "-", D88/D92)</f>
        <v>0.13388429752066117</v>
      </c>
      <c r="F88" s="128">
        <v>3111</v>
      </c>
      <c r="G88" s="138">
        <f>IF(F92=0, "-", F88/F92)</f>
        <v>0.22191311791140594</v>
      </c>
      <c r="H88" s="55">
        <v>2477</v>
      </c>
      <c r="I88" s="78">
        <f>IF(H92=0, "-", H88/H92)</f>
        <v>0.13904013471793433</v>
      </c>
      <c r="J88" s="77">
        <f t="shared" si="6"/>
        <v>5.9964726631393295E-2</v>
      </c>
      <c r="K88" s="78">
        <f t="shared" si="7"/>
        <v>0.25595478401291888</v>
      </c>
    </row>
    <row r="89" spans="1:11" x14ac:dyDescent="0.2">
      <c r="A89" s="20" t="s">
        <v>446</v>
      </c>
      <c r="B89" s="55">
        <v>7</v>
      </c>
      <c r="C89" s="138">
        <f>IF(B92=0, "-", B89/B92)</f>
        <v>1.962983735277622E-3</v>
      </c>
      <c r="D89" s="55">
        <v>10</v>
      </c>
      <c r="E89" s="78">
        <f>IF(D92=0, "-", D89/D92)</f>
        <v>2.3612750885478157E-3</v>
      </c>
      <c r="F89" s="128">
        <v>25</v>
      </c>
      <c r="G89" s="138">
        <f>IF(F92=0, "-", F89/F92)</f>
        <v>1.7832941008631142E-3</v>
      </c>
      <c r="H89" s="55">
        <v>38</v>
      </c>
      <c r="I89" s="78">
        <f>IF(H92=0, "-", H89/H92)</f>
        <v>2.1330339601459444E-3</v>
      </c>
      <c r="J89" s="77">
        <f t="shared" si="6"/>
        <v>-0.3</v>
      </c>
      <c r="K89" s="78">
        <f t="shared" si="7"/>
        <v>-0.34210526315789475</v>
      </c>
    </row>
    <row r="90" spans="1:11" x14ac:dyDescent="0.2">
      <c r="A90" s="20" t="s">
        <v>447</v>
      </c>
      <c r="B90" s="55">
        <v>163</v>
      </c>
      <c r="C90" s="138">
        <f>IF(B92=0, "-", B90/B92)</f>
        <v>4.5709478407178913E-2</v>
      </c>
      <c r="D90" s="55">
        <v>161</v>
      </c>
      <c r="E90" s="78">
        <f>IF(D92=0, "-", D90/D92)</f>
        <v>3.8016528925619832E-2</v>
      </c>
      <c r="F90" s="128">
        <v>419</v>
      </c>
      <c r="G90" s="138">
        <f>IF(F92=0, "-", F90/F92)</f>
        <v>2.9888009130465798E-2</v>
      </c>
      <c r="H90" s="55">
        <v>611</v>
      </c>
      <c r="I90" s="78">
        <f>IF(H92=0, "-", H90/H92)</f>
        <v>3.4296940780241369E-2</v>
      </c>
      <c r="J90" s="77">
        <f t="shared" si="6"/>
        <v>1.2422360248447204E-2</v>
      </c>
      <c r="K90" s="78">
        <f t="shared" si="7"/>
        <v>-0.31423895253682488</v>
      </c>
    </row>
    <row r="91" spans="1:11" x14ac:dyDescent="0.2">
      <c r="A91" s="129"/>
      <c r="B91" s="82"/>
      <c r="D91" s="82"/>
      <c r="E91" s="86"/>
      <c r="F91" s="130"/>
      <c r="H91" s="82"/>
      <c r="I91" s="86"/>
      <c r="J91" s="85"/>
      <c r="K91" s="86"/>
    </row>
    <row r="92" spans="1:11" s="38" customFormat="1" x14ac:dyDescent="0.2">
      <c r="A92" s="131" t="s">
        <v>448</v>
      </c>
      <c r="B92" s="32">
        <f>SUM(B68:B91)</f>
        <v>3566</v>
      </c>
      <c r="C92" s="132">
        <f>B92/24634</f>
        <v>0.144759275797678</v>
      </c>
      <c r="D92" s="32">
        <f>SUM(D68:D91)</f>
        <v>4235</v>
      </c>
      <c r="E92" s="133">
        <f>D92/25100</f>
        <v>0.16872509960159363</v>
      </c>
      <c r="F92" s="121">
        <f>SUM(F68:F91)</f>
        <v>14019</v>
      </c>
      <c r="G92" s="134">
        <f>F92/91758</f>
        <v>0.15278231870790557</v>
      </c>
      <c r="H92" s="32">
        <f>SUM(H68:H91)</f>
        <v>17815</v>
      </c>
      <c r="I92" s="133">
        <f>H92/113881</f>
        <v>0.15643522624493988</v>
      </c>
      <c r="J92" s="35">
        <f>IF(D92=0, "-", IF((B92-D92)/D92&lt;10, (B92-D92)/D92, "&gt;999%"))</f>
        <v>-0.15796930342384888</v>
      </c>
      <c r="K92" s="36">
        <f>IF(H92=0, "-", IF((F92-H92)/H92&lt;10, (F92-H92)/H92, "&gt;999%"))</f>
        <v>-0.21307886612405277</v>
      </c>
    </row>
    <row r="93" spans="1:11" x14ac:dyDescent="0.2">
      <c r="B93" s="130"/>
      <c r="D93" s="130"/>
      <c r="F93" s="130"/>
      <c r="H93" s="130"/>
    </row>
    <row r="94" spans="1:11" x14ac:dyDescent="0.2">
      <c r="A94" s="123" t="s">
        <v>449</v>
      </c>
      <c r="B94" s="124" t="s">
        <v>169</v>
      </c>
      <c r="C94" s="125" t="s">
        <v>170</v>
      </c>
      <c r="D94" s="124" t="s">
        <v>169</v>
      </c>
      <c r="E94" s="126" t="s">
        <v>170</v>
      </c>
      <c r="F94" s="125" t="s">
        <v>169</v>
      </c>
      <c r="G94" s="125" t="s">
        <v>170</v>
      </c>
      <c r="H94" s="124" t="s">
        <v>169</v>
      </c>
      <c r="I94" s="126" t="s">
        <v>170</v>
      </c>
      <c r="J94" s="124"/>
      <c r="K94" s="126"/>
    </row>
    <row r="95" spans="1:11" x14ac:dyDescent="0.2">
      <c r="A95" s="20" t="s">
        <v>450</v>
      </c>
      <c r="B95" s="55">
        <v>0</v>
      </c>
      <c r="C95" s="138">
        <f>IF(B109=0, "-", B95/B109)</f>
        <v>0</v>
      </c>
      <c r="D95" s="55">
        <v>1</v>
      </c>
      <c r="E95" s="78">
        <f>IF(D109=0, "-", D95/D109)</f>
        <v>1.953125E-3</v>
      </c>
      <c r="F95" s="128">
        <v>1</v>
      </c>
      <c r="G95" s="138">
        <f>IF(F109=0, "-", F95/F109)</f>
        <v>4.4365572315882877E-4</v>
      </c>
      <c r="H95" s="55">
        <v>6</v>
      </c>
      <c r="I95" s="78">
        <f>IF(H109=0, "-", H95/H109)</f>
        <v>2.5895554596460941E-3</v>
      </c>
      <c r="J95" s="77">
        <f t="shared" ref="J95:J107" si="8">IF(D95=0, "-", IF((B95-D95)/D95&lt;10, (B95-D95)/D95, "&gt;999%"))</f>
        <v>-1</v>
      </c>
      <c r="K95" s="78">
        <f t="shared" ref="K95:K107" si="9">IF(H95=0, "-", IF((F95-H95)/H95&lt;10, (F95-H95)/H95, "&gt;999%"))</f>
        <v>-0.83333333333333337</v>
      </c>
    </row>
    <row r="96" spans="1:11" x14ac:dyDescent="0.2">
      <c r="A96" s="20" t="s">
        <v>451</v>
      </c>
      <c r="B96" s="55">
        <v>58</v>
      </c>
      <c r="C96" s="138">
        <f>IF(B109=0, "-", B96/B109)</f>
        <v>7.7436582109479304E-2</v>
      </c>
      <c r="D96" s="55">
        <v>61</v>
      </c>
      <c r="E96" s="78">
        <f>IF(D109=0, "-", D96/D109)</f>
        <v>0.119140625</v>
      </c>
      <c r="F96" s="128">
        <v>201</v>
      </c>
      <c r="G96" s="138">
        <f>IF(F109=0, "-", F96/F109)</f>
        <v>8.9174800354924574E-2</v>
      </c>
      <c r="H96" s="55">
        <v>307</v>
      </c>
      <c r="I96" s="78">
        <f>IF(H109=0, "-", H96/H109)</f>
        <v>0.13249892101855848</v>
      </c>
      <c r="J96" s="77">
        <f t="shared" si="8"/>
        <v>-4.9180327868852458E-2</v>
      </c>
      <c r="K96" s="78">
        <f t="shared" si="9"/>
        <v>-0.34527687296416937</v>
      </c>
    </row>
    <row r="97" spans="1:11" x14ac:dyDescent="0.2">
      <c r="A97" s="20" t="s">
        <v>452</v>
      </c>
      <c r="B97" s="55">
        <v>65</v>
      </c>
      <c r="C97" s="138">
        <f>IF(B109=0, "-", B97/B109)</f>
        <v>8.678237650200267E-2</v>
      </c>
      <c r="D97" s="55">
        <v>60</v>
      </c>
      <c r="E97" s="78">
        <f>IF(D109=0, "-", D97/D109)</f>
        <v>0.1171875</v>
      </c>
      <c r="F97" s="128">
        <v>325</v>
      </c>
      <c r="G97" s="138">
        <f>IF(F109=0, "-", F97/F109)</f>
        <v>0.14418811002661935</v>
      </c>
      <c r="H97" s="55">
        <v>304</v>
      </c>
      <c r="I97" s="78">
        <f>IF(H109=0, "-", H97/H109)</f>
        <v>0.13120414328873545</v>
      </c>
      <c r="J97" s="77">
        <f t="shared" si="8"/>
        <v>8.3333333333333329E-2</v>
      </c>
      <c r="K97" s="78">
        <f t="shared" si="9"/>
        <v>6.9078947368421059E-2</v>
      </c>
    </row>
    <row r="98" spans="1:11" x14ac:dyDescent="0.2">
      <c r="A98" s="20" t="s">
        <v>453</v>
      </c>
      <c r="B98" s="55">
        <v>38</v>
      </c>
      <c r="C98" s="138">
        <f>IF(B109=0, "-", B98/B109)</f>
        <v>5.0734312416555405E-2</v>
      </c>
      <c r="D98" s="55">
        <v>28</v>
      </c>
      <c r="E98" s="78">
        <f>IF(D109=0, "-", D98/D109)</f>
        <v>5.46875E-2</v>
      </c>
      <c r="F98" s="128">
        <v>146</v>
      </c>
      <c r="G98" s="138">
        <f>IF(F109=0, "-", F98/F109)</f>
        <v>6.4773735581188999E-2</v>
      </c>
      <c r="H98" s="55">
        <v>149</v>
      </c>
      <c r="I98" s="78">
        <f>IF(H109=0, "-", H98/H109)</f>
        <v>6.4307293914544664E-2</v>
      </c>
      <c r="J98" s="77">
        <f t="shared" si="8"/>
        <v>0.35714285714285715</v>
      </c>
      <c r="K98" s="78">
        <f t="shared" si="9"/>
        <v>-2.0134228187919462E-2</v>
      </c>
    </row>
    <row r="99" spans="1:11" x14ac:dyDescent="0.2">
      <c r="A99" s="20" t="s">
        <v>454</v>
      </c>
      <c r="B99" s="55">
        <v>67</v>
      </c>
      <c r="C99" s="138">
        <f>IF(B109=0, "-", B99/B109)</f>
        <v>8.9452603471295064E-2</v>
      </c>
      <c r="D99" s="55">
        <v>54</v>
      </c>
      <c r="E99" s="78">
        <f>IF(D109=0, "-", D99/D109)</f>
        <v>0.10546875</v>
      </c>
      <c r="F99" s="128">
        <v>137</v>
      </c>
      <c r="G99" s="138">
        <f>IF(F109=0, "-", F99/F109)</f>
        <v>6.078083407275954E-2</v>
      </c>
      <c r="H99" s="55">
        <v>209</v>
      </c>
      <c r="I99" s="78">
        <f>IF(H109=0, "-", H99/H109)</f>
        <v>9.0202848511005615E-2</v>
      </c>
      <c r="J99" s="77">
        <f t="shared" si="8"/>
        <v>0.24074074074074073</v>
      </c>
      <c r="K99" s="78">
        <f t="shared" si="9"/>
        <v>-0.34449760765550241</v>
      </c>
    </row>
    <row r="100" spans="1:11" x14ac:dyDescent="0.2">
      <c r="A100" s="20" t="s">
        <v>455</v>
      </c>
      <c r="B100" s="55">
        <v>55</v>
      </c>
      <c r="C100" s="138">
        <f>IF(B109=0, "-", B100/B109)</f>
        <v>7.3431241655540727E-2</v>
      </c>
      <c r="D100" s="55">
        <v>55</v>
      </c>
      <c r="E100" s="78">
        <f>IF(D109=0, "-", D100/D109)</f>
        <v>0.107421875</v>
      </c>
      <c r="F100" s="128">
        <v>164</v>
      </c>
      <c r="G100" s="138">
        <f>IF(F109=0, "-", F100/F109)</f>
        <v>7.2759538598047915E-2</v>
      </c>
      <c r="H100" s="55">
        <v>206</v>
      </c>
      <c r="I100" s="78">
        <f>IF(H109=0, "-", H100/H109)</f>
        <v>8.8908070781182569E-2</v>
      </c>
      <c r="J100" s="77">
        <f t="shared" si="8"/>
        <v>0</v>
      </c>
      <c r="K100" s="78">
        <f t="shared" si="9"/>
        <v>-0.20388349514563106</v>
      </c>
    </row>
    <row r="101" spans="1:11" x14ac:dyDescent="0.2">
      <c r="A101" s="20" t="s">
        <v>456</v>
      </c>
      <c r="B101" s="55">
        <v>123</v>
      </c>
      <c r="C101" s="138">
        <f>IF(B109=0, "-", B101/B109)</f>
        <v>0.16421895861148197</v>
      </c>
      <c r="D101" s="55">
        <v>29</v>
      </c>
      <c r="E101" s="78">
        <f>IF(D109=0, "-", D101/D109)</f>
        <v>5.6640625E-2</v>
      </c>
      <c r="F101" s="128">
        <v>347</v>
      </c>
      <c r="G101" s="138">
        <f>IF(F109=0, "-", F101/F109)</f>
        <v>0.15394853593611357</v>
      </c>
      <c r="H101" s="55">
        <v>265</v>
      </c>
      <c r="I101" s="78">
        <f>IF(H109=0, "-", H101/H109)</f>
        <v>0.11437203280103582</v>
      </c>
      <c r="J101" s="77">
        <f t="shared" si="8"/>
        <v>3.2413793103448274</v>
      </c>
      <c r="K101" s="78">
        <f t="shared" si="9"/>
        <v>0.30943396226415093</v>
      </c>
    </row>
    <row r="102" spans="1:11" x14ac:dyDescent="0.2">
      <c r="A102" s="20" t="s">
        <v>457</v>
      </c>
      <c r="B102" s="55">
        <v>4</v>
      </c>
      <c r="C102" s="138">
        <f>IF(B109=0, "-", B102/B109)</f>
        <v>5.3404539385847796E-3</v>
      </c>
      <c r="D102" s="55">
        <v>0</v>
      </c>
      <c r="E102" s="78">
        <f>IF(D109=0, "-", D102/D109)</f>
        <v>0</v>
      </c>
      <c r="F102" s="128">
        <v>10</v>
      </c>
      <c r="G102" s="138">
        <f>IF(F109=0, "-", F102/F109)</f>
        <v>4.4365572315882874E-3</v>
      </c>
      <c r="H102" s="55">
        <v>0</v>
      </c>
      <c r="I102" s="78">
        <f>IF(H109=0, "-", H102/H109)</f>
        <v>0</v>
      </c>
      <c r="J102" s="77" t="str">
        <f t="shared" si="8"/>
        <v>-</v>
      </c>
      <c r="K102" s="78" t="str">
        <f t="shared" si="9"/>
        <v>-</v>
      </c>
    </row>
    <row r="103" spans="1:11" x14ac:dyDescent="0.2">
      <c r="A103" s="20" t="s">
        <v>458</v>
      </c>
      <c r="B103" s="55">
        <v>36</v>
      </c>
      <c r="C103" s="138">
        <f>IF(B109=0, "-", B103/B109)</f>
        <v>4.8064085447263018E-2</v>
      </c>
      <c r="D103" s="55">
        <v>0</v>
      </c>
      <c r="E103" s="78">
        <f>IF(D109=0, "-", D103/D109)</f>
        <v>0</v>
      </c>
      <c r="F103" s="128">
        <v>36</v>
      </c>
      <c r="G103" s="138">
        <f>IF(F109=0, "-", F103/F109)</f>
        <v>1.5971606033717833E-2</v>
      </c>
      <c r="H103" s="55">
        <v>0</v>
      </c>
      <c r="I103" s="78">
        <f>IF(H109=0, "-", H103/H109)</f>
        <v>0</v>
      </c>
      <c r="J103" s="77" t="str">
        <f t="shared" si="8"/>
        <v>-</v>
      </c>
      <c r="K103" s="78" t="str">
        <f t="shared" si="9"/>
        <v>-</v>
      </c>
    </row>
    <row r="104" spans="1:11" x14ac:dyDescent="0.2">
      <c r="A104" s="20" t="s">
        <v>459</v>
      </c>
      <c r="B104" s="55">
        <v>140</v>
      </c>
      <c r="C104" s="138">
        <f>IF(B109=0, "-", B104/B109)</f>
        <v>0.18691588785046728</v>
      </c>
      <c r="D104" s="55">
        <v>115</v>
      </c>
      <c r="E104" s="78">
        <f>IF(D109=0, "-", D104/D109)</f>
        <v>0.224609375</v>
      </c>
      <c r="F104" s="128">
        <v>373</v>
      </c>
      <c r="G104" s="138">
        <f>IF(F109=0, "-", F104/F109)</f>
        <v>0.16548358473824312</v>
      </c>
      <c r="H104" s="55">
        <v>413</v>
      </c>
      <c r="I104" s="78">
        <f>IF(H109=0, "-", H104/H109)</f>
        <v>0.1782477341389728</v>
      </c>
      <c r="J104" s="77">
        <f t="shared" si="8"/>
        <v>0.21739130434782608</v>
      </c>
      <c r="K104" s="78">
        <f t="shared" si="9"/>
        <v>-9.6852300242130748E-2</v>
      </c>
    </row>
    <row r="105" spans="1:11" x14ac:dyDescent="0.2">
      <c r="A105" s="20" t="s">
        <v>460</v>
      </c>
      <c r="B105" s="55">
        <v>41</v>
      </c>
      <c r="C105" s="138">
        <f>IF(B109=0, "-", B105/B109)</f>
        <v>5.4739652870493989E-2</v>
      </c>
      <c r="D105" s="55">
        <v>17</v>
      </c>
      <c r="E105" s="78">
        <f>IF(D109=0, "-", D105/D109)</f>
        <v>3.3203125E-2</v>
      </c>
      <c r="F105" s="128">
        <v>128</v>
      </c>
      <c r="G105" s="138">
        <f>IF(F109=0, "-", F105/F109)</f>
        <v>5.6787932564330082E-2</v>
      </c>
      <c r="H105" s="55">
        <v>76</v>
      </c>
      <c r="I105" s="78">
        <f>IF(H109=0, "-", H105/H109)</f>
        <v>3.2801035822183862E-2</v>
      </c>
      <c r="J105" s="77">
        <f t="shared" si="8"/>
        <v>1.411764705882353</v>
      </c>
      <c r="K105" s="78">
        <f t="shared" si="9"/>
        <v>0.68421052631578949</v>
      </c>
    </row>
    <row r="106" spans="1:11" x14ac:dyDescent="0.2">
      <c r="A106" s="20" t="s">
        <v>461</v>
      </c>
      <c r="B106" s="55">
        <v>58</v>
      </c>
      <c r="C106" s="138">
        <f>IF(B109=0, "-", B106/B109)</f>
        <v>7.7436582109479304E-2</v>
      </c>
      <c r="D106" s="55">
        <v>41</v>
      </c>
      <c r="E106" s="78">
        <f>IF(D109=0, "-", D106/D109)</f>
        <v>8.0078125E-2</v>
      </c>
      <c r="F106" s="128">
        <v>201</v>
      </c>
      <c r="G106" s="138">
        <f>IF(F109=0, "-", F106/F109)</f>
        <v>8.9174800354924574E-2</v>
      </c>
      <c r="H106" s="55">
        <v>153</v>
      </c>
      <c r="I106" s="78">
        <f>IF(H109=0, "-", H106/H109)</f>
        <v>6.6033664220975397E-2</v>
      </c>
      <c r="J106" s="77">
        <f t="shared" si="8"/>
        <v>0.41463414634146339</v>
      </c>
      <c r="K106" s="78">
        <f t="shared" si="9"/>
        <v>0.31372549019607843</v>
      </c>
    </row>
    <row r="107" spans="1:11" x14ac:dyDescent="0.2">
      <c r="A107" s="20" t="s">
        <v>462</v>
      </c>
      <c r="B107" s="55">
        <v>64</v>
      </c>
      <c r="C107" s="138">
        <f>IF(B109=0, "-", B107/B109)</f>
        <v>8.5447263017356473E-2</v>
      </c>
      <c r="D107" s="55">
        <v>51</v>
      </c>
      <c r="E107" s="78">
        <f>IF(D109=0, "-", D107/D109)</f>
        <v>9.9609375E-2</v>
      </c>
      <c r="F107" s="128">
        <v>185</v>
      </c>
      <c r="G107" s="138">
        <f>IF(F109=0, "-", F107/F109)</f>
        <v>8.2076308784383323E-2</v>
      </c>
      <c r="H107" s="55">
        <v>229</v>
      </c>
      <c r="I107" s="78">
        <f>IF(H109=0, "-", H107/H109)</f>
        <v>9.8834700043159252E-2</v>
      </c>
      <c r="J107" s="77">
        <f t="shared" si="8"/>
        <v>0.25490196078431371</v>
      </c>
      <c r="K107" s="78">
        <f t="shared" si="9"/>
        <v>-0.19213973799126638</v>
      </c>
    </row>
    <row r="108" spans="1:11" x14ac:dyDescent="0.2">
      <c r="A108" s="129"/>
      <c r="B108" s="82"/>
      <c r="D108" s="82"/>
      <c r="E108" s="86"/>
      <c r="F108" s="130"/>
      <c r="H108" s="82"/>
      <c r="I108" s="86"/>
      <c r="J108" s="85"/>
      <c r="K108" s="86"/>
    </row>
    <row r="109" spans="1:11" s="38" customFormat="1" x14ac:dyDescent="0.2">
      <c r="A109" s="131" t="s">
        <v>463</v>
      </c>
      <c r="B109" s="32">
        <f>SUM(B95:B108)</f>
        <v>749</v>
      </c>
      <c r="C109" s="132">
        <f>B109/24634</f>
        <v>3.0405131119590808E-2</v>
      </c>
      <c r="D109" s="32">
        <f>SUM(D95:D108)</f>
        <v>512</v>
      </c>
      <c r="E109" s="133">
        <f>D109/25100</f>
        <v>2.0398406374501993E-2</v>
      </c>
      <c r="F109" s="121">
        <f>SUM(F95:F108)</f>
        <v>2254</v>
      </c>
      <c r="G109" s="134">
        <f>F109/91758</f>
        <v>2.4564615619346541E-2</v>
      </c>
      <c r="H109" s="32">
        <f>SUM(H95:H108)</f>
        <v>2317</v>
      </c>
      <c r="I109" s="133">
        <f>H109/113881</f>
        <v>2.0345799562701418E-2</v>
      </c>
      <c r="J109" s="35">
        <f>IF(D109=0, "-", IF((B109-D109)/D109&lt;10, (B109-D109)/D109, "&gt;999%"))</f>
        <v>0.462890625</v>
      </c>
      <c r="K109" s="36">
        <f>IF(H109=0, "-", IF((F109-H109)/H109&lt;10, (F109-H109)/H109, "&gt;999%"))</f>
        <v>-2.7190332326283987E-2</v>
      </c>
    </row>
    <row r="110" spans="1:11" x14ac:dyDescent="0.2">
      <c r="B110" s="130"/>
      <c r="D110" s="130"/>
      <c r="F110" s="130"/>
      <c r="H110" s="130"/>
    </row>
    <row r="111" spans="1:11" s="38" customFormat="1" x14ac:dyDescent="0.2">
      <c r="A111" s="131" t="s">
        <v>464</v>
      </c>
      <c r="B111" s="32">
        <v>4315</v>
      </c>
      <c r="C111" s="132">
        <f>B111/24634</f>
        <v>0.17516440691726881</v>
      </c>
      <c r="D111" s="32">
        <v>4747</v>
      </c>
      <c r="E111" s="133">
        <f>D111/25100</f>
        <v>0.18912350597609562</v>
      </c>
      <c r="F111" s="121">
        <v>16273</v>
      </c>
      <c r="G111" s="134">
        <f>F111/91758</f>
        <v>0.17734693432725213</v>
      </c>
      <c r="H111" s="32">
        <v>20132</v>
      </c>
      <c r="I111" s="133">
        <f>H111/113881</f>
        <v>0.17678102580764132</v>
      </c>
      <c r="J111" s="35">
        <f>IF(D111=0, "-", IF((B111-D111)/D111&lt;10, (B111-D111)/D111, "&gt;999%"))</f>
        <v>-9.1004845165367595E-2</v>
      </c>
      <c r="K111" s="36">
        <f>IF(H111=0, "-", IF((F111-H111)/H111&lt;10, (F111-H111)/H111, "&gt;999%"))</f>
        <v>-0.19168487979336379</v>
      </c>
    </row>
    <row r="112" spans="1:11" x14ac:dyDescent="0.2">
      <c r="B112" s="130"/>
      <c r="D112" s="130"/>
      <c r="F112" s="130"/>
      <c r="H112" s="130"/>
    </row>
    <row r="113" spans="1:11" ht="15.75" x14ac:dyDescent="0.25">
      <c r="A113" s="122" t="s">
        <v>38</v>
      </c>
      <c r="B113" s="170" t="s">
        <v>4</v>
      </c>
      <c r="C113" s="172"/>
      <c r="D113" s="172"/>
      <c r="E113" s="171"/>
      <c r="F113" s="170" t="s">
        <v>167</v>
      </c>
      <c r="G113" s="172"/>
      <c r="H113" s="172"/>
      <c r="I113" s="171"/>
      <c r="J113" s="170" t="s">
        <v>168</v>
      </c>
      <c r="K113" s="171"/>
    </row>
    <row r="114" spans="1:11" x14ac:dyDescent="0.2">
      <c r="A114" s="16"/>
      <c r="B114" s="170">
        <f>VALUE(RIGHT($B$2, 4))</f>
        <v>2020</v>
      </c>
      <c r="C114" s="171"/>
      <c r="D114" s="170">
        <f>B114-1</f>
        <v>2019</v>
      </c>
      <c r="E114" s="178"/>
      <c r="F114" s="170">
        <f>B114</f>
        <v>2020</v>
      </c>
      <c r="G114" s="178"/>
      <c r="H114" s="170">
        <f>D114</f>
        <v>2019</v>
      </c>
      <c r="I114" s="178"/>
      <c r="J114" s="13" t="s">
        <v>8</v>
      </c>
      <c r="K114" s="14" t="s">
        <v>5</v>
      </c>
    </row>
    <row r="115" spans="1:11" x14ac:dyDescent="0.2">
      <c r="A115" s="123" t="s">
        <v>465</v>
      </c>
      <c r="B115" s="124" t="s">
        <v>169</v>
      </c>
      <c r="C115" s="125" t="s">
        <v>170</v>
      </c>
      <c r="D115" s="124" t="s">
        <v>169</v>
      </c>
      <c r="E115" s="126" t="s">
        <v>170</v>
      </c>
      <c r="F115" s="125" t="s">
        <v>169</v>
      </c>
      <c r="G115" s="125" t="s">
        <v>170</v>
      </c>
      <c r="H115" s="124" t="s">
        <v>169</v>
      </c>
      <c r="I115" s="126" t="s">
        <v>170</v>
      </c>
      <c r="J115" s="124"/>
      <c r="K115" s="126"/>
    </row>
    <row r="116" spans="1:11" x14ac:dyDescent="0.2">
      <c r="A116" s="20" t="s">
        <v>466</v>
      </c>
      <c r="B116" s="55">
        <v>16</v>
      </c>
      <c r="C116" s="138">
        <f>IF(B142=0, "-", B116/B142)</f>
        <v>6.0445787684170757E-3</v>
      </c>
      <c r="D116" s="55">
        <v>24</v>
      </c>
      <c r="E116" s="78">
        <f>IF(D142=0, "-", D116/D142)</f>
        <v>1.0394110004330879E-2</v>
      </c>
      <c r="F116" s="128">
        <v>70</v>
      </c>
      <c r="G116" s="138">
        <f>IF(F142=0, "-", F116/F142)</f>
        <v>7.7126487439400614E-3</v>
      </c>
      <c r="H116" s="55">
        <v>146</v>
      </c>
      <c r="I116" s="78">
        <f>IF(H142=0, "-", H116/H142)</f>
        <v>1.3082437275985664E-2</v>
      </c>
      <c r="J116" s="77">
        <f t="shared" ref="J116:J140" si="10">IF(D116=0, "-", IF((B116-D116)/D116&lt;10, (B116-D116)/D116, "&gt;999%"))</f>
        <v>-0.33333333333333331</v>
      </c>
      <c r="K116" s="78">
        <f t="shared" ref="K116:K140" si="11">IF(H116=0, "-", IF((F116-H116)/H116&lt;10, (F116-H116)/H116, "&gt;999%"))</f>
        <v>-0.52054794520547942</v>
      </c>
    </row>
    <row r="117" spans="1:11" x14ac:dyDescent="0.2">
      <c r="A117" s="20" t="s">
        <v>467</v>
      </c>
      <c r="B117" s="55">
        <v>136</v>
      </c>
      <c r="C117" s="138">
        <f>IF(B142=0, "-", B117/B142)</f>
        <v>5.1378919531545143E-2</v>
      </c>
      <c r="D117" s="55">
        <v>83</v>
      </c>
      <c r="E117" s="78">
        <f>IF(D142=0, "-", D117/D142)</f>
        <v>3.5946297098310959E-2</v>
      </c>
      <c r="F117" s="128">
        <v>517</v>
      </c>
      <c r="G117" s="138">
        <f>IF(F142=0, "-", F117/F142)</f>
        <v>5.6963420008814457E-2</v>
      </c>
      <c r="H117" s="55">
        <v>413</v>
      </c>
      <c r="I117" s="78">
        <f>IF(H142=0, "-", H117/H142)</f>
        <v>3.700716845878136E-2</v>
      </c>
      <c r="J117" s="77">
        <f t="shared" si="10"/>
        <v>0.63855421686746983</v>
      </c>
      <c r="K117" s="78">
        <f t="shared" si="11"/>
        <v>0.25181598062953997</v>
      </c>
    </row>
    <row r="118" spans="1:11" x14ac:dyDescent="0.2">
      <c r="A118" s="20" t="s">
        <v>468</v>
      </c>
      <c r="B118" s="55">
        <v>16</v>
      </c>
      <c r="C118" s="138">
        <f>IF(B142=0, "-", B118/B142)</f>
        <v>6.0445787684170757E-3</v>
      </c>
      <c r="D118" s="55">
        <v>11</v>
      </c>
      <c r="E118" s="78">
        <f>IF(D142=0, "-", D118/D142)</f>
        <v>4.7639670853183193E-3</v>
      </c>
      <c r="F118" s="128">
        <v>54</v>
      </c>
      <c r="G118" s="138">
        <f>IF(F142=0, "-", F118/F142)</f>
        <v>5.9497576024680476E-3</v>
      </c>
      <c r="H118" s="55">
        <v>38</v>
      </c>
      <c r="I118" s="78">
        <f>IF(H142=0, "-", H118/H142)</f>
        <v>3.4050179211469536E-3</v>
      </c>
      <c r="J118" s="77">
        <f t="shared" si="10"/>
        <v>0.45454545454545453</v>
      </c>
      <c r="K118" s="78">
        <f t="shared" si="11"/>
        <v>0.42105263157894735</v>
      </c>
    </row>
    <row r="119" spans="1:11" x14ac:dyDescent="0.2">
      <c r="A119" s="20" t="s">
        <v>469</v>
      </c>
      <c r="B119" s="55">
        <v>39</v>
      </c>
      <c r="C119" s="138">
        <f>IF(B142=0, "-", B119/B142)</f>
        <v>1.4733660748016623E-2</v>
      </c>
      <c r="D119" s="55">
        <v>70</v>
      </c>
      <c r="E119" s="78">
        <f>IF(D142=0, "-", D119/D142)</f>
        <v>3.0316154179298397E-2</v>
      </c>
      <c r="F119" s="128">
        <v>167</v>
      </c>
      <c r="G119" s="138">
        <f>IF(F142=0, "-", F119/F142)</f>
        <v>1.8400176289114147E-2</v>
      </c>
      <c r="H119" s="55">
        <v>286</v>
      </c>
      <c r="I119" s="78">
        <f>IF(H142=0, "-", H119/H142)</f>
        <v>2.5627240143369177E-2</v>
      </c>
      <c r="J119" s="77">
        <f t="shared" si="10"/>
        <v>-0.44285714285714284</v>
      </c>
      <c r="K119" s="78">
        <f t="shared" si="11"/>
        <v>-0.41608391608391609</v>
      </c>
    </row>
    <row r="120" spans="1:11" x14ac:dyDescent="0.2">
      <c r="A120" s="20" t="s">
        <v>470</v>
      </c>
      <c r="B120" s="55">
        <v>0</v>
      </c>
      <c r="C120" s="138">
        <f>IF(B142=0, "-", B120/B142)</f>
        <v>0</v>
      </c>
      <c r="D120" s="55">
        <v>0</v>
      </c>
      <c r="E120" s="78">
        <f>IF(D142=0, "-", D120/D142)</f>
        <v>0</v>
      </c>
      <c r="F120" s="128">
        <v>0</v>
      </c>
      <c r="G120" s="138">
        <f>IF(F142=0, "-", F120/F142)</f>
        <v>0</v>
      </c>
      <c r="H120" s="55">
        <v>15</v>
      </c>
      <c r="I120" s="78">
        <f>IF(H142=0, "-", H120/H142)</f>
        <v>1.3440860215053765E-3</v>
      </c>
      <c r="J120" s="77" t="str">
        <f t="shared" si="10"/>
        <v>-</v>
      </c>
      <c r="K120" s="78">
        <f t="shared" si="11"/>
        <v>-1</v>
      </c>
    </row>
    <row r="121" spans="1:11" x14ac:dyDescent="0.2">
      <c r="A121" s="20" t="s">
        <v>471</v>
      </c>
      <c r="B121" s="55">
        <v>56</v>
      </c>
      <c r="C121" s="138">
        <f>IF(B142=0, "-", B121/B142)</f>
        <v>2.1156025689459765E-2</v>
      </c>
      <c r="D121" s="55">
        <v>50</v>
      </c>
      <c r="E121" s="78">
        <f>IF(D142=0, "-", D121/D142)</f>
        <v>2.1654395842355997E-2</v>
      </c>
      <c r="F121" s="128">
        <v>240</v>
      </c>
      <c r="G121" s="138">
        <f>IF(F142=0, "-", F121/F142)</f>
        <v>2.6443367122080213E-2</v>
      </c>
      <c r="H121" s="55">
        <v>289</v>
      </c>
      <c r="I121" s="78">
        <f>IF(H142=0, "-", H121/H142)</f>
        <v>2.589605734767025E-2</v>
      </c>
      <c r="J121" s="77">
        <f t="shared" si="10"/>
        <v>0.12</v>
      </c>
      <c r="K121" s="78">
        <f t="shared" si="11"/>
        <v>-0.16955017301038061</v>
      </c>
    </row>
    <row r="122" spans="1:11" x14ac:dyDescent="0.2">
      <c r="A122" s="20" t="s">
        <v>472</v>
      </c>
      <c r="B122" s="55">
        <v>91</v>
      </c>
      <c r="C122" s="138">
        <f>IF(B142=0, "-", B122/B142)</f>
        <v>3.4378541745372117E-2</v>
      </c>
      <c r="D122" s="55">
        <v>120</v>
      </c>
      <c r="E122" s="78">
        <f>IF(D142=0, "-", D122/D142)</f>
        <v>5.1970550021654398E-2</v>
      </c>
      <c r="F122" s="128">
        <v>446</v>
      </c>
      <c r="G122" s="138">
        <f>IF(F142=0, "-", F122/F142)</f>
        <v>4.9140590568532393E-2</v>
      </c>
      <c r="H122" s="55">
        <v>665</v>
      </c>
      <c r="I122" s="78">
        <f>IF(H142=0, "-", H122/H142)</f>
        <v>5.9587813620071685E-2</v>
      </c>
      <c r="J122" s="77">
        <f t="shared" si="10"/>
        <v>-0.24166666666666667</v>
      </c>
      <c r="K122" s="78">
        <f t="shared" si="11"/>
        <v>-0.32932330827067668</v>
      </c>
    </row>
    <row r="123" spans="1:11" x14ac:dyDescent="0.2">
      <c r="A123" s="20" t="s">
        <v>473</v>
      </c>
      <c r="B123" s="55">
        <v>331</v>
      </c>
      <c r="C123" s="138">
        <f>IF(B142=0, "-", B123/B142)</f>
        <v>0.12504722327162826</v>
      </c>
      <c r="D123" s="55">
        <v>308</v>
      </c>
      <c r="E123" s="78">
        <f>IF(D142=0, "-", D123/D142)</f>
        <v>0.13339107838891295</v>
      </c>
      <c r="F123" s="128">
        <v>1097</v>
      </c>
      <c r="G123" s="138">
        <f>IF(F142=0, "-", F123/F142)</f>
        <v>0.12086822388717497</v>
      </c>
      <c r="H123" s="55">
        <v>1269</v>
      </c>
      <c r="I123" s="78">
        <f>IF(H142=0, "-", H123/H142)</f>
        <v>0.11370967741935484</v>
      </c>
      <c r="J123" s="77">
        <f t="shared" si="10"/>
        <v>7.4675324675324672E-2</v>
      </c>
      <c r="K123" s="78">
        <f t="shared" si="11"/>
        <v>-0.1355397951142632</v>
      </c>
    </row>
    <row r="124" spans="1:11" x14ac:dyDescent="0.2">
      <c r="A124" s="20" t="s">
        <v>474</v>
      </c>
      <c r="B124" s="55">
        <v>68</v>
      </c>
      <c r="C124" s="138">
        <f>IF(B142=0, "-", B124/B142)</f>
        <v>2.5689459765772572E-2</v>
      </c>
      <c r="D124" s="55">
        <v>69</v>
      </c>
      <c r="E124" s="78">
        <f>IF(D142=0, "-", D124/D142)</f>
        <v>2.9883066262451279E-2</v>
      </c>
      <c r="F124" s="128">
        <v>182</v>
      </c>
      <c r="G124" s="138">
        <f>IF(F142=0, "-", F124/F142)</f>
        <v>2.0052886734244161E-2</v>
      </c>
      <c r="H124" s="55">
        <v>228</v>
      </c>
      <c r="I124" s="78">
        <f>IF(H142=0, "-", H124/H142)</f>
        <v>2.0430107526881722E-2</v>
      </c>
      <c r="J124" s="77">
        <f t="shared" si="10"/>
        <v>-1.4492753623188406E-2</v>
      </c>
      <c r="K124" s="78">
        <f t="shared" si="11"/>
        <v>-0.20175438596491227</v>
      </c>
    </row>
    <row r="125" spans="1:11" x14ac:dyDescent="0.2">
      <c r="A125" s="20" t="s">
        <v>475</v>
      </c>
      <c r="B125" s="55">
        <v>27</v>
      </c>
      <c r="C125" s="138">
        <f>IF(B142=0, "-", B125/B142)</f>
        <v>1.0200226671703816E-2</v>
      </c>
      <c r="D125" s="55">
        <v>27</v>
      </c>
      <c r="E125" s="78">
        <f>IF(D142=0, "-", D125/D142)</f>
        <v>1.1693373754872239E-2</v>
      </c>
      <c r="F125" s="128">
        <v>105</v>
      </c>
      <c r="G125" s="138">
        <f>IF(F142=0, "-", F125/F142)</f>
        <v>1.1568973115910092E-2</v>
      </c>
      <c r="H125" s="55">
        <v>98</v>
      </c>
      <c r="I125" s="78">
        <f>IF(H142=0, "-", H125/H142)</f>
        <v>8.7813620071684594E-3</v>
      </c>
      <c r="J125" s="77">
        <f t="shared" si="10"/>
        <v>0</v>
      </c>
      <c r="K125" s="78">
        <f t="shared" si="11"/>
        <v>7.1428571428571425E-2</v>
      </c>
    </row>
    <row r="126" spans="1:11" x14ac:dyDescent="0.2">
      <c r="A126" s="20" t="s">
        <v>476</v>
      </c>
      <c r="B126" s="55">
        <v>51</v>
      </c>
      <c r="C126" s="138">
        <f>IF(B142=0, "-", B126/B142)</f>
        <v>1.926709482432943E-2</v>
      </c>
      <c r="D126" s="55">
        <v>61</v>
      </c>
      <c r="E126" s="78">
        <f>IF(D142=0, "-", D126/D142)</f>
        <v>2.6418362927674317E-2</v>
      </c>
      <c r="F126" s="128">
        <v>203</v>
      </c>
      <c r="G126" s="138">
        <f>IF(F142=0, "-", F126/F142)</f>
        <v>2.2366681357426178E-2</v>
      </c>
      <c r="H126" s="55">
        <v>280</v>
      </c>
      <c r="I126" s="78">
        <f>IF(H142=0, "-", H126/H142)</f>
        <v>2.5089605734767026E-2</v>
      </c>
      <c r="J126" s="77">
        <f t="shared" si="10"/>
        <v>-0.16393442622950818</v>
      </c>
      <c r="K126" s="78">
        <f t="shared" si="11"/>
        <v>-0.27500000000000002</v>
      </c>
    </row>
    <row r="127" spans="1:11" x14ac:dyDescent="0.2">
      <c r="A127" s="20" t="s">
        <v>477</v>
      </c>
      <c r="B127" s="55">
        <v>16</v>
      </c>
      <c r="C127" s="138">
        <f>IF(B142=0, "-", B127/B142)</f>
        <v>6.0445787684170757E-3</v>
      </c>
      <c r="D127" s="55">
        <v>3</v>
      </c>
      <c r="E127" s="78">
        <f>IF(D142=0, "-", D127/D142)</f>
        <v>1.2992637505413599E-3</v>
      </c>
      <c r="F127" s="128">
        <v>32</v>
      </c>
      <c r="G127" s="138">
        <f>IF(F142=0, "-", F127/F142)</f>
        <v>3.5257822829440283E-3</v>
      </c>
      <c r="H127" s="55">
        <v>12</v>
      </c>
      <c r="I127" s="78">
        <f>IF(H142=0, "-", H127/H142)</f>
        <v>1.0752688172043011E-3</v>
      </c>
      <c r="J127" s="77">
        <f t="shared" si="10"/>
        <v>4.333333333333333</v>
      </c>
      <c r="K127" s="78">
        <f t="shared" si="11"/>
        <v>1.6666666666666667</v>
      </c>
    </row>
    <row r="128" spans="1:11" x14ac:dyDescent="0.2">
      <c r="A128" s="20" t="s">
        <v>478</v>
      </c>
      <c r="B128" s="55">
        <v>66</v>
      </c>
      <c r="C128" s="138">
        <f>IF(B142=0, "-", B128/B142)</f>
        <v>2.4933887419720437E-2</v>
      </c>
      <c r="D128" s="55">
        <v>63</v>
      </c>
      <c r="E128" s="78">
        <f>IF(D142=0, "-", D128/D142)</f>
        <v>2.7284538761368559E-2</v>
      </c>
      <c r="F128" s="128">
        <v>260</v>
      </c>
      <c r="G128" s="138">
        <f>IF(F142=0, "-", F128/F142)</f>
        <v>2.8646981048920231E-2</v>
      </c>
      <c r="H128" s="55">
        <v>300</v>
      </c>
      <c r="I128" s="78">
        <f>IF(H142=0, "-", H128/H142)</f>
        <v>2.6881720430107527E-2</v>
      </c>
      <c r="J128" s="77">
        <f t="shared" si="10"/>
        <v>4.7619047619047616E-2</v>
      </c>
      <c r="K128" s="78">
        <f t="shared" si="11"/>
        <v>-0.13333333333333333</v>
      </c>
    </row>
    <row r="129" spans="1:11" x14ac:dyDescent="0.2">
      <c r="A129" s="20" t="s">
        <v>479</v>
      </c>
      <c r="B129" s="55">
        <v>134</v>
      </c>
      <c r="C129" s="138">
        <f>IF(B142=0, "-", B129/B142)</f>
        <v>5.0623347185493009E-2</v>
      </c>
      <c r="D129" s="55">
        <v>123</v>
      </c>
      <c r="E129" s="78">
        <f>IF(D142=0, "-", D129/D142)</f>
        <v>5.3269813772195758E-2</v>
      </c>
      <c r="F129" s="128">
        <v>467</v>
      </c>
      <c r="G129" s="138">
        <f>IF(F142=0, "-", F129/F142)</f>
        <v>5.1454385191714413E-2</v>
      </c>
      <c r="H129" s="55">
        <v>505</v>
      </c>
      <c r="I129" s="78">
        <f>IF(H142=0, "-", H129/H142)</f>
        <v>4.5250896057347667E-2</v>
      </c>
      <c r="J129" s="77">
        <f t="shared" si="10"/>
        <v>8.943089430894309E-2</v>
      </c>
      <c r="K129" s="78">
        <f t="shared" si="11"/>
        <v>-7.5247524752475245E-2</v>
      </c>
    </row>
    <row r="130" spans="1:11" x14ac:dyDescent="0.2">
      <c r="A130" s="20" t="s">
        <v>480</v>
      </c>
      <c r="B130" s="55">
        <v>130</v>
      </c>
      <c r="C130" s="138">
        <f>IF(B142=0, "-", B130/B142)</f>
        <v>4.911220249338874E-2</v>
      </c>
      <c r="D130" s="55">
        <v>32</v>
      </c>
      <c r="E130" s="78">
        <f>IF(D142=0, "-", D130/D142)</f>
        <v>1.3858813339107838E-2</v>
      </c>
      <c r="F130" s="128">
        <v>238</v>
      </c>
      <c r="G130" s="138">
        <f>IF(F142=0, "-", F130/F142)</f>
        <v>2.6223005729396211E-2</v>
      </c>
      <c r="H130" s="55">
        <v>243</v>
      </c>
      <c r="I130" s="78">
        <f>IF(H142=0, "-", H130/H142)</f>
        <v>2.1774193548387097E-2</v>
      </c>
      <c r="J130" s="77">
        <f t="shared" si="10"/>
        <v>3.0625</v>
      </c>
      <c r="K130" s="78">
        <f t="shared" si="11"/>
        <v>-2.0576131687242798E-2</v>
      </c>
    </row>
    <row r="131" spans="1:11" x14ac:dyDescent="0.2">
      <c r="A131" s="20" t="s">
        <v>481</v>
      </c>
      <c r="B131" s="55">
        <v>228</v>
      </c>
      <c r="C131" s="138">
        <f>IF(B142=0, "-", B131/B142)</f>
        <v>8.6135247449943331E-2</v>
      </c>
      <c r="D131" s="55">
        <v>195</v>
      </c>
      <c r="E131" s="78">
        <f>IF(D142=0, "-", D131/D142)</f>
        <v>8.4452143785188394E-2</v>
      </c>
      <c r="F131" s="128">
        <v>834</v>
      </c>
      <c r="G131" s="138">
        <f>IF(F142=0, "-", F131/F142)</f>
        <v>9.189070074922874E-2</v>
      </c>
      <c r="H131" s="55">
        <v>1001</v>
      </c>
      <c r="I131" s="78">
        <f>IF(H142=0, "-", H131/H142)</f>
        <v>8.969534050179212E-2</v>
      </c>
      <c r="J131" s="77">
        <f t="shared" si="10"/>
        <v>0.16923076923076924</v>
      </c>
      <c r="K131" s="78">
        <f t="shared" si="11"/>
        <v>-0.16683316683316685</v>
      </c>
    </row>
    <row r="132" spans="1:11" x14ac:dyDescent="0.2">
      <c r="A132" s="20" t="s">
        <v>482</v>
      </c>
      <c r="B132" s="55">
        <v>12</v>
      </c>
      <c r="C132" s="138">
        <f>IF(B142=0, "-", B132/B142)</f>
        <v>4.533434076312807E-3</v>
      </c>
      <c r="D132" s="55">
        <v>36</v>
      </c>
      <c r="E132" s="78">
        <f>IF(D142=0, "-", D132/D142)</f>
        <v>1.5591165006496318E-2</v>
      </c>
      <c r="F132" s="128">
        <v>59</v>
      </c>
      <c r="G132" s="138">
        <f>IF(F142=0, "-", F132/F142)</f>
        <v>6.5006610841780521E-3</v>
      </c>
      <c r="H132" s="55">
        <v>142</v>
      </c>
      <c r="I132" s="78">
        <f>IF(H142=0, "-", H132/H142)</f>
        <v>1.2724014336917562E-2</v>
      </c>
      <c r="J132" s="77">
        <f t="shared" si="10"/>
        <v>-0.66666666666666663</v>
      </c>
      <c r="K132" s="78">
        <f t="shared" si="11"/>
        <v>-0.58450704225352113</v>
      </c>
    </row>
    <row r="133" spans="1:11" x14ac:dyDescent="0.2">
      <c r="A133" s="20" t="s">
        <v>483</v>
      </c>
      <c r="B133" s="55">
        <v>46</v>
      </c>
      <c r="C133" s="138">
        <f>IF(B142=0, "-", B133/B142)</f>
        <v>1.7378163959199094E-2</v>
      </c>
      <c r="D133" s="55">
        <v>23</v>
      </c>
      <c r="E133" s="78">
        <f>IF(D142=0, "-", D133/D142)</f>
        <v>9.9610220874837598E-3</v>
      </c>
      <c r="F133" s="128">
        <v>128</v>
      </c>
      <c r="G133" s="138">
        <f>IF(F142=0, "-", F133/F142)</f>
        <v>1.4103129131776113E-2</v>
      </c>
      <c r="H133" s="55">
        <v>113</v>
      </c>
      <c r="I133" s="78">
        <f>IF(H142=0, "-", H133/H142)</f>
        <v>1.0125448028673835E-2</v>
      </c>
      <c r="J133" s="77">
        <f t="shared" si="10"/>
        <v>1</v>
      </c>
      <c r="K133" s="78">
        <f t="shared" si="11"/>
        <v>0.13274336283185842</v>
      </c>
    </row>
    <row r="134" spans="1:11" x14ac:dyDescent="0.2">
      <c r="A134" s="20" t="s">
        <v>484</v>
      </c>
      <c r="B134" s="55">
        <v>8</v>
      </c>
      <c r="C134" s="138">
        <f>IF(B142=0, "-", B134/B142)</f>
        <v>3.0222893842085379E-3</v>
      </c>
      <c r="D134" s="55">
        <v>0</v>
      </c>
      <c r="E134" s="78">
        <f>IF(D142=0, "-", D134/D142)</f>
        <v>0</v>
      </c>
      <c r="F134" s="128">
        <v>24</v>
      </c>
      <c r="G134" s="138">
        <f>IF(F142=0, "-", F134/F142)</f>
        <v>2.644336712208021E-3</v>
      </c>
      <c r="H134" s="55">
        <v>0</v>
      </c>
      <c r="I134" s="78">
        <f>IF(H142=0, "-", H134/H142)</f>
        <v>0</v>
      </c>
      <c r="J134" s="77" t="str">
        <f t="shared" si="10"/>
        <v>-</v>
      </c>
      <c r="K134" s="78" t="str">
        <f t="shared" si="11"/>
        <v>-</v>
      </c>
    </row>
    <row r="135" spans="1:11" x14ac:dyDescent="0.2">
      <c r="A135" s="20" t="s">
        <v>485</v>
      </c>
      <c r="B135" s="55">
        <v>84</v>
      </c>
      <c r="C135" s="138">
        <f>IF(B142=0, "-", B135/B142)</f>
        <v>3.173403853418965E-2</v>
      </c>
      <c r="D135" s="55">
        <v>58</v>
      </c>
      <c r="E135" s="78">
        <f>IF(D142=0, "-", D135/D142)</f>
        <v>2.5119099177132957E-2</v>
      </c>
      <c r="F135" s="128">
        <v>283</v>
      </c>
      <c r="G135" s="138">
        <f>IF(F142=0, "-", F135/F142)</f>
        <v>3.118113706478625E-2</v>
      </c>
      <c r="H135" s="55">
        <v>664</v>
      </c>
      <c r="I135" s="78">
        <f>IF(H142=0, "-", H135/H142)</f>
        <v>5.949820788530466E-2</v>
      </c>
      <c r="J135" s="77">
        <f t="shared" si="10"/>
        <v>0.44827586206896552</v>
      </c>
      <c r="K135" s="78">
        <f t="shared" si="11"/>
        <v>-0.5737951807228916</v>
      </c>
    </row>
    <row r="136" spans="1:11" x14ac:dyDescent="0.2">
      <c r="A136" s="20" t="s">
        <v>486</v>
      </c>
      <c r="B136" s="55">
        <v>94</v>
      </c>
      <c r="C136" s="138">
        <f>IF(B142=0, "-", B136/B142)</f>
        <v>3.5511900264450322E-2</v>
      </c>
      <c r="D136" s="55">
        <v>83</v>
      </c>
      <c r="E136" s="78">
        <f>IF(D142=0, "-", D136/D142)</f>
        <v>3.5946297098310959E-2</v>
      </c>
      <c r="F136" s="128">
        <v>306</v>
      </c>
      <c r="G136" s="138">
        <f>IF(F142=0, "-", F136/F142)</f>
        <v>3.371529308065227E-2</v>
      </c>
      <c r="H136" s="55">
        <v>446</v>
      </c>
      <c r="I136" s="78">
        <f>IF(H142=0, "-", H136/H142)</f>
        <v>3.9964157706093191E-2</v>
      </c>
      <c r="J136" s="77">
        <f t="shared" si="10"/>
        <v>0.13253012048192772</v>
      </c>
      <c r="K136" s="78">
        <f t="shared" si="11"/>
        <v>-0.31390134529147984</v>
      </c>
    </row>
    <row r="137" spans="1:11" x14ac:dyDescent="0.2">
      <c r="A137" s="20" t="s">
        <v>487</v>
      </c>
      <c r="B137" s="55">
        <v>177</v>
      </c>
      <c r="C137" s="138">
        <f>IF(B142=0, "-", B137/B142)</f>
        <v>6.6868152625613908E-2</v>
      </c>
      <c r="D137" s="55">
        <v>203</v>
      </c>
      <c r="E137" s="78">
        <f>IF(D142=0, "-", D137/D142)</f>
        <v>8.791684711996535E-2</v>
      </c>
      <c r="F137" s="128">
        <v>560</v>
      </c>
      <c r="G137" s="138">
        <f>IF(F142=0, "-", F137/F142)</f>
        <v>6.1701189951520491E-2</v>
      </c>
      <c r="H137" s="55">
        <v>758</v>
      </c>
      <c r="I137" s="78">
        <f>IF(H142=0, "-", H137/H142)</f>
        <v>6.7921146953405023E-2</v>
      </c>
      <c r="J137" s="77">
        <f t="shared" si="10"/>
        <v>-0.12807881773399016</v>
      </c>
      <c r="K137" s="78">
        <f t="shared" si="11"/>
        <v>-0.26121372031662271</v>
      </c>
    </row>
    <row r="138" spans="1:11" x14ac:dyDescent="0.2">
      <c r="A138" s="20" t="s">
        <v>488</v>
      </c>
      <c r="B138" s="55">
        <v>742</v>
      </c>
      <c r="C138" s="138">
        <f>IF(B142=0, "-", B138/B142)</f>
        <v>0.2803173403853419</v>
      </c>
      <c r="D138" s="55">
        <v>615</v>
      </c>
      <c r="E138" s="78">
        <f>IF(D142=0, "-", D138/D142)</f>
        <v>0.26634906886097875</v>
      </c>
      <c r="F138" s="128">
        <v>2559</v>
      </c>
      <c r="G138" s="138">
        <f>IF(F142=0, "-", F138/F142)</f>
        <v>0.28195240193918025</v>
      </c>
      <c r="H138" s="55">
        <v>2892</v>
      </c>
      <c r="I138" s="78">
        <f>IF(H142=0, "-", H138/H142)</f>
        <v>0.25913978494623657</v>
      </c>
      <c r="J138" s="77">
        <f t="shared" si="10"/>
        <v>0.20650406504065041</v>
      </c>
      <c r="K138" s="78">
        <f t="shared" si="11"/>
        <v>-0.11514522821576763</v>
      </c>
    </row>
    <row r="139" spans="1:11" x14ac:dyDescent="0.2">
      <c r="A139" s="20" t="s">
        <v>489</v>
      </c>
      <c r="B139" s="55">
        <v>0</v>
      </c>
      <c r="C139" s="138">
        <f>IF(B142=0, "-", B139/B142)</f>
        <v>0</v>
      </c>
      <c r="D139" s="55">
        <v>3</v>
      </c>
      <c r="E139" s="78">
        <f>IF(D142=0, "-", D139/D142)</f>
        <v>1.2992637505413599E-3</v>
      </c>
      <c r="F139" s="128">
        <v>0</v>
      </c>
      <c r="G139" s="138">
        <f>IF(F142=0, "-", F139/F142)</f>
        <v>0</v>
      </c>
      <c r="H139" s="55">
        <v>22</v>
      </c>
      <c r="I139" s="78">
        <f>IF(H142=0, "-", H139/H142)</f>
        <v>1.9713261648745522E-3</v>
      </c>
      <c r="J139" s="77">
        <f t="shared" si="10"/>
        <v>-1</v>
      </c>
      <c r="K139" s="78">
        <f t="shared" si="11"/>
        <v>-1</v>
      </c>
    </row>
    <row r="140" spans="1:11" x14ac:dyDescent="0.2">
      <c r="A140" s="20" t="s">
        <v>490</v>
      </c>
      <c r="B140" s="55">
        <v>79</v>
      </c>
      <c r="C140" s="138">
        <f>IF(B142=0, "-", B140/B142)</f>
        <v>2.9845107669059314E-2</v>
      </c>
      <c r="D140" s="55">
        <v>49</v>
      </c>
      <c r="E140" s="78">
        <f>IF(D142=0, "-", D140/D142)</f>
        <v>2.122130792550888E-2</v>
      </c>
      <c r="F140" s="128">
        <v>245</v>
      </c>
      <c r="G140" s="138">
        <f>IF(F142=0, "-", F140/F142)</f>
        <v>2.6994270603790217E-2</v>
      </c>
      <c r="H140" s="55">
        <v>335</v>
      </c>
      <c r="I140" s="78">
        <f>IF(H142=0, "-", H140/H142)</f>
        <v>3.0017921146953404E-2</v>
      </c>
      <c r="J140" s="77">
        <f t="shared" si="10"/>
        <v>0.61224489795918369</v>
      </c>
      <c r="K140" s="78">
        <f t="shared" si="11"/>
        <v>-0.26865671641791045</v>
      </c>
    </row>
    <row r="141" spans="1:11" x14ac:dyDescent="0.2">
      <c r="A141" s="129"/>
      <c r="B141" s="82"/>
      <c r="D141" s="82"/>
      <c r="E141" s="86"/>
      <c r="F141" s="130"/>
      <c r="H141" s="82"/>
      <c r="I141" s="86"/>
      <c r="J141" s="85"/>
      <c r="K141" s="86"/>
    </row>
    <row r="142" spans="1:11" s="38" customFormat="1" x14ac:dyDescent="0.2">
      <c r="A142" s="131" t="s">
        <v>491</v>
      </c>
      <c r="B142" s="32">
        <f>SUM(B116:B141)</f>
        <v>2647</v>
      </c>
      <c r="C142" s="132">
        <f>B142/24634</f>
        <v>0.10745311358285296</v>
      </c>
      <c r="D142" s="32">
        <f>SUM(D116:D141)</f>
        <v>2309</v>
      </c>
      <c r="E142" s="133">
        <f>D142/25100</f>
        <v>9.1992031872509955E-2</v>
      </c>
      <c r="F142" s="121">
        <f>SUM(F116:F141)</f>
        <v>9076</v>
      </c>
      <c r="G142" s="134">
        <f>F142/91758</f>
        <v>9.8912356415789354E-2</v>
      </c>
      <c r="H142" s="32">
        <f>SUM(H116:H141)</f>
        <v>11160</v>
      </c>
      <c r="I142" s="133">
        <f>H142/113881</f>
        <v>9.799703198953294E-2</v>
      </c>
      <c r="J142" s="35">
        <f>IF(D142=0, "-", IF((B142-D142)/D142&lt;10, (B142-D142)/D142, "&gt;999%"))</f>
        <v>0.14638371589432655</v>
      </c>
      <c r="K142" s="36">
        <f>IF(H142=0, "-", IF((F142-H142)/H142&lt;10, (F142-H142)/H142, "&gt;999%"))</f>
        <v>-0.18673835125448029</v>
      </c>
    </row>
    <row r="143" spans="1:11" x14ac:dyDescent="0.2">
      <c r="B143" s="130"/>
      <c r="D143" s="130"/>
      <c r="F143" s="130"/>
      <c r="H143" s="130"/>
    </row>
    <row r="144" spans="1:11" x14ac:dyDescent="0.2">
      <c r="A144" s="123" t="s">
        <v>492</v>
      </c>
      <c r="B144" s="124" t="s">
        <v>169</v>
      </c>
      <c r="C144" s="125" t="s">
        <v>170</v>
      </c>
      <c r="D144" s="124" t="s">
        <v>169</v>
      </c>
      <c r="E144" s="126" t="s">
        <v>170</v>
      </c>
      <c r="F144" s="125" t="s">
        <v>169</v>
      </c>
      <c r="G144" s="125" t="s">
        <v>170</v>
      </c>
      <c r="H144" s="124" t="s">
        <v>169</v>
      </c>
      <c r="I144" s="126" t="s">
        <v>170</v>
      </c>
      <c r="J144" s="124"/>
      <c r="K144" s="126"/>
    </row>
    <row r="145" spans="1:11" x14ac:dyDescent="0.2">
      <c r="A145" s="20" t="s">
        <v>493</v>
      </c>
      <c r="B145" s="55">
        <v>17</v>
      </c>
      <c r="C145" s="138">
        <f>IF(B162=0, "-", B145/B162)</f>
        <v>4.6575342465753428E-2</v>
      </c>
      <c r="D145" s="55">
        <v>3</v>
      </c>
      <c r="E145" s="78">
        <f>IF(D162=0, "-", D145/D162)</f>
        <v>1.2145748987854251E-2</v>
      </c>
      <c r="F145" s="128">
        <v>95</v>
      </c>
      <c r="G145" s="138">
        <f>IF(F162=0, "-", F145/F162)</f>
        <v>7.3302469135802475E-2</v>
      </c>
      <c r="H145" s="55">
        <v>25</v>
      </c>
      <c r="I145" s="78">
        <f>IF(H162=0, "-", H145/H162)</f>
        <v>2.2321428571428572E-2</v>
      </c>
      <c r="J145" s="77">
        <f t="shared" ref="J145:J160" si="12">IF(D145=0, "-", IF((B145-D145)/D145&lt;10, (B145-D145)/D145, "&gt;999%"))</f>
        <v>4.666666666666667</v>
      </c>
      <c r="K145" s="78">
        <f t="shared" ref="K145:K160" si="13">IF(H145=0, "-", IF((F145-H145)/H145&lt;10, (F145-H145)/H145, "&gt;999%"))</f>
        <v>2.8</v>
      </c>
    </row>
    <row r="146" spans="1:11" x14ac:dyDescent="0.2">
      <c r="A146" s="20" t="s">
        <v>494</v>
      </c>
      <c r="B146" s="55">
        <v>57</v>
      </c>
      <c r="C146" s="138">
        <f>IF(B162=0, "-", B146/B162)</f>
        <v>0.15616438356164383</v>
      </c>
      <c r="D146" s="55">
        <v>47</v>
      </c>
      <c r="E146" s="78">
        <f>IF(D162=0, "-", D146/D162)</f>
        <v>0.19028340080971659</v>
      </c>
      <c r="F146" s="128">
        <v>190</v>
      </c>
      <c r="G146" s="138">
        <f>IF(F162=0, "-", F146/F162)</f>
        <v>0.14660493827160495</v>
      </c>
      <c r="H146" s="55">
        <v>241</v>
      </c>
      <c r="I146" s="78">
        <f>IF(H162=0, "-", H146/H162)</f>
        <v>0.21517857142857144</v>
      </c>
      <c r="J146" s="77">
        <f t="shared" si="12"/>
        <v>0.21276595744680851</v>
      </c>
      <c r="K146" s="78">
        <f t="shared" si="13"/>
        <v>-0.21161825726141079</v>
      </c>
    </row>
    <row r="147" spans="1:11" x14ac:dyDescent="0.2">
      <c r="A147" s="20" t="s">
        <v>495</v>
      </c>
      <c r="B147" s="55">
        <v>10</v>
      </c>
      <c r="C147" s="138">
        <f>IF(B162=0, "-", B147/B162)</f>
        <v>2.7397260273972601E-2</v>
      </c>
      <c r="D147" s="55">
        <v>2</v>
      </c>
      <c r="E147" s="78">
        <f>IF(D162=0, "-", D147/D162)</f>
        <v>8.0971659919028341E-3</v>
      </c>
      <c r="F147" s="128">
        <v>57</v>
      </c>
      <c r="G147" s="138">
        <f>IF(F162=0, "-", F147/F162)</f>
        <v>4.3981481481481483E-2</v>
      </c>
      <c r="H147" s="55">
        <v>11</v>
      </c>
      <c r="I147" s="78">
        <f>IF(H162=0, "-", H147/H162)</f>
        <v>9.8214285714285712E-3</v>
      </c>
      <c r="J147" s="77">
        <f t="shared" si="12"/>
        <v>4</v>
      </c>
      <c r="K147" s="78">
        <f t="shared" si="13"/>
        <v>4.1818181818181817</v>
      </c>
    </row>
    <row r="148" spans="1:11" x14ac:dyDescent="0.2">
      <c r="A148" s="20" t="s">
        <v>496</v>
      </c>
      <c r="B148" s="55">
        <v>0</v>
      </c>
      <c r="C148" s="138">
        <f>IF(B162=0, "-", B148/B162)</f>
        <v>0</v>
      </c>
      <c r="D148" s="55">
        <v>0</v>
      </c>
      <c r="E148" s="78">
        <f>IF(D162=0, "-", D148/D162)</f>
        <v>0</v>
      </c>
      <c r="F148" s="128">
        <v>0</v>
      </c>
      <c r="G148" s="138">
        <f>IF(F162=0, "-", F148/F162)</f>
        <v>0</v>
      </c>
      <c r="H148" s="55">
        <v>1</v>
      </c>
      <c r="I148" s="78">
        <f>IF(H162=0, "-", H148/H162)</f>
        <v>8.9285714285714283E-4</v>
      </c>
      <c r="J148" s="77" t="str">
        <f t="shared" si="12"/>
        <v>-</v>
      </c>
      <c r="K148" s="78">
        <f t="shared" si="13"/>
        <v>-1</v>
      </c>
    </row>
    <row r="149" spans="1:11" x14ac:dyDescent="0.2">
      <c r="A149" s="20" t="s">
        <v>497</v>
      </c>
      <c r="B149" s="55">
        <v>7</v>
      </c>
      <c r="C149" s="138">
        <f>IF(B162=0, "-", B149/B162)</f>
        <v>1.9178082191780823E-2</v>
      </c>
      <c r="D149" s="55">
        <v>12</v>
      </c>
      <c r="E149" s="78">
        <f>IF(D162=0, "-", D149/D162)</f>
        <v>4.8582995951417005E-2</v>
      </c>
      <c r="F149" s="128">
        <v>27</v>
      </c>
      <c r="G149" s="138">
        <f>IF(F162=0, "-", F149/F162)</f>
        <v>2.0833333333333332E-2</v>
      </c>
      <c r="H149" s="55">
        <v>70</v>
      </c>
      <c r="I149" s="78">
        <f>IF(H162=0, "-", H149/H162)</f>
        <v>6.25E-2</v>
      </c>
      <c r="J149" s="77">
        <f t="shared" si="12"/>
        <v>-0.41666666666666669</v>
      </c>
      <c r="K149" s="78">
        <f t="shared" si="13"/>
        <v>-0.61428571428571432</v>
      </c>
    </row>
    <row r="150" spans="1:11" x14ac:dyDescent="0.2">
      <c r="A150" s="20" t="s">
        <v>498</v>
      </c>
      <c r="B150" s="55">
        <v>2</v>
      </c>
      <c r="C150" s="138">
        <f>IF(B162=0, "-", B150/B162)</f>
        <v>5.4794520547945206E-3</v>
      </c>
      <c r="D150" s="55">
        <v>5</v>
      </c>
      <c r="E150" s="78">
        <f>IF(D162=0, "-", D150/D162)</f>
        <v>2.0242914979757085E-2</v>
      </c>
      <c r="F150" s="128">
        <v>6</v>
      </c>
      <c r="G150" s="138">
        <f>IF(F162=0, "-", F150/F162)</f>
        <v>4.6296296296296294E-3</v>
      </c>
      <c r="H150" s="55">
        <v>15</v>
      </c>
      <c r="I150" s="78">
        <f>IF(H162=0, "-", H150/H162)</f>
        <v>1.3392857142857142E-2</v>
      </c>
      <c r="J150" s="77">
        <f t="shared" si="12"/>
        <v>-0.6</v>
      </c>
      <c r="K150" s="78">
        <f t="shared" si="13"/>
        <v>-0.6</v>
      </c>
    </row>
    <row r="151" spans="1:11" x14ac:dyDescent="0.2">
      <c r="A151" s="20" t="s">
        <v>499</v>
      </c>
      <c r="B151" s="55">
        <v>37</v>
      </c>
      <c r="C151" s="138">
        <f>IF(B162=0, "-", B151/B162)</f>
        <v>0.10136986301369863</v>
      </c>
      <c r="D151" s="55">
        <v>31</v>
      </c>
      <c r="E151" s="78">
        <f>IF(D162=0, "-", D151/D162)</f>
        <v>0.12550607287449392</v>
      </c>
      <c r="F151" s="128">
        <v>166</v>
      </c>
      <c r="G151" s="138">
        <f>IF(F162=0, "-", F151/F162)</f>
        <v>0.12808641975308643</v>
      </c>
      <c r="H151" s="55">
        <v>197</v>
      </c>
      <c r="I151" s="78">
        <f>IF(H162=0, "-", H151/H162)</f>
        <v>0.17589285714285716</v>
      </c>
      <c r="J151" s="77">
        <f t="shared" si="12"/>
        <v>0.19354838709677419</v>
      </c>
      <c r="K151" s="78">
        <f t="shared" si="13"/>
        <v>-0.15736040609137056</v>
      </c>
    </row>
    <row r="152" spans="1:11" x14ac:dyDescent="0.2">
      <c r="A152" s="20" t="s">
        <v>500</v>
      </c>
      <c r="B152" s="55">
        <v>22</v>
      </c>
      <c r="C152" s="138">
        <f>IF(B162=0, "-", B152/B162)</f>
        <v>6.0273972602739728E-2</v>
      </c>
      <c r="D152" s="55">
        <v>21</v>
      </c>
      <c r="E152" s="78">
        <f>IF(D162=0, "-", D152/D162)</f>
        <v>8.5020242914979755E-2</v>
      </c>
      <c r="F152" s="128">
        <v>64</v>
      </c>
      <c r="G152" s="138">
        <f>IF(F162=0, "-", F152/F162)</f>
        <v>4.9382716049382713E-2</v>
      </c>
      <c r="H152" s="55">
        <v>93</v>
      </c>
      <c r="I152" s="78">
        <f>IF(H162=0, "-", H152/H162)</f>
        <v>8.3035714285714282E-2</v>
      </c>
      <c r="J152" s="77">
        <f t="shared" si="12"/>
        <v>4.7619047619047616E-2</v>
      </c>
      <c r="K152" s="78">
        <f t="shared" si="13"/>
        <v>-0.31182795698924731</v>
      </c>
    </row>
    <row r="153" spans="1:11" x14ac:dyDescent="0.2">
      <c r="A153" s="20" t="s">
        <v>501</v>
      </c>
      <c r="B153" s="55">
        <v>64</v>
      </c>
      <c r="C153" s="138">
        <f>IF(B162=0, "-", B153/B162)</f>
        <v>0.17534246575342466</v>
      </c>
      <c r="D153" s="55">
        <v>31</v>
      </c>
      <c r="E153" s="78">
        <f>IF(D162=0, "-", D153/D162)</f>
        <v>0.12550607287449392</v>
      </c>
      <c r="F153" s="128">
        <v>172</v>
      </c>
      <c r="G153" s="138">
        <f>IF(F162=0, "-", F153/F162)</f>
        <v>0.13271604938271606</v>
      </c>
      <c r="H153" s="55">
        <v>144</v>
      </c>
      <c r="I153" s="78">
        <f>IF(H162=0, "-", H153/H162)</f>
        <v>0.12857142857142856</v>
      </c>
      <c r="J153" s="77">
        <f t="shared" si="12"/>
        <v>1.064516129032258</v>
      </c>
      <c r="K153" s="78">
        <f t="shared" si="13"/>
        <v>0.19444444444444445</v>
      </c>
    </row>
    <row r="154" spans="1:11" x14ac:dyDescent="0.2">
      <c r="A154" s="20" t="s">
        <v>502</v>
      </c>
      <c r="B154" s="55">
        <v>6</v>
      </c>
      <c r="C154" s="138">
        <f>IF(B162=0, "-", B154/B162)</f>
        <v>1.643835616438356E-2</v>
      </c>
      <c r="D154" s="55">
        <v>6</v>
      </c>
      <c r="E154" s="78">
        <f>IF(D162=0, "-", D154/D162)</f>
        <v>2.4291497975708502E-2</v>
      </c>
      <c r="F154" s="128">
        <v>22</v>
      </c>
      <c r="G154" s="138">
        <f>IF(F162=0, "-", F154/F162)</f>
        <v>1.6975308641975308E-2</v>
      </c>
      <c r="H154" s="55">
        <v>24</v>
      </c>
      <c r="I154" s="78">
        <f>IF(H162=0, "-", H154/H162)</f>
        <v>2.1428571428571429E-2</v>
      </c>
      <c r="J154" s="77">
        <f t="shared" si="12"/>
        <v>0</v>
      </c>
      <c r="K154" s="78">
        <f t="shared" si="13"/>
        <v>-8.3333333333333329E-2</v>
      </c>
    </row>
    <row r="155" spans="1:11" x14ac:dyDescent="0.2">
      <c r="A155" s="20" t="s">
        <v>503</v>
      </c>
      <c r="B155" s="55">
        <v>66</v>
      </c>
      <c r="C155" s="138">
        <f>IF(B162=0, "-", B155/B162)</f>
        <v>0.18082191780821918</v>
      </c>
      <c r="D155" s="55">
        <v>20</v>
      </c>
      <c r="E155" s="78">
        <f>IF(D162=0, "-", D155/D162)</f>
        <v>8.0971659919028341E-2</v>
      </c>
      <c r="F155" s="128">
        <v>238</v>
      </c>
      <c r="G155" s="138">
        <f>IF(F162=0, "-", F155/F162)</f>
        <v>0.18364197530864199</v>
      </c>
      <c r="H155" s="55">
        <v>49</v>
      </c>
      <c r="I155" s="78">
        <f>IF(H162=0, "-", H155/H162)</f>
        <v>4.3749999999999997E-2</v>
      </c>
      <c r="J155" s="77">
        <f t="shared" si="12"/>
        <v>2.2999999999999998</v>
      </c>
      <c r="K155" s="78">
        <f t="shared" si="13"/>
        <v>3.8571428571428572</v>
      </c>
    </row>
    <row r="156" spans="1:11" x14ac:dyDescent="0.2">
      <c r="A156" s="20" t="s">
        <v>504</v>
      </c>
      <c r="B156" s="55">
        <v>0</v>
      </c>
      <c r="C156" s="138">
        <f>IF(B162=0, "-", B156/B162)</f>
        <v>0</v>
      </c>
      <c r="D156" s="55">
        <v>4</v>
      </c>
      <c r="E156" s="78">
        <f>IF(D162=0, "-", D156/D162)</f>
        <v>1.6194331983805668E-2</v>
      </c>
      <c r="F156" s="128">
        <v>4</v>
      </c>
      <c r="G156" s="138">
        <f>IF(F162=0, "-", F156/F162)</f>
        <v>3.0864197530864196E-3</v>
      </c>
      <c r="H156" s="55">
        <v>32</v>
      </c>
      <c r="I156" s="78">
        <f>IF(H162=0, "-", H156/H162)</f>
        <v>2.8571428571428571E-2</v>
      </c>
      <c r="J156" s="77">
        <f t="shared" si="12"/>
        <v>-1</v>
      </c>
      <c r="K156" s="78">
        <f t="shared" si="13"/>
        <v>-0.875</v>
      </c>
    </row>
    <row r="157" spans="1:11" x14ac:dyDescent="0.2">
      <c r="A157" s="20" t="s">
        <v>505</v>
      </c>
      <c r="B157" s="55">
        <v>32</v>
      </c>
      <c r="C157" s="138">
        <f>IF(B162=0, "-", B157/B162)</f>
        <v>8.7671232876712329E-2</v>
      </c>
      <c r="D157" s="55">
        <v>21</v>
      </c>
      <c r="E157" s="78">
        <f>IF(D162=0, "-", D157/D162)</f>
        <v>8.5020242914979755E-2</v>
      </c>
      <c r="F157" s="128">
        <v>107</v>
      </c>
      <c r="G157" s="138">
        <f>IF(F162=0, "-", F157/F162)</f>
        <v>8.2561728395061734E-2</v>
      </c>
      <c r="H157" s="55">
        <v>98</v>
      </c>
      <c r="I157" s="78">
        <f>IF(H162=0, "-", H157/H162)</f>
        <v>8.7499999999999994E-2</v>
      </c>
      <c r="J157" s="77">
        <f t="shared" si="12"/>
        <v>0.52380952380952384</v>
      </c>
      <c r="K157" s="78">
        <f t="shared" si="13"/>
        <v>9.1836734693877556E-2</v>
      </c>
    </row>
    <row r="158" spans="1:11" x14ac:dyDescent="0.2">
      <c r="A158" s="20" t="s">
        <v>506</v>
      </c>
      <c r="B158" s="55">
        <v>19</v>
      </c>
      <c r="C158" s="138">
        <f>IF(B162=0, "-", B158/B162)</f>
        <v>5.2054794520547946E-2</v>
      </c>
      <c r="D158" s="55">
        <v>26</v>
      </c>
      <c r="E158" s="78">
        <f>IF(D162=0, "-", D158/D162)</f>
        <v>0.10526315789473684</v>
      </c>
      <c r="F158" s="128">
        <v>79</v>
      </c>
      <c r="G158" s="138">
        <f>IF(F162=0, "-", F158/F162)</f>
        <v>6.095679012345679E-2</v>
      </c>
      <c r="H158" s="55">
        <v>50</v>
      </c>
      <c r="I158" s="78">
        <f>IF(H162=0, "-", H158/H162)</f>
        <v>4.4642857142857144E-2</v>
      </c>
      <c r="J158" s="77">
        <f t="shared" si="12"/>
        <v>-0.26923076923076922</v>
      </c>
      <c r="K158" s="78">
        <f t="shared" si="13"/>
        <v>0.57999999999999996</v>
      </c>
    </row>
    <row r="159" spans="1:11" x14ac:dyDescent="0.2">
      <c r="A159" s="20" t="s">
        <v>507</v>
      </c>
      <c r="B159" s="55">
        <v>2</v>
      </c>
      <c r="C159" s="138">
        <f>IF(B162=0, "-", B159/B162)</f>
        <v>5.4794520547945206E-3</v>
      </c>
      <c r="D159" s="55">
        <v>1</v>
      </c>
      <c r="E159" s="78">
        <f>IF(D162=0, "-", D159/D162)</f>
        <v>4.048582995951417E-3</v>
      </c>
      <c r="F159" s="128">
        <v>7</v>
      </c>
      <c r="G159" s="138">
        <f>IF(F162=0, "-", F159/F162)</f>
        <v>5.4012345679012343E-3</v>
      </c>
      <c r="H159" s="55">
        <v>2</v>
      </c>
      <c r="I159" s="78">
        <f>IF(H162=0, "-", H159/H162)</f>
        <v>1.7857142857142857E-3</v>
      </c>
      <c r="J159" s="77">
        <f t="shared" si="12"/>
        <v>1</v>
      </c>
      <c r="K159" s="78">
        <f t="shared" si="13"/>
        <v>2.5</v>
      </c>
    </row>
    <row r="160" spans="1:11" x14ac:dyDescent="0.2">
      <c r="A160" s="20" t="s">
        <v>508</v>
      </c>
      <c r="B160" s="55">
        <v>24</v>
      </c>
      <c r="C160" s="138">
        <f>IF(B162=0, "-", B160/B162)</f>
        <v>6.575342465753424E-2</v>
      </c>
      <c r="D160" s="55">
        <v>17</v>
      </c>
      <c r="E160" s="78">
        <f>IF(D162=0, "-", D160/D162)</f>
        <v>6.8825910931174086E-2</v>
      </c>
      <c r="F160" s="128">
        <v>62</v>
      </c>
      <c r="G160" s="138">
        <f>IF(F162=0, "-", F160/F162)</f>
        <v>4.7839506172839504E-2</v>
      </c>
      <c r="H160" s="55">
        <v>68</v>
      </c>
      <c r="I160" s="78">
        <f>IF(H162=0, "-", H160/H162)</f>
        <v>6.0714285714285714E-2</v>
      </c>
      <c r="J160" s="77">
        <f t="shared" si="12"/>
        <v>0.41176470588235292</v>
      </c>
      <c r="K160" s="78">
        <f t="shared" si="13"/>
        <v>-8.8235294117647065E-2</v>
      </c>
    </row>
    <row r="161" spans="1:11" x14ac:dyDescent="0.2">
      <c r="A161" s="129"/>
      <c r="B161" s="82"/>
      <c r="D161" s="82"/>
      <c r="E161" s="86"/>
      <c r="F161" s="130"/>
      <c r="H161" s="82"/>
      <c r="I161" s="86"/>
      <c r="J161" s="85"/>
      <c r="K161" s="86"/>
    </row>
    <row r="162" spans="1:11" s="38" customFormat="1" x14ac:dyDescent="0.2">
      <c r="A162" s="131" t="s">
        <v>509</v>
      </c>
      <c r="B162" s="32">
        <f>SUM(B145:B161)</f>
        <v>365</v>
      </c>
      <c r="C162" s="132">
        <f>B162/24634</f>
        <v>1.4816919704473491E-2</v>
      </c>
      <c r="D162" s="32">
        <f>SUM(D145:D161)</f>
        <v>247</v>
      </c>
      <c r="E162" s="133">
        <f>D162/25100</f>
        <v>9.8406374501992036E-3</v>
      </c>
      <c r="F162" s="121">
        <f>SUM(F145:F161)</f>
        <v>1296</v>
      </c>
      <c r="G162" s="134">
        <f>F162/91758</f>
        <v>1.4124109069508926E-2</v>
      </c>
      <c r="H162" s="32">
        <f>SUM(H145:H161)</f>
        <v>1120</v>
      </c>
      <c r="I162" s="133">
        <f>H162/113881</f>
        <v>9.8348275831789331E-3</v>
      </c>
      <c r="J162" s="35">
        <f>IF(D162=0, "-", IF((B162-D162)/D162&lt;10, (B162-D162)/D162, "&gt;999%"))</f>
        <v>0.47773279352226722</v>
      </c>
      <c r="K162" s="36">
        <f>IF(H162=0, "-", IF((F162-H162)/H162&lt;10, (F162-H162)/H162, "&gt;999%"))</f>
        <v>0.15714285714285714</v>
      </c>
    </row>
    <row r="163" spans="1:11" x14ac:dyDescent="0.2">
      <c r="B163" s="130"/>
      <c r="D163" s="130"/>
      <c r="F163" s="130"/>
      <c r="H163" s="130"/>
    </row>
    <row r="164" spans="1:11" s="38" customFormat="1" x14ac:dyDescent="0.2">
      <c r="A164" s="131" t="s">
        <v>510</v>
      </c>
      <c r="B164" s="32">
        <v>3012</v>
      </c>
      <c r="C164" s="132">
        <f>B164/24634</f>
        <v>0.12227003328732645</v>
      </c>
      <c r="D164" s="32">
        <v>2556</v>
      </c>
      <c r="E164" s="133">
        <f>D164/25100</f>
        <v>0.10183266932270917</v>
      </c>
      <c r="F164" s="121">
        <v>10372</v>
      </c>
      <c r="G164" s="134">
        <f>F164/91758</f>
        <v>0.11303646548529829</v>
      </c>
      <c r="H164" s="32">
        <v>12280</v>
      </c>
      <c r="I164" s="133">
        <f>H164/113881</f>
        <v>0.10783185957271187</v>
      </c>
      <c r="J164" s="35">
        <f>IF(D164=0, "-", IF((B164-D164)/D164&lt;10, (B164-D164)/D164, "&gt;999%"))</f>
        <v>0.17840375586854459</v>
      </c>
      <c r="K164" s="36">
        <f>IF(H164=0, "-", IF((F164-H164)/H164&lt;10, (F164-H164)/H164, "&gt;999%"))</f>
        <v>-0.15537459283387622</v>
      </c>
    </row>
    <row r="165" spans="1:11" x14ac:dyDescent="0.2">
      <c r="B165" s="130"/>
      <c r="D165" s="130"/>
      <c r="F165" s="130"/>
      <c r="H165" s="130"/>
    </row>
    <row r="166" spans="1:11" ht="15.75" x14ac:dyDescent="0.25">
      <c r="A166" s="122" t="s">
        <v>39</v>
      </c>
      <c r="B166" s="170" t="s">
        <v>4</v>
      </c>
      <c r="C166" s="172"/>
      <c r="D166" s="172"/>
      <c r="E166" s="171"/>
      <c r="F166" s="170" t="s">
        <v>167</v>
      </c>
      <c r="G166" s="172"/>
      <c r="H166" s="172"/>
      <c r="I166" s="171"/>
      <c r="J166" s="170" t="s">
        <v>168</v>
      </c>
      <c r="K166" s="171"/>
    </row>
    <row r="167" spans="1:11" x14ac:dyDescent="0.2">
      <c r="A167" s="16"/>
      <c r="B167" s="170">
        <f>VALUE(RIGHT($B$2, 4))</f>
        <v>2020</v>
      </c>
      <c r="C167" s="171"/>
      <c r="D167" s="170">
        <f>B167-1</f>
        <v>2019</v>
      </c>
      <c r="E167" s="178"/>
      <c r="F167" s="170">
        <f>B167</f>
        <v>2020</v>
      </c>
      <c r="G167" s="178"/>
      <c r="H167" s="170">
        <f>D167</f>
        <v>2019</v>
      </c>
      <c r="I167" s="178"/>
      <c r="J167" s="13" t="s">
        <v>8</v>
      </c>
      <c r="K167" s="14" t="s">
        <v>5</v>
      </c>
    </row>
    <row r="168" spans="1:11" x14ac:dyDescent="0.2">
      <c r="A168" s="123" t="s">
        <v>511</v>
      </c>
      <c r="B168" s="124" t="s">
        <v>169</v>
      </c>
      <c r="C168" s="125" t="s">
        <v>170</v>
      </c>
      <c r="D168" s="124" t="s">
        <v>169</v>
      </c>
      <c r="E168" s="126" t="s">
        <v>170</v>
      </c>
      <c r="F168" s="125" t="s">
        <v>169</v>
      </c>
      <c r="G168" s="125" t="s">
        <v>170</v>
      </c>
      <c r="H168" s="124" t="s">
        <v>169</v>
      </c>
      <c r="I168" s="126" t="s">
        <v>170</v>
      </c>
      <c r="J168" s="124"/>
      <c r="K168" s="126"/>
    </row>
    <row r="169" spans="1:11" x14ac:dyDescent="0.2">
      <c r="A169" s="20" t="s">
        <v>512</v>
      </c>
      <c r="B169" s="55">
        <v>35</v>
      </c>
      <c r="C169" s="138">
        <f>IF(B172=0, "-", B169/B172)</f>
        <v>7.829977628635347E-2</v>
      </c>
      <c r="D169" s="55">
        <v>55</v>
      </c>
      <c r="E169" s="78">
        <f>IF(D172=0, "-", D169/D172)</f>
        <v>0.13349514563106796</v>
      </c>
      <c r="F169" s="128">
        <v>325</v>
      </c>
      <c r="G169" s="138">
        <f>IF(F172=0, "-", F169/F172)</f>
        <v>0.16121031746031747</v>
      </c>
      <c r="H169" s="55">
        <v>274</v>
      </c>
      <c r="I169" s="78">
        <f>IF(H172=0, "-", H169/H172)</f>
        <v>0.13490891186607581</v>
      </c>
      <c r="J169" s="77">
        <f>IF(D169=0, "-", IF((B169-D169)/D169&lt;10, (B169-D169)/D169, "&gt;999%"))</f>
        <v>-0.36363636363636365</v>
      </c>
      <c r="K169" s="78">
        <f>IF(H169=0, "-", IF((F169-H169)/H169&lt;10, (F169-H169)/H169, "&gt;999%"))</f>
        <v>0.18613138686131386</v>
      </c>
    </row>
    <row r="170" spans="1:11" x14ac:dyDescent="0.2">
      <c r="A170" s="20" t="s">
        <v>513</v>
      </c>
      <c r="B170" s="55">
        <v>412</v>
      </c>
      <c r="C170" s="138">
        <f>IF(B172=0, "-", B170/B172)</f>
        <v>0.92170022371364657</v>
      </c>
      <c r="D170" s="55">
        <v>357</v>
      </c>
      <c r="E170" s="78">
        <f>IF(D172=0, "-", D170/D172)</f>
        <v>0.86650485436893199</v>
      </c>
      <c r="F170" s="128">
        <v>1691</v>
      </c>
      <c r="G170" s="138">
        <f>IF(F172=0, "-", F170/F172)</f>
        <v>0.83878968253968256</v>
      </c>
      <c r="H170" s="55">
        <v>1757</v>
      </c>
      <c r="I170" s="78">
        <f>IF(H172=0, "-", H170/H172)</f>
        <v>0.86509108813392421</v>
      </c>
      <c r="J170" s="77">
        <f>IF(D170=0, "-", IF((B170-D170)/D170&lt;10, (B170-D170)/D170, "&gt;999%"))</f>
        <v>0.15406162464985995</v>
      </c>
      <c r="K170" s="78">
        <f>IF(H170=0, "-", IF((F170-H170)/H170&lt;10, (F170-H170)/H170, "&gt;999%"))</f>
        <v>-3.7564029595902104E-2</v>
      </c>
    </row>
    <row r="171" spans="1:11" x14ac:dyDescent="0.2">
      <c r="A171" s="129"/>
      <c r="B171" s="82"/>
      <c r="D171" s="82"/>
      <c r="E171" s="86"/>
      <c r="F171" s="130"/>
      <c r="H171" s="82"/>
      <c r="I171" s="86"/>
      <c r="J171" s="85"/>
      <c r="K171" s="86"/>
    </row>
    <row r="172" spans="1:11" s="38" customFormat="1" x14ac:dyDescent="0.2">
      <c r="A172" s="131" t="s">
        <v>514</v>
      </c>
      <c r="B172" s="32">
        <f>SUM(B169:B171)</f>
        <v>447</v>
      </c>
      <c r="C172" s="132">
        <f>B172/24634</f>
        <v>1.8145652350410001E-2</v>
      </c>
      <c r="D172" s="32">
        <f>SUM(D169:D171)</f>
        <v>412</v>
      </c>
      <c r="E172" s="133">
        <f>D172/25100</f>
        <v>1.6414342629482073E-2</v>
      </c>
      <c r="F172" s="121">
        <f>SUM(F169:F171)</f>
        <v>2016</v>
      </c>
      <c r="G172" s="134">
        <f>F172/91758</f>
        <v>2.1970836330347219E-2</v>
      </c>
      <c r="H172" s="32">
        <f>SUM(H169:H171)</f>
        <v>2031</v>
      </c>
      <c r="I172" s="133">
        <f>H172/113881</f>
        <v>1.7834406090568224E-2</v>
      </c>
      <c r="J172" s="35">
        <f>IF(D172=0, "-", IF((B172-D172)/D172&lt;10, (B172-D172)/D172, "&gt;999%"))</f>
        <v>8.4951456310679616E-2</v>
      </c>
      <c r="K172" s="36">
        <f>IF(H172=0, "-", IF((F172-H172)/H172&lt;10, (F172-H172)/H172, "&gt;999%"))</f>
        <v>-7.385524372230428E-3</v>
      </c>
    </row>
    <row r="173" spans="1:11" x14ac:dyDescent="0.2">
      <c r="B173" s="130"/>
      <c r="D173" s="130"/>
      <c r="F173" s="130"/>
      <c r="H173" s="130"/>
    </row>
    <row r="174" spans="1:11" x14ac:dyDescent="0.2">
      <c r="A174" s="123" t="s">
        <v>515</v>
      </c>
      <c r="B174" s="124" t="s">
        <v>169</v>
      </c>
      <c r="C174" s="125" t="s">
        <v>170</v>
      </c>
      <c r="D174" s="124" t="s">
        <v>169</v>
      </c>
      <c r="E174" s="126" t="s">
        <v>170</v>
      </c>
      <c r="F174" s="125" t="s">
        <v>169</v>
      </c>
      <c r="G174" s="125" t="s">
        <v>170</v>
      </c>
      <c r="H174" s="124" t="s">
        <v>169</v>
      </c>
      <c r="I174" s="126" t="s">
        <v>170</v>
      </c>
      <c r="J174" s="124"/>
      <c r="K174" s="126"/>
    </row>
    <row r="175" spans="1:11" x14ac:dyDescent="0.2">
      <c r="A175" s="20" t="s">
        <v>516</v>
      </c>
      <c r="B175" s="55">
        <v>4</v>
      </c>
      <c r="C175" s="138">
        <f>IF(B188=0, "-", B175/B188)</f>
        <v>3.9215686274509803E-2</v>
      </c>
      <c r="D175" s="55">
        <v>8</v>
      </c>
      <c r="E175" s="78">
        <f>IF(D188=0, "-", D175/D188)</f>
        <v>0.10126582278481013</v>
      </c>
      <c r="F175" s="128">
        <v>11</v>
      </c>
      <c r="G175" s="138">
        <f>IF(F188=0, "-", F175/F188)</f>
        <v>3.313253012048193E-2</v>
      </c>
      <c r="H175" s="55">
        <v>33</v>
      </c>
      <c r="I175" s="78">
        <f>IF(H188=0, "-", H175/H188)</f>
        <v>9.166666666666666E-2</v>
      </c>
      <c r="J175" s="77">
        <f t="shared" ref="J175:J186" si="14">IF(D175=0, "-", IF((B175-D175)/D175&lt;10, (B175-D175)/D175, "&gt;999%"))</f>
        <v>-0.5</v>
      </c>
      <c r="K175" s="78">
        <f t="shared" ref="K175:K186" si="15">IF(H175=0, "-", IF((F175-H175)/H175&lt;10, (F175-H175)/H175, "&gt;999%"))</f>
        <v>-0.66666666666666663</v>
      </c>
    </row>
    <row r="176" spans="1:11" x14ac:dyDescent="0.2">
      <c r="A176" s="20" t="s">
        <v>517</v>
      </c>
      <c r="B176" s="55">
        <v>2</v>
      </c>
      <c r="C176" s="138">
        <f>IF(B188=0, "-", B176/B188)</f>
        <v>1.9607843137254902E-2</v>
      </c>
      <c r="D176" s="55">
        <v>2</v>
      </c>
      <c r="E176" s="78">
        <f>IF(D188=0, "-", D176/D188)</f>
        <v>2.5316455696202531E-2</v>
      </c>
      <c r="F176" s="128">
        <v>5</v>
      </c>
      <c r="G176" s="138">
        <f>IF(F188=0, "-", F176/F188)</f>
        <v>1.5060240963855422E-2</v>
      </c>
      <c r="H176" s="55">
        <v>9</v>
      </c>
      <c r="I176" s="78">
        <f>IF(H188=0, "-", H176/H188)</f>
        <v>2.5000000000000001E-2</v>
      </c>
      <c r="J176" s="77">
        <f t="shared" si="14"/>
        <v>0</v>
      </c>
      <c r="K176" s="78">
        <f t="shared" si="15"/>
        <v>-0.44444444444444442</v>
      </c>
    </row>
    <row r="177" spans="1:11" x14ac:dyDescent="0.2">
      <c r="A177" s="20" t="s">
        <v>518</v>
      </c>
      <c r="B177" s="55">
        <v>24</v>
      </c>
      <c r="C177" s="138">
        <f>IF(B188=0, "-", B177/B188)</f>
        <v>0.23529411764705882</v>
      </c>
      <c r="D177" s="55">
        <v>8</v>
      </c>
      <c r="E177" s="78">
        <f>IF(D188=0, "-", D177/D188)</f>
        <v>0.10126582278481013</v>
      </c>
      <c r="F177" s="128">
        <v>77</v>
      </c>
      <c r="G177" s="138">
        <f>IF(F188=0, "-", F177/F188)</f>
        <v>0.23192771084337349</v>
      </c>
      <c r="H177" s="55">
        <v>45</v>
      </c>
      <c r="I177" s="78">
        <f>IF(H188=0, "-", H177/H188)</f>
        <v>0.125</v>
      </c>
      <c r="J177" s="77">
        <f t="shared" si="14"/>
        <v>2</v>
      </c>
      <c r="K177" s="78">
        <f t="shared" si="15"/>
        <v>0.71111111111111114</v>
      </c>
    </row>
    <row r="178" spans="1:11" x14ac:dyDescent="0.2">
      <c r="A178" s="20" t="s">
        <v>519</v>
      </c>
      <c r="B178" s="55">
        <v>0</v>
      </c>
      <c r="C178" s="138">
        <f>IF(B188=0, "-", B178/B188)</f>
        <v>0</v>
      </c>
      <c r="D178" s="55">
        <v>1</v>
      </c>
      <c r="E178" s="78">
        <f>IF(D188=0, "-", D178/D188)</f>
        <v>1.2658227848101266E-2</v>
      </c>
      <c r="F178" s="128">
        <v>0</v>
      </c>
      <c r="G178" s="138">
        <f>IF(F188=0, "-", F178/F188)</f>
        <v>0</v>
      </c>
      <c r="H178" s="55">
        <v>2</v>
      </c>
      <c r="I178" s="78">
        <f>IF(H188=0, "-", H178/H188)</f>
        <v>5.5555555555555558E-3</v>
      </c>
      <c r="J178" s="77">
        <f t="shared" si="14"/>
        <v>-1</v>
      </c>
      <c r="K178" s="78">
        <f t="shared" si="15"/>
        <v>-1</v>
      </c>
    </row>
    <row r="179" spans="1:11" x14ac:dyDescent="0.2">
      <c r="A179" s="20" t="s">
        <v>520</v>
      </c>
      <c r="B179" s="55">
        <v>0</v>
      </c>
      <c r="C179" s="138">
        <f>IF(B188=0, "-", B179/B188)</f>
        <v>0</v>
      </c>
      <c r="D179" s="55">
        <v>0</v>
      </c>
      <c r="E179" s="78">
        <f>IF(D188=0, "-", D179/D188)</f>
        <v>0</v>
      </c>
      <c r="F179" s="128">
        <v>5</v>
      </c>
      <c r="G179" s="138">
        <f>IF(F188=0, "-", F179/F188)</f>
        <v>1.5060240963855422E-2</v>
      </c>
      <c r="H179" s="55">
        <v>14</v>
      </c>
      <c r="I179" s="78">
        <f>IF(H188=0, "-", H179/H188)</f>
        <v>3.888888888888889E-2</v>
      </c>
      <c r="J179" s="77" t="str">
        <f t="shared" si="14"/>
        <v>-</v>
      </c>
      <c r="K179" s="78">
        <f t="shared" si="15"/>
        <v>-0.6428571428571429</v>
      </c>
    </row>
    <row r="180" spans="1:11" x14ac:dyDescent="0.2">
      <c r="A180" s="20" t="s">
        <v>521</v>
      </c>
      <c r="B180" s="55">
        <v>34</v>
      </c>
      <c r="C180" s="138">
        <f>IF(B188=0, "-", B180/B188)</f>
        <v>0.33333333333333331</v>
      </c>
      <c r="D180" s="55">
        <v>36</v>
      </c>
      <c r="E180" s="78">
        <f>IF(D188=0, "-", D180/D188)</f>
        <v>0.45569620253164556</v>
      </c>
      <c r="F180" s="128">
        <v>88</v>
      </c>
      <c r="G180" s="138">
        <f>IF(F188=0, "-", F180/F188)</f>
        <v>0.26506024096385544</v>
      </c>
      <c r="H180" s="55">
        <v>124</v>
      </c>
      <c r="I180" s="78">
        <f>IF(H188=0, "-", H180/H188)</f>
        <v>0.34444444444444444</v>
      </c>
      <c r="J180" s="77">
        <f t="shared" si="14"/>
        <v>-5.5555555555555552E-2</v>
      </c>
      <c r="K180" s="78">
        <f t="shared" si="15"/>
        <v>-0.29032258064516131</v>
      </c>
    </row>
    <row r="181" spans="1:11" x14ac:dyDescent="0.2">
      <c r="A181" s="20" t="s">
        <v>522</v>
      </c>
      <c r="B181" s="55">
        <v>4</v>
      </c>
      <c r="C181" s="138">
        <f>IF(B188=0, "-", B181/B188)</f>
        <v>3.9215686274509803E-2</v>
      </c>
      <c r="D181" s="55">
        <v>8</v>
      </c>
      <c r="E181" s="78">
        <f>IF(D188=0, "-", D181/D188)</f>
        <v>0.10126582278481013</v>
      </c>
      <c r="F181" s="128">
        <v>15</v>
      </c>
      <c r="G181" s="138">
        <f>IF(F188=0, "-", F181/F188)</f>
        <v>4.5180722891566265E-2</v>
      </c>
      <c r="H181" s="55">
        <v>23</v>
      </c>
      <c r="I181" s="78">
        <f>IF(H188=0, "-", H181/H188)</f>
        <v>6.3888888888888884E-2</v>
      </c>
      <c r="J181" s="77">
        <f t="shared" si="14"/>
        <v>-0.5</v>
      </c>
      <c r="K181" s="78">
        <f t="shared" si="15"/>
        <v>-0.34782608695652173</v>
      </c>
    </row>
    <row r="182" spans="1:11" x14ac:dyDescent="0.2">
      <c r="A182" s="20" t="s">
        <v>523</v>
      </c>
      <c r="B182" s="55">
        <v>11</v>
      </c>
      <c r="C182" s="138">
        <f>IF(B188=0, "-", B182/B188)</f>
        <v>0.10784313725490197</v>
      </c>
      <c r="D182" s="55">
        <v>7</v>
      </c>
      <c r="E182" s="78">
        <f>IF(D188=0, "-", D182/D188)</f>
        <v>8.8607594936708861E-2</v>
      </c>
      <c r="F182" s="128">
        <v>36</v>
      </c>
      <c r="G182" s="138">
        <f>IF(F188=0, "-", F182/F188)</f>
        <v>0.10843373493975904</v>
      </c>
      <c r="H182" s="55">
        <v>53</v>
      </c>
      <c r="I182" s="78">
        <f>IF(H188=0, "-", H182/H188)</f>
        <v>0.14722222222222223</v>
      </c>
      <c r="J182" s="77">
        <f t="shared" si="14"/>
        <v>0.5714285714285714</v>
      </c>
      <c r="K182" s="78">
        <f t="shared" si="15"/>
        <v>-0.32075471698113206</v>
      </c>
    </row>
    <row r="183" spans="1:11" x14ac:dyDescent="0.2">
      <c r="A183" s="20" t="s">
        <v>524</v>
      </c>
      <c r="B183" s="55">
        <v>3</v>
      </c>
      <c r="C183" s="138">
        <f>IF(B188=0, "-", B183/B188)</f>
        <v>2.9411764705882353E-2</v>
      </c>
      <c r="D183" s="55">
        <v>5</v>
      </c>
      <c r="E183" s="78">
        <f>IF(D188=0, "-", D183/D188)</f>
        <v>6.3291139240506333E-2</v>
      </c>
      <c r="F183" s="128">
        <v>14</v>
      </c>
      <c r="G183" s="138">
        <f>IF(F188=0, "-", F183/F188)</f>
        <v>4.2168674698795178E-2</v>
      </c>
      <c r="H183" s="55">
        <v>29</v>
      </c>
      <c r="I183" s="78">
        <f>IF(H188=0, "-", H183/H188)</f>
        <v>8.0555555555555561E-2</v>
      </c>
      <c r="J183" s="77">
        <f t="shared" si="14"/>
        <v>-0.4</v>
      </c>
      <c r="K183" s="78">
        <f t="shared" si="15"/>
        <v>-0.51724137931034486</v>
      </c>
    </row>
    <row r="184" spans="1:11" x14ac:dyDescent="0.2">
      <c r="A184" s="20" t="s">
        <v>525</v>
      </c>
      <c r="B184" s="55">
        <v>20</v>
      </c>
      <c r="C184" s="138">
        <f>IF(B188=0, "-", B184/B188)</f>
        <v>0.19607843137254902</v>
      </c>
      <c r="D184" s="55">
        <v>1</v>
      </c>
      <c r="E184" s="78">
        <f>IF(D188=0, "-", D184/D188)</f>
        <v>1.2658227848101266E-2</v>
      </c>
      <c r="F184" s="128">
        <v>80</v>
      </c>
      <c r="G184" s="138">
        <f>IF(F188=0, "-", F184/F188)</f>
        <v>0.24096385542168675</v>
      </c>
      <c r="H184" s="55">
        <v>21</v>
      </c>
      <c r="I184" s="78">
        <f>IF(H188=0, "-", H184/H188)</f>
        <v>5.8333333333333334E-2</v>
      </c>
      <c r="J184" s="77" t="str">
        <f t="shared" si="14"/>
        <v>&gt;999%</v>
      </c>
      <c r="K184" s="78">
        <f t="shared" si="15"/>
        <v>2.8095238095238093</v>
      </c>
    </row>
    <row r="185" spans="1:11" x14ac:dyDescent="0.2">
      <c r="A185" s="20" t="s">
        <v>526</v>
      </c>
      <c r="B185" s="55">
        <v>0</v>
      </c>
      <c r="C185" s="138">
        <f>IF(B188=0, "-", B185/B188)</f>
        <v>0</v>
      </c>
      <c r="D185" s="55">
        <v>3</v>
      </c>
      <c r="E185" s="78">
        <f>IF(D188=0, "-", D185/D188)</f>
        <v>3.7974683544303799E-2</v>
      </c>
      <c r="F185" s="128">
        <v>0</v>
      </c>
      <c r="G185" s="138">
        <f>IF(F188=0, "-", F185/F188)</f>
        <v>0</v>
      </c>
      <c r="H185" s="55">
        <v>7</v>
      </c>
      <c r="I185" s="78">
        <f>IF(H188=0, "-", H185/H188)</f>
        <v>1.9444444444444445E-2</v>
      </c>
      <c r="J185" s="77">
        <f t="shared" si="14"/>
        <v>-1</v>
      </c>
      <c r="K185" s="78">
        <f t="shared" si="15"/>
        <v>-1</v>
      </c>
    </row>
    <row r="186" spans="1:11" x14ac:dyDescent="0.2">
      <c r="A186" s="20" t="s">
        <v>527</v>
      </c>
      <c r="B186" s="55">
        <v>0</v>
      </c>
      <c r="C186" s="138">
        <f>IF(B188=0, "-", B186/B188)</f>
        <v>0</v>
      </c>
      <c r="D186" s="55">
        <v>0</v>
      </c>
      <c r="E186" s="78">
        <f>IF(D188=0, "-", D186/D188)</f>
        <v>0</v>
      </c>
      <c r="F186" s="128">
        <v>1</v>
      </c>
      <c r="G186" s="138">
        <f>IF(F188=0, "-", F186/F188)</f>
        <v>3.0120481927710845E-3</v>
      </c>
      <c r="H186" s="55">
        <v>0</v>
      </c>
      <c r="I186" s="78">
        <f>IF(H188=0, "-", H186/H188)</f>
        <v>0</v>
      </c>
      <c r="J186" s="77" t="str">
        <f t="shared" si="14"/>
        <v>-</v>
      </c>
      <c r="K186" s="78" t="str">
        <f t="shared" si="15"/>
        <v>-</v>
      </c>
    </row>
    <row r="187" spans="1:11" x14ac:dyDescent="0.2">
      <c r="A187" s="129"/>
      <c r="B187" s="82"/>
      <c r="D187" s="82"/>
      <c r="E187" s="86"/>
      <c r="F187" s="130"/>
      <c r="H187" s="82"/>
      <c r="I187" s="86"/>
      <c r="J187" s="85"/>
      <c r="K187" s="86"/>
    </row>
    <row r="188" spans="1:11" s="38" customFormat="1" x14ac:dyDescent="0.2">
      <c r="A188" s="131" t="s">
        <v>528</v>
      </c>
      <c r="B188" s="32">
        <f>SUM(B175:B187)</f>
        <v>102</v>
      </c>
      <c r="C188" s="132">
        <f>B188/24634</f>
        <v>4.1406186571405377E-3</v>
      </c>
      <c r="D188" s="32">
        <f>SUM(D175:D187)</f>
        <v>79</v>
      </c>
      <c r="E188" s="133">
        <f>D188/25100</f>
        <v>3.1474103585657372E-3</v>
      </c>
      <c r="F188" s="121">
        <f>SUM(F175:F187)</f>
        <v>332</v>
      </c>
      <c r="G188" s="134">
        <f>F188/91758</f>
        <v>3.6182131258309901E-3</v>
      </c>
      <c r="H188" s="32">
        <f>SUM(H175:H187)</f>
        <v>360</v>
      </c>
      <c r="I188" s="133">
        <f>H188/113881</f>
        <v>3.1611945803075138E-3</v>
      </c>
      <c r="J188" s="35">
        <f>IF(D188=0, "-", IF((B188-D188)/D188&lt;10, (B188-D188)/D188, "&gt;999%"))</f>
        <v>0.29113924050632911</v>
      </c>
      <c r="K188" s="36">
        <f>IF(H188=0, "-", IF((F188-H188)/H188&lt;10, (F188-H188)/H188, "&gt;999%"))</f>
        <v>-7.7777777777777779E-2</v>
      </c>
    </row>
    <row r="189" spans="1:11" x14ac:dyDescent="0.2">
      <c r="B189" s="130"/>
      <c r="D189" s="130"/>
      <c r="F189" s="130"/>
      <c r="H189" s="130"/>
    </row>
    <row r="190" spans="1:11" s="38" customFormat="1" x14ac:dyDescent="0.2">
      <c r="A190" s="131" t="s">
        <v>529</v>
      </c>
      <c r="B190" s="32">
        <v>549</v>
      </c>
      <c r="C190" s="132">
        <f>B190/24634</f>
        <v>2.228627100755054E-2</v>
      </c>
      <c r="D190" s="32">
        <v>491</v>
      </c>
      <c r="E190" s="133">
        <f>D190/25100</f>
        <v>1.9561752988047808E-2</v>
      </c>
      <c r="F190" s="121">
        <v>2348</v>
      </c>
      <c r="G190" s="134">
        <f>F190/91758</f>
        <v>2.5589049456178209E-2</v>
      </c>
      <c r="H190" s="32">
        <v>2391</v>
      </c>
      <c r="I190" s="133">
        <f>H190/113881</f>
        <v>2.099560067087574E-2</v>
      </c>
      <c r="J190" s="35">
        <f>IF(D190=0, "-", IF((B190-D190)/D190&lt;10, (B190-D190)/D190, "&gt;999%"))</f>
        <v>0.11812627291242363</v>
      </c>
      <c r="K190" s="36">
        <f>IF(H190=0, "-", IF((F190-H190)/H190&lt;10, (F190-H190)/H190, "&gt;999%"))</f>
        <v>-1.7984107068172314E-2</v>
      </c>
    </row>
    <row r="191" spans="1:11" x14ac:dyDescent="0.2">
      <c r="B191" s="130"/>
      <c r="D191" s="130"/>
      <c r="F191" s="130"/>
      <c r="H191" s="130"/>
    </row>
    <row r="192" spans="1:11" x14ac:dyDescent="0.2">
      <c r="A192" s="12" t="s">
        <v>530</v>
      </c>
      <c r="B192" s="32">
        <f>B196-B194</f>
        <v>9647</v>
      </c>
      <c r="C192" s="132">
        <f>B192/24634</f>
        <v>0.39161321750426242</v>
      </c>
      <c r="D192" s="32">
        <f>D196-D194</f>
        <v>10124</v>
      </c>
      <c r="E192" s="133">
        <f>D192/25100</f>
        <v>0.40334661354581675</v>
      </c>
      <c r="F192" s="121">
        <f>F196-F194</f>
        <v>37277</v>
      </c>
      <c r="G192" s="134">
        <f>F192/91758</f>
        <v>0.40625340569759583</v>
      </c>
      <c r="H192" s="32">
        <f>H196-H194</f>
        <v>44428</v>
      </c>
      <c r="I192" s="133">
        <f>H192/113881</f>
        <v>0.39012653559417287</v>
      </c>
      <c r="J192" s="35">
        <f>IF(D192=0, "-", IF((B192-D192)/D192&lt;10, (B192-D192)/D192, "&gt;999%"))</f>
        <v>-4.7115764519952585E-2</v>
      </c>
      <c r="K192" s="36">
        <f>IF(H192=0, "-", IF((F192-H192)/H192&lt;10, (F192-H192)/H192, "&gt;999%"))</f>
        <v>-0.1609570541100207</v>
      </c>
    </row>
    <row r="193" spans="1:11" x14ac:dyDescent="0.2">
      <c r="A193" s="12"/>
      <c r="B193" s="32"/>
      <c r="C193" s="132"/>
      <c r="D193" s="32"/>
      <c r="E193" s="133"/>
      <c r="F193" s="121"/>
      <c r="G193" s="134"/>
      <c r="H193" s="32"/>
      <c r="I193" s="133"/>
      <c r="J193" s="35"/>
      <c r="K193" s="36"/>
    </row>
    <row r="194" spans="1:11" x14ac:dyDescent="0.2">
      <c r="A194" s="12" t="s">
        <v>531</v>
      </c>
      <c r="B194" s="32">
        <v>1684</v>
      </c>
      <c r="C194" s="132">
        <f>B194/24634</f>
        <v>6.8360802143379071E-2</v>
      </c>
      <c r="D194" s="32">
        <v>1101</v>
      </c>
      <c r="E194" s="133">
        <f>D194/25100</f>
        <v>4.3864541832669322E-2</v>
      </c>
      <c r="F194" s="121">
        <v>5393</v>
      </c>
      <c r="G194" s="134">
        <f>F194/91758</f>
        <v>5.8774166830140154E-2</v>
      </c>
      <c r="H194" s="32">
        <v>5114</v>
      </c>
      <c r="I194" s="133">
        <f>H194/113881</f>
        <v>4.4906525232479517E-2</v>
      </c>
      <c r="J194" s="35">
        <f>IF(D194=0, "-", IF((B194-D194)/D194&lt;10, (B194-D194)/D194, "&gt;999%"))</f>
        <v>0.52951861943687561</v>
      </c>
      <c r="K194" s="36">
        <f>IF(H194=0, "-", IF((F194-H194)/H194&lt;10, (F194-H194)/H194, "&gt;999%"))</f>
        <v>5.4556120453656626E-2</v>
      </c>
    </row>
    <row r="195" spans="1:11" x14ac:dyDescent="0.2">
      <c r="A195" s="12"/>
      <c r="B195" s="32"/>
      <c r="C195" s="132"/>
      <c r="D195" s="32"/>
      <c r="E195" s="133"/>
      <c r="F195" s="121"/>
      <c r="G195" s="134"/>
      <c r="H195" s="32"/>
      <c r="I195" s="133"/>
      <c r="J195" s="35"/>
      <c r="K195" s="36"/>
    </row>
    <row r="196" spans="1:11" x14ac:dyDescent="0.2">
      <c r="A196" s="12" t="s">
        <v>532</v>
      </c>
      <c r="B196" s="32">
        <v>11331</v>
      </c>
      <c r="C196" s="132">
        <f>B196/24634</f>
        <v>0.45997401964764145</v>
      </c>
      <c r="D196" s="32">
        <v>11225</v>
      </c>
      <c r="E196" s="133">
        <f>D196/25100</f>
        <v>0.44721115537848605</v>
      </c>
      <c r="F196" s="121">
        <v>42670</v>
      </c>
      <c r="G196" s="134">
        <f>F196/91758</f>
        <v>0.46502757252773602</v>
      </c>
      <c r="H196" s="32">
        <v>49542</v>
      </c>
      <c r="I196" s="133">
        <f>H196/113881</f>
        <v>0.43503306082665238</v>
      </c>
      <c r="J196" s="35">
        <f>IF(D196=0, "-", IF((B196-D196)/D196&lt;10, (B196-D196)/D196, "&gt;999%"))</f>
        <v>9.4432071269487747E-3</v>
      </c>
      <c r="K196" s="36">
        <f>IF(H196=0, "-", IF((F196-H196)/H196&lt;10, (F196-H196)/H196, "&gt;999%"))</f>
        <v>-0.138710588995196</v>
      </c>
    </row>
  </sheetData>
  <mergeCells count="37">
    <mergeCell ref="B5:C5"/>
    <mergeCell ref="D5:E5"/>
    <mergeCell ref="F5:G5"/>
    <mergeCell ref="H5:I5"/>
    <mergeCell ref="B1:K1"/>
    <mergeCell ref="B2:K2"/>
    <mergeCell ref="B4:E4"/>
    <mergeCell ref="F4:I4"/>
    <mergeCell ref="J4:K4"/>
    <mergeCell ref="B24:E24"/>
    <mergeCell ref="F24:I24"/>
    <mergeCell ref="J24:K24"/>
    <mergeCell ref="B25:C25"/>
    <mergeCell ref="D25:E25"/>
    <mergeCell ref="F25:G25"/>
    <mergeCell ref="H25:I25"/>
    <mergeCell ref="B65:E65"/>
    <mergeCell ref="F65:I65"/>
    <mergeCell ref="J65:K65"/>
    <mergeCell ref="B66:C66"/>
    <mergeCell ref="D66:E66"/>
    <mergeCell ref="F66:G66"/>
    <mergeCell ref="H66:I66"/>
    <mergeCell ref="B113:E113"/>
    <mergeCell ref="F113:I113"/>
    <mergeCell ref="J113:K113"/>
    <mergeCell ref="B114:C114"/>
    <mergeCell ref="D114:E114"/>
    <mergeCell ref="F114:G114"/>
    <mergeCell ref="H114:I114"/>
    <mergeCell ref="B166:E166"/>
    <mergeCell ref="F166:I166"/>
    <mergeCell ref="J166:K166"/>
    <mergeCell ref="B167:C167"/>
    <mergeCell ref="D167:E167"/>
    <mergeCell ref="F167:G167"/>
    <mergeCell ref="H167:I167"/>
  </mergeCells>
  <printOptions horizontalCentered="1"/>
  <pageMargins left="0.39370078740157483" right="0.39370078740157483" top="0.39370078740157483" bottom="0.59055118110236227" header="0.39370078740157483" footer="0.19685039370078741"/>
  <pageSetup paperSize="9" scale="93" fitToHeight="0" orientation="portrait" r:id="rId1"/>
  <headerFooter alignWithMargins="0">
    <oddFooter>&amp;L&amp;"Arial,Bold"&amp;9©Reproduction of VFACTS reports in whole or part, without prior permission is strictly forbidden
 &amp;C 
&amp;"Arial,Bold"Page &amp;P&amp;R&amp;"Arial,Bold" 
&amp;D</oddFooter>
  </headerFooter>
  <rowBreaks count="3" manualBreakCount="3">
    <brk id="48" max="16383" man="1"/>
    <brk id="93" max="16383" man="1"/>
    <brk id="143" max="16383" man="1"/>
  </row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C3216A-56A5-4B94-8602-4B6D49271EC1}">
  <sheetPr>
    <pageSetUpPr fitToPage="1"/>
  </sheetPr>
  <dimension ref="A1:K46"/>
  <sheetViews>
    <sheetView tabSelected="1" workbookViewId="0">
      <selection activeCell="M1" sqref="M1"/>
    </sheetView>
  </sheetViews>
  <sheetFormatPr defaultRowHeight="12.75" x14ac:dyDescent="0.2"/>
  <cols>
    <col min="1" max="1" width="17.85546875" style="1" bestFit="1" customWidth="1"/>
    <col min="2" max="11" width="8.42578125" style="1" customWidth="1"/>
    <col min="12" max="256" width="8.7109375" style="1"/>
    <col min="257" max="257" width="24.7109375" style="1" customWidth="1"/>
    <col min="258" max="267" width="8.42578125" style="1" customWidth="1"/>
    <col min="268" max="512" width="8.7109375" style="1"/>
    <col min="513" max="513" width="24.7109375" style="1" customWidth="1"/>
    <col min="514" max="523" width="8.42578125" style="1" customWidth="1"/>
    <col min="524" max="768" width="8.7109375" style="1"/>
    <col min="769" max="769" width="24.7109375" style="1" customWidth="1"/>
    <col min="770" max="779" width="8.42578125" style="1" customWidth="1"/>
    <col min="780" max="1024" width="8.7109375" style="1"/>
    <col min="1025" max="1025" width="24.7109375" style="1" customWidth="1"/>
    <col min="1026" max="1035" width="8.42578125" style="1" customWidth="1"/>
    <col min="1036" max="1280" width="8.7109375" style="1"/>
    <col min="1281" max="1281" width="24.7109375" style="1" customWidth="1"/>
    <col min="1282" max="1291" width="8.42578125" style="1" customWidth="1"/>
    <col min="1292" max="1536" width="8.7109375" style="1"/>
    <col min="1537" max="1537" width="24.7109375" style="1" customWidth="1"/>
    <col min="1538" max="1547" width="8.42578125" style="1" customWidth="1"/>
    <col min="1548" max="1792" width="8.7109375" style="1"/>
    <col min="1793" max="1793" width="24.7109375" style="1" customWidth="1"/>
    <col min="1794" max="1803" width="8.42578125" style="1" customWidth="1"/>
    <col min="1804" max="2048" width="8.7109375" style="1"/>
    <col min="2049" max="2049" width="24.7109375" style="1" customWidth="1"/>
    <col min="2050" max="2059" width="8.42578125" style="1" customWidth="1"/>
    <col min="2060" max="2304" width="8.7109375" style="1"/>
    <col min="2305" max="2305" width="24.7109375" style="1" customWidth="1"/>
    <col min="2306" max="2315" width="8.42578125" style="1" customWidth="1"/>
    <col min="2316" max="2560" width="8.7109375" style="1"/>
    <col min="2561" max="2561" width="24.7109375" style="1" customWidth="1"/>
    <col min="2562" max="2571" width="8.42578125" style="1" customWidth="1"/>
    <col min="2572" max="2816" width="8.7109375" style="1"/>
    <col min="2817" max="2817" width="24.7109375" style="1" customWidth="1"/>
    <col min="2818" max="2827" width="8.42578125" style="1" customWidth="1"/>
    <col min="2828" max="3072" width="8.7109375" style="1"/>
    <col min="3073" max="3073" width="24.7109375" style="1" customWidth="1"/>
    <col min="3074" max="3083" width="8.42578125" style="1" customWidth="1"/>
    <col min="3084" max="3328" width="8.7109375" style="1"/>
    <col min="3329" max="3329" width="24.7109375" style="1" customWidth="1"/>
    <col min="3330" max="3339" width="8.42578125" style="1" customWidth="1"/>
    <col min="3340" max="3584" width="8.7109375" style="1"/>
    <col min="3585" max="3585" width="24.7109375" style="1" customWidth="1"/>
    <col min="3586" max="3595" width="8.42578125" style="1" customWidth="1"/>
    <col min="3596" max="3840" width="8.7109375" style="1"/>
    <col min="3841" max="3841" width="24.7109375" style="1" customWidth="1"/>
    <col min="3842" max="3851" width="8.42578125" style="1" customWidth="1"/>
    <col min="3852" max="4096" width="8.7109375" style="1"/>
    <col min="4097" max="4097" width="24.7109375" style="1" customWidth="1"/>
    <col min="4098" max="4107" width="8.42578125" style="1" customWidth="1"/>
    <col min="4108" max="4352" width="8.7109375" style="1"/>
    <col min="4353" max="4353" width="24.7109375" style="1" customWidth="1"/>
    <col min="4354" max="4363" width="8.42578125" style="1" customWidth="1"/>
    <col min="4364" max="4608" width="8.7109375" style="1"/>
    <col min="4609" max="4609" width="24.7109375" style="1" customWidth="1"/>
    <col min="4610" max="4619" width="8.42578125" style="1" customWidth="1"/>
    <col min="4620" max="4864" width="8.7109375" style="1"/>
    <col min="4865" max="4865" width="24.7109375" style="1" customWidth="1"/>
    <col min="4866" max="4875" width="8.42578125" style="1" customWidth="1"/>
    <col min="4876" max="5120" width="8.7109375" style="1"/>
    <col min="5121" max="5121" width="24.7109375" style="1" customWidth="1"/>
    <col min="5122" max="5131" width="8.42578125" style="1" customWidth="1"/>
    <col min="5132" max="5376" width="8.7109375" style="1"/>
    <col min="5377" max="5377" width="24.7109375" style="1" customWidth="1"/>
    <col min="5378" max="5387" width="8.42578125" style="1" customWidth="1"/>
    <col min="5388" max="5632" width="8.7109375" style="1"/>
    <col min="5633" max="5633" width="24.7109375" style="1" customWidth="1"/>
    <col min="5634" max="5643" width="8.42578125" style="1" customWidth="1"/>
    <col min="5644" max="5888" width="8.7109375" style="1"/>
    <col min="5889" max="5889" width="24.7109375" style="1" customWidth="1"/>
    <col min="5890" max="5899" width="8.42578125" style="1" customWidth="1"/>
    <col min="5900" max="6144" width="8.7109375" style="1"/>
    <col min="6145" max="6145" width="24.7109375" style="1" customWidth="1"/>
    <col min="6146" max="6155" width="8.42578125" style="1" customWidth="1"/>
    <col min="6156" max="6400" width="8.7109375" style="1"/>
    <col min="6401" max="6401" width="24.7109375" style="1" customWidth="1"/>
    <col min="6402" max="6411" width="8.42578125" style="1" customWidth="1"/>
    <col min="6412" max="6656" width="8.7109375" style="1"/>
    <col min="6657" max="6657" width="24.7109375" style="1" customWidth="1"/>
    <col min="6658" max="6667" width="8.42578125" style="1" customWidth="1"/>
    <col min="6668" max="6912" width="8.7109375" style="1"/>
    <col min="6913" max="6913" width="24.7109375" style="1" customWidth="1"/>
    <col min="6914" max="6923" width="8.42578125" style="1" customWidth="1"/>
    <col min="6924" max="7168" width="8.7109375" style="1"/>
    <col min="7169" max="7169" width="24.7109375" style="1" customWidth="1"/>
    <col min="7170" max="7179" width="8.42578125" style="1" customWidth="1"/>
    <col min="7180" max="7424" width="8.7109375" style="1"/>
    <col min="7425" max="7425" width="24.7109375" style="1" customWidth="1"/>
    <col min="7426" max="7435" width="8.42578125" style="1" customWidth="1"/>
    <col min="7436" max="7680" width="8.7109375" style="1"/>
    <col min="7681" max="7681" width="24.7109375" style="1" customWidth="1"/>
    <col min="7682" max="7691" width="8.42578125" style="1" customWidth="1"/>
    <col min="7692" max="7936" width="8.7109375" style="1"/>
    <col min="7937" max="7937" width="24.7109375" style="1" customWidth="1"/>
    <col min="7938" max="7947" width="8.42578125" style="1" customWidth="1"/>
    <col min="7948" max="8192" width="8.7109375" style="1"/>
    <col min="8193" max="8193" width="24.7109375" style="1" customWidth="1"/>
    <col min="8194" max="8203" width="8.42578125" style="1" customWidth="1"/>
    <col min="8204" max="8448" width="8.7109375" style="1"/>
    <col min="8449" max="8449" width="24.7109375" style="1" customWidth="1"/>
    <col min="8450" max="8459" width="8.42578125" style="1" customWidth="1"/>
    <col min="8460" max="8704" width="8.7109375" style="1"/>
    <col min="8705" max="8705" width="24.7109375" style="1" customWidth="1"/>
    <col min="8706" max="8715" width="8.42578125" style="1" customWidth="1"/>
    <col min="8716" max="8960" width="8.7109375" style="1"/>
    <col min="8961" max="8961" width="24.7109375" style="1" customWidth="1"/>
    <col min="8962" max="8971" width="8.42578125" style="1" customWidth="1"/>
    <col min="8972" max="9216" width="8.7109375" style="1"/>
    <col min="9217" max="9217" width="24.7109375" style="1" customWidth="1"/>
    <col min="9218" max="9227" width="8.42578125" style="1" customWidth="1"/>
    <col min="9228" max="9472" width="8.7109375" style="1"/>
    <col min="9473" max="9473" width="24.7109375" style="1" customWidth="1"/>
    <col min="9474" max="9483" width="8.42578125" style="1" customWidth="1"/>
    <col min="9484" max="9728" width="8.7109375" style="1"/>
    <col min="9729" max="9729" width="24.7109375" style="1" customWidth="1"/>
    <col min="9730" max="9739" width="8.42578125" style="1" customWidth="1"/>
    <col min="9740" max="9984" width="8.7109375" style="1"/>
    <col min="9985" max="9985" width="24.7109375" style="1" customWidth="1"/>
    <col min="9986" max="9995" width="8.42578125" style="1" customWidth="1"/>
    <col min="9996" max="10240" width="8.7109375" style="1"/>
    <col min="10241" max="10241" width="24.7109375" style="1" customWidth="1"/>
    <col min="10242" max="10251" width="8.42578125" style="1" customWidth="1"/>
    <col min="10252" max="10496" width="8.7109375" style="1"/>
    <col min="10497" max="10497" width="24.7109375" style="1" customWidth="1"/>
    <col min="10498" max="10507" width="8.42578125" style="1" customWidth="1"/>
    <col min="10508" max="10752" width="8.7109375" style="1"/>
    <col min="10753" max="10753" width="24.7109375" style="1" customWidth="1"/>
    <col min="10754" max="10763" width="8.42578125" style="1" customWidth="1"/>
    <col min="10764" max="11008" width="8.7109375" style="1"/>
    <col min="11009" max="11009" width="24.7109375" style="1" customWidth="1"/>
    <col min="11010" max="11019" width="8.42578125" style="1" customWidth="1"/>
    <col min="11020" max="11264" width="8.7109375" style="1"/>
    <col min="11265" max="11265" width="24.7109375" style="1" customWidth="1"/>
    <col min="11266" max="11275" width="8.42578125" style="1" customWidth="1"/>
    <col min="11276" max="11520" width="8.7109375" style="1"/>
    <col min="11521" max="11521" width="24.7109375" style="1" customWidth="1"/>
    <col min="11522" max="11531" width="8.42578125" style="1" customWidth="1"/>
    <col min="11532" max="11776" width="8.7109375" style="1"/>
    <col min="11777" max="11777" width="24.7109375" style="1" customWidth="1"/>
    <col min="11778" max="11787" width="8.42578125" style="1" customWidth="1"/>
    <col min="11788" max="12032" width="8.7109375" style="1"/>
    <col min="12033" max="12033" width="24.7109375" style="1" customWidth="1"/>
    <col min="12034" max="12043" width="8.42578125" style="1" customWidth="1"/>
    <col min="12044" max="12288" width="8.7109375" style="1"/>
    <col min="12289" max="12289" width="24.7109375" style="1" customWidth="1"/>
    <col min="12290" max="12299" width="8.42578125" style="1" customWidth="1"/>
    <col min="12300" max="12544" width="8.7109375" style="1"/>
    <col min="12545" max="12545" width="24.7109375" style="1" customWidth="1"/>
    <col min="12546" max="12555" width="8.42578125" style="1" customWidth="1"/>
    <col min="12556" max="12800" width="8.7109375" style="1"/>
    <col min="12801" max="12801" width="24.7109375" style="1" customWidth="1"/>
    <col min="12802" max="12811" width="8.42578125" style="1" customWidth="1"/>
    <col min="12812" max="13056" width="8.7109375" style="1"/>
    <col min="13057" max="13057" width="24.7109375" style="1" customWidth="1"/>
    <col min="13058" max="13067" width="8.42578125" style="1" customWidth="1"/>
    <col min="13068" max="13312" width="8.7109375" style="1"/>
    <col min="13313" max="13313" width="24.7109375" style="1" customWidth="1"/>
    <col min="13314" max="13323" width="8.42578125" style="1" customWidth="1"/>
    <col min="13324" max="13568" width="8.7109375" style="1"/>
    <col min="13569" max="13569" width="24.7109375" style="1" customWidth="1"/>
    <col min="13570" max="13579" width="8.42578125" style="1" customWidth="1"/>
    <col min="13580" max="13824" width="8.7109375" style="1"/>
    <col min="13825" max="13825" width="24.7109375" style="1" customWidth="1"/>
    <col min="13826" max="13835" width="8.42578125" style="1" customWidth="1"/>
    <col min="13836" max="14080" width="8.7109375" style="1"/>
    <col min="14081" max="14081" width="24.7109375" style="1" customWidth="1"/>
    <col min="14082" max="14091" width="8.42578125" style="1" customWidth="1"/>
    <col min="14092" max="14336" width="8.7109375" style="1"/>
    <col min="14337" max="14337" width="24.7109375" style="1" customWidth="1"/>
    <col min="14338" max="14347" width="8.42578125" style="1" customWidth="1"/>
    <col min="14348" max="14592" width="8.7109375" style="1"/>
    <col min="14593" max="14593" width="24.7109375" style="1" customWidth="1"/>
    <col min="14594" max="14603" width="8.42578125" style="1" customWidth="1"/>
    <col min="14604" max="14848" width="8.7109375" style="1"/>
    <col min="14849" max="14849" width="24.7109375" style="1" customWidth="1"/>
    <col min="14850" max="14859" width="8.42578125" style="1" customWidth="1"/>
    <col min="14860" max="15104" width="8.7109375" style="1"/>
    <col min="15105" max="15105" width="24.7109375" style="1" customWidth="1"/>
    <col min="15106" max="15115" width="8.42578125" style="1" customWidth="1"/>
    <col min="15116" max="15360" width="8.7109375" style="1"/>
    <col min="15361" max="15361" width="24.7109375" style="1" customWidth="1"/>
    <col min="15362" max="15371" width="8.42578125" style="1" customWidth="1"/>
    <col min="15372" max="15616" width="8.7109375" style="1"/>
    <col min="15617" max="15617" width="24.7109375" style="1" customWidth="1"/>
    <col min="15618" max="15627" width="8.42578125" style="1" customWidth="1"/>
    <col min="15628" max="15872" width="8.7109375" style="1"/>
    <col min="15873" max="15873" width="24.7109375" style="1" customWidth="1"/>
    <col min="15874" max="15883" width="8.42578125" style="1" customWidth="1"/>
    <col min="15884" max="16128" width="8.7109375" style="1"/>
    <col min="16129" max="16129" width="24.7109375" style="1" customWidth="1"/>
    <col min="16130" max="16139" width="8.42578125" style="1" customWidth="1"/>
    <col min="16140" max="16384" width="8.7109375" style="1"/>
  </cols>
  <sheetData>
    <row r="1" spans="1:11" s="44" customFormat="1" ht="20.25" x14ac:dyDescent="0.3">
      <c r="A1" s="52" t="s">
        <v>19</v>
      </c>
      <c r="B1" s="174" t="s">
        <v>533</v>
      </c>
      <c r="C1" s="174"/>
      <c r="D1" s="174"/>
      <c r="E1" s="175"/>
      <c r="F1" s="175"/>
      <c r="G1" s="175"/>
      <c r="H1" s="175"/>
      <c r="I1" s="175"/>
      <c r="J1" s="175"/>
      <c r="K1" s="175"/>
    </row>
    <row r="2" spans="1:11" s="44" customFormat="1" ht="20.25" x14ac:dyDescent="0.3">
      <c r="A2" s="52" t="s">
        <v>21</v>
      </c>
      <c r="B2" s="176" t="s">
        <v>3</v>
      </c>
      <c r="C2" s="174"/>
      <c r="D2" s="174"/>
      <c r="E2" s="177"/>
      <c r="F2" s="177"/>
      <c r="G2" s="177"/>
      <c r="H2" s="177"/>
      <c r="I2" s="177"/>
      <c r="J2" s="177"/>
      <c r="K2" s="177"/>
    </row>
    <row r="4" spans="1:11" ht="15.75" x14ac:dyDescent="0.25">
      <c r="A4" s="135"/>
      <c r="B4" s="170" t="s">
        <v>4</v>
      </c>
      <c r="C4" s="172"/>
      <c r="D4" s="172"/>
      <c r="E4" s="171"/>
      <c r="F4" s="170" t="s">
        <v>167</v>
      </c>
      <c r="G4" s="172"/>
      <c r="H4" s="172"/>
      <c r="I4" s="171"/>
      <c r="J4" s="170" t="s">
        <v>168</v>
      </c>
      <c r="K4" s="171"/>
    </row>
    <row r="5" spans="1:11" x14ac:dyDescent="0.2">
      <c r="A5" s="12"/>
      <c r="B5" s="170">
        <f>VALUE(RIGHT($B$2, 4))</f>
        <v>2020</v>
      </c>
      <c r="C5" s="171"/>
      <c r="D5" s="170">
        <f>B5-1</f>
        <v>2019</v>
      </c>
      <c r="E5" s="178"/>
      <c r="F5" s="170">
        <f>B5</f>
        <v>2020</v>
      </c>
      <c r="G5" s="178"/>
      <c r="H5" s="170">
        <f>D5</f>
        <v>2019</v>
      </c>
      <c r="I5" s="178"/>
      <c r="J5" s="13" t="s">
        <v>8</v>
      </c>
      <c r="K5" s="14" t="s">
        <v>5</v>
      </c>
    </row>
    <row r="6" spans="1:11" x14ac:dyDescent="0.2">
      <c r="A6" s="16"/>
      <c r="B6" s="124" t="s">
        <v>169</v>
      </c>
      <c r="C6" s="125" t="s">
        <v>170</v>
      </c>
      <c r="D6" s="124" t="s">
        <v>169</v>
      </c>
      <c r="E6" s="126" t="s">
        <v>170</v>
      </c>
      <c r="F6" s="136" t="s">
        <v>169</v>
      </c>
      <c r="G6" s="125" t="s">
        <v>170</v>
      </c>
      <c r="H6" s="137" t="s">
        <v>169</v>
      </c>
      <c r="I6" s="126" t="s">
        <v>170</v>
      </c>
      <c r="J6" s="124"/>
      <c r="K6" s="126"/>
    </row>
    <row r="7" spans="1:11" x14ac:dyDescent="0.2">
      <c r="A7" s="20" t="s">
        <v>49</v>
      </c>
      <c r="B7" s="55">
        <v>0</v>
      </c>
      <c r="C7" s="138">
        <f>IF(B46=0, "-", B7/B46)</f>
        <v>0</v>
      </c>
      <c r="D7" s="55">
        <v>1</v>
      </c>
      <c r="E7" s="78">
        <f>IF(D46=0, "-", D7/D46)</f>
        <v>8.9086859688195991E-5</v>
      </c>
      <c r="F7" s="128">
        <v>1</v>
      </c>
      <c r="G7" s="138">
        <f>IF(F46=0, "-", F7/F46)</f>
        <v>2.3435669088352474E-5</v>
      </c>
      <c r="H7" s="55">
        <v>6</v>
      </c>
      <c r="I7" s="78">
        <f>IF(H46=0, "-", H7/H46)</f>
        <v>1.2110936175366356E-4</v>
      </c>
      <c r="J7" s="77">
        <f t="shared" ref="J7:J44" si="0">IF(D7=0, "-", IF((B7-D7)/D7&lt;10, (B7-D7)/D7, "&gt;999%"))</f>
        <v>-1</v>
      </c>
      <c r="K7" s="78">
        <f t="shared" ref="K7:K44" si="1">IF(H7=0, "-", IF((F7-H7)/H7&lt;10, (F7-H7)/H7, "&gt;999%"))</f>
        <v>-0.83333333333333337</v>
      </c>
    </row>
    <row r="8" spans="1:11" x14ac:dyDescent="0.2">
      <c r="A8" s="20" t="s">
        <v>52</v>
      </c>
      <c r="B8" s="55">
        <v>223</v>
      </c>
      <c r="C8" s="138">
        <f>IF(B46=0, "-", B8/B46)</f>
        <v>1.9680522460506576E-2</v>
      </c>
      <c r="D8" s="55">
        <v>106</v>
      </c>
      <c r="E8" s="78">
        <f>IF(D46=0, "-", D8/D46)</f>
        <v>9.4432071269487747E-3</v>
      </c>
      <c r="F8" s="128">
        <v>745</v>
      </c>
      <c r="G8" s="138">
        <f>IF(F46=0, "-", F8/F46)</f>
        <v>1.7459573470822592E-2</v>
      </c>
      <c r="H8" s="55">
        <v>615</v>
      </c>
      <c r="I8" s="78">
        <f>IF(H46=0, "-", H8/H46)</f>
        <v>1.2413709579750515E-2</v>
      </c>
      <c r="J8" s="77">
        <f t="shared" si="0"/>
        <v>1.1037735849056605</v>
      </c>
      <c r="K8" s="78">
        <f t="shared" si="1"/>
        <v>0.21138211382113822</v>
      </c>
    </row>
    <row r="9" spans="1:11" x14ac:dyDescent="0.2">
      <c r="A9" s="20" t="s">
        <v>53</v>
      </c>
      <c r="B9" s="55">
        <v>2</v>
      </c>
      <c r="C9" s="138">
        <f>IF(B46=0, "-", B9/B46)</f>
        <v>1.7650692789691997E-4</v>
      </c>
      <c r="D9" s="55">
        <v>2</v>
      </c>
      <c r="E9" s="78">
        <f>IF(D46=0, "-", D9/D46)</f>
        <v>1.7817371937639198E-4</v>
      </c>
      <c r="F9" s="128">
        <v>5</v>
      </c>
      <c r="G9" s="138">
        <f>IF(F46=0, "-", F9/F46)</f>
        <v>1.1717834544176236E-4</v>
      </c>
      <c r="H9" s="55">
        <v>9</v>
      </c>
      <c r="I9" s="78">
        <f>IF(H46=0, "-", H9/H46)</f>
        <v>1.8166404263049533E-4</v>
      </c>
      <c r="J9" s="77">
        <f t="shared" si="0"/>
        <v>0</v>
      </c>
      <c r="K9" s="78">
        <f t="shared" si="1"/>
        <v>-0.44444444444444442</v>
      </c>
    </row>
    <row r="10" spans="1:11" x14ac:dyDescent="0.2">
      <c r="A10" s="20" t="s">
        <v>54</v>
      </c>
      <c r="B10" s="55">
        <v>264</v>
      </c>
      <c r="C10" s="138">
        <f>IF(B46=0, "-", B10/B46)</f>
        <v>2.3298914482393435E-2</v>
      </c>
      <c r="D10" s="55">
        <v>208</v>
      </c>
      <c r="E10" s="78">
        <f>IF(D46=0, "-", D10/D46)</f>
        <v>1.8530066815144765E-2</v>
      </c>
      <c r="F10" s="128">
        <v>1067</v>
      </c>
      <c r="G10" s="138">
        <f>IF(F46=0, "-", F10/F46)</f>
        <v>2.5005858917272087E-2</v>
      </c>
      <c r="H10" s="55">
        <v>1030</v>
      </c>
      <c r="I10" s="78">
        <f>IF(H46=0, "-", H10/H46)</f>
        <v>2.0790440434378912E-2</v>
      </c>
      <c r="J10" s="77">
        <f t="shared" si="0"/>
        <v>0.26923076923076922</v>
      </c>
      <c r="K10" s="78">
        <f t="shared" si="1"/>
        <v>3.5922330097087375E-2</v>
      </c>
    </row>
    <row r="11" spans="1:11" x14ac:dyDescent="0.2">
      <c r="A11" s="20" t="s">
        <v>56</v>
      </c>
      <c r="B11" s="55">
        <v>3</v>
      </c>
      <c r="C11" s="138">
        <f>IF(B46=0, "-", B11/B46)</f>
        <v>2.6476039184537993E-4</v>
      </c>
      <c r="D11" s="55">
        <v>0</v>
      </c>
      <c r="E11" s="78">
        <f>IF(D46=0, "-", D11/D46)</f>
        <v>0</v>
      </c>
      <c r="F11" s="128">
        <v>7</v>
      </c>
      <c r="G11" s="138">
        <f>IF(F46=0, "-", F11/F46)</f>
        <v>1.640496836184673E-4</v>
      </c>
      <c r="H11" s="55">
        <v>6</v>
      </c>
      <c r="I11" s="78">
        <f>IF(H46=0, "-", H11/H46)</f>
        <v>1.2110936175366356E-4</v>
      </c>
      <c r="J11" s="77" t="str">
        <f t="shared" si="0"/>
        <v>-</v>
      </c>
      <c r="K11" s="78">
        <f t="shared" si="1"/>
        <v>0.16666666666666666</v>
      </c>
    </row>
    <row r="12" spans="1:11" x14ac:dyDescent="0.2">
      <c r="A12" s="20" t="s">
        <v>58</v>
      </c>
      <c r="B12" s="55">
        <v>0</v>
      </c>
      <c r="C12" s="138">
        <f>IF(B46=0, "-", B12/B46)</f>
        <v>0</v>
      </c>
      <c r="D12" s="55">
        <v>2</v>
      </c>
      <c r="E12" s="78">
        <f>IF(D46=0, "-", D12/D46)</f>
        <v>1.7817371937639198E-4</v>
      </c>
      <c r="F12" s="128">
        <v>2</v>
      </c>
      <c r="G12" s="138">
        <f>IF(F46=0, "-", F12/F46)</f>
        <v>4.6871338176704947E-5</v>
      </c>
      <c r="H12" s="55">
        <v>7</v>
      </c>
      <c r="I12" s="78">
        <f>IF(H46=0, "-", H12/H46)</f>
        <v>1.4129425537927416E-4</v>
      </c>
      <c r="J12" s="77">
        <f t="shared" si="0"/>
        <v>-1</v>
      </c>
      <c r="K12" s="78">
        <f t="shared" si="1"/>
        <v>-0.7142857142857143</v>
      </c>
    </row>
    <row r="13" spans="1:11" x14ac:dyDescent="0.2">
      <c r="A13" s="20" t="s">
        <v>60</v>
      </c>
      <c r="B13" s="55">
        <v>177</v>
      </c>
      <c r="C13" s="138">
        <f>IF(B46=0, "-", B13/B46)</f>
        <v>1.5620863118877415E-2</v>
      </c>
      <c r="D13" s="55">
        <v>177</v>
      </c>
      <c r="E13" s="78">
        <f>IF(D46=0, "-", D13/D46)</f>
        <v>1.5768374164810691E-2</v>
      </c>
      <c r="F13" s="128">
        <v>762</v>
      </c>
      <c r="G13" s="138">
        <f>IF(F46=0, "-", F13/F46)</f>
        <v>1.7857979845324584E-2</v>
      </c>
      <c r="H13" s="55">
        <v>876</v>
      </c>
      <c r="I13" s="78">
        <f>IF(H46=0, "-", H13/H46)</f>
        <v>1.7681966816034879E-2</v>
      </c>
      <c r="J13" s="77">
        <f t="shared" si="0"/>
        <v>0</v>
      </c>
      <c r="K13" s="78">
        <f t="shared" si="1"/>
        <v>-0.13013698630136986</v>
      </c>
    </row>
    <row r="14" spans="1:11" x14ac:dyDescent="0.2">
      <c r="A14" s="20" t="s">
        <v>63</v>
      </c>
      <c r="B14" s="55">
        <v>109</v>
      </c>
      <c r="C14" s="138">
        <f>IF(B46=0, "-", B14/B46)</f>
        <v>9.6196275703821377E-3</v>
      </c>
      <c r="D14" s="55">
        <v>42</v>
      </c>
      <c r="E14" s="78">
        <f>IF(D46=0, "-", D14/D46)</f>
        <v>3.7416481069042318E-3</v>
      </c>
      <c r="F14" s="128">
        <v>393</v>
      </c>
      <c r="G14" s="138">
        <f>IF(F46=0, "-", F14/F46)</f>
        <v>9.2102179517225217E-3</v>
      </c>
      <c r="H14" s="55">
        <v>147</v>
      </c>
      <c r="I14" s="78">
        <f>IF(H46=0, "-", H14/H46)</f>
        <v>2.9671793629647571E-3</v>
      </c>
      <c r="J14" s="77">
        <f t="shared" si="0"/>
        <v>1.5952380952380953</v>
      </c>
      <c r="K14" s="78">
        <f t="shared" si="1"/>
        <v>1.6734693877551021</v>
      </c>
    </row>
    <row r="15" spans="1:11" x14ac:dyDescent="0.2">
      <c r="A15" s="20" t="s">
        <v>64</v>
      </c>
      <c r="B15" s="55">
        <v>201</v>
      </c>
      <c r="C15" s="138">
        <f>IF(B46=0, "-", B15/B46)</f>
        <v>1.7738946253640454E-2</v>
      </c>
      <c r="D15" s="55">
        <v>296</v>
      </c>
      <c r="E15" s="78">
        <f>IF(D46=0, "-", D15/D46)</f>
        <v>2.6369710467706014E-2</v>
      </c>
      <c r="F15" s="128">
        <v>1045</v>
      </c>
      <c r="G15" s="138">
        <f>IF(F46=0, "-", F15/F46)</f>
        <v>2.4490274197328334E-2</v>
      </c>
      <c r="H15" s="55">
        <v>1456</v>
      </c>
      <c r="I15" s="78">
        <f>IF(H46=0, "-", H15/H46)</f>
        <v>2.9389205118889022E-2</v>
      </c>
      <c r="J15" s="77">
        <f t="shared" si="0"/>
        <v>-0.32094594594594594</v>
      </c>
      <c r="K15" s="78">
        <f t="shared" si="1"/>
        <v>-0.28228021978021978</v>
      </c>
    </row>
    <row r="16" spans="1:11" x14ac:dyDescent="0.2">
      <c r="A16" s="20" t="s">
        <v>65</v>
      </c>
      <c r="B16" s="55">
        <v>477</v>
      </c>
      <c r="C16" s="138">
        <f>IF(B46=0, "-", B16/B46)</f>
        <v>4.2096902303415409E-2</v>
      </c>
      <c r="D16" s="55">
        <v>743</v>
      </c>
      <c r="E16" s="78">
        <f>IF(D46=0, "-", D16/D46)</f>
        <v>6.6191536748329616E-2</v>
      </c>
      <c r="F16" s="128">
        <v>1949</v>
      </c>
      <c r="G16" s="138">
        <f>IF(F46=0, "-", F16/F46)</f>
        <v>4.5676119053198967E-2</v>
      </c>
      <c r="H16" s="55">
        <v>2687</v>
      </c>
      <c r="I16" s="78">
        <f>IF(H46=0, "-", H16/H46)</f>
        <v>5.4236809172015663E-2</v>
      </c>
      <c r="J16" s="77">
        <f t="shared" si="0"/>
        <v>-0.35800807537012114</v>
      </c>
      <c r="K16" s="78">
        <f t="shared" si="1"/>
        <v>-0.27465574990695946</v>
      </c>
    </row>
    <row r="17" spans="1:11" x14ac:dyDescent="0.2">
      <c r="A17" s="20" t="s">
        <v>66</v>
      </c>
      <c r="B17" s="55">
        <v>1058</v>
      </c>
      <c r="C17" s="138">
        <f>IF(B46=0, "-", B17/B46)</f>
        <v>9.3372164857470658E-2</v>
      </c>
      <c r="D17" s="55">
        <v>1039</v>
      </c>
      <c r="E17" s="78">
        <f>IF(D46=0, "-", D17/D46)</f>
        <v>9.2561247216035633E-2</v>
      </c>
      <c r="F17" s="128">
        <v>3741</v>
      </c>
      <c r="G17" s="138">
        <f>IF(F46=0, "-", F17/F46)</f>
        <v>8.7672838059526595E-2</v>
      </c>
      <c r="H17" s="55">
        <v>4655</v>
      </c>
      <c r="I17" s="78">
        <f>IF(H46=0, "-", H17/H46)</f>
        <v>9.3960679827217314E-2</v>
      </c>
      <c r="J17" s="77">
        <f t="shared" si="0"/>
        <v>1.8286814244465831E-2</v>
      </c>
      <c r="K17" s="78">
        <f t="shared" si="1"/>
        <v>-0.19634801288936626</v>
      </c>
    </row>
    <row r="18" spans="1:11" x14ac:dyDescent="0.2">
      <c r="A18" s="20" t="s">
        <v>67</v>
      </c>
      <c r="B18" s="55">
        <v>0</v>
      </c>
      <c r="C18" s="138">
        <f>IF(B46=0, "-", B18/B46)</f>
        <v>0</v>
      </c>
      <c r="D18" s="55">
        <v>1</v>
      </c>
      <c r="E18" s="78">
        <f>IF(D46=0, "-", D18/D46)</f>
        <v>8.9086859688195991E-5</v>
      </c>
      <c r="F18" s="128">
        <v>1</v>
      </c>
      <c r="G18" s="138">
        <f>IF(F46=0, "-", F18/F46)</f>
        <v>2.3435669088352474E-5</v>
      </c>
      <c r="H18" s="55">
        <v>4</v>
      </c>
      <c r="I18" s="78">
        <f>IF(H46=0, "-", H18/H46)</f>
        <v>8.0739574502442378E-5</v>
      </c>
      <c r="J18" s="77">
        <f t="shared" si="0"/>
        <v>-1</v>
      </c>
      <c r="K18" s="78">
        <f t="shared" si="1"/>
        <v>-0.75</v>
      </c>
    </row>
    <row r="19" spans="1:11" x14ac:dyDescent="0.2">
      <c r="A19" s="20" t="s">
        <v>68</v>
      </c>
      <c r="B19" s="55">
        <v>331</v>
      </c>
      <c r="C19" s="138">
        <f>IF(B46=0, "-", B19/B46)</f>
        <v>2.9211896566940253E-2</v>
      </c>
      <c r="D19" s="55">
        <v>308</v>
      </c>
      <c r="E19" s="78">
        <f>IF(D46=0, "-", D19/D46)</f>
        <v>2.7438752783964366E-2</v>
      </c>
      <c r="F19" s="128">
        <v>1097</v>
      </c>
      <c r="G19" s="138">
        <f>IF(F46=0, "-", F19/F46)</f>
        <v>2.5708928989922664E-2</v>
      </c>
      <c r="H19" s="55">
        <v>1269</v>
      </c>
      <c r="I19" s="78">
        <f>IF(H46=0, "-", H19/H46)</f>
        <v>2.5614630010899843E-2</v>
      </c>
      <c r="J19" s="77">
        <f t="shared" si="0"/>
        <v>7.4675324675324672E-2</v>
      </c>
      <c r="K19" s="78">
        <f t="shared" si="1"/>
        <v>-0.1355397951142632</v>
      </c>
    </row>
    <row r="20" spans="1:11" x14ac:dyDescent="0.2">
      <c r="A20" s="20" t="s">
        <v>70</v>
      </c>
      <c r="B20" s="55">
        <v>40</v>
      </c>
      <c r="C20" s="138">
        <f>IF(B46=0, "-", B20/B46)</f>
        <v>3.530138557938399E-3</v>
      </c>
      <c r="D20" s="55">
        <v>47</v>
      </c>
      <c r="E20" s="78">
        <f>IF(D46=0, "-", D20/D46)</f>
        <v>4.1870824053452113E-3</v>
      </c>
      <c r="F20" s="128">
        <v>134</v>
      </c>
      <c r="G20" s="138">
        <f>IF(F46=0, "-", F20/F46)</f>
        <v>3.1403796578392314E-3</v>
      </c>
      <c r="H20" s="55">
        <v>178</v>
      </c>
      <c r="I20" s="78">
        <f>IF(H46=0, "-", H20/H46)</f>
        <v>3.5929110653586858E-3</v>
      </c>
      <c r="J20" s="77">
        <f t="shared" si="0"/>
        <v>-0.14893617021276595</v>
      </c>
      <c r="K20" s="78">
        <f t="shared" si="1"/>
        <v>-0.24719101123595505</v>
      </c>
    </row>
    <row r="21" spans="1:11" x14ac:dyDescent="0.2">
      <c r="A21" s="20" t="s">
        <v>71</v>
      </c>
      <c r="B21" s="55">
        <v>118</v>
      </c>
      <c r="C21" s="138">
        <f>IF(B46=0, "-", B21/B46)</f>
        <v>1.0413908745918278E-2</v>
      </c>
      <c r="D21" s="55">
        <v>128</v>
      </c>
      <c r="E21" s="78">
        <f>IF(D46=0, "-", D21/D46)</f>
        <v>1.1403118040089087E-2</v>
      </c>
      <c r="F21" s="128">
        <v>371</v>
      </c>
      <c r="G21" s="138">
        <f>IF(F46=0, "-", F21/F46)</f>
        <v>8.6946332317787665E-3</v>
      </c>
      <c r="H21" s="55">
        <v>457</v>
      </c>
      <c r="I21" s="78">
        <f>IF(H46=0, "-", H21/H46)</f>
        <v>9.2244963869040405E-3</v>
      </c>
      <c r="J21" s="77">
        <f t="shared" si="0"/>
        <v>-7.8125E-2</v>
      </c>
      <c r="K21" s="78">
        <f t="shared" si="1"/>
        <v>-0.18818380743982493</v>
      </c>
    </row>
    <row r="22" spans="1:11" x14ac:dyDescent="0.2">
      <c r="A22" s="20" t="s">
        <v>72</v>
      </c>
      <c r="B22" s="55">
        <v>376</v>
      </c>
      <c r="C22" s="138">
        <f>IF(B46=0, "-", B22/B46)</f>
        <v>3.3183302444620949E-2</v>
      </c>
      <c r="D22" s="55">
        <v>381</v>
      </c>
      <c r="E22" s="78">
        <f>IF(D46=0, "-", D22/D46)</f>
        <v>3.3942093541202673E-2</v>
      </c>
      <c r="F22" s="128">
        <v>1636</v>
      </c>
      <c r="G22" s="138">
        <f>IF(F46=0, "-", F22/F46)</f>
        <v>3.8340754628544645E-2</v>
      </c>
      <c r="H22" s="55">
        <v>1558</v>
      </c>
      <c r="I22" s="78">
        <f>IF(H46=0, "-", H22/H46)</f>
        <v>3.1448064268701302E-2</v>
      </c>
      <c r="J22" s="77">
        <f t="shared" si="0"/>
        <v>-1.3123359580052493E-2</v>
      </c>
      <c r="K22" s="78">
        <f t="shared" si="1"/>
        <v>5.0064184852374842E-2</v>
      </c>
    </row>
    <row r="23" spans="1:11" x14ac:dyDescent="0.2">
      <c r="A23" s="20" t="s">
        <v>73</v>
      </c>
      <c r="B23" s="55">
        <v>0</v>
      </c>
      <c r="C23" s="138">
        <f>IF(B46=0, "-", B23/B46)</f>
        <v>0</v>
      </c>
      <c r="D23" s="55">
        <v>0</v>
      </c>
      <c r="E23" s="78">
        <f>IF(D46=0, "-", D23/D46)</f>
        <v>0</v>
      </c>
      <c r="F23" s="128">
        <v>5</v>
      </c>
      <c r="G23" s="138">
        <f>IF(F46=0, "-", F23/F46)</f>
        <v>1.1717834544176236E-4</v>
      </c>
      <c r="H23" s="55">
        <v>14</v>
      </c>
      <c r="I23" s="78">
        <f>IF(H46=0, "-", H23/H46)</f>
        <v>2.8258851075854832E-4</v>
      </c>
      <c r="J23" s="77" t="str">
        <f t="shared" si="0"/>
        <v>-</v>
      </c>
      <c r="K23" s="78">
        <f t="shared" si="1"/>
        <v>-0.6428571428571429</v>
      </c>
    </row>
    <row r="24" spans="1:11" x14ac:dyDescent="0.2">
      <c r="A24" s="20" t="s">
        <v>74</v>
      </c>
      <c r="B24" s="55">
        <v>219</v>
      </c>
      <c r="C24" s="138">
        <f>IF(B46=0, "-", B24/B46)</f>
        <v>1.9327508604712735E-2</v>
      </c>
      <c r="D24" s="55">
        <v>205</v>
      </c>
      <c r="E24" s="78">
        <f>IF(D46=0, "-", D24/D46)</f>
        <v>1.8262806236080179E-2</v>
      </c>
      <c r="F24" s="128">
        <v>634</v>
      </c>
      <c r="G24" s="138">
        <f>IF(F46=0, "-", F24/F46)</f>
        <v>1.4858214202015468E-2</v>
      </c>
      <c r="H24" s="55">
        <v>852</v>
      </c>
      <c r="I24" s="78">
        <f>IF(H46=0, "-", H24/H46)</f>
        <v>1.7197529369020224E-2</v>
      </c>
      <c r="J24" s="77">
        <f t="shared" si="0"/>
        <v>6.8292682926829273E-2</v>
      </c>
      <c r="K24" s="78">
        <f t="shared" si="1"/>
        <v>-0.25586854460093894</v>
      </c>
    </row>
    <row r="25" spans="1:11" x14ac:dyDescent="0.2">
      <c r="A25" s="20" t="s">
        <v>75</v>
      </c>
      <c r="B25" s="55">
        <v>16</v>
      </c>
      <c r="C25" s="138">
        <f>IF(B46=0, "-", B25/B46)</f>
        <v>1.4120554231753597E-3</v>
      </c>
      <c r="D25" s="55">
        <v>3</v>
      </c>
      <c r="E25" s="78">
        <f>IF(D46=0, "-", D25/D46)</f>
        <v>2.6726057906458796E-4</v>
      </c>
      <c r="F25" s="128">
        <v>32</v>
      </c>
      <c r="G25" s="138">
        <f>IF(F46=0, "-", F25/F46)</f>
        <v>7.4994141082727916E-4</v>
      </c>
      <c r="H25" s="55">
        <v>12</v>
      </c>
      <c r="I25" s="78">
        <f>IF(H46=0, "-", H25/H46)</f>
        <v>2.4221872350732712E-4</v>
      </c>
      <c r="J25" s="77">
        <f t="shared" si="0"/>
        <v>4.333333333333333</v>
      </c>
      <c r="K25" s="78">
        <f t="shared" si="1"/>
        <v>1.6666666666666667</v>
      </c>
    </row>
    <row r="26" spans="1:11" x14ac:dyDescent="0.2">
      <c r="A26" s="20" t="s">
        <v>76</v>
      </c>
      <c r="B26" s="55">
        <v>236</v>
      </c>
      <c r="C26" s="138">
        <f>IF(B46=0, "-", B26/B46)</f>
        <v>2.0827817491836556E-2</v>
      </c>
      <c r="D26" s="55">
        <v>106</v>
      </c>
      <c r="E26" s="78">
        <f>IF(D46=0, "-", D26/D46)</f>
        <v>9.4432071269487747E-3</v>
      </c>
      <c r="F26" s="128">
        <v>691</v>
      </c>
      <c r="G26" s="138">
        <f>IF(F46=0, "-", F26/F46)</f>
        <v>1.6194047340051559E-2</v>
      </c>
      <c r="H26" s="55">
        <v>646</v>
      </c>
      <c r="I26" s="78">
        <f>IF(H46=0, "-", H26/H46)</f>
        <v>1.3039441282144444E-2</v>
      </c>
      <c r="J26" s="77">
        <f t="shared" si="0"/>
        <v>1.2264150943396226</v>
      </c>
      <c r="K26" s="78">
        <f t="shared" si="1"/>
        <v>6.9659442724458204E-2</v>
      </c>
    </row>
    <row r="27" spans="1:11" x14ac:dyDescent="0.2">
      <c r="A27" s="20" t="s">
        <v>78</v>
      </c>
      <c r="B27" s="55">
        <v>6</v>
      </c>
      <c r="C27" s="138">
        <f>IF(B46=0, "-", B27/B46)</f>
        <v>5.2952078369075987E-4</v>
      </c>
      <c r="D27" s="55">
        <v>6</v>
      </c>
      <c r="E27" s="78">
        <f>IF(D46=0, "-", D27/D46)</f>
        <v>5.3452115812917592E-4</v>
      </c>
      <c r="F27" s="128">
        <v>22</v>
      </c>
      <c r="G27" s="138">
        <f>IF(F46=0, "-", F27/F46)</f>
        <v>5.1558471994375438E-4</v>
      </c>
      <c r="H27" s="55">
        <v>24</v>
      </c>
      <c r="I27" s="78">
        <f>IF(H46=0, "-", H27/H46)</f>
        <v>4.8443744701465424E-4</v>
      </c>
      <c r="J27" s="77">
        <f t="shared" si="0"/>
        <v>0</v>
      </c>
      <c r="K27" s="78">
        <f t="shared" si="1"/>
        <v>-8.3333333333333329E-2</v>
      </c>
    </row>
    <row r="28" spans="1:11" x14ac:dyDescent="0.2">
      <c r="A28" s="20" t="s">
        <v>79</v>
      </c>
      <c r="B28" s="55">
        <v>1262</v>
      </c>
      <c r="C28" s="138">
        <f>IF(B46=0, "-", B28/B46)</f>
        <v>0.1113758715029565</v>
      </c>
      <c r="D28" s="55">
        <v>1188</v>
      </c>
      <c r="E28" s="78">
        <f>IF(D46=0, "-", D28/D46)</f>
        <v>0.10583518930957683</v>
      </c>
      <c r="F28" s="128">
        <v>5094</v>
      </c>
      <c r="G28" s="138">
        <f>IF(F46=0, "-", F28/F46)</f>
        <v>0.11938129833606749</v>
      </c>
      <c r="H28" s="55">
        <v>5367</v>
      </c>
      <c r="I28" s="78">
        <f>IF(H46=0, "-", H28/H46)</f>
        <v>0.10833232408865205</v>
      </c>
      <c r="J28" s="77">
        <f t="shared" si="0"/>
        <v>6.2289562289562291E-2</v>
      </c>
      <c r="K28" s="78">
        <f t="shared" si="1"/>
        <v>-5.0866405813303518E-2</v>
      </c>
    </row>
    <row r="29" spans="1:11" x14ac:dyDescent="0.2">
      <c r="A29" s="20" t="s">
        <v>81</v>
      </c>
      <c r="B29" s="55">
        <v>362</v>
      </c>
      <c r="C29" s="138">
        <f>IF(B46=0, "-", B29/B46)</f>
        <v>3.194775394934251E-2</v>
      </c>
      <c r="D29" s="55">
        <v>203</v>
      </c>
      <c r="E29" s="78">
        <f>IF(D46=0, "-", D29/D46)</f>
        <v>1.8084632516703787E-2</v>
      </c>
      <c r="F29" s="128">
        <v>1088</v>
      </c>
      <c r="G29" s="138">
        <f>IF(F46=0, "-", F29/F46)</f>
        <v>2.5498007968127491E-2</v>
      </c>
      <c r="H29" s="55">
        <v>822</v>
      </c>
      <c r="I29" s="78">
        <f>IF(H46=0, "-", H29/H46)</f>
        <v>1.6591982560251909E-2</v>
      </c>
      <c r="J29" s="77">
        <f t="shared" si="0"/>
        <v>0.78325123152709364</v>
      </c>
      <c r="K29" s="78">
        <f t="shared" si="1"/>
        <v>0.32360097323600973</v>
      </c>
    </row>
    <row r="30" spans="1:11" x14ac:dyDescent="0.2">
      <c r="A30" s="20" t="s">
        <v>83</v>
      </c>
      <c r="B30" s="55">
        <v>171</v>
      </c>
      <c r="C30" s="138">
        <f>IF(B46=0, "-", B30/B46)</f>
        <v>1.5091342335186657E-2</v>
      </c>
      <c r="D30" s="55">
        <v>153</v>
      </c>
      <c r="E30" s="78">
        <f>IF(D46=0, "-", D30/D46)</f>
        <v>1.3630289532293987E-2</v>
      </c>
      <c r="F30" s="128">
        <v>643</v>
      </c>
      <c r="G30" s="138">
        <f>IF(F46=0, "-", F30/F46)</f>
        <v>1.5069135223810639E-2</v>
      </c>
      <c r="H30" s="55">
        <v>538</v>
      </c>
      <c r="I30" s="78">
        <f>IF(H46=0, "-", H30/H46)</f>
        <v>1.0859472770578499E-2</v>
      </c>
      <c r="J30" s="77">
        <f t="shared" si="0"/>
        <v>0.11764705882352941</v>
      </c>
      <c r="K30" s="78">
        <f t="shared" si="1"/>
        <v>0.19516728624535315</v>
      </c>
    </row>
    <row r="31" spans="1:11" x14ac:dyDescent="0.2">
      <c r="A31" s="20" t="s">
        <v>84</v>
      </c>
      <c r="B31" s="55">
        <v>52</v>
      </c>
      <c r="C31" s="138">
        <f>IF(B46=0, "-", B31/B46)</f>
        <v>4.5891801253199185E-3</v>
      </c>
      <c r="D31" s="55">
        <v>19</v>
      </c>
      <c r="E31" s="78">
        <f>IF(D46=0, "-", D31/D46)</f>
        <v>1.6926503340757239E-3</v>
      </c>
      <c r="F31" s="128">
        <v>151</v>
      </c>
      <c r="G31" s="138">
        <f>IF(F46=0, "-", F31/F46)</f>
        <v>3.5387860323412234E-3</v>
      </c>
      <c r="H31" s="55">
        <v>109</v>
      </c>
      <c r="I31" s="78">
        <f>IF(H46=0, "-", H31/H46)</f>
        <v>2.2001534051915546E-3</v>
      </c>
      <c r="J31" s="77">
        <f t="shared" si="0"/>
        <v>1.736842105263158</v>
      </c>
      <c r="K31" s="78">
        <f t="shared" si="1"/>
        <v>0.38532110091743121</v>
      </c>
    </row>
    <row r="32" spans="1:11" x14ac:dyDescent="0.2">
      <c r="A32" s="20" t="s">
        <v>85</v>
      </c>
      <c r="B32" s="55">
        <v>1302</v>
      </c>
      <c r="C32" s="138">
        <f>IF(B46=0, "-", B32/B46)</f>
        <v>0.11490601006089489</v>
      </c>
      <c r="D32" s="55">
        <v>1697</v>
      </c>
      <c r="E32" s="78">
        <f>IF(D46=0, "-", D32/D46)</f>
        <v>0.15118040089086859</v>
      </c>
      <c r="F32" s="128">
        <v>5037</v>
      </c>
      <c r="G32" s="138">
        <f>IF(F46=0, "-", F32/F46)</f>
        <v>0.1180454651980314</v>
      </c>
      <c r="H32" s="55">
        <v>7618</v>
      </c>
      <c r="I32" s="78">
        <f>IF(H46=0, "-", H32/H46)</f>
        <v>0.15376851963990149</v>
      </c>
      <c r="J32" s="77">
        <f t="shared" si="0"/>
        <v>-0.2327637006482027</v>
      </c>
      <c r="K32" s="78">
        <f t="shared" si="1"/>
        <v>-0.33880283538986611</v>
      </c>
    </row>
    <row r="33" spans="1:11" x14ac:dyDescent="0.2">
      <c r="A33" s="20" t="s">
        <v>87</v>
      </c>
      <c r="B33" s="55">
        <v>547</v>
      </c>
      <c r="C33" s="138">
        <f>IF(B46=0, "-", B33/B46)</f>
        <v>4.8274644779807606E-2</v>
      </c>
      <c r="D33" s="55">
        <v>859</v>
      </c>
      <c r="E33" s="78">
        <f>IF(D46=0, "-", D33/D46)</f>
        <v>7.6525612472160359E-2</v>
      </c>
      <c r="F33" s="128">
        <v>2262</v>
      </c>
      <c r="G33" s="138">
        <f>IF(F46=0, "-", F33/F46)</f>
        <v>5.301148347785329E-2</v>
      </c>
      <c r="H33" s="55">
        <v>3458</v>
      </c>
      <c r="I33" s="78">
        <f>IF(H46=0, "-", H33/H46)</f>
        <v>6.9799362157361433E-2</v>
      </c>
      <c r="J33" s="77">
        <f t="shared" si="0"/>
        <v>-0.36321303841676367</v>
      </c>
      <c r="K33" s="78">
        <f t="shared" si="1"/>
        <v>-0.34586466165413532</v>
      </c>
    </row>
    <row r="34" spans="1:11" x14ac:dyDescent="0.2">
      <c r="A34" s="20" t="s">
        <v>88</v>
      </c>
      <c r="B34" s="55">
        <v>26</v>
      </c>
      <c r="C34" s="138">
        <f>IF(B46=0, "-", B34/B46)</f>
        <v>2.2945900626599593E-3</v>
      </c>
      <c r="D34" s="55">
        <v>52</v>
      </c>
      <c r="E34" s="78">
        <f>IF(D46=0, "-", D34/D46)</f>
        <v>4.6325167037861914E-3</v>
      </c>
      <c r="F34" s="128">
        <v>76</v>
      </c>
      <c r="G34" s="138">
        <f>IF(F46=0, "-", F34/F46)</f>
        <v>1.7811108507147879E-3</v>
      </c>
      <c r="H34" s="55">
        <v>126</v>
      </c>
      <c r="I34" s="78">
        <f>IF(H46=0, "-", H34/H46)</f>
        <v>2.5432965968269347E-3</v>
      </c>
      <c r="J34" s="77">
        <f t="shared" si="0"/>
        <v>-0.5</v>
      </c>
      <c r="K34" s="78">
        <f t="shared" si="1"/>
        <v>-0.3968253968253968</v>
      </c>
    </row>
    <row r="35" spans="1:11" x14ac:dyDescent="0.2">
      <c r="A35" s="20" t="s">
        <v>89</v>
      </c>
      <c r="B35" s="55">
        <v>90</v>
      </c>
      <c r="C35" s="138">
        <f>IF(B46=0, "-", B35/B46)</f>
        <v>7.9428117553613977E-3</v>
      </c>
      <c r="D35" s="55">
        <v>62</v>
      </c>
      <c r="E35" s="78">
        <f>IF(D46=0, "-", D35/D46)</f>
        <v>5.5233853006681514E-3</v>
      </c>
      <c r="F35" s="128">
        <v>308</v>
      </c>
      <c r="G35" s="138">
        <f>IF(F46=0, "-", F35/F46)</f>
        <v>7.2181860792125616E-3</v>
      </c>
      <c r="H35" s="55">
        <v>251</v>
      </c>
      <c r="I35" s="78">
        <f>IF(H46=0, "-", H35/H46)</f>
        <v>5.0664083000282589E-3</v>
      </c>
      <c r="J35" s="77">
        <f t="shared" si="0"/>
        <v>0.45161290322580644</v>
      </c>
      <c r="K35" s="78">
        <f t="shared" si="1"/>
        <v>0.22709163346613545</v>
      </c>
    </row>
    <row r="36" spans="1:11" x14ac:dyDescent="0.2">
      <c r="A36" s="20" t="s">
        <v>91</v>
      </c>
      <c r="B36" s="55">
        <v>46</v>
      </c>
      <c r="C36" s="138">
        <f>IF(B46=0, "-", B36/B46)</f>
        <v>4.0596593416291592E-3</v>
      </c>
      <c r="D36" s="55">
        <v>30</v>
      </c>
      <c r="E36" s="78">
        <f>IF(D46=0, "-", D36/D46)</f>
        <v>2.6726057906458797E-3</v>
      </c>
      <c r="F36" s="128">
        <v>138</v>
      </c>
      <c r="G36" s="138">
        <f>IF(F46=0, "-", F36/F46)</f>
        <v>3.2341223341926413E-3</v>
      </c>
      <c r="H36" s="55">
        <v>154</v>
      </c>
      <c r="I36" s="78">
        <f>IF(H46=0, "-", H36/H46)</f>
        <v>3.1084736183440314E-3</v>
      </c>
      <c r="J36" s="77">
        <f t="shared" si="0"/>
        <v>0.53333333333333333</v>
      </c>
      <c r="K36" s="78">
        <f t="shared" si="1"/>
        <v>-0.1038961038961039</v>
      </c>
    </row>
    <row r="37" spans="1:11" x14ac:dyDescent="0.2">
      <c r="A37" s="20" t="s">
        <v>92</v>
      </c>
      <c r="B37" s="55">
        <v>0</v>
      </c>
      <c r="C37" s="138">
        <f>IF(B46=0, "-", B37/B46)</f>
        <v>0</v>
      </c>
      <c r="D37" s="55">
        <v>0</v>
      </c>
      <c r="E37" s="78">
        <f>IF(D46=0, "-", D37/D46)</f>
        <v>0</v>
      </c>
      <c r="F37" s="128">
        <v>1</v>
      </c>
      <c r="G37" s="138">
        <f>IF(F46=0, "-", F37/F46)</f>
        <v>2.3435669088352474E-5</v>
      </c>
      <c r="H37" s="55">
        <v>0</v>
      </c>
      <c r="I37" s="78">
        <f>IF(H46=0, "-", H37/H46)</f>
        <v>0</v>
      </c>
      <c r="J37" s="77" t="str">
        <f t="shared" si="0"/>
        <v>-</v>
      </c>
      <c r="K37" s="78" t="str">
        <f t="shared" si="1"/>
        <v>-</v>
      </c>
    </row>
    <row r="38" spans="1:11" x14ac:dyDescent="0.2">
      <c r="A38" s="20" t="s">
        <v>93</v>
      </c>
      <c r="B38" s="55">
        <v>76</v>
      </c>
      <c r="C38" s="138">
        <f>IF(B46=0, "-", B38/B46)</f>
        <v>6.7072632600829584E-3</v>
      </c>
      <c r="D38" s="55">
        <v>33</v>
      </c>
      <c r="E38" s="78">
        <f>IF(D46=0, "-", D38/D46)</f>
        <v>2.9398663697104677E-3</v>
      </c>
      <c r="F38" s="128">
        <v>201</v>
      </c>
      <c r="G38" s="138">
        <f>IF(F46=0, "-", F38/F46)</f>
        <v>4.7105694867588472E-3</v>
      </c>
      <c r="H38" s="55">
        <v>195</v>
      </c>
      <c r="I38" s="78">
        <f>IF(H46=0, "-", H38/H46)</f>
        <v>3.9360542569940654E-3</v>
      </c>
      <c r="J38" s="77">
        <f t="shared" si="0"/>
        <v>1.303030303030303</v>
      </c>
      <c r="K38" s="78">
        <f t="shared" si="1"/>
        <v>3.0769230769230771E-2</v>
      </c>
    </row>
    <row r="39" spans="1:11" x14ac:dyDescent="0.2">
      <c r="A39" s="20" t="s">
        <v>94</v>
      </c>
      <c r="B39" s="55">
        <v>18</v>
      </c>
      <c r="C39" s="138">
        <f>IF(B46=0, "-", B39/B46)</f>
        <v>1.5885623510722795E-3</v>
      </c>
      <c r="D39" s="55">
        <v>0</v>
      </c>
      <c r="E39" s="78">
        <f>IF(D46=0, "-", D39/D46)</f>
        <v>0</v>
      </c>
      <c r="F39" s="128">
        <v>82</v>
      </c>
      <c r="G39" s="138">
        <f>IF(F46=0, "-", F39/F46)</f>
        <v>1.9217248652449027E-3</v>
      </c>
      <c r="H39" s="55">
        <v>0</v>
      </c>
      <c r="I39" s="78">
        <f>IF(H46=0, "-", H39/H46)</f>
        <v>0</v>
      </c>
      <c r="J39" s="77" t="str">
        <f t="shared" si="0"/>
        <v>-</v>
      </c>
      <c r="K39" s="78" t="str">
        <f t="shared" si="1"/>
        <v>-</v>
      </c>
    </row>
    <row r="40" spans="1:11" x14ac:dyDescent="0.2">
      <c r="A40" s="20" t="s">
        <v>95</v>
      </c>
      <c r="B40" s="55">
        <v>559</v>
      </c>
      <c r="C40" s="138">
        <f>IF(B46=0, "-", B40/B46)</f>
        <v>4.9333686347189126E-2</v>
      </c>
      <c r="D40" s="55">
        <v>560</v>
      </c>
      <c r="E40" s="78">
        <f>IF(D46=0, "-", D40/D46)</f>
        <v>4.9888641425389756E-2</v>
      </c>
      <c r="F40" s="128">
        <v>2098</v>
      </c>
      <c r="G40" s="138">
        <f>IF(F46=0, "-", F40/F46)</f>
        <v>4.916803374736349E-2</v>
      </c>
      <c r="H40" s="55">
        <v>2804</v>
      </c>
      <c r="I40" s="78">
        <f>IF(H46=0, "-", H40/H46)</f>
        <v>5.6598441726212104E-2</v>
      </c>
      <c r="J40" s="77">
        <f t="shared" si="0"/>
        <v>-1.7857142857142857E-3</v>
      </c>
      <c r="K40" s="78">
        <f t="shared" si="1"/>
        <v>-0.25178316690442226</v>
      </c>
    </row>
    <row r="41" spans="1:11" x14ac:dyDescent="0.2">
      <c r="A41" s="20" t="s">
        <v>96</v>
      </c>
      <c r="B41" s="55">
        <v>125</v>
      </c>
      <c r="C41" s="138">
        <f>IF(B46=0, "-", B41/B46)</f>
        <v>1.1031682993557498E-2</v>
      </c>
      <c r="D41" s="55">
        <v>145</v>
      </c>
      <c r="E41" s="78">
        <f>IF(D46=0, "-", D41/D46)</f>
        <v>1.2917594654788419E-2</v>
      </c>
      <c r="F41" s="128">
        <v>536</v>
      </c>
      <c r="G41" s="138">
        <f>IF(F46=0, "-", F41/F46)</f>
        <v>1.2561518631356926E-2</v>
      </c>
      <c r="H41" s="55">
        <v>592</v>
      </c>
      <c r="I41" s="78">
        <f>IF(H46=0, "-", H41/H46)</f>
        <v>1.194945702636147E-2</v>
      </c>
      <c r="J41" s="77">
        <f t="shared" si="0"/>
        <v>-0.13793103448275862</v>
      </c>
      <c r="K41" s="78">
        <f t="shared" si="1"/>
        <v>-9.45945945945946E-2</v>
      </c>
    </row>
    <row r="42" spans="1:11" x14ac:dyDescent="0.2">
      <c r="A42" s="20" t="s">
        <v>97</v>
      </c>
      <c r="B42" s="55">
        <v>2324</v>
      </c>
      <c r="C42" s="138">
        <f>IF(B46=0, "-", B42/B46)</f>
        <v>0.20510105021622099</v>
      </c>
      <c r="D42" s="55">
        <v>2065</v>
      </c>
      <c r="E42" s="78">
        <f>IF(D46=0, "-", D42/D46)</f>
        <v>0.18396436525612472</v>
      </c>
      <c r="F42" s="128">
        <v>9240</v>
      </c>
      <c r="G42" s="138">
        <f>IF(F46=0, "-", F42/F46)</f>
        <v>0.21654558237637683</v>
      </c>
      <c r="H42" s="55">
        <v>9440</v>
      </c>
      <c r="I42" s="78">
        <f>IF(H46=0, "-", H42/H46)</f>
        <v>0.19054539582576399</v>
      </c>
      <c r="J42" s="77">
        <f t="shared" si="0"/>
        <v>0.12542372881355932</v>
      </c>
      <c r="K42" s="78">
        <f t="shared" si="1"/>
        <v>-2.1186440677966101E-2</v>
      </c>
    </row>
    <row r="43" spans="1:11" x14ac:dyDescent="0.2">
      <c r="A43" s="20" t="s">
        <v>98</v>
      </c>
      <c r="B43" s="55">
        <v>344</v>
      </c>
      <c r="C43" s="138">
        <f>IF(B46=0, "-", B43/B46)</f>
        <v>3.0359191598270233E-2</v>
      </c>
      <c r="D43" s="55">
        <v>249</v>
      </c>
      <c r="E43" s="78">
        <f>IF(D46=0, "-", D43/D46)</f>
        <v>2.2182628062360803E-2</v>
      </c>
      <c r="F43" s="128">
        <v>914</v>
      </c>
      <c r="G43" s="138">
        <f>IF(F46=0, "-", F43/F46)</f>
        <v>2.1420201546754159E-2</v>
      </c>
      <c r="H43" s="55">
        <v>1056</v>
      </c>
      <c r="I43" s="78">
        <f>IF(H46=0, "-", H43/H46)</f>
        <v>2.1315247668644788E-2</v>
      </c>
      <c r="J43" s="77">
        <f t="shared" si="0"/>
        <v>0.38152610441767071</v>
      </c>
      <c r="K43" s="78">
        <f t="shared" si="1"/>
        <v>-0.13446969696969696</v>
      </c>
    </row>
    <row r="44" spans="1:11" x14ac:dyDescent="0.2">
      <c r="A44" s="20" t="s">
        <v>99</v>
      </c>
      <c r="B44" s="55">
        <v>171</v>
      </c>
      <c r="C44" s="138">
        <f>IF(B46=0, "-", B44/B46)</f>
        <v>1.5091342335186657E-2</v>
      </c>
      <c r="D44" s="55">
        <v>109</v>
      </c>
      <c r="E44" s="78">
        <f>IF(D46=0, "-", D44/D46)</f>
        <v>9.7104677060133628E-3</v>
      </c>
      <c r="F44" s="128">
        <v>461</v>
      </c>
      <c r="G44" s="138">
        <f>IF(F46=0, "-", F44/F46)</f>
        <v>1.0803843449730489E-2</v>
      </c>
      <c r="H44" s="55">
        <v>504</v>
      </c>
      <c r="I44" s="78">
        <f>IF(H46=0, "-", H44/H46)</f>
        <v>1.0173186387307739E-2</v>
      </c>
      <c r="J44" s="77">
        <f t="shared" si="0"/>
        <v>0.56880733944954132</v>
      </c>
      <c r="K44" s="78">
        <f t="shared" si="1"/>
        <v>-8.531746031746032E-2</v>
      </c>
    </row>
    <row r="45" spans="1:11" x14ac:dyDescent="0.2">
      <c r="A45" s="129"/>
      <c r="B45" s="82"/>
      <c r="D45" s="82"/>
      <c r="E45" s="86"/>
      <c r="F45" s="130"/>
      <c r="H45" s="82"/>
      <c r="I45" s="86"/>
      <c r="J45" s="85"/>
      <c r="K45" s="86"/>
    </row>
    <row r="46" spans="1:11" s="38" customFormat="1" x14ac:dyDescent="0.2">
      <c r="A46" s="131" t="s">
        <v>532</v>
      </c>
      <c r="B46" s="32">
        <f>SUM(B7:B45)</f>
        <v>11331</v>
      </c>
      <c r="C46" s="132">
        <v>1</v>
      </c>
      <c r="D46" s="32">
        <f>SUM(D7:D45)</f>
        <v>11225</v>
      </c>
      <c r="E46" s="133">
        <v>1</v>
      </c>
      <c r="F46" s="121">
        <f>SUM(F7:F45)</f>
        <v>42670</v>
      </c>
      <c r="G46" s="134">
        <v>1</v>
      </c>
      <c r="H46" s="32">
        <f>SUM(H7:H45)</f>
        <v>49542</v>
      </c>
      <c r="I46" s="133">
        <v>1</v>
      </c>
      <c r="J46" s="35">
        <f>IF(D46=0, "-", (B46-D46)/D46)</f>
        <v>9.4432071269487747E-3</v>
      </c>
      <c r="K46" s="36">
        <f>IF(H46=0, "-", (F46-H46)/H46)</f>
        <v>-0.138710588995196</v>
      </c>
    </row>
  </sheetData>
  <mergeCells count="9">
    <mergeCell ref="B5:C5"/>
    <mergeCell ref="D5:E5"/>
    <mergeCell ref="F5:G5"/>
    <mergeCell ref="H5:I5"/>
    <mergeCell ref="B1:K1"/>
    <mergeCell ref="B2:K2"/>
    <mergeCell ref="B4:E4"/>
    <mergeCell ref="F4:I4"/>
    <mergeCell ref="J4:K4"/>
  </mergeCells>
  <printOptions horizontalCentered="1"/>
  <pageMargins left="0.39370078740157483" right="0.39370078740157483" top="0.39370078740157483" bottom="0.59055118110236227" header="0.39370078740157483" footer="0.19685039370078741"/>
  <pageSetup paperSize="9" scale="93" fitToHeight="0"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57FEB7-4AA5-4B33-9F0B-BEE500F52D60}">
  <sheetPr>
    <pageSetUpPr fitToPage="1"/>
  </sheetPr>
  <dimension ref="A1:K77"/>
  <sheetViews>
    <sheetView tabSelected="1" workbookViewId="0">
      <selection activeCell="M1" sqref="M1"/>
    </sheetView>
  </sheetViews>
  <sheetFormatPr defaultRowHeight="12.75" x14ac:dyDescent="0.2"/>
  <cols>
    <col min="1" max="1" width="29.42578125" style="1" bestFit="1" customWidth="1"/>
    <col min="2" max="2" width="7.28515625" style="1" bestFit="1" customWidth="1"/>
    <col min="3" max="3" width="7.28515625" style="1" customWidth="1"/>
    <col min="4" max="4" width="7.28515625" style="1" bestFit="1" customWidth="1"/>
    <col min="5" max="5" width="7.28515625" style="1" customWidth="1"/>
    <col min="6" max="6" width="7.28515625" style="1" bestFit="1" customWidth="1"/>
    <col min="7" max="7" width="7.28515625" style="1" customWidth="1"/>
    <col min="8" max="8" width="7.28515625" style="1" bestFit="1" customWidth="1"/>
    <col min="9" max="9" width="7.28515625" style="1" customWidth="1"/>
    <col min="10" max="11" width="7.7109375" style="1" customWidth="1"/>
    <col min="12" max="256" width="8.7109375" style="1"/>
    <col min="257" max="257" width="34.7109375" style="1" customWidth="1"/>
    <col min="258" max="258" width="7.28515625" style="1" bestFit="1" customWidth="1"/>
    <col min="259" max="259" width="7.28515625" style="1" customWidth="1"/>
    <col min="260" max="260" width="7.28515625" style="1" bestFit="1" customWidth="1"/>
    <col min="261" max="261" width="7.28515625" style="1" customWidth="1"/>
    <col min="262" max="262" width="7.28515625" style="1" bestFit="1" customWidth="1"/>
    <col min="263" max="263" width="7.28515625" style="1" customWidth="1"/>
    <col min="264" max="264" width="7.28515625" style="1" bestFit="1" customWidth="1"/>
    <col min="265" max="265" width="7.28515625" style="1" customWidth="1"/>
    <col min="266" max="267" width="7.7109375" style="1" customWidth="1"/>
    <col min="268" max="512" width="8.7109375" style="1"/>
    <col min="513" max="513" width="34.7109375" style="1" customWidth="1"/>
    <col min="514" max="514" width="7.28515625" style="1" bestFit="1" customWidth="1"/>
    <col min="515" max="515" width="7.28515625" style="1" customWidth="1"/>
    <col min="516" max="516" width="7.28515625" style="1" bestFit="1" customWidth="1"/>
    <col min="517" max="517" width="7.28515625" style="1" customWidth="1"/>
    <col min="518" max="518" width="7.28515625" style="1" bestFit="1" customWidth="1"/>
    <col min="519" max="519" width="7.28515625" style="1" customWidth="1"/>
    <col min="520" max="520" width="7.28515625" style="1" bestFit="1" customWidth="1"/>
    <col min="521" max="521" width="7.28515625" style="1" customWidth="1"/>
    <col min="522" max="523" width="7.7109375" style="1" customWidth="1"/>
    <col min="524" max="768" width="8.7109375" style="1"/>
    <col min="769" max="769" width="34.7109375" style="1" customWidth="1"/>
    <col min="770" max="770" width="7.28515625" style="1" bestFit="1" customWidth="1"/>
    <col min="771" max="771" width="7.28515625" style="1" customWidth="1"/>
    <col min="772" max="772" width="7.28515625" style="1" bestFit="1" customWidth="1"/>
    <col min="773" max="773" width="7.28515625" style="1" customWidth="1"/>
    <col min="774" max="774" width="7.28515625" style="1" bestFit="1" customWidth="1"/>
    <col min="775" max="775" width="7.28515625" style="1" customWidth="1"/>
    <col min="776" max="776" width="7.28515625" style="1" bestFit="1" customWidth="1"/>
    <col min="777" max="777" width="7.28515625" style="1" customWidth="1"/>
    <col min="778" max="779" width="7.7109375" style="1" customWidth="1"/>
    <col min="780" max="1024" width="8.7109375" style="1"/>
    <col min="1025" max="1025" width="34.7109375" style="1" customWidth="1"/>
    <col min="1026" max="1026" width="7.28515625" style="1" bestFit="1" customWidth="1"/>
    <col min="1027" max="1027" width="7.28515625" style="1" customWidth="1"/>
    <col min="1028" max="1028" width="7.28515625" style="1" bestFit="1" customWidth="1"/>
    <col min="1029" max="1029" width="7.28515625" style="1" customWidth="1"/>
    <col min="1030" max="1030" width="7.28515625" style="1" bestFit="1" customWidth="1"/>
    <col min="1031" max="1031" width="7.28515625" style="1" customWidth="1"/>
    <col min="1032" max="1032" width="7.28515625" style="1" bestFit="1" customWidth="1"/>
    <col min="1033" max="1033" width="7.28515625" style="1" customWidth="1"/>
    <col min="1034" max="1035" width="7.7109375" style="1" customWidth="1"/>
    <col min="1036" max="1280" width="8.7109375" style="1"/>
    <col min="1281" max="1281" width="34.7109375" style="1" customWidth="1"/>
    <col min="1282" max="1282" width="7.28515625" style="1" bestFit="1" customWidth="1"/>
    <col min="1283" max="1283" width="7.28515625" style="1" customWidth="1"/>
    <col min="1284" max="1284" width="7.28515625" style="1" bestFit="1" customWidth="1"/>
    <col min="1285" max="1285" width="7.28515625" style="1" customWidth="1"/>
    <col min="1286" max="1286" width="7.28515625" style="1" bestFit="1" customWidth="1"/>
    <col min="1287" max="1287" width="7.28515625" style="1" customWidth="1"/>
    <col min="1288" max="1288" width="7.28515625" style="1" bestFit="1" customWidth="1"/>
    <col min="1289" max="1289" width="7.28515625" style="1" customWidth="1"/>
    <col min="1290" max="1291" width="7.7109375" style="1" customWidth="1"/>
    <col min="1292" max="1536" width="8.7109375" style="1"/>
    <col min="1537" max="1537" width="34.7109375" style="1" customWidth="1"/>
    <col min="1538" max="1538" width="7.28515625" style="1" bestFit="1" customWidth="1"/>
    <col min="1539" max="1539" width="7.28515625" style="1" customWidth="1"/>
    <col min="1540" max="1540" width="7.28515625" style="1" bestFit="1" customWidth="1"/>
    <col min="1541" max="1541" width="7.28515625" style="1" customWidth="1"/>
    <col min="1542" max="1542" width="7.28515625" style="1" bestFit="1" customWidth="1"/>
    <col min="1543" max="1543" width="7.28515625" style="1" customWidth="1"/>
    <col min="1544" max="1544" width="7.28515625" style="1" bestFit="1" customWidth="1"/>
    <col min="1545" max="1545" width="7.28515625" style="1" customWidth="1"/>
    <col min="1546" max="1547" width="7.7109375" style="1" customWidth="1"/>
    <col min="1548" max="1792" width="8.7109375" style="1"/>
    <col min="1793" max="1793" width="34.7109375" style="1" customWidth="1"/>
    <col min="1794" max="1794" width="7.28515625" style="1" bestFit="1" customWidth="1"/>
    <col min="1795" max="1795" width="7.28515625" style="1" customWidth="1"/>
    <col min="1796" max="1796" width="7.28515625" style="1" bestFit="1" customWidth="1"/>
    <col min="1797" max="1797" width="7.28515625" style="1" customWidth="1"/>
    <col min="1798" max="1798" width="7.28515625" style="1" bestFit="1" customWidth="1"/>
    <col min="1799" max="1799" width="7.28515625" style="1" customWidth="1"/>
    <col min="1800" max="1800" width="7.28515625" style="1" bestFit="1" customWidth="1"/>
    <col min="1801" max="1801" width="7.28515625" style="1" customWidth="1"/>
    <col min="1802" max="1803" width="7.7109375" style="1" customWidth="1"/>
    <col min="1804" max="2048" width="8.7109375" style="1"/>
    <col min="2049" max="2049" width="34.7109375" style="1" customWidth="1"/>
    <col min="2050" max="2050" width="7.28515625" style="1" bestFit="1" customWidth="1"/>
    <col min="2051" max="2051" width="7.28515625" style="1" customWidth="1"/>
    <col min="2052" max="2052" width="7.28515625" style="1" bestFit="1" customWidth="1"/>
    <col min="2053" max="2053" width="7.28515625" style="1" customWidth="1"/>
    <col min="2054" max="2054" width="7.28515625" style="1" bestFit="1" customWidth="1"/>
    <col min="2055" max="2055" width="7.28515625" style="1" customWidth="1"/>
    <col min="2056" max="2056" width="7.28515625" style="1" bestFit="1" customWidth="1"/>
    <col min="2057" max="2057" width="7.28515625" style="1" customWidth="1"/>
    <col min="2058" max="2059" width="7.7109375" style="1" customWidth="1"/>
    <col min="2060" max="2304" width="8.7109375" style="1"/>
    <col min="2305" max="2305" width="34.7109375" style="1" customWidth="1"/>
    <col min="2306" max="2306" width="7.28515625" style="1" bestFit="1" customWidth="1"/>
    <col min="2307" max="2307" width="7.28515625" style="1" customWidth="1"/>
    <col min="2308" max="2308" width="7.28515625" style="1" bestFit="1" customWidth="1"/>
    <col min="2309" max="2309" width="7.28515625" style="1" customWidth="1"/>
    <col min="2310" max="2310" width="7.28515625" style="1" bestFit="1" customWidth="1"/>
    <col min="2311" max="2311" width="7.28515625" style="1" customWidth="1"/>
    <col min="2312" max="2312" width="7.28515625" style="1" bestFit="1" customWidth="1"/>
    <col min="2313" max="2313" width="7.28515625" style="1" customWidth="1"/>
    <col min="2314" max="2315" width="7.7109375" style="1" customWidth="1"/>
    <col min="2316" max="2560" width="8.7109375" style="1"/>
    <col min="2561" max="2561" width="34.7109375" style="1" customWidth="1"/>
    <col min="2562" max="2562" width="7.28515625" style="1" bestFit="1" customWidth="1"/>
    <col min="2563" max="2563" width="7.28515625" style="1" customWidth="1"/>
    <col min="2564" max="2564" width="7.28515625" style="1" bestFit="1" customWidth="1"/>
    <col min="2565" max="2565" width="7.28515625" style="1" customWidth="1"/>
    <col min="2566" max="2566" width="7.28515625" style="1" bestFit="1" customWidth="1"/>
    <col min="2567" max="2567" width="7.28515625" style="1" customWidth="1"/>
    <col min="2568" max="2568" width="7.28515625" style="1" bestFit="1" customWidth="1"/>
    <col min="2569" max="2569" width="7.28515625" style="1" customWidth="1"/>
    <col min="2570" max="2571" width="7.7109375" style="1" customWidth="1"/>
    <col min="2572" max="2816" width="8.7109375" style="1"/>
    <col min="2817" max="2817" width="34.7109375" style="1" customWidth="1"/>
    <col min="2818" max="2818" width="7.28515625" style="1" bestFit="1" customWidth="1"/>
    <col min="2819" max="2819" width="7.28515625" style="1" customWidth="1"/>
    <col min="2820" max="2820" width="7.28515625" style="1" bestFit="1" customWidth="1"/>
    <col min="2821" max="2821" width="7.28515625" style="1" customWidth="1"/>
    <col min="2822" max="2822" width="7.28515625" style="1" bestFit="1" customWidth="1"/>
    <col min="2823" max="2823" width="7.28515625" style="1" customWidth="1"/>
    <col min="2824" max="2824" width="7.28515625" style="1" bestFit="1" customWidth="1"/>
    <col min="2825" max="2825" width="7.28515625" style="1" customWidth="1"/>
    <col min="2826" max="2827" width="7.7109375" style="1" customWidth="1"/>
    <col min="2828" max="3072" width="8.7109375" style="1"/>
    <col min="3073" max="3073" width="34.7109375" style="1" customWidth="1"/>
    <col min="3074" max="3074" width="7.28515625" style="1" bestFit="1" customWidth="1"/>
    <col min="3075" max="3075" width="7.28515625" style="1" customWidth="1"/>
    <col min="3076" max="3076" width="7.28515625" style="1" bestFit="1" customWidth="1"/>
    <col min="3077" max="3077" width="7.28515625" style="1" customWidth="1"/>
    <col min="3078" max="3078" width="7.28515625" style="1" bestFit="1" customWidth="1"/>
    <col min="3079" max="3079" width="7.28515625" style="1" customWidth="1"/>
    <col min="3080" max="3080" width="7.28515625" style="1" bestFit="1" customWidth="1"/>
    <col min="3081" max="3081" width="7.28515625" style="1" customWidth="1"/>
    <col min="3082" max="3083" width="7.7109375" style="1" customWidth="1"/>
    <col min="3084" max="3328" width="8.7109375" style="1"/>
    <col min="3329" max="3329" width="34.7109375" style="1" customWidth="1"/>
    <col min="3330" max="3330" width="7.28515625" style="1" bestFit="1" customWidth="1"/>
    <col min="3331" max="3331" width="7.28515625" style="1" customWidth="1"/>
    <col min="3332" max="3332" width="7.28515625" style="1" bestFit="1" customWidth="1"/>
    <col min="3333" max="3333" width="7.28515625" style="1" customWidth="1"/>
    <col min="3334" max="3334" width="7.28515625" style="1" bestFit="1" customWidth="1"/>
    <col min="3335" max="3335" width="7.28515625" style="1" customWidth="1"/>
    <col min="3336" max="3336" width="7.28515625" style="1" bestFit="1" customWidth="1"/>
    <col min="3337" max="3337" width="7.28515625" style="1" customWidth="1"/>
    <col min="3338" max="3339" width="7.7109375" style="1" customWidth="1"/>
    <col min="3340" max="3584" width="8.7109375" style="1"/>
    <col min="3585" max="3585" width="34.7109375" style="1" customWidth="1"/>
    <col min="3586" max="3586" width="7.28515625" style="1" bestFit="1" customWidth="1"/>
    <col min="3587" max="3587" width="7.28515625" style="1" customWidth="1"/>
    <col min="3588" max="3588" width="7.28515625" style="1" bestFit="1" customWidth="1"/>
    <col min="3589" max="3589" width="7.28515625" style="1" customWidth="1"/>
    <col min="3590" max="3590" width="7.28515625" style="1" bestFit="1" customWidth="1"/>
    <col min="3591" max="3591" width="7.28515625" style="1" customWidth="1"/>
    <col min="3592" max="3592" width="7.28515625" style="1" bestFit="1" customWidth="1"/>
    <col min="3593" max="3593" width="7.28515625" style="1" customWidth="1"/>
    <col min="3594" max="3595" width="7.7109375" style="1" customWidth="1"/>
    <col min="3596" max="3840" width="8.7109375" style="1"/>
    <col min="3841" max="3841" width="34.7109375" style="1" customWidth="1"/>
    <col min="3842" max="3842" width="7.28515625" style="1" bestFit="1" customWidth="1"/>
    <col min="3843" max="3843" width="7.28515625" style="1" customWidth="1"/>
    <col min="3844" max="3844" width="7.28515625" style="1" bestFit="1" customWidth="1"/>
    <col min="3845" max="3845" width="7.28515625" style="1" customWidth="1"/>
    <col min="3846" max="3846" width="7.28515625" style="1" bestFit="1" customWidth="1"/>
    <col min="3847" max="3847" width="7.28515625" style="1" customWidth="1"/>
    <col min="3848" max="3848" width="7.28515625" style="1" bestFit="1" customWidth="1"/>
    <col min="3849" max="3849" width="7.28515625" style="1" customWidth="1"/>
    <col min="3850" max="3851" width="7.7109375" style="1" customWidth="1"/>
    <col min="3852" max="4096" width="8.7109375" style="1"/>
    <col min="4097" max="4097" width="34.7109375" style="1" customWidth="1"/>
    <col min="4098" max="4098" width="7.28515625" style="1" bestFit="1" customWidth="1"/>
    <col min="4099" max="4099" width="7.28515625" style="1" customWidth="1"/>
    <col min="4100" max="4100" width="7.28515625" style="1" bestFit="1" customWidth="1"/>
    <col min="4101" max="4101" width="7.28515625" style="1" customWidth="1"/>
    <col min="4102" max="4102" width="7.28515625" style="1" bestFit="1" customWidth="1"/>
    <col min="4103" max="4103" width="7.28515625" style="1" customWidth="1"/>
    <col min="4104" max="4104" width="7.28515625" style="1" bestFit="1" customWidth="1"/>
    <col min="4105" max="4105" width="7.28515625" style="1" customWidth="1"/>
    <col min="4106" max="4107" width="7.7109375" style="1" customWidth="1"/>
    <col min="4108" max="4352" width="8.7109375" style="1"/>
    <col min="4353" max="4353" width="34.7109375" style="1" customWidth="1"/>
    <col min="4354" max="4354" width="7.28515625" style="1" bestFit="1" customWidth="1"/>
    <col min="4355" max="4355" width="7.28515625" style="1" customWidth="1"/>
    <col min="4356" max="4356" width="7.28515625" style="1" bestFit="1" customWidth="1"/>
    <col min="4357" max="4357" width="7.28515625" style="1" customWidth="1"/>
    <col min="4358" max="4358" width="7.28515625" style="1" bestFit="1" customWidth="1"/>
    <col min="4359" max="4359" width="7.28515625" style="1" customWidth="1"/>
    <col min="4360" max="4360" width="7.28515625" style="1" bestFit="1" customWidth="1"/>
    <col min="4361" max="4361" width="7.28515625" style="1" customWidth="1"/>
    <col min="4362" max="4363" width="7.7109375" style="1" customWidth="1"/>
    <col min="4364" max="4608" width="8.7109375" style="1"/>
    <col min="4609" max="4609" width="34.7109375" style="1" customWidth="1"/>
    <col min="4610" max="4610" width="7.28515625" style="1" bestFit="1" customWidth="1"/>
    <col min="4611" max="4611" width="7.28515625" style="1" customWidth="1"/>
    <col min="4612" max="4612" width="7.28515625" style="1" bestFit="1" customWidth="1"/>
    <col min="4613" max="4613" width="7.28515625" style="1" customWidth="1"/>
    <col min="4614" max="4614" width="7.28515625" style="1" bestFit="1" customWidth="1"/>
    <col min="4615" max="4615" width="7.28515625" style="1" customWidth="1"/>
    <col min="4616" max="4616" width="7.28515625" style="1" bestFit="1" customWidth="1"/>
    <col min="4617" max="4617" width="7.28515625" style="1" customWidth="1"/>
    <col min="4618" max="4619" width="7.7109375" style="1" customWidth="1"/>
    <col min="4620" max="4864" width="8.7109375" style="1"/>
    <col min="4865" max="4865" width="34.7109375" style="1" customWidth="1"/>
    <col min="4866" max="4866" width="7.28515625" style="1" bestFit="1" customWidth="1"/>
    <col min="4867" max="4867" width="7.28515625" style="1" customWidth="1"/>
    <col min="4868" max="4868" width="7.28515625" style="1" bestFit="1" customWidth="1"/>
    <col min="4869" max="4869" width="7.28515625" style="1" customWidth="1"/>
    <col min="4870" max="4870" width="7.28515625" style="1" bestFit="1" customWidth="1"/>
    <col min="4871" max="4871" width="7.28515625" style="1" customWidth="1"/>
    <col min="4872" max="4872" width="7.28515625" style="1" bestFit="1" customWidth="1"/>
    <col min="4873" max="4873" width="7.28515625" style="1" customWidth="1"/>
    <col min="4874" max="4875" width="7.7109375" style="1" customWidth="1"/>
    <col min="4876" max="5120" width="8.7109375" style="1"/>
    <col min="5121" max="5121" width="34.7109375" style="1" customWidth="1"/>
    <col min="5122" max="5122" width="7.28515625" style="1" bestFit="1" customWidth="1"/>
    <col min="5123" max="5123" width="7.28515625" style="1" customWidth="1"/>
    <col min="5124" max="5124" width="7.28515625" style="1" bestFit="1" customWidth="1"/>
    <col min="5125" max="5125" width="7.28515625" style="1" customWidth="1"/>
    <col min="5126" max="5126" width="7.28515625" style="1" bestFit="1" customWidth="1"/>
    <col min="5127" max="5127" width="7.28515625" style="1" customWidth="1"/>
    <col min="5128" max="5128" width="7.28515625" style="1" bestFit="1" customWidth="1"/>
    <col min="5129" max="5129" width="7.28515625" style="1" customWidth="1"/>
    <col min="5130" max="5131" width="7.7109375" style="1" customWidth="1"/>
    <col min="5132" max="5376" width="8.7109375" style="1"/>
    <col min="5377" max="5377" width="34.7109375" style="1" customWidth="1"/>
    <col min="5378" max="5378" width="7.28515625" style="1" bestFit="1" customWidth="1"/>
    <col min="5379" max="5379" width="7.28515625" style="1" customWidth="1"/>
    <col min="5380" max="5380" width="7.28515625" style="1" bestFit="1" customWidth="1"/>
    <col min="5381" max="5381" width="7.28515625" style="1" customWidth="1"/>
    <col min="5382" max="5382" width="7.28515625" style="1" bestFit="1" customWidth="1"/>
    <col min="5383" max="5383" width="7.28515625" style="1" customWidth="1"/>
    <col min="5384" max="5384" width="7.28515625" style="1" bestFit="1" customWidth="1"/>
    <col min="5385" max="5385" width="7.28515625" style="1" customWidth="1"/>
    <col min="5386" max="5387" width="7.7109375" style="1" customWidth="1"/>
    <col min="5388" max="5632" width="8.7109375" style="1"/>
    <col min="5633" max="5633" width="34.7109375" style="1" customWidth="1"/>
    <col min="5634" max="5634" width="7.28515625" style="1" bestFit="1" customWidth="1"/>
    <col min="5635" max="5635" width="7.28515625" style="1" customWidth="1"/>
    <col min="5636" max="5636" width="7.28515625" style="1" bestFit="1" customWidth="1"/>
    <col min="5637" max="5637" width="7.28515625" style="1" customWidth="1"/>
    <col min="5638" max="5638" width="7.28515625" style="1" bestFit="1" customWidth="1"/>
    <col min="5639" max="5639" width="7.28515625" style="1" customWidth="1"/>
    <col min="5640" max="5640" width="7.28515625" style="1" bestFit="1" customWidth="1"/>
    <col min="5641" max="5641" width="7.28515625" style="1" customWidth="1"/>
    <col min="5642" max="5643" width="7.7109375" style="1" customWidth="1"/>
    <col min="5644" max="5888" width="8.7109375" style="1"/>
    <col min="5889" max="5889" width="34.7109375" style="1" customWidth="1"/>
    <col min="5890" max="5890" width="7.28515625" style="1" bestFit="1" customWidth="1"/>
    <col min="5891" max="5891" width="7.28515625" style="1" customWidth="1"/>
    <col min="5892" max="5892" width="7.28515625" style="1" bestFit="1" customWidth="1"/>
    <col min="5893" max="5893" width="7.28515625" style="1" customWidth="1"/>
    <col min="5894" max="5894" width="7.28515625" style="1" bestFit="1" customWidth="1"/>
    <col min="5895" max="5895" width="7.28515625" style="1" customWidth="1"/>
    <col min="5896" max="5896" width="7.28515625" style="1" bestFit="1" customWidth="1"/>
    <col min="5897" max="5897" width="7.28515625" style="1" customWidth="1"/>
    <col min="5898" max="5899" width="7.7109375" style="1" customWidth="1"/>
    <col min="5900" max="6144" width="8.7109375" style="1"/>
    <col min="6145" max="6145" width="34.7109375" style="1" customWidth="1"/>
    <col min="6146" max="6146" width="7.28515625" style="1" bestFit="1" customWidth="1"/>
    <col min="6147" max="6147" width="7.28515625" style="1" customWidth="1"/>
    <col min="6148" max="6148" width="7.28515625" style="1" bestFit="1" customWidth="1"/>
    <col min="6149" max="6149" width="7.28515625" style="1" customWidth="1"/>
    <col min="6150" max="6150" width="7.28515625" style="1" bestFit="1" customWidth="1"/>
    <col min="6151" max="6151" width="7.28515625" style="1" customWidth="1"/>
    <col min="6152" max="6152" width="7.28515625" style="1" bestFit="1" customWidth="1"/>
    <col min="6153" max="6153" width="7.28515625" style="1" customWidth="1"/>
    <col min="6154" max="6155" width="7.7109375" style="1" customWidth="1"/>
    <col min="6156" max="6400" width="8.7109375" style="1"/>
    <col min="6401" max="6401" width="34.7109375" style="1" customWidth="1"/>
    <col min="6402" max="6402" width="7.28515625" style="1" bestFit="1" customWidth="1"/>
    <col min="6403" max="6403" width="7.28515625" style="1" customWidth="1"/>
    <col min="6404" max="6404" width="7.28515625" style="1" bestFit="1" customWidth="1"/>
    <col min="6405" max="6405" width="7.28515625" style="1" customWidth="1"/>
    <col min="6406" max="6406" width="7.28515625" style="1" bestFit="1" customWidth="1"/>
    <col min="6407" max="6407" width="7.28515625" style="1" customWidth="1"/>
    <col min="6408" max="6408" width="7.28515625" style="1" bestFit="1" customWidth="1"/>
    <col min="6409" max="6409" width="7.28515625" style="1" customWidth="1"/>
    <col min="6410" max="6411" width="7.7109375" style="1" customWidth="1"/>
    <col min="6412" max="6656" width="8.7109375" style="1"/>
    <col min="6657" max="6657" width="34.7109375" style="1" customWidth="1"/>
    <col min="6658" max="6658" width="7.28515625" style="1" bestFit="1" customWidth="1"/>
    <col min="6659" max="6659" width="7.28515625" style="1" customWidth="1"/>
    <col min="6660" max="6660" width="7.28515625" style="1" bestFit="1" customWidth="1"/>
    <col min="6661" max="6661" width="7.28515625" style="1" customWidth="1"/>
    <col min="6662" max="6662" width="7.28515625" style="1" bestFit="1" customWidth="1"/>
    <col min="6663" max="6663" width="7.28515625" style="1" customWidth="1"/>
    <col min="6664" max="6664" width="7.28515625" style="1" bestFit="1" customWidth="1"/>
    <col min="6665" max="6665" width="7.28515625" style="1" customWidth="1"/>
    <col min="6666" max="6667" width="7.7109375" style="1" customWidth="1"/>
    <col min="6668" max="6912" width="8.7109375" style="1"/>
    <col min="6913" max="6913" width="34.7109375" style="1" customWidth="1"/>
    <col min="6914" max="6914" width="7.28515625" style="1" bestFit="1" customWidth="1"/>
    <col min="6915" max="6915" width="7.28515625" style="1" customWidth="1"/>
    <col min="6916" max="6916" width="7.28515625" style="1" bestFit="1" customWidth="1"/>
    <col min="6917" max="6917" width="7.28515625" style="1" customWidth="1"/>
    <col min="6918" max="6918" width="7.28515625" style="1" bestFit="1" customWidth="1"/>
    <col min="6919" max="6919" width="7.28515625" style="1" customWidth="1"/>
    <col min="6920" max="6920" width="7.28515625" style="1" bestFit="1" customWidth="1"/>
    <col min="6921" max="6921" width="7.28515625" style="1" customWidth="1"/>
    <col min="6922" max="6923" width="7.7109375" style="1" customWidth="1"/>
    <col min="6924" max="7168" width="8.7109375" style="1"/>
    <col min="7169" max="7169" width="34.7109375" style="1" customWidth="1"/>
    <col min="7170" max="7170" width="7.28515625" style="1" bestFit="1" customWidth="1"/>
    <col min="7171" max="7171" width="7.28515625" style="1" customWidth="1"/>
    <col min="7172" max="7172" width="7.28515625" style="1" bestFit="1" customWidth="1"/>
    <col min="7173" max="7173" width="7.28515625" style="1" customWidth="1"/>
    <col min="7174" max="7174" width="7.28515625" style="1" bestFit="1" customWidth="1"/>
    <col min="7175" max="7175" width="7.28515625" style="1" customWidth="1"/>
    <col min="7176" max="7176" width="7.28515625" style="1" bestFit="1" customWidth="1"/>
    <col min="7177" max="7177" width="7.28515625" style="1" customWidth="1"/>
    <col min="7178" max="7179" width="7.7109375" style="1" customWidth="1"/>
    <col min="7180" max="7424" width="8.7109375" style="1"/>
    <col min="7425" max="7425" width="34.7109375" style="1" customWidth="1"/>
    <col min="7426" max="7426" width="7.28515625" style="1" bestFit="1" customWidth="1"/>
    <col min="7427" max="7427" width="7.28515625" style="1" customWidth="1"/>
    <col min="7428" max="7428" width="7.28515625" style="1" bestFit="1" customWidth="1"/>
    <col min="7429" max="7429" width="7.28515625" style="1" customWidth="1"/>
    <col min="7430" max="7430" width="7.28515625" style="1" bestFit="1" customWidth="1"/>
    <col min="7431" max="7431" width="7.28515625" style="1" customWidth="1"/>
    <col min="7432" max="7432" width="7.28515625" style="1" bestFit="1" customWidth="1"/>
    <col min="7433" max="7433" width="7.28515625" style="1" customWidth="1"/>
    <col min="7434" max="7435" width="7.7109375" style="1" customWidth="1"/>
    <col min="7436" max="7680" width="8.7109375" style="1"/>
    <col min="7681" max="7681" width="34.7109375" style="1" customWidth="1"/>
    <col min="7682" max="7682" width="7.28515625" style="1" bestFit="1" customWidth="1"/>
    <col min="7683" max="7683" width="7.28515625" style="1" customWidth="1"/>
    <col min="7684" max="7684" width="7.28515625" style="1" bestFit="1" customWidth="1"/>
    <col min="7685" max="7685" width="7.28515625" style="1" customWidth="1"/>
    <col min="7686" max="7686" width="7.28515625" style="1" bestFit="1" customWidth="1"/>
    <col min="7687" max="7687" width="7.28515625" style="1" customWidth="1"/>
    <col min="7688" max="7688" width="7.28515625" style="1" bestFit="1" customWidth="1"/>
    <col min="7689" max="7689" width="7.28515625" style="1" customWidth="1"/>
    <col min="7690" max="7691" width="7.7109375" style="1" customWidth="1"/>
    <col min="7692" max="7936" width="8.7109375" style="1"/>
    <col min="7937" max="7937" width="34.7109375" style="1" customWidth="1"/>
    <col min="7938" max="7938" width="7.28515625" style="1" bestFit="1" customWidth="1"/>
    <col min="7939" max="7939" width="7.28515625" style="1" customWidth="1"/>
    <col min="7940" max="7940" width="7.28515625" style="1" bestFit="1" customWidth="1"/>
    <col min="7941" max="7941" width="7.28515625" style="1" customWidth="1"/>
    <col min="7942" max="7942" width="7.28515625" style="1" bestFit="1" customWidth="1"/>
    <col min="7943" max="7943" width="7.28515625" style="1" customWidth="1"/>
    <col min="7944" max="7944" width="7.28515625" style="1" bestFit="1" customWidth="1"/>
    <col min="7945" max="7945" width="7.28515625" style="1" customWidth="1"/>
    <col min="7946" max="7947" width="7.7109375" style="1" customWidth="1"/>
    <col min="7948" max="8192" width="8.7109375" style="1"/>
    <col min="8193" max="8193" width="34.7109375" style="1" customWidth="1"/>
    <col min="8194" max="8194" width="7.28515625" style="1" bestFit="1" customWidth="1"/>
    <col min="8195" max="8195" width="7.28515625" style="1" customWidth="1"/>
    <col min="8196" max="8196" width="7.28515625" style="1" bestFit="1" customWidth="1"/>
    <col min="8197" max="8197" width="7.28515625" style="1" customWidth="1"/>
    <col min="8198" max="8198" width="7.28515625" style="1" bestFit="1" customWidth="1"/>
    <col min="8199" max="8199" width="7.28515625" style="1" customWidth="1"/>
    <col min="8200" max="8200" width="7.28515625" style="1" bestFit="1" customWidth="1"/>
    <col min="8201" max="8201" width="7.28515625" style="1" customWidth="1"/>
    <col min="8202" max="8203" width="7.7109375" style="1" customWidth="1"/>
    <col min="8204" max="8448" width="8.7109375" style="1"/>
    <col min="8449" max="8449" width="34.7109375" style="1" customWidth="1"/>
    <col min="8450" max="8450" width="7.28515625" style="1" bestFit="1" customWidth="1"/>
    <col min="8451" max="8451" width="7.28515625" style="1" customWidth="1"/>
    <col min="8452" max="8452" width="7.28515625" style="1" bestFit="1" customWidth="1"/>
    <col min="8453" max="8453" width="7.28515625" style="1" customWidth="1"/>
    <col min="8454" max="8454" width="7.28515625" style="1" bestFit="1" customWidth="1"/>
    <col min="8455" max="8455" width="7.28515625" style="1" customWidth="1"/>
    <col min="8456" max="8456" width="7.28515625" style="1" bestFit="1" customWidth="1"/>
    <col min="8457" max="8457" width="7.28515625" style="1" customWidth="1"/>
    <col min="8458" max="8459" width="7.7109375" style="1" customWidth="1"/>
    <col min="8460" max="8704" width="8.7109375" style="1"/>
    <col min="8705" max="8705" width="34.7109375" style="1" customWidth="1"/>
    <col min="8706" max="8706" width="7.28515625" style="1" bestFit="1" customWidth="1"/>
    <col min="8707" max="8707" width="7.28515625" style="1" customWidth="1"/>
    <col min="8708" max="8708" width="7.28515625" style="1" bestFit="1" customWidth="1"/>
    <col min="8709" max="8709" width="7.28515625" style="1" customWidth="1"/>
    <col min="8710" max="8710" width="7.28515625" style="1" bestFit="1" customWidth="1"/>
    <col min="8711" max="8711" width="7.28515625" style="1" customWidth="1"/>
    <col min="8712" max="8712" width="7.28515625" style="1" bestFit="1" customWidth="1"/>
    <col min="8713" max="8713" width="7.28515625" style="1" customWidth="1"/>
    <col min="8714" max="8715" width="7.7109375" style="1" customWidth="1"/>
    <col min="8716" max="8960" width="8.7109375" style="1"/>
    <col min="8961" max="8961" width="34.7109375" style="1" customWidth="1"/>
    <col min="8962" max="8962" width="7.28515625" style="1" bestFit="1" customWidth="1"/>
    <col min="8963" max="8963" width="7.28515625" style="1" customWidth="1"/>
    <col min="8964" max="8964" width="7.28515625" style="1" bestFit="1" customWidth="1"/>
    <col min="8965" max="8965" width="7.28515625" style="1" customWidth="1"/>
    <col min="8966" max="8966" width="7.28515625" style="1" bestFit="1" customWidth="1"/>
    <col min="8967" max="8967" width="7.28515625" style="1" customWidth="1"/>
    <col min="8968" max="8968" width="7.28515625" style="1" bestFit="1" customWidth="1"/>
    <col min="8969" max="8969" width="7.28515625" style="1" customWidth="1"/>
    <col min="8970" max="8971" width="7.7109375" style="1" customWidth="1"/>
    <col min="8972" max="9216" width="8.7109375" style="1"/>
    <col min="9217" max="9217" width="34.7109375" style="1" customWidth="1"/>
    <col min="9218" max="9218" width="7.28515625" style="1" bestFit="1" customWidth="1"/>
    <col min="9219" max="9219" width="7.28515625" style="1" customWidth="1"/>
    <col min="9220" max="9220" width="7.28515625" style="1" bestFit="1" customWidth="1"/>
    <col min="9221" max="9221" width="7.28515625" style="1" customWidth="1"/>
    <col min="9222" max="9222" width="7.28515625" style="1" bestFit="1" customWidth="1"/>
    <col min="9223" max="9223" width="7.28515625" style="1" customWidth="1"/>
    <col min="9224" max="9224" width="7.28515625" style="1" bestFit="1" customWidth="1"/>
    <col min="9225" max="9225" width="7.28515625" style="1" customWidth="1"/>
    <col min="9226" max="9227" width="7.7109375" style="1" customWidth="1"/>
    <col min="9228" max="9472" width="8.7109375" style="1"/>
    <col min="9473" max="9473" width="34.7109375" style="1" customWidth="1"/>
    <col min="9474" max="9474" width="7.28515625" style="1" bestFit="1" customWidth="1"/>
    <col min="9475" max="9475" width="7.28515625" style="1" customWidth="1"/>
    <col min="9476" max="9476" width="7.28515625" style="1" bestFit="1" customWidth="1"/>
    <col min="9477" max="9477" width="7.28515625" style="1" customWidth="1"/>
    <col min="9478" max="9478" width="7.28515625" style="1" bestFit="1" customWidth="1"/>
    <col min="9479" max="9479" width="7.28515625" style="1" customWidth="1"/>
    <col min="9480" max="9480" width="7.28515625" style="1" bestFit="1" customWidth="1"/>
    <col min="9481" max="9481" width="7.28515625" style="1" customWidth="1"/>
    <col min="9482" max="9483" width="7.7109375" style="1" customWidth="1"/>
    <col min="9484" max="9728" width="8.7109375" style="1"/>
    <col min="9729" max="9729" width="34.7109375" style="1" customWidth="1"/>
    <col min="9730" max="9730" width="7.28515625" style="1" bestFit="1" customWidth="1"/>
    <col min="9731" max="9731" width="7.28515625" style="1" customWidth="1"/>
    <col min="9732" max="9732" width="7.28515625" style="1" bestFit="1" customWidth="1"/>
    <col min="9733" max="9733" width="7.28515625" style="1" customWidth="1"/>
    <col min="9734" max="9734" width="7.28515625" style="1" bestFit="1" customWidth="1"/>
    <col min="9735" max="9735" width="7.28515625" style="1" customWidth="1"/>
    <col min="9736" max="9736" width="7.28515625" style="1" bestFit="1" customWidth="1"/>
    <col min="9737" max="9737" width="7.28515625" style="1" customWidth="1"/>
    <col min="9738" max="9739" width="7.7109375" style="1" customWidth="1"/>
    <col min="9740" max="9984" width="8.7109375" style="1"/>
    <col min="9985" max="9985" width="34.7109375" style="1" customWidth="1"/>
    <col min="9986" max="9986" width="7.28515625" style="1" bestFit="1" customWidth="1"/>
    <col min="9987" max="9987" width="7.28515625" style="1" customWidth="1"/>
    <col min="9988" max="9988" width="7.28515625" style="1" bestFit="1" customWidth="1"/>
    <col min="9989" max="9989" width="7.28515625" style="1" customWidth="1"/>
    <col min="9990" max="9990" width="7.28515625" style="1" bestFit="1" customWidth="1"/>
    <col min="9991" max="9991" width="7.28515625" style="1" customWidth="1"/>
    <col min="9992" max="9992" width="7.28515625" style="1" bestFit="1" customWidth="1"/>
    <col min="9993" max="9993" width="7.28515625" style="1" customWidth="1"/>
    <col min="9994" max="9995" width="7.7109375" style="1" customWidth="1"/>
    <col min="9996" max="10240" width="8.7109375" style="1"/>
    <col min="10241" max="10241" width="34.7109375" style="1" customWidth="1"/>
    <col min="10242" max="10242" width="7.28515625" style="1" bestFit="1" customWidth="1"/>
    <col min="10243" max="10243" width="7.28515625" style="1" customWidth="1"/>
    <col min="10244" max="10244" width="7.28515625" style="1" bestFit="1" customWidth="1"/>
    <col min="10245" max="10245" width="7.28515625" style="1" customWidth="1"/>
    <col min="10246" max="10246" width="7.28515625" style="1" bestFit="1" customWidth="1"/>
    <col min="10247" max="10247" width="7.28515625" style="1" customWidth="1"/>
    <col min="10248" max="10248" width="7.28515625" style="1" bestFit="1" customWidth="1"/>
    <col min="10249" max="10249" width="7.28515625" style="1" customWidth="1"/>
    <col min="10250" max="10251" width="7.7109375" style="1" customWidth="1"/>
    <col min="10252" max="10496" width="8.7109375" style="1"/>
    <col min="10497" max="10497" width="34.7109375" style="1" customWidth="1"/>
    <col min="10498" max="10498" width="7.28515625" style="1" bestFit="1" customWidth="1"/>
    <col min="10499" max="10499" width="7.28515625" style="1" customWidth="1"/>
    <col min="10500" max="10500" width="7.28515625" style="1" bestFit="1" customWidth="1"/>
    <col min="10501" max="10501" width="7.28515625" style="1" customWidth="1"/>
    <col min="10502" max="10502" width="7.28515625" style="1" bestFit="1" customWidth="1"/>
    <col min="10503" max="10503" width="7.28515625" style="1" customWidth="1"/>
    <col min="10504" max="10504" width="7.28515625" style="1" bestFit="1" customWidth="1"/>
    <col min="10505" max="10505" width="7.28515625" style="1" customWidth="1"/>
    <col min="10506" max="10507" width="7.7109375" style="1" customWidth="1"/>
    <col min="10508" max="10752" width="8.7109375" style="1"/>
    <col min="10753" max="10753" width="34.7109375" style="1" customWidth="1"/>
    <col min="10754" max="10754" width="7.28515625" style="1" bestFit="1" customWidth="1"/>
    <col min="10755" max="10755" width="7.28515625" style="1" customWidth="1"/>
    <col min="10756" max="10756" width="7.28515625" style="1" bestFit="1" customWidth="1"/>
    <col min="10757" max="10757" width="7.28515625" style="1" customWidth="1"/>
    <col min="10758" max="10758" width="7.28515625" style="1" bestFit="1" customWidth="1"/>
    <col min="10759" max="10759" width="7.28515625" style="1" customWidth="1"/>
    <col min="10760" max="10760" width="7.28515625" style="1" bestFit="1" customWidth="1"/>
    <col min="10761" max="10761" width="7.28515625" style="1" customWidth="1"/>
    <col min="10762" max="10763" width="7.7109375" style="1" customWidth="1"/>
    <col min="10764" max="11008" width="8.7109375" style="1"/>
    <col min="11009" max="11009" width="34.7109375" style="1" customWidth="1"/>
    <col min="11010" max="11010" width="7.28515625" style="1" bestFit="1" customWidth="1"/>
    <col min="11011" max="11011" width="7.28515625" style="1" customWidth="1"/>
    <col min="11012" max="11012" width="7.28515625" style="1" bestFit="1" customWidth="1"/>
    <col min="11013" max="11013" width="7.28515625" style="1" customWidth="1"/>
    <col min="11014" max="11014" width="7.28515625" style="1" bestFit="1" customWidth="1"/>
    <col min="11015" max="11015" width="7.28515625" style="1" customWidth="1"/>
    <col min="11016" max="11016" width="7.28515625" style="1" bestFit="1" customWidth="1"/>
    <col min="11017" max="11017" width="7.28515625" style="1" customWidth="1"/>
    <col min="11018" max="11019" width="7.7109375" style="1" customWidth="1"/>
    <col min="11020" max="11264" width="8.7109375" style="1"/>
    <col min="11265" max="11265" width="34.7109375" style="1" customWidth="1"/>
    <col min="11266" max="11266" width="7.28515625" style="1" bestFit="1" customWidth="1"/>
    <col min="11267" max="11267" width="7.28515625" style="1" customWidth="1"/>
    <col min="11268" max="11268" width="7.28515625" style="1" bestFit="1" customWidth="1"/>
    <col min="11269" max="11269" width="7.28515625" style="1" customWidth="1"/>
    <col min="11270" max="11270" width="7.28515625" style="1" bestFit="1" customWidth="1"/>
    <col min="11271" max="11271" width="7.28515625" style="1" customWidth="1"/>
    <col min="11272" max="11272" width="7.28515625" style="1" bestFit="1" customWidth="1"/>
    <col min="11273" max="11273" width="7.28515625" style="1" customWidth="1"/>
    <col min="11274" max="11275" width="7.7109375" style="1" customWidth="1"/>
    <col min="11276" max="11520" width="8.7109375" style="1"/>
    <col min="11521" max="11521" width="34.7109375" style="1" customWidth="1"/>
    <col min="11522" max="11522" width="7.28515625" style="1" bestFit="1" customWidth="1"/>
    <col min="11523" max="11523" width="7.28515625" style="1" customWidth="1"/>
    <col min="11524" max="11524" width="7.28515625" style="1" bestFit="1" customWidth="1"/>
    <col min="11525" max="11525" width="7.28515625" style="1" customWidth="1"/>
    <col min="11526" max="11526" width="7.28515625" style="1" bestFit="1" customWidth="1"/>
    <col min="11527" max="11527" width="7.28515625" style="1" customWidth="1"/>
    <col min="11528" max="11528" width="7.28515625" style="1" bestFit="1" customWidth="1"/>
    <col min="11529" max="11529" width="7.28515625" style="1" customWidth="1"/>
    <col min="11530" max="11531" width="7.7109375" style="1" customWidth="1"/>
    <col min="11532" max="11776" width="8.7109375" style="1"/>
    <col min="11777" max="11777" width="34.7109375" style="1" customWidth="1"/>
    <col min="11778" max="11778" width="7.28515625" style="1" bestFit="1" customWidth="1"/>
    <col min="11779" max="11779" width="7.28515625" style="1" customWidth="1"/>
    <col min="11780" max="11780" width="7.28515625" style="1" bestFit="1" customWidth="1"/>
    <col min="11781" max="11781" width="7.28515625" style="1" customWidth="1"/>
    <col min="11782" max="11782" width="7.28515625" style="1" bestFit="1" customWidth="1"/>
    <col min="11783" max="11783" width="7.28515625" style="1" customWidth="1"/>
    <col min="11784" max="11784" width="7.28515625" style="1" bestFit="1" customWidth="1"/>
    <col min="11785" max="11785" width="7.28515625" style="1" customWidth="1"/>
    <col min="11786" max="11787" width="7.7109375" style="1" customWidth="1"/>
    <col min="11788" max="12032" width="8.7109375" style="1"/>
    <col min="12033" max="12033" width="34.7109375" style="1" customWidth="1"/>
    <col min="12034" max="12034" width="7.28515625" style="1" bestFit="1" customWidth="1"/>
    <col min="12035" max="12035" width="7.28515625" style="1" customWidth="1"/>
    <col min="12036" max="12036" width="7.28515625" style="1" bestFit="1" customWidth="1"/>
    <col min="12037" max="12037" width="7.28515625" style="1" customWidth="1"/>
    <col min="12038" max="12038" width="7.28515625" style="1" bestFit="1" customWidth="1"/>
    <col min="12039" max="12039" width="7.28515625" style="1" customWidth="1"/>
    <col min="12040" max="12040" width="7.28515625" style="1" bestFit="1" customWidth="1"/>
    <col min="12041" max="12041" width="7.28515625" style="1" customWidth="1"/>
    <col min="12042" max="12043" width="7.7109375" style="1" customWidth="1"/>
    <col min="12044" max="12288" width="8.7109375" style="1"/>
    <col min="12289" max="12289" width="34.7109375" style="1" customWidth="1"/>
    <col min="12290" max="12290" width="7.28515625" style="1" bestFit="1" customWidth="1"/>
    <col min="12291" max="12291" width="7.28515625" style="1" customWidth="1"/>
    <col min="12292" max="12292" width="7.28515625" style="1" bestFit="1" customWidth="1"/>
    <col min="12293" max="12293" width="7.28515625" style="1" customWidth="1"/>
    <col min="12294" max="12294" width="7.28515625" style="1" bestFit="1" customWidth="1"/>
    <col min="12295" max="12295" width="7.28515625" style="1" customWidth="1"/>
    <col min="12296" max="12296" width="7.28515625" style="1" bestFit="1" customWidth="1"/>
    <col min="12297" max="12297" width="7.28515625" style="1" customWidth="1"/>
    <col min="12298" max="12299" width="7.7109375" style="1" customWidth="1"/>
    <col min="12300" max="12544" width="8.7109375" style="1"/>
    <col min="12545" max="12545" width="34.7109375" style="1" customWidth="1"/>
    <col min="12546" max="12546" width="7.28515625" style="1" bestFit="1" customWidth="1"/>
    <col min="12547" max="12547" width="7.28515625" style="1" customWidth="1"/>
    <col min="12548" max="12548" width="7.28515625" style="1" bestFit="1" customWidth="1"/>
    <col min="12549" max="12549" width="7.28515625" style="1" customWidth="1"/>
    <col min="12550" max="12550" width="7.28515625" style="1" bestFit="1" customWidth="1"/>
    <col min="12551" max="12551" width="7.28515625" style="1" customWidth="1"/>
    <col min="12552" max="12552" width="7.28515625" style="1" bestFit="1" customWidth="1"/>
    <col min="12553" max="12553" width="7.28515625" style="1" customWidth="1"/>
    <col min="12554" max="12555" width="7.7109375" style="1" customWidth="1"/>
    <col min="12556" max="12800" width="8.7109375" style="1"/>
    <col min="12801" max="12801" width="34.7109375" style="1" customWidth="1"/>
    <col min="12802" max="12802" width="7.28515625" style="1" bestFit="1" customWidth="1"/>
    <col min="12803" max="12803" width="7.28515625" style="1" customWidth="1"/>
    <col min="12804" max="12804" width="7.28515625" style="1" bestFit="1" customWidth="1"/>
    <col min="12805" max="12805" width="7.28515625" style="1" customWidth="1"/>
    <col min="12806" max="12806" width="7.28515625" style="1" bestFit="1" customWidth="1"/>
    <col min="12807" max="12807" width="7.28515625" style="1" customWidth="1"/>
    <col min="12808" max="12808" width="7.28515625" style="1" bestFit="1" customWidth="1"/>
    <col min="12809" max="12809" width="7.28515625" style="1" customWidth="1"/>
    <col min="12810" max="12811" width="7.7109375" style="1" customWidth="1"/>
    <col min="12812" max="13056" width="8.7109375" style="1"/>
    <col min="13057" max="13057" width="34.7109375" style="1" customWidth="1"/>
    <col min="13058" max="13058" width="7.28515625" style="1" bestFit="1" customWidth="1"/>
    <col min="13059" max="13059" width="7.28515625" style="1" customWidth="1"/>
    <col min="13060" max="13060" width="7.28515625" style="1" bestFit="1" customWidth="1"/>
    <col min="13061" max="13061" width="7.28515625" style="1" customWidth="1"/>
    <col min="13062" max="13062" width="7.28515625" style="1" bestFit="1" customWidth="1"/>
    <col min="13063" max="13063" width="7.28515625" style="1" customWidth="1"/>
    <col min="13064" max="13064" width="7.28515625" style="1" bestFit="1" customWidth="1"/>
    <col min="13065" max="13065" width="7.28515625" style="1" customWidth="1"/>
    <col min="13066" max="13067" width="7.7109375" style="1" customWidth="1"/>
    <col min="13068" max="13312" width="8.7109375" style="1"/>
    <col min="13313" max="13313" width="34.7109375" style="1" customWidth="1"/>
    <col min="13314" max="13314" width="7.28515625" style="1" bestFit="1" customWidth="1"/>
    <col min="13315" max="13315" width="7.28515625" style="1" customWidth="1"/>
    <col min="13316" max="13316" width="7.28515625" style="1" bestFit="1" customWidth="1"/>
    <col min="13317" max="13317" width="7.28515625" style="1" customWidth="1"/>
    <col min="13318" max="13318" width="7.28515625" style="1" bestFit="1" customWidth="1"/>
    <col min="13319" max="13319" width="7.28515625" style="1" customWidth="1"/>
    <col min="13320" max="13320" width="7.28515625" style="1" bestFit="1" customWidth="1"/>
    <col min="13321" max="13321" width="7.28515625" style="1" customWidth="1"/>
    <col min="13322" max="13323" width="7.7109375" style="1" customWidth="1"/>
    <col min="13324" max="13568" width="8.7109375" style="1"/>
    <col min="13569" max="13569" width="34.7109375" style="1" customWidth="1"/>
    <col min="13570" max="13570" width="7.28515625" style="1" bestFit="1" customWidth="1"/>
    <col min="13571" max="13571" width="7.28515625" style="1" customWidth="1"/>
    <col min="13572" max="13572" width="7.28515625" style="1" bestFit="1" customWidth="1"/>
    <col min="13573" max="13573" width="7.28515625" style="1" customWidth="1"/>
    <col min="13574" max="13574" width="7.28515625" style="1" bestFit="1" customWidth="1"/>
    <col min="13575" max="13575" width="7.28515625" style="1" customWidth="1"/>
    <col min="13576" max="13576" width="7.28515625" style="1" bestFit="1" customWidth="1"/>
    <col min="13577" max="13577" width="7.28515625" style="1" customWidth="1"/>
    <col min="13578" max="13579" width="7.7109375" style="1" customWidth="1"/>
    <col min="13580" max="13824" width="8.7109375" style="1"/>
    <col min="13825" max="13825" width="34.7109375" style="1" customWidth="1"/>
    <col min="13826" max="13826" width="7.28515625" style="1" bestFit="1" customWidth="1"/>
    <col min="13827" max="13827" width="7.28515625" style="1" customWidth="1"/>
    <col min="13828" max="13828" width="7.28515625" style="1" bestFit="1" customWidth="1"/>
    <col min="13829" max="13829" width="7.28515625" style="1" customWidth="1"/>
    <col min="13830" max="13830" width="7.28515625" style="1" bestFit="1" customWidth="1"/>
    <col min="13831" max="13831" width="7.28515625" style="1" customWidth="1"/>
    <col min="13832" max="13832" width="7.28515625" style="1" bestFit="1" customWidth="1"/>
    <col min="13833" max="13833" width="7.28515625" style="1" customWidth="1"/>
    <col min="13834" max="13835" width="7.7109375" style="1" customWidth="1"/>
    <col min="13836" max="14080" width="8.7109375" style="1"/>
    <col min="14081" max="14081" width="34.7109375" style="1" customWidth="1"/>
    <col min="14082" max="14082" width="7.28515625" style="1" bestFit="1" customWidth="1"/>
    <col min="14083" max="14083" width="7.28515625" style="1" customWidth="1"/>
    <col min="14084" max="14084" width="7.28515625" style="1" bestFit="1" customWidth="1"/>
    <col min="14085" max="14085" width="7.28515625" style="1" customWidth="1"/>
    <col min="14086" max="14086" width="7.28515625" style="1" bestFit="1" customWidth="1"/>
    <col min="14087" max="14087" width="7.28515625" style="1" customWidth="1"/>
    <col min="14088" max="14088" width="7.28515625" style="1" bestFit="1" customWidth="1"/>
    <col min="14089" max="14089" width="7.28515625" style="1" customWidth="1"/>
    <col min="14090" max="14091" width="7.7109375" style="1" customWidth="1"/>
    <col min="14092" max="14336" width="8.7109375" style="1"/>
    <col min="14337" max="14337" width="34.7109375" style="1" customWidth="1"/>
    <col min="14338" max="14338" width="7.28515625" style="1" bestFit="1" customWidth="1"/>
    <col min="14339" max="14339" width="7.28515625" style="1" customWidth="1"/>
    <col min="14340" max="14340" width="7.28515625" style="1" bestFit="1" customWidth="1"/>
    <col min="14341" max="14341" width="7.28515625" style="1" customWidth="1"/>
    <col min="14342" max="14342" width="7.28515625" style="1" bestFit="1" customWidth="1"/>
    <col min="14343" max="14343" width="7.28515625" style="1" customWidth="1"/>
    <col min="14344" max="14344" width="7.28515625" style="1" bestFit="1" customWidth="1"/>
    <col min="14345" max="14345" width="7.28515625" style="1" customWidth="1"/>
    <col min="14346" max="14347" width="7.7109375" style="1" customWidth="1"/>
    <col min="14348" max="14592" width="8.7109375" style="1"/>
    <col min="14593" max="14593" width="34.7109375" style="1" customWidth="1"/>
    <col min="14594" max="14594" width="7.28515625" style="1" bestFit="1" customWidth="1"/>
    <col min="14595" max="14595" width="7.28515625" style="1" customWidth="1"/>
    <col min="14596" max="14596" width="7.28515625" style="1" bestFit="1" customWidth="1"/>
    <col min="14597" max="14597" width="7.28515625" style="1" customWidth="1"/>
    <col min="14598" max="14598" width="7.28515625" style="1" bestFit="1" customWidth="1"/>
    <col min="14599" max="14599" width="7.28515625" style="1" customWidth="1"/>
    <col min="14600" max="14600" width="7.28515625" style="1" bestFit="1" customWidth="1"/>
    <col min="14601" max="14601" width="7.28515625" style="1" customWidth="1"/>
    <col min="14602" max="14603" width="7.7109375" style="1" customWidth="1"/>
    <col min="14604" max="14848" width="8.7109375" style="1"/>
    <col min="14849" max="14849" width="34.7109375" style="1" customWidth="1"/>
    <col min="14850" max="14850" width="7.28515625" style="1" bestFit="1" customWidth="1"/>
    <col min="14851" max="14851" width="7.28515625" style="1" customWidth="1"/>
    <col min="14852" max="14852" width="7.28515625" style="1" bestFit="1" customWidth="1"/>
    <col min="14853" max="14853" width="7.28515625" style="1" customWidth="1"/>
    <col min="14854" max="14854" width="7.28515625" style="1" bestFit="1" customWidth="1"/>
    <col min="14855" max="14855" width="7.28515625" style="1" customWidth="1"/>
    <col min="14856" max="14856" width="7.28515625" style="1" bestFit="1" customWidth="1"/>
    <col min="14857" max="14857" width="7.28515625" style="1" customWidth="1"/>
    <col min="14858" max="14859" width="7.7109375" style="1" customWidth="1"/>
    <col min="14860" max="15104" width="8.7109375" style="1"/>
    <col min="15105" max="15105" width="34.7109375" style="1" customWidth="1"/>
    <col min="15106" max="15106" width="7.28515625" style="1" bestFit="1" customWidth="1"/>
    <col min="15107" max="15107" width="7.28515625" style="1" customWidth="1"/>
    <col min="15108" max="15108" width="7.28515625" style="1" bestFit="1" customWidth="1"/>
    <col min="15109" max="15109" width="7.28515625" style="1" customWidth="1"/>
    <col min="15110" max="15110" width="7.28515625" style="1" bestFit="1" customWidth="1"/>
    <col min="15111" max="15111" width="7.28515625" style="1" customWidth="1"/>
    <col min="15112" max="15112" width="7.28515625" style="1" bestFit="1" customWidth="1"/>
    <col min="15113" max="15113" width="7.28515625" style="1" customWidth="1"/>
    <col min="15114" max="15115" width="7.7109375" style="1" customWidth="1"/>
    <col min="15116" max="15360" width="8.7109375" style="1"/>
    <col min="15361" max="15361" width="34.7109375" style="1" customWidth="1"/>
    <col min="15362" max="15362" width="7.28515625" style="1" bestFit="1" customWidth="1"/>
    <col min="15363" max="15363" width="7.28515625" style="1" customWidth="1"/>
    <col min="15364" max="15364" width="7.28515625" style="1" bestFit="1" customWidth="1"/>
    <col min="15365" max="15365" width="7.28515625" style="1" customWidth="1"/>
    <col min="15366" max="15366" width="7.28515625" style="1" bestFit="1" customWidth="1"/>
    <col min="15367" max="15367" width="7.28515625" style="1" customWidth="1"/>
    <col min="15368" max="15368" width="7.28515625" style="1" bestFit="1" customWidth="1"/>
    <col min="15369" max="15369" width="7.28515625" style="1" customWidth="1"/>
    <col min="15370" max="15371" width="7.7109375" style="1" customWidth="1"/>
    <col min="15372" max="15616" width="8.7109375" style="1"/>
    <col min="15617" max="15617" width="34.7109375" style="1" customWidth="1"/>
    <col min="15618" max="15618" width="7.28515625" style="1" bestFit="1" customWidth="1"/>
    <col min="15619" max="15619" width="7.28515625" style="1" customWidth="1"/>
    <col min="15620" max="15620" width="7.28515625" style="1" bestFit="1" customWidth="1"/>
    <col min="15621" max="15621" width="7.28515625" style="1" customWidth="1"/>
    <col min="15622" max="15622" width="7.28515625" style="1" bestFit="1" customWidth="1"/>
    <col min="15623" max="15623" width="7.28515625" style="1" customWidth="1"/>
    <col min="15624" max="15624" width="7.28515625" style="1" bestFit="1" customWidth="1"/>
    <col min="15625" max="15625" width="7.28515625" style="1" customWidth="1"/>
    <col min="15626" max="15627" width="7.7109375" style="1" customWidth="1"/>
    <col min="15628" max="15872" width="8.7109375" style="1"/>
    <col min="15873" max="15873" width="34.7109375" style="1" customWidth="1"/>
    <col min="15874" max="15874" width="7.28515625" style="1" bestFit="1" customWidth="1"/>
    <col min="15875" max="15875" width="7.28515625" style="1" customWidth="1"/>
    <col min="15876" max="15876" width="7.28515625" style="1" bestFit="1" customWidth="1"/>
    <col min="15877" max="15877" width="7.28515625" style="1" customWidth="1"/>
    <col min="15878" max="15878" width="7.28515625" style="1" bestFit="1" customWidth="1"/>
    <col min="15879" max="15879" width="7.28515625" style="1" customWidth="1"/>
    <col min="15880" max="15880" width="7.28515625" style="1" bestFit="1" customWidth="1"/>
    <col min="15881" max="15881" width="7.28515625" style="1" customWidth="1"/>
    <col min="15882" max="15883" width="7.7109375" style="1" customWidth="1"/>
    <col min="15884" max="16128" width="8.7109375" style="1"/>
    <col min="16129" max="16129" width="34.7109375" style="1" customWidth="1"/>
    <col min="16130" max="16130" width="7.28515625" style="1" bestFit="1" customWidth="1"/>
    <col min="16131" max="16131" width="7.28515625" style="1" customWidth="1"/>
    <col min="16132" max="16132" width="7.28515625" style="1" bestFit="1" customWidth="1"/>
    <col min="16133" max="16133" width="7.28515625" style="1" customWidth="1"/>
    <col min="16134" max="16134" width="7.28515625" style="1" bestFit="1" customWidth="1"/>
    <col min="16135" max="16135" width="7.28515625" style="1" customWidth="1"/>
    <col min="16136" max="16136" width="7.28515625" style="1" bestFit="1" customWidth="1"/>
    <col min="16137" max="16137" width="7.28515625" style="1" customWidth="1"/>
    <col min="16138" max="16139" width="7.7109375" style="1" customWidth="1"/>
    <col min="16140" max="16384" width="8.7109375" style="1"/>
  </cols>
  <sheetData>
    <row r="1" spans="1:11" s="44" customFormat="1" ht="20.25" x14ac:dyDescent="0.3">
      <c r="A1" s="52" t="s">
        <v>19</v>
      </c>
      <c r="B1" s="174" t="s">
        <v>166</v>
      </c>
      <c r="C1" s="174"/>
      <c r="D1" s="174"/>
      <c r="E1" s="175"/>
      <c r="F1" s="175"/>
      <c r="G1" s="175"/>
      <c r="H1" s="175"/>
      <c r="I1" s="175"/>
      <c r="J1" s="175"/>
      <c r="K1" s="175"/>
    </row>
    <row r="2" spans="1:11" s="44" customFormat="1" ht="20.25" x14ac:dyDescent="0.3">
      <c r="A2" s="52" t="s">
        <v>21</v>
      </c>
      <c r="B2" s="176" t="s">
        <v>3</v>
      </c>
      <c r="C2" s="174"/>
      <c r="D2" s="174"/>
      <c r="E2" s="177"/>
      <c r="F2" s="177"/>
      <c r="G2" s="177"/>
      <c r="H2" s="177"/>
      <c r="I2" s="177"/>
      <c r="J2" s="177"/>
      <c r="K2" s="177"/>
    </row>
    <row r="4" spans="1:11" ht="15.75" x14ac:dyDescent="0.25">
      <c r="A4" s="122" t="s">
        <v>25</v>
      </c>
      <c r="B4" s="170" t="s">
        <v>4</v>
      </c>
      <c r="C4" s="172"/>
      <c r="D4" s="172"/>
      <c r="E4" s="171"/>
      <c r="F4" s="170" t="s">
        <v>167</v>
      </c>
      <c r="G4" s="172"/>
      <c r="H4" s="172"/>
      <c r="I4" s="171"/>
      <c r="J4" s="170" t="s">
        <v>168</v>
      </c>
      <c r="K4" s="171"/>
    </row>
    <row r="5" spans="1:11" x14ac:dyDescent="0.2">
      <c r="A5" s="16"/>
      <c r="B5" s="170">
        <f>VALUE(RIGHT($B$2, 4))</f>
        <v>2020</v>
      </c>
      <c r="C5" s="171"/>
      <c r="D5" s="170">
        <f>B5-1</f>
        <v>2019</v>
      </c>
      <c r="E5" s="178"/>
      <c r="F5" s="170">
        <f>B5</f>
        <v>2020</v>
      </c>
      <c r="G5" s="178"/>
      <c r="H5" s="170">
        <f>D5</f>
        <v>2019</v>
      </c>
      <c r="I5" s="178"/>
      <c r="J5" s="13" t="s">
        <v>8</v>
      </c>
      <c r="K5" s="14" t="s">
        <v>5</v>
      </c>
    </row>
    <row r="6" spans="1:11" x14ac:dyDescent="0.2">
      <c r="A6" s="123" t="s">
        <v>40</v>
      </c>
      <c r="B6" s="124" t="s">
        <v>169</v>
      </c>
      <c r="C6" s="125" t="s">
        <v>170</v>
      </c>
      <c r="D6" s="124" t="s">
        <v>169</v>
      </c>
      <c r="E6" s="126" t="s">
        <v>170</v>
      </c>
      <c r="F6" s="125" t="s">
        <v>169</v>
      </c>
      <c r="G6" s="125" t="s">
        <v>170</v>
      </c>
      <c r="H6" s="124" t="s">
        <v>169</v>
      </c>
      <c r="I6" s="126" t="s">
        <v>170</v>
      </c>
      <c r="J6" s="124"/>
      <c r="K6" s="126"/>
    </row>
    <row r="7" spans="1:11" x14ac:dyDescent="0.2">
      <c r="A7" s="20" t="s">
        <v>534</v>
      </c>
      <c r="B7" s="55">
        <v>0</v>
      </c>
      <c r="C7" s="138">
        <f>IF(B12=0, "-", B7/B12)</f>
        <v>0</v>
      </c>
      <c r="D7" s="55">
        <v>0</v>
      </c>
      <c r="E7" s="78">
        <f>IF(D12=0, "-", D7/D12)</f>
        <v>0</v>
      </c>
      <c r="F7" s="128">
        <v>3</v>
      </c>
      <c r="G7" s="138">
        <f>IF(F12=0, "-", F7/F12)</f>
        <v>1.3392857142857142E-2</v>
      </c>
      <c r="H7" s="55">
        <v>0</v>
      </c>
      <c r="I7" s="78">
        <f>IF(H12=0, "-", H7/H12)</f>
        <v>0</v>
      </c>
      <c r="J7" s="77" t="str">
        <f>IF(D7=0, "-", IF((B7-D7)/D7&lt;10, (B7-D7)/D7, "&gt;999%"))</f>
        <v>-</v>
      </c>
      <c r="K7" s="78" t="str">
        <f>IF(H7=0, "-", IF((F7-H7)/H7&lt;10, (F7-H7)/H7, "&gt;999%"))</f>
        <v>-</v>
      </c>
    </row>
    <row r="8" spans="1:11" x14ac:dyDescent="0.2">
      <c r="A8" s="20" t="s">
        <v>535</v>
      </c>
      <c r="B8" s="55">
        <v>4</v>
      </c>
      <c r="C8" s="138">
        <f>IF(B12=0, "-", B8/B12)</f>
        <v>7.6923076923076927E-2</v>
      </c>
      <c r="D8" s="55">
        <v>1</v>
      </c>
      <c r="E8" s="78">
        <f>IF(D12=0, "-", D8/D12)</f>
        <v>1.0869565217391304E-2</v>
      </c>
      <c r="F8" s="128">
        <v>12</v>
      </c>
      <c r="G8" s="138">
        <f>IF(F12=0, "-", F8/F12)</f>
        <v>5.3571428571428568E-2</v>
      </c>
      <c r="H8" s="55">
        <v>1</v>
      </c>
      <c r="I8" s="78">
        <f>IF(H12=0, "-", H8/H12)</f>
        <v>4.2918454935622317E-3</v>
      </c>
      <c r="J8" s="77">
        <f>IF(D8=0, "-", IF((B8-D8)/D8&lt;10, (B8-D8)/D8, "&gt;999%"))</f>
        <v>3</v>
      </c>
      <c r="K8" s="78" t="str">
        <f>IF(H8=0, "-", IF((F8-H8)/H8&lt;10, (F8-H8)/H8, "&gt;999%"))</f>
        <v>&gt;999%</v>
      </c>
    </row>
    <row r="9" spans="1:11" x14ac:dyDescent="0.2">
      <c r="A9" s="20" t="s">
        <v>536</v>
      </c>
      <c r="B9" s="55">
        <v>0</v>
      </c>
      <c r="C9" s="138">
        <f>IF(B12=0, "-", B9/B12)</f>
        <v>0</v>
      </c>
      <c r="D9" s="55">
        <v>3</v>
      </c>
      <c r="E9" s="78">
        <f>IF(D12=0, "-", D9/D12)</f>
        <v>3.2608695652173912E-2</v>
      </c>
      <c r="F9" s="128">
        <v>5</v>
      </c>
      <c r="G9" s="138">
        <f>IF(F12=0, "-", F9/F12)</f>
        <v>2.2321428571428572E-2</v>
      </c>
      <c r="H9" s="55">
        <v>3</v>
      </c>
      <c r="I9" s="78">
        <f>IF(H12=0, "-", H9/H12)</f>
        <v>1.2875536480686695E-2</v>
      </c>
      <c r="J9" s="77">
        <f>IF(D9=0, "-", IF((B9-D9)/D9&lt;10, (B9-D9)/D9, "&gt;999%"))</f>
        <v>-1</v>
      </c>
      <c r="K9" s="78">
        <f>IF(H9=0, "-", IF((F9-H9)/H9&lt;10, (F9-H9)/H9, "&gt;999%"))</f>
        <v>0.66666666666666663</v>
      </c>
    </row>
    <row r="10" spans="1:11" x14ac:dyDescent="0.2">
      <c r="A10" s="20" t="s">
        <v>537</v>
      </c>
      <c r="B10" s="55">
        <v>48</v>
      </c>
      <c r="C10" s="138">
        <f>IF(B12=0, "-", B10/B12)</f>
        <v>0.92307692307692313</v>
      </c>
      <c r="D10" s="55">
        <v>88</v>
      </c>
      <c r="E10" s="78">
        <f>IF(D12=0, "-", D10/D12)</f>
        <v>0.95652173913043481</v>
      </c>
      <c r="F10" s="128">
        <v>204</v>
      </c>
      <c r="G10" s="138">
        <f>IF(F12=0, "-", F10/F12)</f>
        <v>0.9107142857142857</v>
      </c>
      <c r="H10" s="55">
        <v>229</v>
      </c>
      <c r="I10" s="78">
        <f>IF(H12=0, "-", H10/H12)</f>
        <v>0.98283261802575106</v>
      </c>
      <c r="J10" s="77">
        <f>IF(D10=0, "-", IF((B10-D10)/D10&lt;10, (B10-D10)/D10, "&gt;999%"))</f>
        <v>-0.45454545454545453</v>
      </c>
      <c r="K10" s="78">
        <f>IF(H10=0, "-", IF((F10-H10)/H10&lt;10, (F10-H10)/H10, "&gt;999%"))</f>
        <v>-0.1091703056768559</v>
      </c>
    </row>
    <row r="11" spans="1:11" x14ac:dyDescent="0.2">
      <c r="A11" s="129"/>
      <c r="B11" s="82"/>
      <c r="D11" s="82"/>
      <c r="E11" s="86"/>
      <c r="F11" s="130"/>
      <c r="H11" s="82"/>
      <c r="I11" s="86"/>
      <c r="J11" s="85"/>
      <c r="K11" s="86"/>
    </row>
    <row r="12" spans="1:11" s="38" customFormat="1" x14ac:dyDescent="0.2">
      <c r="A12" s="131" t="s">
        <v>538</v>
      </c>
      <c r="B12" s="32">
        <f>SUM(B7:B11)</f>
        <v>52</v>
      </c>
      <c r="C12" s="132">
        <f>B12/24634</f>
        <v>2.1109036291304703E-3</v>
      </c>
      <c r="D12" s="32">
        <f>SUM(D7:D11)</f>
        <v>92</v>
      </c>
      <c r="E12" s="133">
        <f>D12/25100</f>
        <v>3.6653386454183266E-3</v>
      </c>
      <c r="F12" s="121">
        <f>SUM(F7:F11)</f>
        <v>224</v>
      </c>
      <c r="G12" s="134">
        <f>F12/91758</f>
        <v>2.4412040367052463E-3</v>
      </c>
      <c r="H12" s="32">
        <f>SUM(H7:H11)</f>
        <v>233</v>
      </c>
      <c r="I12" s="133">
        <f>H12/113881</f>
        <v>2.0459953811434745E-3</v>
      </c>
      <c r="J12" s="35">
        <f>IF(D12=0, "-", IF((B12-D12)/D12&lt;10, (B12-D12)/D12, "&gt;999%"))</f>
        <v>-0.43478260869565216</v>
      </c>
      <c r="K12" s="36">
        <f>IF(H12=0, "-", IF((F12-H12)/H12&lt;10, (F12-H12)/H12, "&gt;999%"))</f>
        <v>-3.8626609442060089E-2</v>
      </c>
    </row>
    <row r="13" spans="1:11" x14ac:dyDescent="0.2">
      <c r="B13" s="130"/>
      <c r="D13" s="130"/>
      <c r="F13" s="130"/>
      <c r="H13" s="130"/>
    </row>
    <row r="14" spans="1:11" x14ac:dyDescent="0.2">
      <c r="A14" s="123" t="s">
        <v>41</v>
      </c>
      <c r="B14" s="124" t="s">
        <v>169</v>
      </c>
      <c r="C14" s="125" t="s">
        <v>170</v>
      </c>
      <c r="D14" s="124" t="s">
        <v>169</v>
      </c>
      <c r="E14" s="126" t="s">
        <v>170</v>
      </c>
      <c r="F14" s="125" t="s">
        <v>169</v>
      </c>
      <c r="G14" s="125" t="s">
        <v>170</v>
      </c>
      <c r="H14" s="124" t="s">
        <v>169</v>
      </c>
      <c r="I14" s="126" t="s">
        <v>170</v>
      </c>
      <c r="J14" s="124"/>
      <c r="K14" s="126"/>
    </row>
    <row r="15" spans="1:11" x14ac:dyDescent="0.2">
      <c r="A15" s="20" t="s">
        <v>539</v>
      </c>
      <c r="B15" s="55">
        <v>18</v>
      </c>
      <c r="C15" s="138">
        <f>IF(B17=0, "-", B15/B17)</f>
        <v>1</v>
      </c>
      <c r="D15" s="55">
        <v>12</v>
      </c>
      <c r="E15" s="78">
        <f>IF(D17=0, "-", D15/D17)</f>
        <v>1</v>
      </c>
      <c r="F15" s="128">
        <v>69</v>
      </c>
      <c r="G15" s="138">
        <f>IF(F17=0, "-", F15/F17)</f>
        <v>1</v>
      </c>
      <c r="H15" s="55">
        <v>33</v>
      </c>
      <c r="I15" s="78">
        <f>IF(H17=0, "-", H15/H17)</f>
        <v>1</v>
      </c>
      <c r="J15" s="77">
        <f>IF(D15=0, "-", IF((B15-D15)/D15&lt;10, (B15-D15)/D15, "&gt;999%"))</f>
        <v>0.5</v>
      </c>
      <c r="K15" s="78">
        <f>IF(H15=0, "-", IF((F15-H15)/H15&lt;10, (F15-H15)/H15, "&gt;999%"))</f>
        <v>1.0909090909090908</v>
      </c>
    </row>
    <row r="16" spans="1:11" x14ac:dyDescent="0.2">
      <c r="A16" s="129"/>
      <c r="B16" s="82"/>
      <c r="D16" s="82"/>
      <c r="E16" s="86"/>
      <c r="F16" s="130"/>
      <c r="H16" s="82"/>
      <c r="I16" s="86"/>
      <c r="J16" s="85"/>
      <c r="K16" s="86"/>
    </row>
    <row r="17" spans="1:11" s="38" customFormat="1" x14ac:dyDescent="0.2">
      <c r="A17" s="131" t="s">
        <v>540</v>
      </c>
      <c r="B17" s="32">
        <f>SUM(B15:B16)</f>
        <v>18</v>
      </c>
      <c r="C17" s="132">
        <f>B17/24634</f>
        <v>7.3069741008362427E-4</v>
      </c>
      <c r="D17" s="32">
        <f>SUM(D15:D16)</f>
        <v>12</v>
      </c>
      <c r="E17" s="133">
        <f>D17/25100</f>
        <v>4.7808764940239046E-4</v>
      </c>
      <c r="F17" s="121">
        <f>SUM(F15:F16)</f>
        <v>69</v>
      </c>
      <c r="G17" s="134">
        <f>F17/91758</f>
        <v>7.5197802916366968E-4</v>
      </c>
      <c r="H17" s="32">
        <f>SUM(H15:H16)</f>
        <v>33</v>
      </c>
      <c r="I17" s="133">
        <f>H17/113881</f>
        <v>2.8977616986152209E-4</v>
      </c>
      <c r="J17" s="35">
        <f>IF(D17=0, "-", IF((B17-D17)/D17&lt;10, (B17-D17)/D17, "&gt;999%"))</f>
        <v>0.5</v>
      </c>
      <c r="K17" s="36">
        <f>IF(H17=0, "-", IF((F17-H17)/H17&lt;10, (F17-H17)/H17, "&gt;999%"))</f>
        <v>1.0909090909090908</v>
      </c>
    </row>
    <row r="18" spans="1:11" x14ac:dyDescent="0.2">
      <c r="B18" s="130"/>
      <c r="D18" s="130"/>
      <c r="F18" s="130"/>
      <c r="H18" s="130"/>
    </row>
    <row r="19" spans="1:11" x14ac:dyDescent="0.2">
      <c r="A19" s="123" t="s">
        <v>42</v>
      </c>
      <c r="B19" s="124" t="s">
        <v>169</v>
      </c>
      <c r="C19" s="125" t="s">
        <v>170</v>
      </c>
      <c r="D19" s="124" t="s">
        <v>169</v>
      </c>
      <c r="E19" s="126" t="s">
        <v>170</v>
      </c>
      <c r="F19" s="125" t="s">
        <v>169</v>
      </c>
      <c r="G19" s="125" t="s">
        <v>170</v>
      </c>
      <c r="H19" s="124" t="s">
        <v>169</v>
      </c>
      <c r="I19" s="126" t="s">
        <v>170</v>
      </c>
      <c r="J19" s="124"/>
      <c r="K19" s="126"/>
    </row>
    <row r="20" spans="1:11" x14ac:dyDescent="0.2">
      <c r="A20" s="20" t="s">
        <v>541</v>
      </c>
      <c r="B20" s="55">
        <v>0</v>
      </c>
      <c r="C20" s="138">
        <f>IF(B26=0, "-", B20/B26)</f>
        <v>0</v>
      </c>
      <c r="D20" s="55">
        <v>5</v>
      </c>
      <c r="E20" s="78">
        <f>IF(D26=0, "-", D20/D26)</f>
        <v>7.575757575757576E-2</v>
      </c>
      <c r="F20" s="128">
        <v>0</v>
      </c>
      <c r="G20" s="138">
        <f>IF(F26=0, "-", F20/F26)</f>
        <v>0</v>
      </c>
      <c r="H20" s="55">
        <v>14</v>
      </c>
      <c r="I20" s="78">
        <f>IF(H26=0, "-", H20/H26)</f>
        <v>6.6037735849056603E-2</v>
      </c>
      <c r="J20" s="77">
        <f>IF(D20=0, "-", IF((B20-D20)/D20&lt;10, (B20-D20)/D20, "&gt;999%"))</f>
        <v>-1</v>
      </c>
      <c r="K20" s="78">
        <f>IF(H20=0, "-", IF((F20-H20)/H20&lt;10, (F20-H20)/H20, "&gt;999%"))</f>
        <v>-1</v>
      </c>
    </row>
    <row r="21" spans="1:11" x14ac:dyDescent="0.2">
      <c r="A21" s="20" t="s">
        <v>542</v>
      </c>
      <c r="B21" s="55">
        <v>2</v>
      </c>
      <c r="C21" s="138">
        <f>IF(B26=0, "-", B21/B26)</f>
        <v>2.8571428571428571E-2</v>
      </c>
      <c r="D21" s="55">
        <v>2</v>
      </c>
      <c r="E21" s="78">
        <f>IF(D26=0, "-", D21/D26)</f>
        <v>3.0303030303030304E-2</v>
      </c>
      <c r="F21" s="128">
        <v>3</v>
      </c>
      <c r="G21" s="138">
        <f>IF(F26=0, "-", F21/F26)</f>
        <v>1.6042780748663103E-2</v>
      </c>
      <c r="H21" s="55">
        <v>6</v>
      </c>
      <c r="I21" s="78">
        <f>IF(H26=0, "-", H21/H26)</f>
        <v>2.8301886792452831E-2</v>
      </c>
      <c r="J21" s="77">
        <f>IF(D21=0, "-", IF((B21-D21)/D21&lt;10, (B21-D21)/D21, "&gt;999%"))</f>
        <v>0</v>
      </c>
      <c r="K21" s="78">
        <f>IF(H21=0, "-", IF((F21-H21)/H21&lt;10, (F21-H21)/H21, "&gt;999%"))</f>
        <v>-0.5</v>
      </c>
    </row>
    <row r="22" spans="1:11" x14ac:dyDescent="0.2">
      <c r="A22" s="20" t="s">
        <v>543</v>
      </c>
      <c r="B22" s="55">
        <v>6</v>
      </c>
      <c r="C22" s="138">
        <f>IF(B26=0, "-", B22/B26)</f>
        <v>8.5714285714285715E-2</v>
      </c>
      <c r="D22" s="55">
        <v>0</v>
      </c>
      <c r="E22" s="78">
        <f>IF(D26=0, "-", D22/D26)</f>
        <v>0</v>
      </c>
      <c r="F22" s="128">
        <v>15</v>
      </c>
      <c r="G22" s="138">
        <f>IF(F26=0, "-", F22/F26)</f>
        <v>8.0213903743315509E-2</v>
      </c>
      <c r="H22" s="55">
        <v>0</v>
      </c>
      <c r="I22" s="78">
        <f>IF(H26=0, "-", H22/H26)</f>
        <v>0</v>
      </c>
      <c r="J22" s="77" t="str">
        <f>IF(D22=0, "-", IF((B22-D22)/D22&lt;10, (B22-D22)/D22, "&gt;999%"))</f>
        <v>-</v>
      </c>
      <c r="K22" s="78" t="str">
        <f>IF(H22=0, "-", IF((F22-H22)/H22&lt;10, (F22-H22)/H22, "&gt;999%"))</f>
        <v>-</v>
      </c>
    </row>
    <row r="23" spans="1:11" x14ac:dyDescent="0.2">
      <c r="A23" s="20" t="s">
        <v>544</v>
      </c>
      <c r="B23" s="55">
        <v>15</v>
      </c>
      <c r="C23" s="138">
        <f>IF(B26=0, "-", B23/B26)</f>
        <v>0.21428571428571427</v>
      </c>
      <c r="D23" s="55">
        <v>13</v>
      </c>
      <c r="E23" s="78">
        <f>IF(D26=0, "-", D23/D26)</f>
        <v>0.19696969696969696</v>
      </c>
      <c r="F23" s="128">
        <v>39</v>
      </c>
      <c r="G23" s="138">
        <f>IF(F26=0, "-", F23/F26)</f>
        <v>0.20855614973262032</v>
      </c>
      <c r="H23" s="55">
        <v>52</v>
      </c>
      <c r="I23" s="78">
        <f>IF(H26=0, "-", H23/H26)</f>
        <v>0.24528301886792453</v>
      </c>
      <c r="J23" s="77">
        <f>IF(D23=0, "-", IF((B23-D23)/D23&lt;10, (B23-D23)/D23, "&gt;999%"))</f>
        <v>0.15384615384615385</v>
      </c>
      <c r="K23" s="78">
        <f>IF(H23=0, "-", IF((F23-H23)/H23&lt;10, (F23-H23)/H23, "&gt;999%"))</f>
        <v>-0.25</v>
      </c>
    </row>
    <row r="24" spans="1:11" x14ac:dyDescent="0.2">
      <c r="A24" s="20" t="s">
        <v>545</v>
      </c>
      <c r="B24" s="55">
        <v>47</v>
      </c>
      <c r="C24" s="138">
        <f>IF(B26=0, "-", B24/B26)</f>
        <v>0.67142857142857137</v>
      </c>
      <c r="D24" s="55">
        <v>46</v>
      </c>
      <c r="E24" s="78">
        <f>IF(D26=0, "-", D24/D26)</f>
        <v>0.69696969696969702</v>
      </c>
      <c r="F24" s="128">
        <v>130</v>
      </c>
      <c r="G24" s="138">
        <f>IF(F26=0, "-", F24/F26)</f>
        <v>0.69518716577540107</v>
      </c>
      <c r="H24" s="55">
        <v>140</v>
      </c>
      <c r="I24" s="78">
        <f>IF(H26=0, "-", H24/H26)</f>
        <v>0.660377358490566</v>
      </c>
      <c r="J24" s="77">
        <f>IF(D24=0, "-", IF((B24-D24)/D24&lt;10, (B24-D24)/D24, "&gt;999%"))</f>
        <v>2.1739130434782608E-2</v>
      </c>
      <c r="K24" s="78">
        <f>IF(H24=0, "-", IF((F24-H24)/H24&lt;10, (F24-H24)/H24, "&gt;999%"))</f>
        <v>-7.1428571428571425E-2</v>
      </c>
    </row>
    <row r="25" spans="1:11" x14ac:dyDescent="0.2">
      <c r="A25" s="129"/>
      <c r="B25" s="82"/>
      <c r="D25" s="82"/>
      <c r="E25" s="86"/>
      <c r="F25" s="130"/>
      <c r="H25" s="82"/>
      <c r="I25" s="86"/>
      <c r="J25" s="85"/>
      <c r="K25" s="86"/>
    </row>
    <row r="26" spans="1:11" s="38" customFormat="1" x14ac:dyDescent="0.2">
      <c r="A26" s="131" t="s">
        <v>546</v>
      </c>
      <c r="B26" s="32">
        <f>SUM(B20:B25)</f>
        <v>70</v>
      </c>
      <c r="C26" s="132">
        <f>B26/24634</f>
        <v>2.8416010392140942E-3</v>
      </c>
      <c r="D26" s="32">
        <f>SUM(D20:D25)</f>
        <v>66</v>
      </c>
      <c r="E26" s="133">
        <f>D26/25100</f>
        <v>2.6294820717131474E-3</v>
      </c>
      <c r="F26" s="121">
        <f>SUM(F20:F25)</f>
        <v>187</v>
      </c>
      <c r="G26" s="134">
        <f>F26/91758</f>
        <v>2.037969441356612E-3</v>
      </c>
      <c r="H26" s="32">
        <f>SUM(H20:H25)</f>
        <v>212</v>
      </c>
      <c r="I26" s="133">
        <f>H26/113881</f>
        <v>1.8615923639588694E-3</v>
      </c>
      <c r="J26" s="35">
        <f>IF(D26=0, "-", IF((B26-D26)/D26&lt;10, (B26-D26)/D26, "&gt;999%"))</f>
        <v>6.0606060606060608E-2</v>
      </c>
      <c r="K26" s="36">
        <f>IF(H26=0, "-", IF((F26-H26)/H26&lt;10, (F26-H26)/H26, "&gt;999%"))</f>
        <v>-0.11792452830188679</v>
      </c>
    </row>
    <row r="27" spans="1:11" x14ac:dyDescent="0.2">
      <c r="B27" s="130"/>
      <c r="D27" s="130"/>
      <c r="F27" s="130"/>
      <c r="H27" s="130"/>
    </row>
    <row r="28" spans="1:11" x14ac:dyDescent="0.2">
      <c r="A28" s="123" t="s">
        <v>43</v>
      </c>
      <c r="B28" s="124" t="s">
        <v>169</v>
      </c>
      <c r="C28" s="125" t="s">
        <v>170</v>
      </c>
      <c r="D28" s="124" t="s">
        <v>169</v>
      </c>
      <c r="E28" s="126" t="s">
        <v>170</v>
      </c>
      <c r="F28" s="125" t="s">
        <v>169</v>
      </c>
      <c r="G28" s="125" t="s">
        <v>170</v>
      </c>
      <c r="H28" s="124" t="s">
        <v>169</v>
      </c>
      <c r="I28" s="126" t="s">
        <v>170</v>
      </c>
      <c r="J28" s="124"/>
      <c r="K28" s="126"/>
    </row>
    <row r="29" spans="1:11" x14ac:dyDescent="0.2">
      <c r="A29" s="20" t="s">
        <v>547</v>
      </c>
      <c r="B29" s="55">
        <v>47</v>
      </c>
      <c r="C29" s="138">
        <f>IF(B40=0, "-", B29/B40)</f>
        <v>8.9184060721062622E-2</v>
      </c>
      <c r="D29" s="55">
        <v>21</v>
      </c>
      <c r="E29" s="78">
        <f>IF(D40=0, "-", D29/D40)</f>
        <v>5.2238805970149252E-2</v>
      </c>
      <c r="F29" s="128">
        <v>160</v>
      </c>
      <c r="G29" s="138">
        <f>IF(F40=0, "-", F29/F40)</f>
        <v>0.10526315789473684</v>
      </c>
      <c r="H29" s="55">
        <v>120</v>
      </c>
      <c r="I29" s="78">
        <f>IF(H40=0, "-", H29/H40)</f>
        <v>8.5592011412268187E-2</v>
      </c>
      <c r="J29" s="77">
        <f t="shared" ref="J29:J38" si="0">IF(D29=0, "-", IF((B29-D29)/D29&lt;10, (B29-D29)/D29, "&gt;999%"))</f>
        <v>1.2380952380952381</v>
      </c>
      <c r="K29" s="78">
        <f t="shared" ref="K29:K38" si="1">IF(H29=0, "-", IF((F29-H29)/H29&lt;10, (F29-H29)/H29, "&gt;999%"))</f>
        <v>0.33333333333333331</v>
      </c>
    </row>
    <row r="30" spans="1:11" x14ac:dyDescent="0.2">
      <c r="A30" s="20" t="s">
        <v>548</v>
      </c>
      <c r="B30" s="55">
        <v>113</v>
      </c>
      <c r="C30" s="138">
        <f>IF(B40=0, "-", B30/B40)</f>
        <v>0.2144212523719165</v>
      </c>
      <c r="D30" s="55">
        <v>90</v>
      </c>
      <c r="E30" s="78">
        <f>IF(D40=0, "-", D30/D40)</f>
        <v>0.22388059701492538</v>
      </c>
      <c r="F30" s="128">
        <v>312</v>
      </c>
      <c r="G30" s="138">
        <f>IF(F40=0, "-", F30/F40)</f>
        <v>0.20526315789473684</v>
      </c>
      <c r="H30" s="55">
        <v>336</v>
      </c>
      <c r="I30" s="78">
        <f>IF(H40=0, "-", H30/H40)</f>
        <v>0.23965763195435091</v>
      </c>
      <c r="J30" s="77">
        <f t="shared" si="0"/>
        <v>0.25555555555555554</v>
      </c>
      <c r="K30" s="78">
        <f t="shared" si="1"/>
        <v>-7.1428571428571425E-2</v>
      </c>
    </row>
    <row r="31" spans="1:11" x14ac:dyDescent="0.2">
      <c r="A31" s="20" t="s">
        <v>549</v>
      </c>
      <c r="B31" s="55">
        <v>28</v>
      </c>
      <c r="C31" s="138">
        <f>IF(B40=0, "-", B31/B40)</f>
        <v>5.3130929791271347E-2</v>
      </c>
      <c r="D31" s="55">
        <v>37</v>
      </c>
      <c r="E31" s="78">
        <f>IF(D40=0, "-", D31/D40)</f>
        <v>9.2039800995024873E-2</v>
      </c>
      <c r="F31" s="128">
        <v>82</v>
      </c>
      <c r="G31" s="138">
        <f>IF(F40=0, "-", F31/F40)</f>
        <v>5.3947368421052633E-2</v>
      </c>
      <c r="H31" s="55">
        <v>129</v>
      </c>
      <c r="I31" s="78">
        <f>IF(H40=0, "-", H31/H40)</f>
        <v>9.2011412268188306E-2</v>
      </c>
      <c r="J31" s="77">
        <f t="shared" si="0"/>
        <v>-0.24324324324324326</v>
      </c>
      <c r="K31" s="78">
        <f t="shared" si="1"/>
        <v>-0.36434108527131781</v>
      </c>
    </row>
    <row r="32" spans="1:11" x14ac:dyDescent="0.2">
      <c r="A32" s="20" t="s">
        <v>550</v>
      </c>
      <c r="B32" s="55">
        <v>25</v>
      </c>
      <c r="C32" s="138">
        <f>IF(B40=0, "-", B32/B40)</f>
        <v>4.743833017077799E-2</v>
      </c>
      <c r="D32" s="55">
        <v>18</v>
      </c>
      <c r="E32" s="78">
        <f>IF(D40=0, "-", D32/D40)</f>
        <v>4.4776119402985072E-2</v>
      </c>
      <c r="F32" s="128">
        <v>62</v>
      </c>
      <c r="G32" s="138">
        <f>IF(F40=0, "-", F32/F40)</f>
        <v>4.0789473684210528E-2</v>
      </c>
      <c r="H32" s="55">
        <v>62</v>
      </c>
      <c r="I32" s="78">
        <f>IF(H40=0, "-", H32/H40)</f>
        <v>4.4222539229671898E-2</v>
      </c>
      <c r="J32" s="77">
        <f t="shared" si="0"/>
        <v>0.3888888888888889</v>
      </c>
      <c r="K32" s="78">
        <f t="shared" si="1"/>
        <v>0</v>
      </c>
    </row>
    <row r="33" spans="1:11" x14ac:dyDescent="0.2">
      <c r="A33" s="20" t="s">
        <v>551</v>
      </c>
      <c r="B33" s="55">
        <v>37</v>
      </c>
      <c r="C33" s="138">
        <f>IF(B40=0, "-", B33/B40)</f>
        <v>7.020872865275142E-2</v>
      </c>
      <c r="D33" s="55">
        <v>1</v>
      </c>
      <c r="E33" s="78">
        <f>IF(D40=0, "-", D33/D40)</f>
        <v>2.4875621890547263E-3</v>
      </c>
      <c r="F33" s="128">
        <v>98</v>
      </c>
      <c r="G33" s="138">
        <f>IF(F40=0, "-", F33/F40)</f>
        <v>6.4473684210526322E-2</v>
      </c>
      <c r="H33" s="55">
        <v>30</v>
      </c>
      <c r="I33" s="78">
        <f>IF(H40=0, "-", H33/H40)</f>
        <v>2.1398002853067047E-2</v>
      </c>
      <c r="J33" s="77" t="str">
        <f t="shared" si="0"/>
        <v>&gt;999%</v>
      </c>
      <c r="K33" s="78">
        <f t="shared" si="1"/>
        <v>2.2666666666666666</v>
      </c>
    </row>
    <row r="34" spans="1:11" x14ac:dyDescent="0.2">
      <c r="A34" s="20" t="s">
        <v>552</v>
      </c>
      <c r="B34" s="55">
        <v>36</v>
      </c>
      <c r="C34" s="138">
        <f>IF(B40=0, "-", B34/B40)</f>
        <v>6.8311195445920306E-2</v>
      </c>
      <c r="D34" s="55">
        <v>0</v>
      </c>
      <c r="E34" s="78">
        <f>IF(D40=0, "-", D34/D40)</f>
        <v>0</v>
      </c>
      <c r="F34" s="128">
        <v>36</v>
      </c>
      <c r="G34" s="138">
        <f>IF(F40=0, "-", F34/F40)</f>
        <v>2.368421052631579E-2</v>
      </c>
      <c r="H34" s="55">
        <v>0</v>
      </c>
      <c r="I34" s="78">
        <f>IF(H40=0, "-", H34/H40)</f>
        <v>0</v>
      </c>
      <c r="J34" s="77" t="str">
        <f t="shared" si="0"/>
        <v>-</v>
      </c>
      <c r="K34" s="78" t="str">
        <f t="shared" si="1"/>
        <v>-</v>
      </c>
    </row>
    <row r="35" spans="1:11" x14ac:dyDescent="0.2">
      <c r="A35" s="20" t="s">
        <v>553</v>
      </c>
      <c r="B35" s="55">
        <v>1</v>
      </c>
      <c r="C35" s="138">
        <f>IF(B40=0, "-", B35/B40)</f>
        <v>1.8975332068311196E-3</v>
      </c>
      <c r="D35" s="55">
        <v>0</v>
      </c>
      <c r="E35" s="78">
        <f>IF(D40=0, "-", D35/D40)</f>
        <v>0</v>
      </c>
      <c r="F35" s="128">
        <v>6</v>
      </c>
      <c r="G35" s="138">
        <f>IF(F40=0, "-", F35/F40)</f>
        <v>3.9473684210526317E-3</v>
      </c>
      <c r="H35" s="55">
        <v>1</v>
      </c>
      <c r="I35" s="78">
        <f>IF(H40=0, "-", H35/H40)</f>
        <v>7.1326676176890159E-4</v>
      </c>
      <c r="J35" s="77" t="str">
        <f t="shared" si="0"/>
        <v>-</v>
      </c>
      <c r="K35" s="78">
        <f t="shared" si="1"/>
        <v>5</v>
      </c>
    </row>
    <row r="36" spans="1:11" x14ac:dyDescent="0.2">
      <c r="A36" s="20" t="s">
        <v>554</v>
      </c>
      <c r="B36" s="55">
        <v>50</v>
      </c>
      <c r="C36" s="138">
        <f>IF(B40=0, "-", B36/B40)</f>
        <v>9.4876660341555979E-2</v>
      </c>
      <c r="D36" s="55">
        <v>57</v>
      </c>
      <c r="E36" s="78">
        <f>IF(D40=0, "-", D36/D40)</f>
        <v>0.1417910447761194</v>
      </c>
      <c r="F36" s="128">
        <v>179</v>
      </c>
      <c r="G36" s="138">
        <f>IF(F40=0, "-", F36/F40)</f>
        <v>0.11776315789473685</v>
      </c>
      <c r="H36" s="55">
        <v>191</v>
      </c>
      <c r="I36" s="78">
        <f>IF(H40=0, "-", H36/H40)</f>
        <v>0.13623395149786019</v>
      </c>
      <c r="J36" s="77">
        <f t="shared" si="0"/>
        <v>-0.12280701754385964</v>
      </c>
      <c r="K36" s="78">
        <f t="shared" si="1"/>
        <v>-6.2827225130890049E-2</v>
      </c>
    </row>
    <row r="37" spans="1:11" x14ac:dyDescent="0.2">
      <c r="A37" s="20" t="s">
        <v>555</v>
      </c>
      <c r="B37" s="55">
        <v>175</v>
      </c>
      <c r="C37" s="138">
        <f>IF(B40=0, "-", B37/B40)</f>
        <v>0.33206831119544594</v>
      </c>
      <c r="D37" s="55">
        <v>139</v>
      </c>
      <c r="E37" s="78">
        <f>IF(D40=0, "-", D37/D40)</f>
        <v>0.34577114427860695</v>
      </c>
      <c r="F37" s="128">
        <v>540</v>
      </c>
      <c r="G37" s="138">
        <f>IF(F40=0, "-", F37/F40)</f>
        <v>0.35526315789473684</v>
      </c>
      <c r="H37" s="55">
        <v>418</v>
      </c>
      <c r="I37" s="78">
        <f>IF(H40=0, "-", H37/H40)</f>
        <v>0.29814550641940085</v>
      </c>
      <c r="J37" s="77">
        <f t="shared" si="0"/>
        <v>0.25899280575539568</v>
      </c>
      <c r="K37" s="78">
        <f t="shared" si="1"/>
        <v>0.291866028708134</v>
      </c>
    </row>
    <row r="38" spans="1:11" x14ac:dyDescent="0.2">
      <c r="A38" s="20" t="s">
        <v>556</v>
      </c>
      <c r="B38" s="55">
        <v>15</v>
      </c>
      <c r="C38" s="138">
        <f>IF(B40=0, "-", B38/B40)</f>
        <v>2.8462998102466792E-2</v>
      </c>
      <c r="D38" s="55">
        <v>39</v>
      </c>
      <c r="E38" s="78">
        <f>IF(D40=0, "-", D38/D40)</f>
        <v>9.7014925373134331E-2</v>
      </c>
      <c r="F38" s="128">
        <v>45</v>
      </c>
      <c r="G38" s="138">
        <f>IF(F40=0, "-", F38/F40)</f>
        <v>2.9605263157894735E-2</v>
      </c>
      <c r="H38" s="55">
        <v>115</v>
      </c>
      <c r="I38" s="78">
        <f>IF(H40=0, "-", H38/H40)</f>
        <v>8.2025677603423677E-2</v>
      </c>
      <c r="J38" s="77">
        <f t="shared" si="0"/>
        <v>-0.61538461538461542</v>
      </c>
      <c r="K38" s="78">
        <f t="shared" si="1"/>
        <v>-0.60869565217391308</v>
      </c>
    </row>
    <row r="39" spans="1:11" x14ac:dyDescent="0.2">
      <c r="A39" s="129"/>
      <c r="B39" s="82"/>
      <c r="D39" s="82"/>
      <c r="E39" s="86"/>
      <c r="F39" s="130"/>
      <c r="H39" s="82"/>
      <c r="I39" s="86"/>
      <c r="J39" s="85"/>
      <c r="K39" s="86"/>
    </row>
    <row r="40" spans="1:11" s="38" customFormat="1" x14ac:dyDescent="0.2">
      <c r="A40" s="131" t="s">
        <v>557</v>
      </c>
      <c r="B40" s="32">
        <f>SUM(B29:B39)</f>
        <v>527</v>
      </c>
      <c r="C40" s="132">
        <f>B40/24634</f>
        <v>2.1393196395226109E-2</v>
      </c>
      <c r="D40" s="32">
        <f>SUM(D29:D39)</f>
        <v>402</v>
      </c>
      <c r="E40" s="133">
        <f>D40/25100</f>
        <v>1.601593625498008E-2</v>
      </c>
      <c r="F40" s="121">
        <f>SUM(F29:F39)</f>
        <v>1520</v>
      </c>
      <c r="G40" s="134">
        <f>F40/91758</f>
        <v>1.6565313106214171E-2</v>
      </c>
      <c r="H40" s="32">
        <f>SUM(H29:H39)</f>
        <v>1402</v>
      </c>
      <c r="I40" s="133">
        <f>H40/113881</f>
        <v>1.2311096671086486E-2</v>
      </c>
      <c r="J40" s="35">
        <f>IF(D40=0, "-", IF((B40-D40)/D40&lt;10, (B40-D40)/D40, "&gt;999%"))</f>
        <v>0.31094527363184077</v>
      </c>
      <c r="K40" s="36">
        <f>IF(H40=0, "-", IF((F40-H40)/H40&lt;10, (F40-H40)/H40, "&gt;999%"))</f>
        <v>8.4165477888730383E-2</v>
      </c>
    </row>
    <row r="41" spans="1:11" x14ac:dyDescent="0.2">
      <c r="B41" s="130"/>
      <c r="D41" s="130"/>
      <c r="F41" s="130"/>
      <c r="H41" s="130"/>
    </row>
    <row r="42" spans="1:11" x14ac:dyDescent="0.2">
      <c r="A42" s="123" t="s">
        <v>44</v>
      </c>
      <c r="B42" s="124" t="s">
        <v>169</v>
      </c>
      <c r="C42" s="125" t="s">
        <v>170</v>
      </c>
      <c r="D42" s="124" t="s">
        <v>169</v>
      </c>
      <c r="E42" s="126" t="s">
        <v>170</v>
      </c>
      <c r="F42" s="125" t="s">
        <v>169</v>
      </c>
      <c r="G42" s="125" t="s">
        <v>170</v>
      </c>
      <c r="H42" s="124" t="s">
        <v>169</v>
      </c>
      <c r="I42" s="126" t="s">
        <v>170</v>
      </c>
      <c r="J42" s="124"/>
      <c r="K42" s="126"/>
    </row>
    <row r="43" spans="1:11" x14ac:dyDescent="0.2">
      <c r="A43" s="20" t="s">
        <v>558</v>
      </c>
      <c r="B43" s="55">
        <v>68</v>
      </c>
      <c r="C43" s="138">
        <f>IF(B54=0, "-", B43/B54)</f>
        <v>5.7094878253568432E-2</v>
      </c>
      <c r="D43" s="55">
        <v>98</v>
      </c>
      <c r="E43" s="78">
        <f>IF(D54=0, "-", D43/D54)</f>
        <v>8.5440278988666088E-2</v>
      </c>
      <c r="F43" s="128">
        <v>263</v>
      </c>
      <c r="G43" s="138">
        <f>IF(F54=0, "-", F43/F54)</f>
        <v>7.3772791023842918E-2</v>
      </c>
      <c r="H43" s="55">
        <v>362</v>
      </c>
      <c r="I43" s="78">
        <f>IF(H54=0, "-", H43/H54)</f>
        <v>7.9788406435970904E-2</v>
      </c>
      <c r="J43" s="77">
        <f t="shared" ref="J43:J52" si="2">IF(D43=0, "-", IF((B43-D43)/D43&lt;10, (B43-D43)/D43, "&gt;999%"))</f>
        <v>-0.30612244897959184</v>
      </c>
      <c r="K43" s="78">
        <f t="shared" ref="K43:K52" si="3">IF(H43=0, "-", IF((F43-H43)/H43&lt;10, (F43-H43)/H43, "&gt;999%"))</f>
        <v>-0.27348066298342544</v>
      </c>
    </row>
    <row r="44" spans="1:11" x14ac:dyDescent="0.2">
      <c r="A44" s="20" t="s">
        <v>559</v>
      </c>
      <c r="B44" s="55">
        <v>56</v>
      </c>
      <c r="C44" s="138">
        <f>IF(B54=0, "-", B44/B54)</f>
        <v>4.7019311502938706E-2</v>
      </c>
      <c r="D44" s="55">
        <v>46</v>
      </c>
      <c r="E44" s="78">
        <f>IF(D54=0, "-", D44/D54)</f>
        <v>4.0104620749782043E-2</v>
      </c>
      <c r="F44" s="128">
        <v>182</v>
      </c>
      <c r="G44" s="138">
        <f>IF(F54=0, "-", F44/F54)</f>
        <v>5.1051893408134645E-2</v>
      </c>
      <c r="H44" s="55">
        <v>131</v>
      </c>
      <c r="I44" s="78">
        <f>IF(H54=0, "-", H44/H54)</f>
        <v>2.8873705091470133E-2</v>
      </c>
      <c r="J44" s="77">
        <f t="shared" si="2"/>
        <v>0.21739130434782608</v>
      </c>
      <c r="K44" s="78">
        <f t="shared" si="3"/>
        <v>0.38931297709923662</v>
      </c>
    </row>
    <row r="45" spans="1:11" x14ac:dyDescent="0.2">
      <c r="A45" s="20" t="s">
        <v>560</v>
      </c>
      <c r="B45" s="55">
        <v>18</v>
      </c>
      <c r="C45" s="138">
        <f>IF(B54=0, "-", B45/B54)</f>
        <v>1.5113350125944584E-2</v>
      </c>
      <c r="D45" s="55">
        <v>34</v>
      </c>
      <c r="E45" s="78">
        <f>IF(D54=0, "-", D45/D54)</f>
        <v>2.964254577157803E-2</v>
      </c>
      <c r="F45" s="128">
        <v>167</v>
      </c>
      <c r="G45" s="138">
        <f>IF(F54=0, "-", F45/F54)</f>
        <v>4.6844319775596076E-2</v>
      </c>
      <c r="H45" s="55">
        <v>194</v>
      </c>
      <c r="I45" s="78">
        <f>IF(H54=0, "-", H45/H54)</f>
        <v>4.2759532730879436E-2</v>
      </c>
      <c r="J45" s="77">
        <f t="shared" si="2"/>
        <v>-0.47058823529411764</v>
      </c>
      <c r="K45" s="78">
        <f t="shared" si="3"/>
        <v>-0.13917525773195877</v>
      </c>
    </row>
    <row r="46" spans="1:11" x14ac:dyDescent="0.2">
      <c r="A46" s="20" t="s">
        <v>561</v>
      </c>
      <c r="B46" s="55">
        <v>186</v>
      </c>
      <c r="C46" s="138">
        <f>IF(B54=0, "-", B46/B54)</f>
        <v>0.15617128463476071</v>
      </c>
      <c r="D46" s="55">
        <v>199</v>
      </c>
      <c r="E46" s="78">
        <f>IF(D54=0, "-", D46/D54)</f>
        <v>0.17349607672188316</v>
      </c>
      <c r="F46" s="128">
        <v>578</v>
      </c>
      <c r="G46" s="138">
        <f>IF(F54=0, "-", F46/F54)</f>
        <v>0.16213183730715289</v>
      </c>
      <c r="H46" s="55">
        <v>678</v>
      </c>
      <c r="I46" s="78">
        <f>IF(H54=0, "-", H46/H54)</f>
        <v>0.14943795459554771</v>
      </c>
      <c r="J46" s="77">
        <f t="shared" si="2"/>
        <v>-6.5326633165829151E-2</v>
      </c>
      <c r="K46" s="78">
        <f t="shared" si="3"/>
        <v>-0.14749262536873156</v>
      </c>
    </row>
    <row r="47" spans="1:11" x14ac:dyDescent="0.2">
      <c r="A47" s="20" t="s">
        <v>562</v>
      </c>
      <c r="B47" s="55">
        <v>134</v>
      </c>
      <c r="C47" s="138">
        <f>IF(B54=0, "-", B47/B54)</f>
        <v>0.11251049538203191</v>
      </c>
      <c r="D47" s="55">
        <v>128</v>
      </c>
      <c r="E47" s="78">
        <f>IF(D54=0, "-", D47/D54)</f>
        <v>0.11159546643417612</v>
      </c>
      <c r="F47" s="128">
        <v>387</v>
      </c>
      <c r="G47" s="138">
        <f>IF(F54=0, "-", F47/F54)</f>
        <v>0.10855539971949509</v>
      </c>
      <c r="H47" s="55">
        <v>568</v>
      </c>
      <c r="I47" s="78">
        <f>IF(H54=0, "-", H47/H54)</f>
        <v>0.12519285871721403</v>
      </c>
      <c r="J47" s="77">
        <f t="shared" si="2"/>
        <v>4.6875E-2</v>
      </c>
      <c r="K47" s="78">
        <f t="shared" si="3"/>
        <v>-0.31866197183098594</v>
      </c>
    </row>
    <row r="48" spans="1:11" x14ac:dyDescent="0.2">
      <c r="A48" s="20" t="s">
        <v>563</v>
      </c>
      <c r="B48" s="55">
        <v>0</v>
      </c>
      <c r="C48" s="138">
        <f>IF(B54=0, "-", B48/B54)</f>
        <v>0</v>
      </c>
      <c r="D48" s="55">
        <v>0</v>
      </c>
      <c r="E48" s="78">
        <f>IF(D54=0, "-", D48/D54)</f>
        <v>0</v>
      </c>
      <c r="F48" s="128">
        <v>2</v>
      </c>
      <c r="G48" s="138">
        <f>IF(F54=0, "-", F48/F54)</f>
        <v>5.6100981767180928E-4</v>
      </c>
      <c r="H48" s="55">
        <v>4</v>
      </c>
      <c r="I48" s="78">
        <f>IF(H54=0, "-", H48/H54)</f>
        <v>8.8163985012122551E-4</v>
      </c>
      <c r="J48" s="77" t="str">
        <f t="shared" si="2"/>
        <v>-</v>
      </c>
      <c r="K48" s="78">
        <f t="shared" si="3"/>
        <v>-0.5</v>
      </c>
    </row>
    <row r="49" spans="1:11" x14ac:dyDescent="0.2">
      <c r="A49" s="20" t="s">
        <v>564</v>
      </c>
      <c r="B49" s="55">
        <v>122</v>
      </c>
      <c r="C49" s="138">
        <f>IF(B54=0, "-", B49/B54)</f>
        <v>0.10243492863140219</v>
      </c>
      <c r="D49" s="55">
        <v>138</v>
      </c>
      <c r="E49" s="78">
        <f>IF(D54=0, "-", D49/D54)</f>
        <v>0.12031386224934612</v>
      </c>
      <c r="F49" s="128">
        <v>373</v>
      </c>
      <c r="G49" s="138">
        <f>IF(F54=0, "-", F49/F54)</f>
        <v>0.10462833099579243</v>
      </c>
      <c r="H49" s="55">
        <v>465</v>
      </c>
      <c r="I49" s="78">
        <f>IF(H54=0, "-", H49/H54)</f>
        <v>0.10249063257659247</v>
      </c>
      <c r="J49" s="77">
        <f t="shared" si="2"/>
        <v>-0.11594202898550725</v>
      </c>
      <c r="K49" s="78">
        <f t="shared" si="3"/>
        <v>-0.19784946236559139</v>
      </c>
    </row>
    <row r="50" spans="1:11" x14ac:dyDescent="0.2">
      <c r="A50" s="20" t="s">
        <v>565</v>
      </c>
      <c r="B50" s="55">
        <v>44</v>
      </c>
      <c r="C50" s="138">
        <f>IF(B54=0, "-", B50/B54)</f>
        <v>3.6943744752308987E-2</v>
      </c>
      <c r="D50" s="55">
        <v>68</v>
      </c>
      <c r="E50" s="78">
        <f>IF(D54=0, "-", D50/D54)</f>
        <v>5.928509154315606E-2</v>
      </c>
      <c r="F50" s="128">
        <v>201</v>
      </c>
      <c r="G50" s="138">
        <f>IF(F54=0, "-", F50/F54)</f>
        <v>5.6381486676016827E-2</v>
      </c>
      <c r="H50" s="55">
        <v>332</v>
      </c>
      <c r="I50" s="78">
        <f>IF(H54=0, "-", H50/H54)</f>
        <v>7.3176107560061709E-2</v>
      </c>
      <c r="J50" s="77">
        <f t="shared" si="2"/>
        <v>-0.35294117647058826</v>
      </c>
      <c r="K50" s="78">
        <f t="shared" si="3"/>
        <v>-0.39457831325301207</v>
      </c>
    </row>
    <row r="51" spans="1:11" x14ac:dyDescent="0.2">
      <c r="A51" s="20" t="s">
        <v>566</v>
      </c>
      <c r="B51" s="55">
        <v>563</v>
      </c>
      <c r="C51" s="138">
        <f>IF(B54=0, "-", B51/B54)</f>
        <v>0.4727120067170445</v>
      </c>
      <c r="D51" s="55">
        <v>436</v>
      </c>
      <c r="E51" s="78">
        <f>IF(D54=0, "-", D51/D54)</f>
        <v>0.38012205754141237</v>
      </c>
      <c r="F51" s="128">
        <v>1412</v>
      </c>
      <c r="G51" s="138">
        <f>IF(F54=0, "-", F51/F54)</f>
        <v>0.39607293127629734</v>
      </c>
      <c r="H51" s="55">
        <v>1801</v>
      </c>
      <c r="I51" s="78">
        <f>IF(H54=0, "-", H51/H54)</f>
        <v>0.39695834251708179</v>
      </c>
      <c r="J51" s="77">
        <f t="shared" si="2"/>
        <v>0.29128440366972475</v>
      </c>
      <c r="K51" s="78">
        <f t="shared" si="3"/>
        <v>-0.21599111604664076</v>
      </c>
    </row>
    <row r="52" spans="1:11" x14ac:dyDescent="0.2">
      <c r="A52" s="20" t="s">
        <v>567</v>
      </c>
      <c r="B52" s="55">
        <v>0</v>
      </c>
      <c r="C52" s="138">
        <f>IF(B54=0, "-", B52/B54)</f>
        <v>0</v>
      </c>
      <c r="D52" s="55">
        <v>0</v>
      </c>
      <c r="E52" s="78">
        <f>IF(D54=0, "-", D52/D54)</f>
        <v>0</v>
      </c>
      <c r="F52" s="128">
        <v>0</v>
      </c>
      <c r="G52" s="138">
        <f>IF(F54=0, "-", F52/F54)</f>
        <v>0</v>
      </c>
      <c r="H52" s="55">
        <v>2</v>
      </c>
      <c r="I52" s="78">
        <f>IF(H54=0, "-", H52/H54)</f>
        <v>4.4081992506061276E-4</v>
      </c>
      <c r="J52" s="77" t="str">
        <f t="shared" si="2"/>
        <v>-</v>
      </c>
      <c r="K52" s="78">
        <f t="shared" si="3"/>
        <v>-1</v>
      </c>
    </row>
    <row r="53" spans="1:11" x14ac:dyDescent="0.2">
      <c r="A53" s="129"/>
      <c r="B53" s="82"/>
      <c r="D53" s="82"/>
      <c r="E53" s="86"/>
      <c r="F53" s="130"/>
      <c r="H53" s="82"/>
      <c r="I53" s="86"/>
      <c r="J53" s="85"/>
      <c r="K53" s="86"/>
    </row>
    <row r="54" spans="1:11" s="38" customFormat="1" x14ac:dyDescent="0.2">
      <c r="A54" s="131" t="s">
        <v>568</v>
      </c>
      <c r="B54" s="32">
        <f>SUM(B43:B53)</f>
        <v>1191</v>
      </c>
      <c r="C54" s="132">
        <f>B54/24634</f>
        <v>4.8347811967199804E-2</v>
      </c>
      <c r="D54" s="32">
        <f>SUM(D43:D53)</f>
        <v>1147</v>
      </c>
      <c r="E54" s="133">
        <f>D54/25100</f>
        <v>4.5697211155378489E-2</v>
      </c>
      <c r="F54" s="121">
        <f>SUM(F43:F53)</f>
        <v>3565</v>
      </c>
      <c r="G54" s="134">
        <f>F54/91758</f>
        <v>3.8852198173456268E-2</v>
      </c>
      <c r="H54" s="32">
        <f>SUM(H43:H53)</f>
        <v>4537</v>
      </c>
      <c r="I54" s="133">
        <f>H54/113881</f>
        <v>3.9839832807931089E-2</v>
      </c>
      <c r="J54" s="35">
        <f>IF(D54=0, "-", IF((B54-D54)/D54&lt;10, (B54-D54)/D54, "&gt;999%"))</f>
        <v>3.8360941586748042E-2</v>
      </c>
      <c r="K54" s="36">
        <f>IF(H54=0, "-", IF((F54-H54)/H54&lt;10, (F54-H54)/H54, "&gt;999%"))</f>
        <v>-0.21423848357945779</v>
      </c>
    </row>
    <row r="55" spans="1:11" x14ac:dyDescent="0.2">
      <c r="B55" s="130"/>
      <c r="D55" s="130"/>
      <c r="F55" s="130"/>
      <c r="H55" s="130"/>
    </row>
    <row r="56" spans="1:11" x14ac:dyDescent="0.2">
      <c r="A56" s="123" t="s">
        <v>45</v>
      </c>
      <c r="B56" s="124" t="s">
        <v>169</v>
      </c>
      <c r="C56" s="125" t="s">
        <v>170</v>
      </c>
      <c r="D56" s="124" t="s">
        <v>169</v>
      </c>
      <c r="E56" s="126" t="s">
        <v>170</v>
      </c>
      <c r="F56" s="125" t="s">
        <v>169</v>
      </c>
      <c r="G56" s="125" t="s">
        <v>170</v>
      </c>
      <c r="H56" s="124" t="s">
        <v>169</v>
      </c>
      <c r="I56" s="126" t="s">
        <v>170</v>
      </c>
      <c r="J56" s="124"/>
      <c r="K56" s="126"/>
    </row>
    <row r="57" spans="1:11" x14ac:dyDescent="0.2">
      <c r="A57" s="20" t="s">
        <v>569</v>
      </c>
      <c r="B57" s="55">
        <v>1081</v>
      </c>
      <c r="C57" s="138">
        <f>IF(B75=0, "-", B57/B75)</f>
        <v>0.19505593648502345</v>
      </c>
      <c r="D57" s="55">
        <v>903</v>
      </c>
      <c r="E57" s="78">
        <f>IF(D75=0, "-", D57/D75)</f>
        <v>0.18695652173913044</v>
      </c>
      <c r="F57" s="128">
        <v>3387</v>
      </c>
      <c r="G57" s="138">
        <f>IF(F75=0, "-", F57/F75)</f>
        <v>0.17717215044201495</v>
      </c>
      <c r="H57" s="55">
        <v>3839</v>
      </c>
      <c r="I57" s="78">
        <f>IF(H75=0, "-", H57/H75)</f>
        <v>0.17252381808376774</v>
      </c>
      <c r="J57" s="77">
        <f t="shared" ref="J57:J73" si="4">IF(D57=0, "-", IF((B57-D57)/D57&lt;10, (B57-D57)/D57, "&gt;999%"))</f>
        <v>0.19712070874861573</v>
      </c>
      <c r="K57" s="78">
        <f t="shared" ref="K57:K73" si="5">IF(H57=0, "-", IF((F57-H57)/H57&lt;10, (F57-H57)/H57, "&gt;999%"))</f>
        <v>-0.11773899452982547</v>
      </c>
    </row>
    <row r="58" spans="1:11" x14ac:dyDescent="0.2">
      <c r="A58" s="20" t="s">
        <v>570</v>
      </c>
      <c r="B58" s="55">
        <v>21</v>
      </c>
      <c r="C58" s="138">
        <f>IF(B75=0, "-", B58/B75)</f>
        <v>3.7892457596535546E-3</v>
      </c>
      <c r="D58" s="55">
        <v>27</v>
      </c>
      <c r="E58" s="78">
        <f>IF(D75=0, "-", D58/D75)</f>
        <v>5.5900621118012426E-3</v>
      </c>
      <c r="F58" s="128">
        <v>82</v>
      </c>
      <c r="G58" s="138">
        <f>IF(F75=0, "-", F58/F75)</f>
        <v>4.289375948109013E-3</v>
      </c>
      <c r="H58" s="55">
        <v>81</v>
      </c>
      <c r="I58" s="78">
        <f>IF(H75=0, "-", H58/H75)</f>
        <v>3.6401222362034873E-3</v>
      </c>
      <c r="J58" s="77">
        <f t="shared" si="4"/>
        <v>-0.22222222222222221</v>
      </c>
      <c r="K58" s="78">
        <f t="shared" si="5"/>
        <v>1.2345679012345678E-2</v>
      </c>
    </row>
    <row r="59" spans="1:11" x14ac:dyDescent="0.2">
      <c r="A59" s="20" t="s">
        <v>571</v>
      </c>
      <c r="B59" s="55">
        <v>177</v>
      </c>
      <c r="C59" s="138">
        <f>IF(B75=0, "-", B59/B75)</f>
        <v>3.193792854565139E-2</v>
      </c>
      <c r="D59" s="55">
        <v>401</v>
      </c>
      <c r="E59" s="78">
        <f>IF(D75=0, "-", D59/D75)</f>
        <v>8.3022774327122156E-2</v>
      </c>
      <c r="F59" s="128">
        <v>1427</v>
      </c>
      <c r="G59" s="138">
        <f>IF(F75=0, "-", F59/F75)</f>
        <v>7.464560338965319E-2</v>
      </c>
      <c r="H59" s="55">
        <v>2081</v>
      </c>
      <c r="I59" s="78">
        <f>IF(H75=0, "-", H59/H75)</f>
        <v>9.3519683623943917E-2</v>
      </c>
      <c r="J59" s="77">
        <f t="shared" si="4"/>
        <v>-0.55860349127182041</v>
      </c>
      <c r="K59" s="78">
        <f t="shared" si="5"/>
        <v>-0.3142719846227775</v>
      </c>
    </row>
    <row r="60" spans="1:11" x14ac:dyDescent="0.2">
      <c r="A60" s="20" t="s">
        <v>572</v>
      </c>
      <c r="B60" s="55">
        <v>399</v>
      </c>
      <c r="C60" s="138">
        <f>IF(B75=0, "-", B60/B75)</f>
        <v>7.1995669433417536E-2</v>
      </c>
      <c r="D60" s="55">
        <v>452</v>
      </c>
      <c r="E60" s="78">
        <f>IF(D75=0, "-", D60/D75)</f>
        <v>9.3581780538302281E-2</v>
      </c>
      <c r="F60" s="128">
        <v>1483</v>
      </c>
      <c r="G60" s="138">
        <f>IF(F75=0, "-", F60/F75)</f>
        <v>7.7574933305434954E-2</v>
      </c>
      <c r="H60" s="55">
        <v>1859</v>
      </c>
      <c r="I60" s="78">
        <f>IF(H75=0, "-", H60/H75)</f>
        <v>8.3543052309904733E-2</v>
      </c>
      <c r="J60" s="77">
        <f t="shared" si="4"/>
        <v>-0.11725663716814159</v>
      </c>
      <c r="K60" s="78">
        <f t="shared" si="5"/>
        <v>-0.20225927918235612</v>
      </c>
    </row>
    <row r="61" spans="1:11" x14ac:dyDescent="0.2">
      <c r="A61" s="20" t="s">
        <v>573</v>
      </c>
      <c r="B61" s="55">
        <v>17</v>
      </c>
      <c r="C61" s="138">
        <f>IF(B75=0, "-", B61/B75)</f>
        <v>3.0674846625766872E-3</v>
      </c>
      <c r="D61" s="55">
        <v>0</v>
      </c>
      <c r="E61" s="78">
        <f>IF(D75=0, "-", D61/D75)</f>
        <v>0</v>
      </c>
      <c r="F61" s="128">
        <v>32</v>
      </c>
      <c r="G61" s="138">
        <f>IF(F75=0, "-", F61/F75)</f>
        <v>1.6739028090181514E-3</v>
      </c>
      <c r="H61" s="55">
        <v>0</v>
      </c>
      <c r="I61" s="78">
        <f>IF(H75=0, "-", H61/H75)</f>
        <v>0</v>
      </c>
      <c r="J61" s="77" t="str">
        <f t="shared" si="4"/>
        <v>-</v>
      </c>
      <c r="K61" s="78" t="str">
        <f t="shared" si="5"/>
        <v>-</v>
      </c>
    </row>
    <row r="62" spans="1:11" x14ac:dyDescent="0.2">
      <c r="A62" s="20" t="s">
        <v>574</v>
      </c>
      <c r="B62" s="55">
        <v>145</v>
      </c>
      <c r="C62" s="138">
        <f>IF(B75=0, "-", B62/B75)</f>
        <v>2.616383976903645E-2</v>
      </c>
      <c r="D62" s="55">
        <v>100</v>
      </c>
      <c r="E62" s="78">
        <f>IF(D75=0, "-", D62/D75)</f>
        <v>2.0703933747412008E-2</v>
      </c>
      <c r="F62" s="128">
        <v>411</v>
      </c>
      <c r="G62" s="138">
        <f>IF(F75=0, "-", F62/F75)</f>
        <v>2.1499189203326882E-2</v>
      </c>
      <c r="H62" s="55">
        <v>330</v>
      </c>
      <c r="I62" s="78">
        <f>IF(H75=0, "-", H62/H75)</f>
        <v>1.4830127628977171E-2</v>
      </c>
      <c r="J62" s="77">
        <f t="shared" si="4"/>
        <v>0.45</v>
      </c>
      <c r="K62" s="78">
        <f t="shared" si="5"/>
        <v>0.24545454545454545</v>
      </c>
    </row>
    <row r="63" spans="1:11" x14ac:dyDescent="0.2">
      <c r="A63" s="20" t="s">
        <v>575</v>
      </c>
      <c r="B63" s="55">
        <v>470</v>
      </c>
      <c r="C63" s="138">
        <f>IF(B75=0, "-", B63/B75)</f>
        <v>8.4806928906531936E-2</v>
      </c>
      <c r="D63" s="55">
        <v>240</v>
      </c>
      <c r="E63" s="78">
        <f>IF(D75=0, "-", D63/D75)</f>
        <v>4.9689440993788817E-2</v>
      </c>
      <c r="F63" s="128">
        <v>1279</v>
      </c>
      <c r="G63" s="138">
        <f>IF(F75=0, "-", F63/F75)</f>
        <v>6.6903802897944231E-2</v>
      </c>
      <c r="H63" s="55">
        <v>1380</v>
      </c>
      <c r="I63" s="78">
        <f>IF(H75=0, "-", H63/H75)</f>
        <v>6.2016897357540894E-2</v>
      </c>
      <c r="J63" s="77">
        <f t="shared" si="4"/>
        <v>0.95833333333333337</v>
      </c>
      <c r="K63" s="78">
        <f t="shared" si="5"/>
        <v>-7.3188405797101452E-2</v>
      </c>
    </row>
    <row r="64" spans="1:11" x14ac:dyDescent="0.2">
      <c r="A64" s="20" t="s">
        <v>576</v>
      </c>
      <c r="B64" s="55">
        <v>78</v>
      </c>
      <c r="C64" s="138">
        <f>IF(B75=0, "-", B64/B75)</f>
        <v>1.4074341392998917E-2</v>
      </c>
      <c r="D64" s="55">
        <v>58</v>
      </c>
      <c r="E64" s="78">
        <f>IF(D75=0, "-", D64/D75)</f>
        <v>1.2008281573498964E-2</v>
      </c>
      <c r="F64" s="128">
        <v>212</v>
      </c>
      <c r="G64" s="138">
        <f>IF(F75=0, "-", F64/F75)</f>
        <v>1.1089606109745253E-2</v>
      </c>
      <c r="H64" s="55">
        <v>331</v>
      </c>
      <c r="I64" s="78">
        <f>IF(H75=0, "-", H64/H75)</f>
        <v>1.4875067409671041E-2</v>
      </c>
      <c r="J64" s="77">
        <f t="shared" si="4"/>
        <v>0.34482758620689657</v>
      </c>
      <c r="K64" s="78">
        <f t="shared" si="5"/>
        <v>-0.3595166163141994</v>
      </c>
    </row>
    <row r="65" spans="1:11" x14ac:dyDescent="0.2">
      <c r="A65" s="20" t="s">
        <v>577</v>
      </c>
      <c r="B65" s="55">
        <v>558</v>
      </c>
      <c r="C65" s="138">
        <f>IF(B75=0, "-", B65/B75)</f>
        <v>0.10068567304222302</v>
      </c>
      <c r="D65" s="55">
        <v>553</v>
      </c>
      <c r="E65" s="78">
        <f>IF(D75=0, "-", D65/D75)</f>
        <v>0.11449275362318841</v>
      </c>
      <c r="F65" s="128">
        <v>2237</v>
      </c>
      <c r="G65" s="138">
        <f>IF(F75=0, "-", F65/F75)</f>
        <v>0.11701626824292514</v>
      </c>
      <c r="H65" s="55">
        <v>2568</v>
      </c>
      <c r="I65" s="78">
        <f>IF(H75=0, "-", H65/H75)</f>
        <v>0.11540535682185871</v>
      </c>
      <c r="J65" s="77">
        <f t="shared" si="4"/>
        <v>9.0415913200723331E-3</v>
      </c>
      <c r="K65" s="78">
        <f t="shared" si="5"/>
        <v>-0.12889408099688474</v>
      </c>
    </row>
    <row r="66" spans="1:11" x14ac:dyDescent="0.2">
      <c r="A66" s="20" t="s">
        <v>578</v>
      </c>
      <c r="B66" s="55">
        <v>308</v>
      </c>
      <c r="C66" s="138">
        <f>IF(B75=0, "-", B66/B75)</f>
        <v>5.5575604474918799E-2</v>
      </c>
      <c r="D66" s="55">
        <v>385</v>
      </c>
      <c r="E66" s="78">
        <f>IF(D75=0, "-", D66/D75)</f>
        <v>7.9710144927536225E-2</v>
      </c>
      <c r="F66" s="128">
        <v>1330</v>
      </c>
      <c r="G66" s="138">
        <f>IF(F75=0, "-", F66/F75)</f>
        <v>6.9571585499816915E-2</v>
      </c>
      <c r="H66" s="55">
        <v>1697</v>
      </c>
      <c r="I66" s="78">
        <f>IF(H75=0, "-", H66/H75)</f>
        <v>7.6262807837497754E-2</v>
      </c>
      <c r="J66" s="77">
        <f t="shared" si="4"/>
        <v>-0.2</v>
      </c>
      <c r="K66" s="78">
        <f t="shared" si="5"/>
        <v>-0.21626399528579845</v>
      </c>
    </row>
    <row r="67" spans="1:11" x14ac:dyDescent="0.2">
      <c r="A67" s="20" t="s">
        <v>579</v>
      </c>
      <c r="B67" s="55">
        <v>140</v>
      </c>
      <c r="C67" s="138">
        <f>IF(B75=0, "-", B67/B75)</f>
        <v>2.5261638397690366E-2</v>
      </c>
      <c r="D67" s="55">
        <v>30</v>
      </c>
      <c r="E67" s="78">
        <f>IF(D75=0, "-", D67/D75)</f>
        <v>6.2111801242236021E-3</v>
      </c>
      <c r="F67" s="128">
        <v>334</v>
      </c>
      <c r="G67" s="138">
        <f>IF(F75=0, "-", F67/F75)</f>
        <v>1.7471360569126956E-2</v>
      </c>
      <c r="H67" s="55">
        <v>138</v>
      </c>
      <c r="I67" s="78">
        <f>IF(H75=0, "-", H67/H75)</f>
        <v>6.2016897357540894E-3</v>
      </c>
      <c r="J67" s="77">
        <f t="shared" si="4"/>
        <v>3.6666666666666665</v>
      </c>
      <c r="K67" s="78">
        <f t="shared" si="5"/>
        <v>1.4202898550724639</v>
      </c>
    </row>
    <row r="68" spans="1:11" x14ac:dyDescent="0.2">
      <c r="A68" s="20" t="s">
        <v>580</v>
      </c>
      <c r="B68" s="55">
        <v>59</v>
      </c>
      <c r="C68" s="138">
        <f>IF(B75=0, "-", B68/B75)</f>
        <v>1.0645976181883796E-2</v>
      </c>
      <c r="D68" s="55">
        <v>42</v>
      </c>
      <c r="E68" s="78">
        <f>IF(D75=0, "-", D68/D75)</f>
        <v>8.6956521739130436E-3</v>
      </c>
      <c r="F68" s="128">
        <v>189</v>
      </c>
      <c r="G68" s="138">
        <f>IF(F75=0, "-", F68/F75)</f>
        <v>9.8864884657634561E-3</v>
      </c>
      <c r="H68" s="55">
        <v>189</v>
      </c>
      <c r="I68" s="78">
        <f>IF(H75=0, "-", H68/H75)</f>
        <v>8.4936185511414707E-3</v>
      </c>
      <c r="J68" s="77">
        <f t="shared" si="4"/>
        <v>0.40476190476190477</v>
      </c>
      <c r="K68" s="78">
        <f t="shared" si="5"/>
        <v>0</v>
      </c>
    </row>
    <row r="69" spans="1:11" x14ac:dyDescent="0.2">
      <c r="A69" s="20" t="s">
        <v>581</v>
      </c>
      <c r="B69" s="55">
        <v>0</v>
      </c>
      <c r="C69" s="138">
        <f>IF(B75=0, "-", B69/B75)</f>
        <v>0</v>
      </c>
      <c r="D69" s="55">
        <v>6</v>
      </c>
      <c r="E69" s="78">
        <f>IF(D75=0, "-", D69/D75)</f>
        <v>1.2422360248447205E-3</v>
      </c>
      <c r="F69" s="128">
        <v>4</v>
      </c>
      <c r="G69" s="138">
        <f>IF(F75=0, "-", F69/F75)</f>
        <v>2.0923785112726893E-4</v>
      </c>
      <c r="H69" s="55">
        <v>39</v>
      </c>
      <c r="I69" s="78">
        <f>IF(H75=0, "-", H69/H75)</f>
        <v>1.7526514470609384E-3</v>
      </c>
      <c r="J69" s="77">
        <f t="shared" si="4"/>
        <v>-1</v>
      </c>
      <c r="K69" s="78">
        <f t="shared" si="5"/>
        <v>-0.89743589743589747</v>
      </c>
    </row>
    <row r="70" spans="1:11" x14ac:dyDescent="0.2">
      <c r="A70" s="20" t="s">
        <v>582</v>
      </c>
      <c r="B70" s="55">
        <v>32</v>
      </c>
      <c r="C70" s="138">
        <f>IF(B75=0, "-", B70/B75)</f>
        <v>5.77408877661494E-3</v>
      </c>
      <c r="D70" s="55">
        <v>0</v>
      </c>
      <c r="E70" s="78">
        <f>IF(D75=0, "-", D70/D75)</f>
        <v>0</v>
      </c>
      <c r="F70" s="128">
        <v>94</v>
      </c>
      <c r="G70" s="138">
        <f>IF(F75=0, "-", F70/F75)</f>
        <v>4.9170895014908197E-3</v>
      </c>
      <c r="H70" s="55">
        <v>0</v>
      </c>
      <c r="I70" s="78">
        <f>IF(H75=0, "-", H70/H75)</f>
        <v>0</v>
      </c>
      <c r="J70" s="77" t="str">
        <f t="shared" si="4"/>
        <v>-</v>
      </c>
      <c r="K70" s="78" t="str">
        <f t="shared" si="5"/>
        <v>-</v>
      </c>
    </row>
    <row r="71" spans="1:11" x14ac:dyDescent="0.2">
      <c r="A71" s="20" t="s">
        <v>583</v>
      </c>
      <c r="B71" s="55">
        <v>1263</v>
      </c>
      <c r="C71" s="138">
        <f>IF(B75=0, "-", B71/B75)</f>
        <v>0.22789606640202092</v>
      </c>
      <c r="D71" s="55">
        <v>1070</v>
      </c>
      <c r="E71" s="78">
        <f>IF(D75=0, "-", D71/D75)</f>
        <v>0.22153209109730848</v>
      </c>
      <c r="F71" s="128">
        <v>4339</v>
      </c>
      <c r="G71" s="138">
        <f>IF(F75=0, "-", F71/F75)</f>
        <v>0.22697075901030497</v>
      </c>
      <c r="H71" s="55">
        <v>5158</v>
      </c>
      <c r="I71" s="78">
        <f>IF(H75=0, "-", H71/H75)</f>
        <v>0.23179938881898257</v>
      </c>
      <c r="J71" s="77">
        <f t="shared" si="4"/>
        <v>0.18037383177570093</v>
      </c>
      <c r="K71" s="78">
        <f t="shared" si="5"/>
        <v>-0.15878247382706476</v>
      </c>
    </row>
    <row r="72" spans="1:11" x14ac:dyDescent="0.2">
      <c r="A72" s="20" t="s">
        <v>584</v>
      </c>
      <c r="B72" s="55">
        <v>468</v>
      </c>
      <c r="C72" s="138">
        <f>IF(B75=0, "-", B72/B75)</f>
        <v>8.4446048357993506E-2</v>
      </c>
      <c r="D72" s="55">
        <v>310</v>
      </c>
      <c r="E72" s="78">
        <f>IF(D75=0, "-", D72/D75)</f>
        <v>6.4182194616977231E-2</v>
      </c>
      <c r="F72" s="128">
        <v>1426</v>
      </c>
      <c r="G72" s="138">
        <f>IF(F75=0, "-", F72/F75)</f>
        <v>7.4593293926871376E-2</v>
      </c>
      <c r="H72" s="55">
        <v>1510</v>
      </c>
      <c r="I72" s="78">
        <f>IF(H75=0, "-", H72/H75)</f>
        <v>6.7859068847744022E-2</v>
      </c>
      <c r="J72" s="77">
        <f t="shared" si="4"/>
        <v>0.50967741935483868</v>
      </c>
      <c r="K72" s="78">
        <f t="shared" si="5"/>
        <v>-5.562913907284768E-2</v>
      </c>
    </row>
    <row r="73" spans="1:11" x14ac:dyDescent="0.2">
      <c r="A73" s="20" t="s">
        <v>585</v>
      </c>
      <c r="B73" s="55">
        <v>326</v>
      </c>
      <c r="C73" s="138">
        <f>IF(B75=0, "-", B73/B75)</f>
        <v>5.8823529411764705E-2</v>
      </c>
      <c r="D73" s="55">
        <v>253</v>
      </c>
      <c r="E73" s="78">
        <f>IF(D75=0, "-", D73/D75)</f>
        <v>5.2380952380952382E-2</v>
      </c>
      <c r="F73" s="128">
        <v>851</v>
      </c>
      <c r="G73" s="138">
        <f>IF(F75=0, "-", F73/F75)</f>
        <v>4.4515352827326465E-2</v>
      </c>
      <c r="H73" s="55">
        <v>1052</v>
      </c>
      <c r="I73" s="78">
        <f>IF(H75=0, "-", H73/H75)</f>
        <v>4.7276649289951463E-2</v>
      </c>
      <c r="J73" s="77">
        <f t="shared" si="4"/>
        <v>0.28853754940711462</v>
      </c>
      <c r="K73" s="78">
        <f t="shared" si="5"/>
        <v>-0.19106463878326996</v>
      </c>
    </row>
    <row r="74" spans="1:11" x14ac:dyDescent="0.2">
      <c r="A74" s="129"/>
      <c r="B74" s="82"/>
      <c r="D74" s="82"/>
      <c r="E74" s="86"/>
      <c r="F74" s="130"/>
      <c r="H74" s="82"/>
      <c r="I74" s="86"/>
      <c r="J74" s="85"/>
      <c r="K74" s="86"/>
    </row>
    <row r="75" spans="1:11" s="38" customFormat="1" x14ac:dyDescent="0.2">
      <c r="A75" s="131" t="s">
        <v>586</v>
      </c>
      <c r="B75" s="32">
        <f>SUM(B57:B74)</f>
        <v>5542</v>
      </c>
      <c r="C75" s="132">
        <f>B75/24634</f>
        <v>0.22497361370463587</v>
      </c>
      <c r="D75" s="32">
        <f>SUM(D57:D74)</f>
        <v>4830</v>
      </c>
      <c r="E75" s="133">
        <f>D75/25100</f>
        <v>0.19243027888446215</v>
      </c>
      <c r="F75" s="121">
        <f>SUM(F57:F74)</f>
        <v>19117</v>
      </c>
      <c r="G75" s="134">
        <f>F75/91758</f>
        <v>0.20834150700756338</v>
      </c>
      <c r="H75" s="32">
        <f>SUM(H57:H74)</f>
        <v>22252</v>
      </c>
      <c r="I75" s="133">
        <f>H75/113881</f>
        <v>0.19539694944722999</v>
      </c>
      <c r="J75" s="35">
        <f>IF(D75=0, "-", IF((B75-D75)/D75&lt;10, (B75-D75)/D75, "&gt;999%"))</f>
        <v>0.1474120082815735</v>
      </c>
      <c r="K75" s="36">
        <f>IF(H75=0, "-", IF((F75-H75)/H75&lt;10, (F75-H75)/H75, "&gt;999%"))</f>
        <v>-0.14088621247528313</v>
      </c>
    </row>
    <row r="76" spans="1:11" x14ac:dyDescent="0.2">
      <c r="B76" s="130"/>
      <c r="D76" s="130"/>
      <c r="F76" s="130"/>
      <c r="H76" s="130"/>
    </row>
    <row r="77" spans="1:11" x14ac:dyDescent="0.2">
      <c r="A77" s="12" t="s">
        <v>587</v>
      </c>
      <c r="B77" s="32">
        <v>7400</v>
      </c>
      <c r="C77" s="132">
        <f>B77/24634</f>
        <v>0.30039782414548999</v>
      </c>
      <c r="D77" s="32">
        <v>6549</v>
      </c>
      <c r="E77" s="133">
        <f>D77/25100</f>
        <v>0.26091633466135455</v>
      </c>
      <c r="F77" s="121">
        <v>24682</v>
      </c>
      <c r="G77" s="134">
        <f>F77/91758</f>
        <v>0.26899016979445933</v>
      </c>
      <c r="H77" s="32">
        <v>28669</v>
      </c>
      <c r="I77" s="133">
        <f>H77/113881</f>
        <v>0.25174524284121141</v>
      </c>
      <c r="J77" s="35">
        <f>IF(D77=0, "-", IF((B77-D77)/D77&lt;10, (B77-D77)/D77, "&gt;999%"))</f>
        <v>0.12994350282485875</v>
      </c>
      <c r="K77" s="36">
        <f>IF(H77=0, "-", IF((F77-H77)/H77&lt;10, (F77-H77)/H77, "&gt;999%"))</f>
        <v>-0.13907007569151347</v>
      </c>
    </row>
  </sheetData>
  <mergeCells count="9">
    <mergeCell ref="B5:C5"/>
    <mergeCell ref="D5:E5"/>
    <mergeCell ref="F5:G5"/>
    <mergeCell ref="H5:I5"/>
    <mergeCell ref="B1:K1"/>
    <mergeCell ref="B2:K2"/>
    <mergeCell ref="B4:E4"/>
    <mergeCell ref="F4:I4"/>
    <mergeCell ref="J4:K4"/>
  </mergeCells>
  <printOptions horizontalCentered="1"/>
  <pageMargins left="0.39370078740157483" right="0.39370078740157483" top="0.39370078740157483" bottom="0.59055118110236227" header="0.39370078740157483" footer="0.19685039370078741"/>
  <pageSetup paperSize="9" scale="92" fitToHeight="0" orientation="portrait" r:id="rId1"/>
  <headerFooter alignWithMargins="0">
    <oddFooter>&amp;L&amp;"Arial,Bold"&amp;9©Reproduction of VFACTS reports in whole or part, without prior permission is strictly forbidden
 &amp;C 
&amp;"Arial,Bold"Page &amp;P&amp;R&amp;"Arial,Bold" 
&amp;D</oddFooter>
  </headerFooter>
  <rowBreaks count="1" manualBreakCount="1">
    <brk id="41" max="16383" man="1"/>
  </rowBreak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AF4AEF-07C4-4173-BEE3-9DC86AD0469E}">
  <sheetPr>
    <pageSetUpPr fitToPage="1"/>
  </sheetPr>
  <dimension ref="A1:K28"/>
  <sheetViews>
    <sheetView tabSelected="1" workbookViewId="0">
      <selection activeCell="M1" sqref="M1"/>
    </sheetView>
  </sheetViews>
  <sheetFormatPr defaultRowHeight="12.75" x14ac:dyDescent="0.2"/>
  <cols>
    <col min="1" max="1" width="20.85546875" style="1" bestFit="1" customWidth="1"/>
    <col min="2" max="11" width="8.42578125" style="1" customWidth="1"/>
    <col min="12" max="256" width="8.7109375" style="1"/>
    <col min="257" max="257" width="24.7109375" style="1" customWidth="1"/>
    <col min="258" max="267" width="8.42578125" style="1" customWidth="1"/>
    <col min="268" max="512" width="8.7109375" style="1"/>
    <col min="513" max="513" width="24.7109375" style="1" customWidth="1"/>
    <col min="514" max="523" width="8.42578125" style="1" customWidth="1"/>
    <col min="524" max="768" width="8.7109375" style="1"/>
    <col min="769" max="769" width="24.7109375" style="1" customWidth="1"/>
    <col min="770" max="779" width="8.42578125" style="1" customWidth="1"/>
    <col min="780" max="1024" width="8.7109375" style="1"/>
    <col min="1025" max="1025" width="24.7109375" style="1" customWidth="1"/>
    <col min="1026" max="1035" width="8.42578125" style="1" customWidth="1"/>
    <col min="1036" max="1280" width="8.7109375" style="1"/>
    <col min="1281" max="1281" width="24.7109375" style="1" customWidth="1"/>
    <col min="1282" max="1291" width="8.42578125" style="1" customWidth="1"/>
    <col min="1292" max="1536" width="8.7109375" style="1"/>
    <col min="1537" max="1537" width="24.7109375" style="1" customWidth="1"/>
    <col min="1538" max="1547" width="8.42578125" style="1" customWidth="1"/>
    <col min="1548" max="1792" width="8.7109375" style="1"/>
    <col min="1793" max="1793" width="24.7109375" style="1" customWidth="1"/>
    <col min="1794" max="1803" width="8.42578125" style="1" customWidth="1"/>
    <col min="1804" max="2048" width="8.7109375" style="1"/>
    <col min="2049" max="2049" width="24.7109375" style="1" customWidth="1"/>
    <col min="2050" max="2059" width="8.42578125" style="1" customWidth="1"/>
    <col min="2060" max="2304" width="8.7109375" style="1"/>
    <col min="2305" max="2305" width="24.7109375" style="1" customWidth="1"/>
    <col min="2306" max="2315" width="8.42578125" style="1" customWidth="1"/>
    <col min="2316" max="2560" width="8.7109375" style="1"/>
    <col min="2561" max="2561" width="24.7109375" style="1" customWidth="1"/>
    <col min="2562" max="2571" width="8.42578125" style="1" customWidth="1"/>
    <col min="2572" max="2816" width="8.7109375" style="1"/>
    <col min="2817" max="2817" width="24.7109375" style="1" customWidth="1"/>
    <col min="2818" max="2827" width="8.42578125" style="1" customWidth="1"/>
    <col min="2828" max="3072" width="8.7109375" style="1"/>
    <col min="3073" max="3073" width="24.7109375" style="1" customWidth="1"/>
    <col min="3074" max="3083" width="8.42578125" style="1" customWidth="1"/>
    <col min="3084" max="3328" width="8.7109375" style="1"/>
    <col min="3329" max="3329" width="24.7109375" style="1" customWidth="1"/>
    <col min="3330" max="3339" width="8.42578125" style="1" customWidth="1"/>
    <col min="3340" max="3584" width="8.7109375" style="1"/>
    <col min="3585" max="3585" width="24.7109375" style="1" customWidth="1"/>
    <col min="3586" max="3595" width="8.42578125" style="1" customWidth="1"/>
    <col min="3596" max="3840" width="8.7109375" style="1"/>
    <col min="3841" max="3841" width="24.7109375" style="1" customWidth="1"/>
    <col min="3842" max="3851" width="8.42578125" style="1" customWidth="1"/>
    <col min="3852" max="4096" width="8.7109375" style="1"/>
    <col min="4097" max="4097" width="24.7109375" style="1" customWidth="1"/>
    <col min="4098" max="4107" width="8.42578125" style="1" customWidth="1"/>
    <col min="4108" max="4352" width="8.7109375" style="1"/>
    <col min="4353" max="4353" width="24.7109375" style="1" customWidth="1"/>
    <col min="4354" max="4363" width="8.42578125" style="1" customWidth="1"/>
    <col min="4364" max="4608" width="8.7109375" style="1"/>
    <col min="4609" max="4609" width="24.7109375" style="1" customWidth="1"/>
    <col min="4610" max="4619" width="8.42578125" style="1" customWidth="1"/>
    <col min="4620" max="4864" width="8.7109375" style="1"/>
    <col min="4865" max="4865" width="24.7109375" style="1" customWidth="1"/>
    <col min="4866" max="4875" width="8.42578125" style="1" customWidth="1"/>
    <col min="4876" max="5120" width="8.7109375" style="1"/>
    <col min="5121" max="5121" width="24.7109375" style="1" customWidth="1"/>
    <col min="5122" max="5131" width="8.42578125" style="1" customWidth="1"/>
    <col min="5132" max="5376" width="8.7109375" style="1"/>
    <col min="5377" max="5377" width="24.7109375" style="1" customWidth="1"/>
    <col min="5378" max="5387" width="8.42578125" style="1" customWidth="1"/>
    <col min="5388" max="5632" width="8.7109375" style="1"/>
    <col min="5633" max="5633" width="24.7109375" style="1" customWidth="1"/>
    <col min="5634" max="5643" width="8.42578125" style="1" customWidth="1"/>
    <col min="5644" max="5888" width="8.7109375" style="1"/>
    <col min="5889" max="5889" width="24.7109375" style="1" customWidth="1"/>
    <col min="5890" max="5899" width="8.42578125" style="1" customWidth="1"/>
    <col min="5900" max="6144" width="8.7109375" style="1"/>
    <col min="6145" max="6145" width="24.7109375" style="1" customWidth="1"/>
    <col min="6146" max="6155" width="8.42578125" style="1" customWidth="1"/>
    <col min="6156" max="6400" width="8.7109375" style="1"/>
    <col min="6401" max="6401" width="24.7109375" style="1" customWidth="1"/>
    <col min="6402" max="6411" width="8.42578125" style="1" customWidth="1"/>
    <col min="6412" max="6656" width="8.7109375" style="1"/>
    <col min="6657" max="6657" width="24.7109375" style="1" customWidth="1"/>
    <col min="6658" max="6667" width="8.42578125" style="1" customWidth="1"/>
    <col min="6668" max="6912" width="8.7109375" style="1"/>
    <col min="6913" max="6913" width="24.7109375" style="1" customWidth="1"/>
    <col min="6914" max="6923" width="8.42578125" style="1" customWidth="1"/>
    <col min="6924" max="7168" width="8.7109375" style="1"/>
    <col min="7169" max="7169" width="24.7109375" style="1" customWidth="1"/>
    <col min="7170" max="7179" width="8.42578125" style="1" customWidth="1"/>
    <col min="7180" max="7424" width="8.7109375" style="1"/>
    <col min="7425" max="7425" width="24.7109375" style="1" customWidth="1"/>
    <col min="7426" max="7435" width="8.42578125" style="1" customWidth="1"/>
    <col min="7436" max="7680" width="8.7109375" style="1"/>
    <col min="7681" max="7681" width="24.7109375" style="1" customWidth="1"/>
    <col min="7682" max="7691" width="8.42578125" style="1" customWidth="1"/>
    <col min="7692" max="7936" width="8.7109375" style="1"/>
    <col min="7937" max="7937" width="24.7109375" style="1" customWidth="1"/>
    <col min="7938" max="7947" width="8.42578125" style="1" customWidth="1"/>
    <col min="7948" max="8192" width="8.7109375" style="1"/>
    <col min="8193" max="8193" width="24.7109375" style="1" customWidth="1"/>
    <col min="8194" max="8203" width="8.42578125" style="1" customWidth="1"/>
    <col min="8204" max="8448" width="8.7109375" style="1"/>
    <col min="8449" max="8449" width="24.7109375" style="1" customWidth="1"/>
    <col min="8450" max="8459" width="8.42578125" style="1" customWidth="1"/>
    <col min="8460" max="8704" width="8.7109375" style="1"/>
    <col min="8705" max="8705" width="24.7109375" style="1" customWidth="1"/>
    <col min="8706" max="8715" width="8.42578125" style="1" customWidth="1"/>
    <col min="8716" max="8960" width="8.7109375" style="1"/>
    <col min="8961" max="8961" width="24.7109375" style="1" customWidth="1"/>
    <col min="8962" max="8971" width="8.42578125" style="1" customWidth="1"/>
    <col min="8972" max="9216" width="8.7109375" style="1"/>
    <col min="9217" max="9217" width="24.7109375" style="1" customWidth="1"/>
    <col min="9218" max="9227" width="8.42578125" style="1" customWidth="1"/>
    <col min="9228" max="9472" width="8.7109375" style="1"/>
    <col min="9473" max="9473" width="24.7109375" style="1" customWidth="1"/>
    <col min="9474" max="9483" width="8.42578125" style="1" customWidth="1"/>
    <col min="9484" max="9728" width="8.7109375" style="1"/>
    <col min="9729" max="9729" width="24.7109375" style="1" customWidth="1"/>
    <col min="9730" max="9739" width="8.42578125" style="1" customWidth="1"/>
    <col min="9740" max="9984" width="8.7109375" style="1"/>
    <col min="9985" max="9985" width="24.7109375" style="1" customWidth="1"/>
    <col min="9986" max="9995" width="8.42578125" style="1" customWidth="1"/>
    <col min="9996" max="10240" width="8.7109375" style="1"/>
    <col min="10241" max="10241" width="24.7109375" style="1" customWidth="1"/>
    <col min="10242" max="10251" width="8.42578125" style="1" customWidth="1"/>
    <col min="10252" max="10496" width="8.7109375" style="1"/>
    <col min="10497" max="10497" width="24.7109375" style="1" customWidth="1"/>
    <col min="10498" max="10507" width="8.42578125" style="1" customWidth="1"/>
    <col min="10508" max="10752" width="8.7109375" style="1"/>
    <col min="10753" max="10753" width="24.7109375" style="1" customWidth="1"/>
    <col min="10754" max="10763" width="8.42578125" style="1" customWidth="1"/>
    <col min="10764" max="11008" width="8.7109375" style="1"/>
    <col min="11009" max="11009" width="24.7109375" style="1" customWidth="1"/>
    <col min="11010" max="11019" width="8.42578125" style="1" customWidth="1"/>
    <col min="11020" max="11264" width="8.7109375" style="1"/>
    <col min="11265" max="11265" width="24.7109375" style="1" customWidth="1"/>
    <col min="11266" max="11275" width="8.42578125" style="1" customWidth="1"/>
    <col min="11276" max="11520" width="8.7109375" style="1"/>
    <col min="11521" max="11521" width="24.7109375" style="1" customWidth="1"/>
    <col min="11522" max="11531" width="8.42578125" style="1" customWidth="1"/>
    <col min="11532" max="11776" width="8.7109375" style="1"/>
    <col min="11777" max="11777" width="24.7109375" style="1" customWidth="1"/>
    <col min="11778" max="11787" width="8.42578125" style="1" customWidth="1"/>
    <col min="11788" max="12032" width="8.7109375" style="1"/>
    <col min="12033" max="12033" width="24.7109375" style="1" customWidth="1"/>
    <col min="12034" max="12043" width="8.42578125" style="1" customWidth="1"/>
    <col min="12044" max="12288" width="8.7109375" style="1"/>
    <col min="12289" max="12289" width="24.7109375" style="1" customWidth="1"/>
    <col min="12290" max="12299" width="8.42578125" style="1" customWidth="1"/>
    <col min="12300" max="12544" width="8.7109375" style="1"/>
    <col min="12545" max="12545" width="24.7109375" style="1" customWidth="1"/>
    <col min="12546" max="12555" width="8.42578125" style="1" customWidth="1"/>
    <col min="12556" max="12800" width="8.7109375" style="1"/>
    <col min="12801" max="12801" width="24.7109375" style="1" customWidth="1"/>
    <col min="12802" max="12811" width="8.42578125" style="1" customWidth="1"/>
    <col min="12812" max="13056" width="8.7109375" style="1"/>
    <col min="13057" max="13057" width="24.7109375" style="1" customWidth="1"/>
    <col min="13058" max="13067" width="8.42578125" style="1" customWidth="1"/>
    <col min="13068" max="13312" width="8.7109375" style="1"/>
    <col min="13313" max="13313" width="24.7109375" style="1" customWidth="1"/>
    <col min="13314" max="13323" width="8.42578125" style="1" customWidth="1"/>
    <col min="13324" max="13568" width="8.7109375" style="1"/>
    <col min="13569" max="13569" width="24.7109375" style="1" customWidth="1"/>
    <col min="13570" max="13579" width="8.42578125" style="1" customWidth="1"/>
    <col min="13580" max="13824" width="8.7109375" style="1"/>
    <col min="13825" max="13825" width="24.7109375" style="1" customWidth="1"/>
    <col min="13826" max="13835" width="8.42578125" style="1" customWidth="1"/>
    <col min="13836" max="14080" width="8.7109375" style="1"/>
    <col min="14081" max="14081" width="24.7109375" style="1" customWidth="1"/>
    <col min="14082" max="14091" width="8.42578125" style="1" customWidth="1"/>
    <col min="14092" max="14336" width="8.7109375" style="1"/>
    <col min="14337" max="14337" width="24.7109375" style="1" customWidth="1"/>
    <col min="14338" max="14347" width="8.42578125" style="1" customWidth="1"/>
    <col min="14348" max="14592" width="8.7109375" style="1"/>
    <col min="14593" max="14593" width="24.7109375" style="1" customWidth="1"/>
    <col min="14594" max="14603" width="8.42578125" style="1" customWidth="1"/>
    <col min="14604" max="14848" width="8.7109375" style="1"/>
    <col min="14849" max="14849" width="24.7109375" style="1" customWidth="1"/>
    <col min="14850" max="14859" width="8.42578125" style="1" customWidth="1"/>
    <col min="14860" max="15104" width="8.7109375" style="1"/>
    <col min="15105" max="15105" width="24.7109375" style="1" customWidth="1"/>
    <col min="15106" max="15115" width="8.42578125" style="1" customWidth="1"/>
    <col min="15116" max="15360" width="8.7109375" style="1"/>
    <col min="15361" max="15361" width="24.7109375" style="1" customWidth="1"/>
    <col min="15362" max="15371" width="8.42578125" style="1" customWidth="1"/>
    <col min="15372" max="15616" width="8.7109375" style="1"/>
    <col min="15617" max="15617" width="24.7109375" style="1" customWidth="1"/>
    <col min="15618" max="15627" width="8.42578125" style="1" customWidth="1"/>
    <col min="15628" max="15872" width="8.7109375" style="1"/>
    <col min="15873" max="15873" width="24.7109375" style="1" customWidth="1"/>
    <col min="15874" max="15883" width="8.42578125" style="1" customWidth="1"/>
    <col min="15884" max="16128" width="8.7109375" style="1"/>
    <col min="16129" max="16129" width="24.7109375" style="1" customWidth="1"/>
    <col min="16130" max="16139" width="8.42578125" style="1" customWidth="1"/>
    <col min="16140" max="16384" width="8.7109375" style="1"/>
  </cols>
  <sheetData>
    <row r="1" spans="1:11" s="44" customFormat="1" ht="20.25" x14ac:dyDescent="0.3">
      <c r="A1" s="52" t="s">
        <v>19</v>
      </c>
      <c r="B1" s="174" t="s">
        <v>588</v>
      </c>
      <c r="C1" s="174"/>
      <c r="D1" s="174"/>
      <c r="E1" s="175"/>
      <c r="F1" s="175"/>
      <c r="G1" s="175"/>
      <c r="H1" s="175"/>
      <c r="I1" s="175"/>
      <c r="J1" s="175"/>
      <c r="K1" s="175"/>
    </row>
    <row r="2" spans="1:11" s="44" customFormat="1" ht="20.25" x14ac:dyDescent="0.3">
      <c r="A2" s="52" t="s">
        <v>21</v>
      </c>
      <c r="B2" s="176" t="s">
        <v>3</v>
      </c>
      <c r="C2" s="174"/>
      <c r="D2" s="174"/>
      <c r="E2" s="177"/>
      <c r="F2" s="177"/>
      <c r="G2" s="177"/>
      <c r="H2" s="177"/>
      <c r="I2" s="177"/>
      <c r="J2" s="177"/>
      <c r="K2" s="177"/>
    </row>
    <row r="4" spans="1:11" ht="15.75" x14ac:dyDescent="0.25">
      <c r="A4" s="135"/>
      <c r="B4" s="170" t="s">
        <v>4</v>
      </c>
      <c r="C4" s="172"/>
      <c r="D4" s="172"/>
      <c r="E4" s="171"/>
      <c r="F4" s="170" t="s">
        <v>167</v>
      </c>
      <c r="G4" s="172"/>
      <c r="H4" s="172"/>
      <c r="I4" s="171"/>
      <c r="J4" s="170" t="s">
        <v>168</v>
      </c>
      <c r="K4" s="171"/>
    </row>
    <row r="5" spans="1:11" x14ac:dyDescent="0.2">
      <c r="A5" s="12"/>
      <c r="B5" s="170">
        <f>VALUE(RIGHT($B$2, 4))</f>
        <v>2020</v>
      </c>
      <c r="C5" s="171"/>
      <c r="D5" s="170">
        <f>B5-1</f>
        <v>2019</v>
      </c>
      <c r="E5" s="178"/>
      <c r="F5" s="170">
        <f>B5</f>
        <v>2020</v>
      </c>
      <c r="G5" s="178"/>
      <c r="H5" s="170">
        <f>D5</f>
        <v>2019</v>
      </c>
      <c r="I5" s="178"/>
      <c r="J5" s="13" t="s">
        <v>8</v>
      </c>
      <c r="K5" s="14" t="s">
        <v>5</v>
      </c>
    </row>
    <row r="6" spans="1:11" x14ac:dyDescent="0.2">
      <c r="A6" s="16"/>
      <c r="B6" s="124" t="s">
        <v>169</v>
      </c>
      <c r="C6" s="125" t="s">
        <v>170</v>
      </c>
      <c r="D6" s="124" t="s">
        <v>169</v>
      </c>
      <c r="E6" s="126" t="s">
        <v>170</v>
      </c>
      <c r="F6" s="136" t="s">
        <v>169</v>
      </c>
      <c r="G6" s="125" t="s">
        <v>170</v>
      </c>
      <c r="H6" s="137" t="s">
        <v>169</v>
      </c>
      <c r="I6" s="126" t="s">
        <v>170</v>
      </c>
      <c r="J6" s="124"/>
      <c r="K6" s="126"/>
    </row>
    <row r="7" spans="1:11" x14ac:dyDescent="0.2">
      <c r="A7" s="20" t="s">
        <v>56</v>
      </c>
      <c r="B7" s="55">
        <v>0</v>
      </c>
      <c r="C7" s="138">
        <f>IF(B28=0, "-", B7/B28)</f>
        <v>0</v>
      </c>
      <c r="D7" s="55">
        <v>5</v>
      </c>
      <c r="E7" s="78">
        <f>IF(D28=0, "-", D7/D28)</f>
        <v>7.6347533974652616E-4</v>
      </c>
      <c r="F7" s="128">
        <v>0</v>
      </c>
      <c r="G7" s="138">
        <f>IF(F28=0, "-", F7/F28)</f>
        <v>0</v>
      </c>
      <c r="H7" s="55">
        <v>14</v>
      </c>
      <c r="I7" s="78">
        <f>IF(H28=0, "-", H7/H28)</f>
        <v>4.8833234504168268E-4</v>
      </c>
      <c r="J7" s="77">
        <f t="shared" ref="J7:J26" si="0">IF(D7=0, "-", IF((B7-D7)/D7&lt;10, (B7-D7)/D7, "&gt;999%"))</f>
        <v>-1</v>
      </c>
      <c r="K7" s="78">
        <f t="shared" ref="K7:K26" si="1">IF(H7=0, "-", IF((F7-H7)/H7&lt;10, (F7-H7)/H7, "&gt;999%"))</f>
        <v>-1</v>
      </c>
    </row>
    <row r="8" spans="1:11" x14ac:dyDescent="0.2">
      <c r="A8" s="20" t="s">
        <v>59</v>
      </c>
      <c r="B8" s="55">
        <v>2</v>
      </c>
      <c r="C8" s="138">
        <f>IF(B28=0, "-", B8/B28)</f>
        <v>2.7027027027027027E-4</v>
      </c>
      <c r="D8" s="55">
        <v>2</v>
      </c>
      <c r="E8" s="78">
        <f>IF(D28=0, "-", D8/D28)</f>
        <v>3.0539013589861045E-4</v>
      </c>
      <c r="F8" s="128">
        <v>3</v>
      </c>
      <c r="G8" s="138">
        <f>IF(F28=0, "-", F8/F28)</f>
        <v>1.2154606595899845E-4</v>
      </c>
      <c r="H8" s="55">
        <v>6</v>
      </c>
      <c r="I8" s="78">
        <f>IF(H28=0, "-", H8/H28)</f>
        <v>2.092852907321497E-4</v>
      </c>
      <c r="J8" s="77">
        <f t="shared" si="0"/>
        <v>0</v>
      </c>
      <c r="K8" s="78">
        <f t="shared" si="1"/>
        <v>-0.5</v>
      </c>
    </row>
    <row r="9" spans="1:11" x14ac:dyDescent="0.2">
      <c r="A9" s="20" t="s">
        <v>60</v>
      </c>
      <c r="B9" s="55">
        <v>1196</v>
      </c>
      <c r="C9" s="138">
        <f>IF(B28=0, "-", B9/B28)</f>
        <v>0.16162162162162161</v>
      </c>
      <c r="D9" s="55">
        <v>1022</v>
      </c>
      <c r="E9" s="78">
        <f>IF(D28=0, "-", D9/D28)</f>
        <v>0.15605435944418997</v>
      </c>
      <c r="F9" s="128">
        <v>3810</v>
      </c>
      <c r="G9" s="138">
        <f>IF(F28=0, "-", F9/F28)</f>
        <v>0.15436350376792804</v>
      </c>
      <c r="H9" s="55">
        <v>4321</v>
      </c>
      <c r="I9" s="78">
        <f>IF(H28=0, "-", H9/H28)</f>
        <v>0.15072029020893649</v>
      </c>
      <c r="J9" s="77">
        <f t="shared" si="0"/>
        <v>0.17025440313111545</v>
      </c>
      <c r="K9" s="78">
        <f t="shared" si="1"/>
        <v>-0.1182596621152511</v>
      </c>
    </row>
    <row r="10" spans="1:11" x14ac:dyDescent="0.2">
      <c r="A10" s="20" t="s">
        <v>62</v>
      </c>
      <c r="B10" s="55">
        <v>77</v>
      </c>
      <c r="C10" s="138">
        <f>IF(B28=0, "-", B10/B28)</f>
        <v>1.0405405405405405E-2</v>
      </c>
      <c r="D10" s="55">
        <v>73</v>
      </c>
      <c r="E10" s="78">
        <f>IF(D28=0, "-", D10/D28)</f>
        <v>1.1146739960299282E-2</v>
      </c>
      <c r="F10" s="128">
        <v>264</v>
      </c>
      <c r="G10" s="138">
        <f>IF(F28=0, "-", F10/F28)</f>
        <v>1.0696053804391864E-2</v>
      </c>
      <c r="H10" s="55">
        <v>212</v>
      </c>
      <c r="I10" s="78">
        <f>IF(H28=0, "-", H10/H28)</f>
        <v>7.3947469392026234E-3</v>
      </c>
      <c r="J10" s="77">
        <f t="shared" si="0"/>
        <v>5.4794520547945202E-2</v>
      </c>
      <c r="K10" s="78">
        <f t="shared" si="1"/>
        <v>0.24528301886792453</v>
      </c>
    </row>
    <row r="11" spans="1:11" x14ac:dyDescent="0.2">
      <c r="A11" s="20" t="s">
        <v>64</v>
      </c>
      <c r="B11" s="55">
        <v>195</v>
      </c>
      <c r="C11" s="138">
        <f>IF(B28=0, "-", B11/B28)</f>
        <v>2.6351351351351353E-2</v>
      </c>
      <c r="D11" s="55">
        <v>435</v>
      </c>
      <c r="E11" s="78">
        <f>IF(D28=0, "-", D11/D28)</f>
        <v>6.6422354557947774E-2</v>
      </c>
      <c r="F11" s="128">
        <v>1594</v>
      </c>
      <c r="G11" s="138">
        <f>IF(F28=0, "-", F11/F28)</f>
        <v>6.458147637954785E-2</v>
      </c>
      <c r="H11" s="55">
        <v>2275</v>
      </c>
      <c r="I11" s="78">
        <f>IF(H28=0, "-", H11/H28)</f>
        <v>7.9354006069273425E-2</v>
      </c>
      <c r="J11" s="77">
        <f t="shared" si="0"/>
        <v>-0.55172413793103448</v>
      </c>
      <c r="K11" s="78">
        <f t="shared" si="1"/>
        <v>-0.29934065934065934</v>
      </c>
    </row>
    <row r="12" spans="1:11" x14ac:dyDescent="0.2">
      <c r="A12" s="20" t="s">
        <v>66</v>
      </c>
      <c r="B12" s="55">
        <v>113</v>
      </c>
      <c r="C12" s="138">
        <f>IF(B28=0, "-", B12/B28)</f>
        <v>1.527027027027027E-2</v>
      </c>
      <c r="D12" s="55">
        <v>90</v>
      </c>
      <c r="E12" s="78">
        <f>IF(D28=0, "-", D12/D28)</f>
        <v>1.3742556115437472E-2</v>
      </c>
      <c r="F12" s="128">
        <v>312</v>
      </c>
      <c r="G12" s="138">
        <f>IF(F28=0, "-", F12/F28)</f>
        <v>1.2640790859735841E-2</v>
      </c>
      <c r="H12" s="55">
        <v>336</v>
      </c>
      <c r="I12" s="78">
        <f>IF(H28=0, "-", H12/H28)</f>
        <v>1.1719976281000384E-2</v>
      </c>
      <c r="J12" s="77">
        <f t="shared" si="0"/>
        <v>0.25555555555555554</v>
      </c>
      <c r="K12" s="78">
        <f t="shared" si="1"/>
        <v>-7.1428571428571425E-2</v>
      </c>
    </row>
    <row r="13" spans="1:11" x14ac:dyDescent="0.2">
      <c r="A13" s="20" t="s">
        <v>68</v>
      </c>
      <c r="B13" s="55">
        <v>585</v>
      </c>
      <c r="C13" s="138">
        <f>IF(B28=0, "-", B13/B28)</f>
        <v>7.9054054054054052E-2</v>
      </c>
      <c r="D13" s="55">
        <v>651</v>
      </c>
      <c r="E13" s="78">
        <f>IF(D28=0, "-", D13/D28)</f>
        <v>9.9404489234997714E-2</v>
      </c>
      <c r="F13" s="128">
        <v>2061</v>
      </c>
      <c r="G13" s="138">
        <f>IF(F28=0, "-", F13/F28)</f>
        <v>8.3502147313831945E-2</v>
      </c>
      <c r="H13" s="55">
        <v>2537</v>
      </c>
      <c r="I13" s="78">
        <f>IF(H28=0, "-", H13/H28)</f>
        <v>8.8492797097910636E-2</v>
      </c>
      <c r="J13" s="77">
        <f t="shared" si="0"/>
        <v>-0.10138248847926268</v>
      </c>
      <c r="K13" s="78">
        <f t="shared" si="1"/>
        <v>-0.18762317698068584</v>
      </c>
    </row>
    <row r="14" spans="1:11" x14ac:dyDescent="0.2">
      <c r="A14" s="20" t="s">
        <v>69</v>
      </c>
      <c r="B14" s="55">
        <v>0</v>
      </c>
      <c r="C14" s="138">
        <f>IF(B28=0, "-", B14/B28)</f>
        <v>0</v>
      </c>
      <c r="D14" s="55">
        <v>0</v>
      </c>
      <c r="E14" s="78">
        <f>IF(D28=0, "-", D14/D28)</f>
        <v>0</v>
      </c>
      <c r="F14" s="128">
        <v>3</v>
      </c>
      <c r="G14" s="138">
        <f>IF(F28=0, "-", F14/F28)</f>
        <v>1.2154606595899845E-4</v>
      </c>
      <c r="H14" s="55">
        <v>0</v>
      </c>
      <c r="I14" s="78">
        <f>IF(H28=0, "-", H14/H28)</f>
        <v>0</v>
      </c>
      <c r="J14" s="77" t="str">
        <f t="shared" si="0"/>
        <v>-</v>
      </c>
      <c r="K14" s="78" t="str">
        <f t="shared" si="1"/>
        <v>-</v>
      </c>
    </row>
    <row r="15" spans="1:11" x14ac:dyDescent="0.2">
      <c r="A15" s="20" t="s">
        <v>71</v>
      </c>
      <c r="B15" s="55">
        <v>17</v>
      </c>
      <c r="C15" s="138">
        <f>IF(B28=0, "-", B15/B28)</f>
        <v>2.2972972972972973E-3</v>
      </c>
      <c r="D15" s="55">
        <v>0</v>
      </c>
      <c r="E15" s="78">
        <f>IF(D28=0, "-", D15/D28)</f>
        <v>0</v>
      </c>
      <c r="F15" s="128">
        <v>32</v>
      </c>
      <c r="G15" s="138">
        <f>IF(F28=0, "-", F15/F28)</f>
        <v>1.2964913702293169E-3</v>
      </c>
      <c r="H15" s="55">
        <v>0</v>
      </c>
      <c r="I15" s="78">
        <f>IF(H28=0, "-", H15/H28)</f>
        <v>0</v>
      </c>
      <c r="J15" s="77" t="str">
        <f t="shared" si="0"/>
        <v>-</v>
      </c>
      <c r="K15" s="78" t="str">
        <f t="shared" si="1"/>
        <v>-</v>
      </c>
    </row>
    <row r="16" spans="1:11" x14ac:dyDescent="0.2">
      <c r="A16" s="20" t="s">
        <v>75</v>
      </c>
      <c r="B16" s="55">
        <v>198</v>
      </c>
      <c r="C16" s="138">
        <f>IF(B28=0, "-", B16/B28)</f>
        <v>2.6756756756756758E-2</v>
      </c>
      <c r="D16" s="55">
        <v>155</v>
      </c>
      <c r="E16" s="78">
        <f>IF(D28=0, "-", D16/D28)</f>
        <v>2.3667735532142312E-2</v>
      </c>
      <c r="F16" s="128">
        <v>555</v>
      </c>
      <c r="G16" s="138">
        <f>IF(F28=0, "-", F16/F28)</f>
        <v>2.2486022202414715E-2</v>
      </c>
      <c r="H16" s="55">
        <v>521</v>
      </c>
      <c r="I16" s="78">
        <f>IF(H28=0, "-", H16/H28)</f>
        <v>1.8172939411908333E-2</v>
      </c>
      <c r="J16" s="77">
        <f t="shared" si="0"/>
        <v>0.27741935483870966</v>
      </c>
      <c r="K16" s="78">
        <f t="shared" si="1"/>
        <v>6.5259117082533583E-2</v>
      </c>
    </row>
    <row r="17" spans="1:11" x14ac:dyDescent="0.2">
      <c r="A17" s="20" t="s">
        <v>79</v>
      </c>
      <c r="B17" s="55">
        <v>604</v>
      </c>
      <c r="C17" s="138">
        <f>IF(B28=0, "-", B17/B28)</f>
        <v>8.1621621621621621E-2</v>
      </c>
      <c r="D17" s="55">
        <v>368</v>
      </c>
      <c r="E17" s="78">
        <f>IF(D28=0, "-", D17/D28)</f>
        <v>5.619178500534433E-2</v>
      </c>
      <c r="F17" s="128">
        <v>1666</v>
      </c>
      <c r="G17" s="138">
        <f>IF(F28=0, "-", F17/F28)</f>
        <v>6.7498581962563808E-2</v>
      </c>
      <c r="H17" s="55">
        <v>1948</v>
      </c>
      <c r="I17" s="78">
        <f>IF(H28=0, "-", H17/H28)</f>
        <v>6.7947957724371275E-2</v>
      </c>
      <c r="J17" s="77">
        <f t="shared" si="0"/>
        <v>0.64130434782608692</v>
      </c>
      <c r="K17" s="78">
        <f t="shared" si="1"/>
        <v>-0.14476386036960986</v>
      </c>
    </row>
    <row r="18" spans="1:11" x14ac:dyDescent="0.2">
      <c r="A18" s="20" t="s">
        <v>82</v>
      </c>
      <c r="B18" s="55">
        <v>119</v>
      </c>
      <c r="C18" s="138">
        <f>IF(B28=0, "-", B18/B28)</f>
        <v>1.608108108108108E-2</v>
      </c>
      <c r="D18" s="55">
        <v>60</v>
      </c>
      <c r="E18" s="78">
        <f>IF(D28=0, "-", D18/D28)</f>
        <v>9.1617040769583144E-3</v>
      </c>
      <c r="F18" s="128">
        <v>324</v>
      </c>
      <c r="G18" s="138">
        <f>IF(F28=0, "-", F18/F28)</f>
        <v>1.3126975123571834E-2</v>
      </c>
      <c r="H18" s="55">
        <v>366</v>
      </c>
      <c r="I18" s="78">
        <f>IF(H28=0, "-", H18/H28)</f>
        <v>1.2766402734661132E-2</v>
      </c>
      <c r="J18" s="77">
        <f t="shared" si="0"/>
        <v>0.98333333333333328</v>
      </c>
      <c r="K18" s="78">
        <f t="shared" si="1"/>
        <v>-0.11475409836065574</v>
      </c>
    </row>
    <row r="19" spans="1:11" x14ac:dyDescent="0.2">
      <c r="A19" s="20" t="s">
        <v>85</v>
      </c>
      <c r="B19" s="55">
        <v>716</v>
      </c>
      <c r="C19" s="138">
        <f>IF(B28=0, "-", B19/B28)</f>
        <v>9.6756756756756754E-2</v>
      </c>
      <c r="D19" s="55">
        <v>691</v>
      </c>
      <c r="E19" s="78">
        <f>IF(D28=0, "-", D19/D28)</f>
        <v>0.10551229195296992</v>
      </c>
      <c r="F19" s="128">
        <v>2646</v>
      </c>
      <c r="G19" s="138">
        <f>IF(F28=0, "-", F19/F28)</f>
        <v>0.10720363017583664</v>
      </c>
      <c r="H19" s="55">
        <v>3033</v>
      </c>
      <c r="I19" s="78">
        <f>IF(H28=0, "-", H19/H28)</f>
        <v>0.10579371446510168</v>
      </c>
      <c r="J19" s="77">
        <f t="shared" si="0"/>
        <v>3.6179450072358899E-2</v>
      </c>
      <c r="K19" s="78">
        <f t="shared" si="1"/>
        <v>-0.12759643916913946</v>
      </c>
    </row>
    <row r="20" spans="1:11" x14ac:dyDescent="0.2">
      <c r="A20" s="20" t="s">
        <v>87</v>
      </c>
      <c r="B20" s="55">
        <v>352</v>
      </c>
      <c r="C20" s="138">
        <f>IF(B28=0, "-", B20/B28)</f>
        <v>4.7567567567567567E-2</v>
      </c>
      <c r="D20" s="55">
        <v>453</v>
      </c>
      <c r="E20" s="78">
        <f>IF(D28=0, "-", D20/D28)</f>
        <v>6.9170865781035276E-2</v>
      </c>
      <c r="F20" s="128">
        <v>1531</v>
      </c>
      <c r="G20" s="138">
        <f>IF(F28=0, "-", F20/F28)</f>
        <v>6.2029008994408878E-2</v>
      </c>
      <c r="H20" s="55">
        <v>2029</v>
      </c>
      <c r="I20" s="78">
        <f>IF(H28=0, "-", H20/H28)</f>
        <v>7.0773309149255295E-2</v>
      </c>
      <c r="J20" s="77">
        <f t="shared" si="0"/>
        <v>-0.22295805739514349</v>
      </c>
      <c r="K20" s="78">
        <f t="shared" si="1"/>
        <v>-0.24544110399211433</v>
      </c>
    </row>
    <row r="21" spans="1:11" x14ac:dyDescent="0.2">
      <c r="A21" s="20" t="s">
        <v>88</v>
      </c>
      <c r="B21" s="55">
        <v>7</v>
      </c>
      <c r="C21" s="138">
        <f>IF(B28=0, "-", B21/B28)</f>
        <v>9.4594594594594593E-4</v>
      </c>
      <c r="D21" s="55">
        <v>0</v>
      </c>
      <c r="E21" s="78">
        <f>IF(D28=0, "-", D21/D28)</f>
        <v>0</v>
      </c>
      <c r="F21" s="128">
        <v>21</v>
      </c>
      <c r="G21" s="138">
        <f>IF(F28=0, "-", F21/F28)</f>
        <v>8.5082246171298923E-4</v>
      </c>
      <c r="H21" s="55">
        <v>1</v>
      </c>
      <c r="I21" s="78">
        <f>IF(H28=0, "-", H21/H28)</f>
        <v>3.4880881788691616E-5</v>
      </c>
      <c r="J21" s="77" t="str">
        <f t="shared" si="0"/>
        <v>-</v>
      </c>
      <c r="K21" s="78" t="str">
        <f t="shared" si="1"/>
        <v>&gt;999%</v>
      </c>
    </row>
    <row r="22" spans="1:11" x14ac:dyDescent="0.2">
      <c r="A22" s="20" t="s">
        <v>90</v>
      </c>
      <c r="B22" s="55">
        <v>199</v>
      </c>
      <c r="C22" s="138">
        <f>IF(B28=0, "-", B22/B28)</f>
        <v>2.6891891891891891E-2</v>
      </c>
      <c r="D22" s="55">
        <v>78</v>
      </c>
      <c r="E22" s="78">
        <f>IF(D28=0, "-", D22/D28)</f>
        <v>1.1910215300045808E-2</v>
      </c>
      <c r="F22" s="128">
        <v>527</v>
      </c>
      <c r="G22" s="138">
        <f>IF(F28=0, "-", F22/F28)</f>
        <v>2.1351592253464061E-2</v>
      </c>
      <c r="H22" s="55">
        <v>366</v>
      </c>
      <c r="I22" s="78">
        <f>IF(H28=0, "-", H22/H28)</f>
        <v>1.2766402734661132E-2</v>
      </c>
      <c r="J22" s="77">
        <f t="shared" si="0"/>
        <v>1.5512820512820513</v>
      </c>
      <c r="K22" s="78">
        <f t="shared" si="1"/>
        <v>0.43989071038251365</v>
      </c>
    </row>
    <row r="23" spans="1:11" x14ac:dyDescent="0.2">
      <c r="A23" s="20" t="s">
        <v>91</v>
      </c>
      <c r="B23" s="55">
        <v>65</v>
      </c>
      <c r="C23" s="138">
        <f>IF(B28=0, "-", B23/B28)</f>
        <v>8.7837837837837843E-3</v>
      </c>
      <c r="D23" s="55">
        <v>73</v>
      </c>
      <c r="E23" s="78">
        <f>IF(D28=0, "-", D23/D28)</f>
        <v>1.1146739960299282E-2</v>
      </c>
      <c r="F23" s="128">
        <v>223</v>
      </c>
      <c r="G23" s="138">
        <f>IF(F28=0, "-", F23/F28)</f>
        <v>9.0349242362855516E-3</v>
      </c>
      <c r="H23" s="55">
        <v>246</v>
      </c>
      <c r="I23" s="78">
        <f>IF(H28=0, "-", H23/H28)</f>
        <v>8.5806969200181386E-3</v>
      </c>
      <c r="J23" s="77">
        <f t="shared" si="0"/>
        <v>-0.1095890410958904</v>
      </c>
      <c r="K23" s="78">
        <f t="shared" si="1"/>
        <v>-9.3495934959349589E-2</v>
      </c>
    </row>
    <row r="24" spans="1:11" x14ac:dyDescent="0.2">
      <c r="A24" s="20" t="s">
        <v>94</v>
      </c>
      <c r="B24" s="55">
        <v>32</v>
      </c>
      <c r="C24" s="138">
        <f>IF(B28=0, "-", B24/B28)</f>
        <v>4.3243243243243244E-3</v>
      </c>
      <c r="D24" s="55">
        <v>0</v>
      </c>
      <c r="E24" s="78">
        <f>IF(D28=0, "-", D24/D28)</f>
        <v>0</v>
      </c>
      <c r="F24" s="128">
        <v>94</v>
      </c>
      <c r="G24" s="138">
        <f>IF(F28=0, "-", F24/F28)</f>
        <v>3.8084434000486183E-3</v>
      </c>
      <c r="H24" s="55">
        <v>0</v>
      </c>
      <c r="I24" s="78">
        <f>IF(H28=0, "-", H24/H28)</f>
        <v>0</v>
      </c>
      <c r="J24" s="77" t="str">
        <f t="shared" si="0"/>
        <v>-</v>
      </c>
      <c r="K24" s="78" t="str">
        <f t="shared" si="1"/>
        <v>-</v>
      </c>
    </row>
    <row r="25" spans="1:11" x14ac:dyDescent="0.2">
      <c r="A25" s="20" t="s">
        <v>97</v>
      </c>
      <c r="B25" s="55">
        <v>2535</v>
      </c>
      <c r="C25" s="138">
        <f>IF(B28=0, "-", B25/B28)</f>
        <v>0.34256756756756757</v>
      </c>
      <c r="D25" s="55">
        <v>2055</v>
      </c>
      <c r="E25" s="78">
        <f>IF(D28=0, "-", D25/D28)</f>
        <v>0.31378836463582227</v>
      </c>
      <c r="F25" s="128">
        <v>7990</v>
      </c>
      <c r="G25" s="138">
        <f>IF(F28=0, "-", F25/F28)</f>
        <v>0.32371768900413256</v>
      </c>
      <c r="H25" s="55">
        <v>9149</v>
      </c>
      <c r="I25" s="78">
        <f>IF(H28=0, "-", H25/H28)</f>
        <v>0.31912518748473961</v>
      </c>
      <c r="J25" s="77">
        <f t="shared" si="0"/>
        <v>0.23357664233576642</v>
      </c>
      <c r="K25" s="78">
        <f t="shared" si="1"/>
        <v>-0.1266805115313149</v>
      </c>
    </row>
    <row r="26" spans="1:11" x14ac:dyDescent="0.2">
      <c r="A26" s="20" t="s">
        <v>98</v>
      </c>
      <c r="B26" s="55">
        <v>388</v>
      </c>
      <c r="C26" s="138">
        <f>IF(B28=0, "-", B26/B28)</f>
        <v>5.2432432432432431E-2</v>
      </c>
      <c r="D26" s="55">
        <v>338</v>
      </c>
      <c r="E26" s="78">
        <f>IF(D28=0, "-", D26/D28)</f>
        <v>5.161093296686517E-2</v>
      </c>
      <c r="F26" s="128">
        <v>1026</v>
      </c>
      <c r="G26" s="138">
        <f>IF(F28=0, "-", F26/F28)</f>
        <v>4.1568754557977476E-2</v>
      </c>
      <c r="H26" s="55">
        <v>1309</v>
      </c>
      <c r="I26" s="78">
        <f>IF(H28=0, "-", H26/H28)</f>
        <v>4.5659074261397328E-2</v>
      </c>
      <c r="J26" s="77">
        <f t="shared" si="0"/>
        <v>0.14792899408284024</v>
      </c>
      <c r="K26" s="78">
        <f t="shared" si="1"/>
        <v>-0.21619556913674562</v>
      </c>
    </row>
    <row r="27" spans="1:11" x14ac:dyDescent="0.2">
      <c r="A27" s="129"/>
      <c r="B27" s="82"/>
      <c r="D27" s="82"/>
      <c r="E27" s="86"/>
      <c r="F27" s="130"/>
      <c r="H27" s="82"/>
      <c r="I27" s="86"/>
      <c r="J27" s="85"/>
      <c r="K27" s="86"/>
    </row>
    <row r="28" spans="1:11" s="38" customFormat="1" x14ac:dyDescent="0.2">
      <c r="A28" s="131" t="s">
        <v>587</v>
      </c>
      <c r="B28" s="32">
        <f>SUM(B7:B27)</f>
        <v>7400</v>
      </c>
      <c r="C28" s="132">
        <v>1</v>
      </c>
      <c r="D28" s="32">
        <f>SUM(D7:D27)</f>
        <v>6549</v>
      </c>
      <c r="E28" s="133">
        <v>1</v>
      </c>
      <c r="F28" s="121">
        <f>SUM(F7:F27)</f>
        <v>24682</v>
      </c>
      <c r="G28" s="134">
        <v>1</v>
      </c>
      <c r="H28" s="32">
        <f>SUM(H7:H27)</f>
        <v>28669</v>
      </c>
      <c r="I28" s="133">
        <v>1</v>
      </c>
      <c r="J28" s="35">
        <f>IF(D28=0, "-", (B28-D28)/D28)</f>
        <v>0.12994350282485875</v>
      </c>
      <c r="K28" s="36">
        <f>IF(H28=0, "-", (F28-H28)/H28)</f>
        <v>-0.13907007569151347</v>
      </c>
    </row>
  </sheetData>
  <mergeCells count="9">
    <mergeCell ref="B5:C5"/>
    <mergeCell ref="D5:E5"/>
    <mergeCell ref="F5:G5"/>
    <mergeCell ref="H5:I5"/>
    <mergeCell ref="B1:K1"/>
    <mergeCell ref="B2:K2"/>
    <mergeCell ref="B4:E4"/>
    <mergeCell ref="F4:I4"/>
    <mergeCell ref="J4:K4"/>
  </mergeCells>
  <printOptions horizontalCentered="1"/>
  <pageMargins left="0.39370078740157483" right="0.39370078740157483" top="0.39370078740157483" bottom="0.59055118110236227" header="0.39370078740157483" footer="0.19685039370078741"/>
  <pageSetup paperSize="9" scale="90" fitToHeight="0"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320D7E-DB4A-4D86-B3E3-09FBD3174449}">
  <sheetPr>
    <pageSetUpPr fitToPage="1"/>
  </sheetPr>
  <dimension ref="A1:K55"/>
  <sheetViews>
    <sheetView tabSelected="1" workbookViewId="0">
      <selection activeCell="M1" sqref="M1"/>
    </sheetView>
  </sheetViews>
  <sheetFormatPr defaultRowHeight="12.75" x14ac:dyDescent="0.2"/>
  <cols>
    <col min="1" max="1" width="34.85546875" style="1" bestFit="1" customWidth="1"/>
    <col min="2" max="2" width="7.28515625" style="1" bestFit="1" customWidth="1"/>
    <col min="3" max="3" width="7.28515625" style="1" customWidth="1"/>
    <col min="4" max="4" width="7.28515625" style="1" bestFit="1" customWidth="1"/>
    <col min="5" max="5" width="7.28515625" style="1" customWidth="1"/>
    <col min="6" max="6" width="7.28515625" style="1" bestFit="1" customWidth="1"/>
    <col min="7" max="7" width="7.28515625" style="1" customWidth="1"/>
    <col min="8" max="8" width="7.28515625" style="1" bestFit="1" customWidth="1"/>
    <col min="9" max="9" width="7.28515625" style="1" customWidth="1"/>
    <col min="10" max="11" width="7.7109375" style="1" customWidth="1"/>
    <col min="12" max="256" width="8.7109375" style="1"/>
    <col min="257" max="257" width="34.7109375" style="1" customWidth="1"/>
    <col min="258" max="258" width="7.28515625" style="1" bestFit="1" customWidth="1"/>
    <col min="259" max="259" width="7.28515625" style="1" customWidth="1"/>
    <col min="260" max="260" width="7.28515625" style="1" bestFit="1" customWidth="1"/>
    <col min="261" max="261" width="7.28515625" style="1" customWidth="1"/>
    <col min="262" max="262" width="7.28515625" style="1" bestFit="1" customWidth="1"/>
    <col min="263" max="263" width="7.28515625" style="1" customWidth="1"/>
    <col min="264" max="264" width="7.28515625" style="1" bestFit="1" customWidth="1"/>
    <col min="265" max="265" width="7.28515625" style="1" customWidth="1"/>
    <col min="266" max="267" width="7.7109375" style="1" customWidth="1"/>
    <col min="268" max="512" width="8.7109375" style="1"/>
    <col min="513" max="513" width="34.7109375" style="1" customWidth="1"/>
    <col min="514" max="514" width="7.28515625" style="1" bestFit="1" customWidth="1"/>
    <col min="515" max="515" width="7.28515625" style="1" customWidth="1"/>
    <col min="516" max="516" width="7.28515625" style="1" bestFit="1" customWidth="1"/>
    <col min="517" max="517" width="7.28515625" style="1" customWidth="1"/>
    <col min="518" max="518" width="7.28515625" style="1" bestFit="1" customWidth="1"/>
    <col min="519" max="519" width="7.28515625" style="1" customWidth="1"/>
    <col min="520" max="520" width="7.28515625" style="1" bestFit="1" customWidth="1"/>
    <col min="521" max="521" width="7.28515625" style="1" customWidth="1"/>
    <col min="522" max="523" width="7.7109375" style="1" customWidth="1"/>
    <col min="524" max="768" width="8.7109375" style="1"/>
    <col min="769" max="769" width="34.7109375" style="1" customWidth="1"/>
    <col min="770" max="770" width="7.28515625" style="1" bestFit="1" customWidth="1"/>
    <col min="771" max="771" width="7.28515625" style="1" customWidth="1"/>
    <col min="772" max="772" width="7.28515625" style="1" bestFit="1" customWidth="1"/>
    <col min="773" max="773" width="7.28515625" style="1" customWidth="1"/>
    <col min="774" max="774" width="7.28515625" style="1" bestFit="1" customWidth="1"/>
    <col min="775" max="775" width="7.28515625" style="1" customWidth="1"/>
    <col min="776" max="776" width="7.28515625" style="1" bestFit="1" customWidth="1"/>
    <col min="777" max="777" width="7.28515625" style="1" customWidth="1"/>
    <col min="778" max="779" width="7.7109375" style="1" customWidth="1"/>
    <col min="780" max="1024" width="8.7109375" style="1"/>
    <col min="1025" max="1025" width="34.7109375" style="1" customWidth="1"/>
    <col min="1026" max="1026" width="7.28515625" style="1" bestFit="1" customWidth="1"/>
    <col min="1027" max="1027" width="7.28515625" style="1" customWidth="1"/>
    <col min="1028" max="1028" width="7.28515625" style="1" bestFit="1" customWidth="1"/>
    <col min="1029" max="1029" width="7.28515625" style="1" customWidth="1"/>
    <col min="1030" max="1030" width="7.28515625" style="1" bestFit="1" customWidth="1"/>
    <col min="1031" max="1031" width="7.28515625" style="1" customWidth="1"/>
    <col min="1032" max="1032" width="7.28515625" style="1" bestFit="1" customWidth="1"/>
    <col min="1033" max="1033" width="7.28515625" style="1" customWidth="1"/>
    <col min="1034" max="1035" width="7.7109375" style="1" customWidth="1"/>
    <col min="1036" max="1280" width="8.7109375" style="1"/>
    <col min="1281" max="1281" width="34.7109375" style="1" customWidth="1"/>
    <col min="1282" max="1282" width="7.28515625" style="1" bestFit="1" customWidth="1"/>
    <col min="1283" max="1283" width="7.28515625" style="1" customWidth="1"/>
    <col min="1284" max="1284" width="7.28515625" style="1" bestFit="1" customWidth="1"/>
    <col min="1285" max="1285" width="7.28515625" style="1" customWidth="1"/>
    <col min="1286" max="1286" width="7.28515625" style="1" bestFit="1" customWidth="1"/>
    <col min="1287" max="1287" width="7.28515625" style="1" customWidth="1"/>
    <col min="1288" max="1288" width="7.28515625" style="1" bestFit="1" customWidth="1"/>
    <col min="1289" max="1289" width="7.28515625" style="1" customWidth="1"/>
    <col min="1290" max="1291" width="7.7109375" style="1" customWidth="1"/>
    <col min="1292" max="1536" width="8.7109375" style="1"/>
    <col min="1537" max="1537" width="34.7109375" style="1" customWidth="1"/>
    <col min="1538" max="1538" width="7.28515625" style="1" bestFit="1" customWidth="1"/>
    <col min="1539" max="1539" width="7.28515625" style="1" customWidth="1"/>
    <col min="1540" max="1540" width="7.28515625" style="1" bestFit="1" customWidth="1"/>
    <col min="1541" max="1541" width="7.28515625" style="1" customWidth="1"/>
    <col min="1542" max="1542" width="7.28515625" style="1" bestFit="1" customWidth="1"/>
    <col min="1543" max="1543" width="7.28515625" style="1" customWidth="1"/>
    <col min="1544" max="1544" width="7.28515625" style="1" bestFit="1" customWidth="1"/>
    <col min="1545" max="1545" width="7.28515625" style="1" customWidth="1"/>
    <col min="1546" max="1547" width="7.7109375" style="1" customWidth="1"/>
    <col min="1548" max="1792" width="8.7109375" style="1"/>
    <col min="1793" max="1793" width="34.7109375" style="1" customWidth="1"/>
    <col min="1794" max="1794" width="7.28515625" style="1" bestFit="1" customWidth="1"/>
    <col min="1795" max="1795" width="7.28515625" style="1" customWidth="1"/>
    <col min="1796" max="1796" width="7.28515625" style="1" bestFit="1" customWidth="1"/>
    <col min="1797" max="1797" width="7.28515625" style="1" customWidth="1"/>
    <col min="1798" max="1798" width="7.28515625" style="1" bestFit="1" customWidth="1"/>
    <col min="1799" max="1799" width="7.28515625" style="1" customWidth="1"/>
    <col min="1800" max="1800" width="7.28515625" style="1" bestFit="1" customWidth="1"/>
    <col min="1801" max="1801" width="7.28515625" style="1" customWidth="1"/>
    <col min="1802" max="1803" width="7.7109375" style="1" customWidth="1"/>
    <col min="1804" max="2048" width="8.7109375" style="1"/>
    <col min="2049" max="2049" width="34.7109375" style="1" customWidth="1"/>
    <col min="2050" max="2050" width="7.28515625" style="1" bestFit="1" customWidth="1"/>
    <col min="2051" max="2051" width="7.28515625" style="1" customWidth="1"/>
    <col min="2052" max="2052" width="7.28515625" style="1" bestFit="1" customWidth="1"/>
    <col min="2053" max="2053" width="7.28515625" style="1" customWidth="1"/>
    <col min="2054" max="2054" width="7.28515625" style="1" bestFit="1" customWidth="1"/>
    <col min="2055" max="2055" width="7.28515625" style="1" customWidth="1"/>
    <col min="2056" max="2056" width="7.28515625" style="1" bestFit="1" customWidth="1"/>
    <col min="2057" max="2057" width="7.28515625" style="1" customWidth="1"/>
    <col min="2058" max="2059" width="7.7109375" style="1" customWidth="1"/>
    <col min="2060" max="2304" width="8.7109375" style="1"/>
    <col min="2305" max="2305" width="34.7109375" style="1" customWidth="1"/>
    <col min="2306" max="2306" width="7.28515625" style="1" bestFit="1" customWidth="1"/>
    <col min="2307" max="2307" width="7.28515625" style="1" customWidth="1"/>
    <col min="2308" max="2308" width="7.28515625" style="1" bestFit="1" customWidth="1"/>
    <col min="2309" max="2309" width="7.28515625" style="1" customWidth="1"/>
    <col min="2310" max="2310" width="7.28515625" style="1" bestFit="1" customWidth="1"/>
    <col min="2311" max="2311" width="7.28515625" style="1" customWidth="1"/>
    <col min="2312" max="2312" width="7.28515625" style="1" bestFit="1" customWidth="1"/>
    <col min="2313" max="2313" width="7.28515625" style="1" customWidth="1"/>
    <col min="2314" max="2315" width="7.7109375" style="1" customWidth="1"/>
    <col min="2316" max="2560" width="8.7109375" style="1"/>
    <col min="2561" max="2561" width="34.7109375" style="1" customWidth="1"/>
    <col min="2562" max="2562" width="7.28515625" style="1" bestFit="1" customWidth="1"/>
    <col min="2563" max="2563" width="7.28515625" style="1" customWidth="1"/>
    <col min="2564" max="2564" width="7.28515625" style="1" bestFit="1" customWidth="1"/>
    <col min="2565" max="2565" width="7.28515625" style="1" customWidth="1"/>
    <col min="2566" max="2566" width="7.28515625" style="1" bestFit="1" customWidth="1"/>
    <col min="2567" max="2567" width="7.28515625" style="1" customWidth="1"/>
    <col min="2568" max="2568" width="7.28515625" style="1" bestFit="1" customWidth="1"/>
    <col min="2569" max="2569" width="7.28515625" style="1" customWidth="1"/>
    <col min="2570" max="2571" width="7.7109375" style="1" customWidth="1"/>
    <col min="2572" max="2816" width="8.7109375" style="1"/>
    <col min="2817" max="2817" width="34.7109375" style="1" customWidth="1"/>
    <col min="2818" max="2818" width="7.28515625" style="1" bestFit="1" customWidth="1"/>
    <col min="2819" max="2819" width="7.28515625" style="1" customWidth="1"/>
    <col min="2820" max="2820" width="7.28515625" style="1" bestFit="1" customWidth="1"/>
    <col min="2821" max="2821" width="7.28515625" style="1" customWidth="1"/>
    <col min="2822" max="2822" width="7.28515625" style="1" bestFit="1" customWidth="1"/>
    <col min="2823" max="2823" width="7.28515625" style="1" customWidth="1"/>
    <col min="2824" max="2824" width="7.28515625" style="1" bestFit="1" customWidth="1"/>
    <col min="2825" max="2825" width="7.28515625" style="1" customWidth="1"/>
    <col min="2826" max="2827" width="7.7109375" style="1" customWidth="1"/>
    <col min="2828" max="3072" width="8.7109375" style="1"/>
    <col min="3073" max="3073" width="34.7109375" style="1" customWidth="1"/>
    <col min="3074" max="3074" width="7.28515625" style="1" bestFit="1" customWidth="1"/>
    <col min="3075" max="3075" width="7.28515625" style="1" customWidth="1"/>
    <col min="3076" max="3076" width="7.28515625" style="1" bestFit="1" customWidth="1"/>
    <col min="3077" max="3077" width="7.28515625" style="1" customWidth="1"/>
    <col min="3078" max="3078" width="7.28515625" style="1" bestFit="1" customWidth="1"/>
    <col min="3079" max="3079" width="7.28515625" style="1" customWidth="1"/>
    <col min="3080" max="3080" width="7.28515625" style="1" bestFit="1" customWidth="1"/>
    <col min="3081" max="3081" width="7.28515625" style="1" customWidth="1"/>
    <col min="3082" max="3083" width="7.7109375" style="1" customWidth="1"/>
    <col min="3084" max="3328" width="8.7109375" style="1"/>
    <col min="3329" max="3329" width="34.7109375" style="1" customWidth="1"/>
    <col min="3330" max="3330" width="7.28515625" style="1" bestFit="1" customWidth="1"/>
    <col min="3331" max="3331" width="7.28515625" style="1" customWidth="1"/>
    <col min="3332" max="3332" width="7.28515625" style="1" bestFit="1" customWidth="1"/>
    <col min="3333" max="3333" width="7.28515625" style="1" customWidth="1"/>
    <col min="3334" max="3334" width="7.28515625" style="1" bestFit="1" customWidth="1"/>
    <col min="3335" max="3335" width="7.28515625" style="1" customWidth="1"/>
    <col min="3336" max="3336" width="7.28515625" style="1" bestFit="1" customWidth="1"/>
    <col min="3337" max="3337" width="7.28515625" style="1" customWidth="1"/>
    <col min="3338" max="3339" width="7.7109375" style="1" customWidth="1"/>
    <col min="3340" max="3584" width="8.7109375" style="1"/>
    <col min="3585" max="3585" width="34.7109375" style="1" customWidth="1"/>
    <col min="3586" max="3586" width="7.28515625" style="1" bestFit="1" customWidth="1"/>
    <col min="3587" max="3587" width="7.28515625" style="1" customWidth="1"/>
    <col min="3588" max="3588" width="7.28515625" style="1" bestFit="1" customWidth="1"/>
    <col min="3589" max="3589" width="7.28515625" style="1" customWidth="1"/>
    <col min="3590" max="3590" width="7.28515625" style="1" bestFit="1" customWidth="1"/>
    <col min="3591" max="3591" width="7.28515625" style="1" customWidth="1"/>
    <col min="3592" max="3592" width="7.28515625" style="1" bestFit="1" customWidth="1"/>
    <col min="3593" max="3593" width="7.28515625" style="1" customWidth="1"/>
    <col min="3594" max="3595" width="7.7109375" style="1" customWidth="1"/>
    <col min="3596" max="3840" width="8.7109375" style="1"/>
    <col min="3841" max="3841" width="34.7109375" style="1" customWidth="1"/>
    <col min="3842" max="3842" width="7.28515625" style="1" bestFit="1" customWidth="1"/>
    <col min="3843" max="3843" width="7.28515625" style="1" customWidth="1"/>
    <col min="3844" max="3844" width="7.28515625" style="1" bestFit="1" customWidth="1"/>
    <col min="3845" max="3845" width="7.28515625" style="1" customWidth="1"/>
    <col min="3846" max="3846" width="7.28515625" style="1" bestFit="1" customWidth="1"/>
    <col min="3847" max="3847" width="7.28515625" style="1" customWidth="1"/>
    <col min="3848" max="3848" width="7.28515625" style="1" bestFit="1" customWidth="1"/>
    <col min="3849" max="3849" width="7.28515625" style="1" customWidth="1"/>
    <col min="3850" max="3851" width="7.7109375" style="1" customWidth="1"/>
    <col min="3852" max="4096" width="8.7109375" style="1"/>
    <col min="4097" max="4097" width="34.7109375" style="1" customWidth="1"/>
    <col min="4098" max="4098" width="7.28515625" style="1" bestFit="1" customWidth="1"/>
    <col min="4099" max="4099" width="7.28515625" style="1" customWidth="1"/>
    <col min="4100" max="4100" width="7.28515625" style="1" bestFit="1" customWidth="1"/>
    <col min="4101" max="4101" width="7.28515625" style="1" customWidth="1"/>
    <col min="4102" max="4102" width="7.28515625" style="1" bestFit="1" customWidth="1"/>
    <col min="4103" max="4103" width="7.28515625" style="1" customWidth="1"/>
    <col min="4104" max="4104" width="7.28515625" style="1" bestFit="1" customWidth="1"/>
    <col min="4105" max="4105" width="7.28515625" style="1" customWidth="1"/>
    <col min="4106" max="4107" width="7.7109375" style="1" customWidth="1"/>
    <col min="4108" max="4352" width="8.7109375" style="1"/>
    <col min="4353" max="4353" width="34.7109375" style="1" customWidth="1"/>
    <col min="4354" max="4354" width="7.28515625" style="1" bestFit="1" customWidth="1"/>
    <col min="4355" max="4355" width="7.28515625" style="1" customWidth="1"/>
    <col min="4356" max="4356" width="7.28515625" style="1" bestFit="1" customWidth="1"/>
    <col min="4357" max="4357" width="7.28515625" style="1" customWidth="1"/>
    <col min="4358" max="4358" width="7.28515625" style="1" bestFit="1" customWidth="1"/>
    <col min="4359" max="4359" width="7.28515625" style="1" customWidth="1"/>
    <col min="4360" max="4360" width="7.28515625" style="1" bestFit="1" customWidth="1"/>
    <col min="4361" max="4361" width="7.28515625" style="1" customWidth="1"/>
    <col min="4362" max="4363" width="7.7109375" style="1" customWidth="1"/>
    <col min="4364" max="4608" width="8.7109375" style="1"/>
    <col min="4609" max="4609" width="34.7109375" style="1" customWidth="1"/>
    <col min="4610" max="4610" width="7.28515625" style="1" bestFit="1" customWidth="1"/>
    <col min="4611" max="4611" width="7.28515625" style="1" customWidth="1"/>
    <col min="4612" max="4612" width="7.28515625" style="1" bestFit="1" customWidth="1"/>
    <col min="4613" max="4613" width="7.28515625" style="1" customWidth="1"/>
    <col min="4614" max="4614" width="7.28515625" style="1" bestFit="1" customWidth="1"/>
    <col min="4615" max="4615" width="7.28515625" style="1" customWidth="1"/>
    <col min="4616" max="4616" width="7.28515625" style="1" bestFit="1" customWidth="1"/>
    <col min="4617" max="4617" width="7.28515625" style="1" customWidth="1"/>
    <col min="4618" max="4619" width="7.7109375" style="1" customWidth="1"/>
    <col min="4620" max="4864" width="8.7109375" style="1"/>
    <col min="4865" max="4865" width="34.7109375" style="1" customWidth="1"/>
    <col min="4866" max="4866" width="7.28515625" style="1" bestFit="1" customWidth="1"/>
    <col min="4867" max="4867" width="7.28515625" style="1" customWidth="1"/>
    <col min="4868" max="4868" width="7.28515625" style="1" bestFit="1" customWidth="1"/>
    <col min="4869" max="4869" width="7.28515625" style="1" customWidth="1"/>
    <col min="4870" max="4870" width="7.28515625" style="1" bestFit="1" customWidth="1"/>
    <col min="4871" max="4871" width="7.28515625" style="1" customWidth="1"/>
    <col min="4872" max="4872" width="7.28515625" style="1" bestFit="1" customWidth="1"/>
    <col min="4873" max="4873" width="7.28515625" style="1" customWidth="1"/>
    <col min="4874" max="4875" width="7.7109375" style="1" customWidth="1"/>
    <col min="4876" max="5120" width="8.7109375" style="1"/>
    <col min="5121" max="5121" width="34.7109375" style="1" customWidth="1"/>
    <col min="5122" max="5122" width="7.28515625" style="1" bestFit="1" customWidth="1"/>
    <col min="5123" max="5123" width="7.28515625" style="1" customWidth="1"/>
    <col min="5124" max="5124" width="7.28515625" style="1" bestFit="1" customWidth="1"/>
    <col min="5125" max="5125" width="7.28515625" style="1" customWidth="1"/>
    <col min="5126" max="5126" width="7.28515625" style="1" bestFit="1" customWidth="1"/>
    <col min="5127" max="5127" width="7.28515625" style="1" customWidth="1"/>
    <col min="5128" max="5128" width="7.28515625" style="1" bestFit="1" customWidth="1"/>
    <col min="5129" max="5129" width="7.28515625" style="1" customWidth="1"/>
    <col min="5130" max="5131" width="7.7109375" style="1" customWidth="1"/>
    <col min="5132" max="5376" width="8.7109375" style="1"/>
    <col min="5377" max="5377" width="34.7109375" style="1" customWidth="1"/>
    <col min="5378" max="5378" width="7.28515625" style="1" bestFit="1" customWidth="1"/>
    <col min="5379" max="5379" width="7.28515625" style="1" customWidth="1"/>
    <col min="5380" max="5380" width="7.28515625" style="1" bestFit="1" customWidth="1"/>
    <col min="5381" max="5381" width="7.28515625" style="1" customWidth="1"/>
    <col min="5382" max="5382" width="7.28515625" style="1" bestFit="1" customWidth="1"/>
    <col min="5383" max="5383" width="7.28515625" style="1" customWidth="1"/>
    <col min="5384" max="5384" width="7.28515625" style="1" bestFit="1" customWidth="1"/>
    <col min="5385" max="5385" width="7.28515625" style="1" customWidth="1"/>
    <col min="5386" max="5387" width="7.7109375" style="1" customWidth="1"/>
    <col min="5388" max="5632" width="8.7109375" style="1"/>
    <col min="5633" max="5633" width="34.7109375" style="1" customWidth="1"/>
    <col min="5634" max="5634" width="7.28515625" style="1" bestFit="1" customWidth="1"/>
    <col min="5635" max="5635" width="7.28515625" style="1" customWidth="1"/>
    <col min="5636" max="5636" width="7.28515625" style="1" bestFit="1" customWidth="1"/>
    <col min="5637" max="5637" width="7.28515625" style="1" customWidth="1"/>
    <col min="5638" max="5638" width="7.28515625" style="1" bestFit="1" customWidth="1"/>
    <col min="5639" max="5639" width="7.28515625" style="1" customWidth="1"/>
    <col min="5640" max="5640" width="7.28515625" style="1" bestFit="1" customWidth="1"/>
    <col min="5641" max="5641" width="7.28515625" style="1" customWidth="1"/>
    <col min="5642" max="5643" width="7.7109375" style="1" customWidth="1"/>
    <col min="5644" max="5888" width="8.7109375" style="1"/>
    <col min="5889" max="5889" width="34.7109375" style="1" customWidth="1"/>
    <col min="5890" max="5890" width="7.28515625" style="1" bestFit="1" customWidth="1"/>
    <col min="5891" max="5891" width="7.28515625" style="1" customWidth="1"/>
    <col min="5892" max="5892" width="7.28515625" style="1" bestFit="1" customWidth="1"/>
    <col min="5893" max="5893" width="7.28515625" style="1" customWidth="1"/>
    <col min="5894" max="5894" width="7.28515625" style="1" bestFit="1" customWidth="1"/>
    <col min="5895" max="5895" width="7.28515625" style="1" customWidth="1"/>
    <col min="5896" max="5896" width="7.28515625" style="1" bestFit="1" customWidth="1"/>
    <col min="5897" max="5897" width="7.28515625" style="1" customWidth="1"/>
    <col min="5898" max="5899" width="7.7109375" style="1" customWidth="1"/>
    <col min="5900" max="6144" width="8.7109375" style="1"/>
    <col min="6145" max="6145" width="34.7109375" style="1" customWidth="1"/>
    <col min="6146" max="6146" width="7.28515625" style="1" bestFit="1" customWidth="1"/>
    <col min="6147" max="6147" width="7.28515625" style="1" customWidth="1"/>
    <col min="6148" max="6148" width="7.28515625" style="1" bestFit="1" customWidth="1"/>
    <col min="6149" max="6149" width="7.28515625" style="1" customWidth="1"/>
    <col min="6150" max="6150" width="7.28515625" style="1" bestFit="1" customWidth="1"/>
    <col min="6151" max="6151" width="7.28515625" style="1" customWidth="1"/>
    <col min="6152" max="6152" width="7.28515625" style="1" bestFit="1" customWidth="1"/>
    <col min="6153" max="6153" width="7.28515625" style="1" customWidth="1"/>
    <col min="6154" max="6155" width="7.7109375" style="1" customWidth="1"/>
    <col min="6156" max="6400" width="8.7109375" style="1"/>
    <col min="6401" max="6401" width="34.7109375" style="1" customWidth="1"/>
    <col min="6402" max="6402" width="7.28515625" style="1" bestFit="1" customWidth="1"/>
    <col min="6403" max="6403" width="7.28515625" style="1" customWidth="1"/>
    <col min="6404" max="6404" width="7.28515625" style="1" bestFit="1" customWidth="1"/>
    <col min="6405" max="6405" width="7.28515625" style="1" customWidth="1"/>
    <col min="6406" max="6406" width="7.28515625" style="1" bestFit="1" customWidth="1"/>
    <col min="6407" max="6407" width="7.28515625" style="1" customWidth="1"/>
    <col min="6408" max="6408" width="7.28515625" style="1" bestFit="1" customWidth="1"/>
    <col min="6409" max="6409" width="7.28515625" style="1" customWidth="1"/>
    <col min="6410" max="6411" width="7.7109375" style="1" customWidth="1"/>
    <col min="6412" max="6656" width="8.7109375" style="1"/>
    <col min="6657" max="6657" width="34.7109375" style="1" customWidth="1"/>
    <col min="6658" max="6658" width="7.28515625" style="1" bestFit="1" customWidth="1"/>
    <col min="6659" max="6659" width="7.28515625" style="1" customWidth="1"/>
    <col min="6660" max="6660" width="7.28515625" style="1" bestFit="1" customWidth="1"/>
    <col min="6661" max="6661" width="7.28515625" style="1" customWidth="1"/>
    <col min="6662" max="6662" width="7.28515625" style="1" bestFit="1" customWidth="1"/>
    <col min="6663" max="6663" width="7.28515625" style="1" customWidth="1"/>
    <col min="6664" max="6664" width="7.28515625" style="1" bestFit="1" customWidth="1"/>
    <col min="6665" max="6665" width="7.28515625" style="1" customWidth="1"/>
    <col min="6666" max="6667" width="7.7109375" style="1" customWidth="1"/>
    <col min="6668" max="6912" width="8.7109375" style="1"/>
    <col min="6913" max="6913" width="34.7109375" style="1" customWidth="1"/>
    <col min="6914" max="6914" width="7.28515625" style="1" bestFit="1" customWidth="1"/>
    <col min="6915" max="6915" width="7.28515625" style="1" customWidth="1"/>
    <col min="6916" max="6916" width="7.28515625" style="1" bestFit="1" customWidth="1"/>
    <col min="6917" max="6917" width="7.28515625" style="1" customWidth="1"/>
    <col min="6918" max="6918" width="7.28515625" style="1" bestFit="1" customWidth="1"/>
    <col min="6919" max="6919" width="7.28515625" style="1" customWidth="1"/>
    <col min="6920" max="6920" width="7.28515625" style="1" bestFit="1" customWidth="1"/>
    <col min="6921" max="6921" width="7.28515625" style="1" customWidth="1"/>
    <col min="6922" max="6923" width="7.7109375" style="1" customWidth="1"/>
    <col min="6924" max="7168" width="8.7109375" style="1"/>
    <col min="7169" max="7169" width="34.7109375" style="1" customWidth="1"/>
    <col min="7170" max="7170" width="7.28515625" style="1" bestFit="1" customWidth="1"/>
    <col min="7171" max="7171" width="7.28515625" style="1" customWidth="1"/>
    <col min="7172" max="7172" width="7.28515625" style="1" bestFit="1" customWidth="1"/>
    <col min="7173" max="7173" width="7.28515625" style="1" customWidth="1"/>
    <col min="7174" max="7174" width="7.28515625" style="1" bestFit="1" customWidth="1"/>
    <col min="7175" max="7175" width="7.28515625" style="1" customWidth="1"/>
    <col min="7176" max="7176" width="7.28515625" style="1" bestFit="1" customWidth="1"/>
    <col min="7177" max="7177" width="7.28515625" style="1" customWidth="1"/>
    <col min="7178" max="7179" width="7.7109375" style="1" customWidth="1"/>
    <col min="7180" max="7424" width="8.7109375" style="1"/>
    <col min="7425" max="7425" width="34.7109375" style="1" customWidth="1"/>
    <col min="7426" max="7426" width="7.28515625" style="1" bestFit="1" customWidth="1"/>
    <col min="7427" max="7427" width="7.28515625" style="1" customWidth="1"/>
    <col min="7428" max="7428" width="7.28515625" style="1" bestFit="1" customWidth="1"/>
    <col min="7429" max="7429" width="7.28515625" style="1" customWidth="1"/>
    <col min="7430" max="7430" width="7.28515625" style="1" bestFit="1" customWidth="1"/>
    <col min="7431" max="7431" width="7.28515625" style="1" customWidth="1"/>
    <col min="7432" max="7432" width="7.28515625" style="1" bestFit="1" customWidth="1"/>
    <col min="7433" max="7433" width="7.28515625" style="1" customWidth="1"/>
    <col min="7434" max="7435" width="7.7109375" style="1" customWidth="1"/>
    <col min="7436" max="7680" width="8.7109375" style="1"/>
    <col min="7681" max="7681" width="34.7109375" style="1" customWidth="1"/>
    <col min="7682" max="7682" width="7.28515625" style="1" bestFit="1" customWidth="1"/>
    <col min="7683" max="7683" width="7.28515625" style="1" customWidth="1"/>
    <col min="7684" max="7684" width="7.28515625" style="1" bestFit="1" customWidth="1"/>
    <col min="7685" max="7685" width="7.28515625" style="1" customWidth="1"/>
    <col min="7686" max="7686" width="7.28515625" style="1" bestFit="1" customWidth="1"/>
    <col min="7687" max="7687" width="7.28515625" style="1" customWidth="1"/>
    <col min="7688" max="7688" width="7.28515625" style="1" bestFit="1" customWidth="1"/>
    <col min="7689" max="7689" width="7.28515625" style="1" customWidth="1"/>
    <col min="7690" max="7691" width="7.7109375" style="1" customWidth="1"/>
    <col min="7692" max="7936" width="8.7109375" style="1"/>
    <col min="7937" max="7937" width="34.7109375" style="1" customWidth="1"/>
    <col min="7938" max="7938" width="7.28515625" style="1" bestFit="1" customWidth="1"/>
    <col min="7939" max="7939" width="7.28515625" style="1" customWidth="1"/>
    <col min="7940" max="7940" width="7.28515625" style="1" bestFit="1" customWidth="1"/>
    <col min="7941" max="7941" width="7.28515625" style="1" customWidth="1"/>
    <col min="7942" max="7942" width="7.28515625" style="1" bestFit="1" customWidth="1"/>
    <col min="7943" max="7943" width="7.28515625" style="1" customWidth="1"/>
    <col min="7944" max="7944" width="7.28515625" style="1" bestFit="1" customWidth="1"/>
    <col min="7945" max="7945" width="7.28515625" style="1" customWidth="1"/>
    <col min="7946" max="7947" width="7.7109375" style="1" customWidth="1"/>
    <col min="7948" max="8192" width="8.7109375" style="1"/>
    <col min="8193" max="8193" width="34.7109375" style="1" customWidth="1"/>
    <col min="8194" max="8194" width="7.28515625" style="1" bestFit="1" customWidth="1"/>
    <col min="8195" max="8195" width="7.28515625" style="1" customWidth="1"/>
    <col min="8196" max="8196" width="7.28515625" style="1" bestFit="1" customWidth="1"/>
    <col min="8197" max="8197" width="7.28515625" style="1" customWidth="1"/>
    <col min="8198" max="8198" width="7.28515625" style="1" bestFit="1" customWidth="1"/>
    <col min="8199" max="8199" width="7.28515625" style="1" customWidth="1"/>
    <col min="8200" max="8200" width="7.28515625" style="1" bestFit="1" customWidth="1"/>
    <col min="8201" max="8201" width="7.28515625" style="1" customWidth="1"/>
    <col min="8202" max="8203" width="7.7109375" style="1" customWidth="1"/>
    <col min="8204" max="8448" width="8.7109375" style="1"/>
    <col min="8449" max="8449" width="34.7109375" style="1" customWidth="1"/>
    <col min="8450" max="8450" width="7.28515625" style="1" bestFit="1" customWidth="1"/>
    <col min="8451" max="8451" width="7.28515625" style="1" customWidth="1"/>
    <col min="8452" max="8452" width="7.28515625" style="1" bestFit="1" customWidth="1"/>
    <col min="8453" max="8453" width="7.28515625" style="1" customWidth="1"/>
    <col min="8454" max="8454" width="7.28515625" style="1" bestFit="1" customWidth="1"/>
    <col min="8455" max="8455" width="7.28515625" style="1" customWidth="1"/>
    <col min="8456" max="8456" width="7.28515625" style="1" bestFit="1" customWidth="1"/>
    <col min="8457" max="8457" width="7.28515625" style="1" customWidth="1"/>
    <col min="8458" max="8459" width="7.7109375" style="1" customWidth="1"/>
    <col min="8460" max="8704" width="8.7109375" style="1"/>
    <col min="8705" max="8705" width="34.7109375" style="1" customWidth="1"/>
    <col min="8706" max="8706" width="7.28515625" style="1" bestFit="1" customWidth="1"/>
    <col min="8707" max="8707" width="7.28515625" style="1" customWidth="1"/>
    <col min="8708" max="8708" width="7.28515625" style="1" bestFit="1" customWidth="1"/>
    <col min="8709" max="8709" width="7.28515625" style="1" customWidth="1"/>
    <col min="8710" max="8710" width="7.28515625" style="1" bestFit="1" customWidth="1"/>
    <col min="8711" max="8711" width="7.28515625" style="1" customWidth="1"/>
    <col min="8712" max="8712" width="7.28515625" style="1" bestFit="1" customWidth="1"/>
    <col min="8713" max="8713" width="7.28515625" style="1" customWidth="1"/>
    <col min="8714" max="8715" width="7.7109375" style="1" customWidth="1"/>
    <col min="8716" max="8960" width="8.7109375" style="1"/>
    <col min="8961" max="8961" width="34.7109375" style="1" customWidth="1"/>
    <col min="8962" max="8962" width="7.28515625" style="1" bestFit="1" customWidth="1"/>
    <col min="8963" max="8963" width="7.28515625" style="1" customWidth="1"/>
    <col min="8964" max="8964" width="7.28515625" style="1" bestFit="1" customWidth="1"/>
    <col min="8965" max="8965" width="7.28515625" style="1" customWidth="1"/>
    <col min="8966" max="8966" width="7.28515625" style="1" bestFit="1" customWidth="1"/>
    <col min="8967" max="8967" width="7.28515625" style="1" customWidth="1"/>
    <col min="8968" max="8968" width="7.28515625" style="1" bestFit="1" customWidth="1"/>
    <col min="8969" max="8969" width="7.28515625" style="1" customWidth="1"/>
    <col min="8970" max="8971" width="7.7109375" style="1" customWidth="1"/>
    <col min="8972" max="9216" width="8.7109375" style="1"/>
    <col min="9217" max="9217" width="34.7109375" style="1" customWidth="1"/>
    <col min="9218" max="9218" width="7.28515625" style="1" bestFit="1" customWidth="1"/>
    <col min="9219" max="9219" width="7.28515625" style="1" customWidth="1"/>
    <col min="9220" max="9220" width="7.28515625" style="1" bestFit="1" customWidth="1"/>
    <col min="9221" max="9221" width="7.28515625" style="1" customWidth="1"/>
    <col min="9222" max="9222" width="7.28515625" style="1" bestFit="1" customWidth="1"/>
    <col min="9223" max="9223" width="7.28515625" style="1" customWidth="1"/>
    <col min="9224" max="9224" width="7.28515625" style="1" bestFit="1" customWidth="1"/>
    <col min="9225" max="9225" width="7.28515625" style="1" customWidth="1"/>
    <col min="9226" max="9227" width="7.7109375" style="1" customWidth="1"/>
    <col min="9228" max="9472" width="8.7109375" style="1"/>
    <col min="9473" max="9473" width="34.7109375" style="1" customWidth="1"/>
    <col min="9474" max="9474" width="7.28515625" style="1" bestFit="1" customWidth="1"/>
    <col min="9475" max="9475" width="7.28515625" style="1" customWidth="1"/>
    <col min="9476" max="9476" width="7.28515625" style="1" bestFit="1" customWidth="1"/>
    <col min="9477" max="9477" width="7.28515625" style="1" customWidth="1"/>
    <col min="9478" max="9478" width="7.28515625" style="1" bestFit="1" customWidth="1"/>
    <col min="9479" max="9479" width="7.28515625" style="1" customWidth="1"/>
    <col min="9480" max="9480" width="7.28515625" style="1" bestFit="1" customWidth="1"/>
    <col min="9481" max="9481" width="7.28515625" style="1" customWidth="1"/>
    <col min="9482" max="9483" width="7.7109375" style="1" customWidth="1"/>
    <col min="9484" max="9728" width="8.7109375" style="1"/>
    <col min="9729" max="9729" width="34.7109375" style="1" customWidth="1"/>
    <col min="9730" max="9730" width="7.28515625" style="1" bestFit="1" customWidth="1"/>
    <col min="9731" max="9731" width="7.28515625" style="1" customWidth="1"/>
    <col min="9732" max="9732" width="7.28515625" style="1" bestFit="1" customWidth="1"/>
    <col min="9733" max="9733" width="7.28515625" style="1" customWidth="1"/>
    <col min="9734" max="9734" width="7.28515625" style="1" bestFit="1" customWidth="1"/>
    <col min="9735" max="9735" width="7.28515625" style="1" customWidth="1"/>
    <col min="9736" max="9736" width="7.28515625" style="1" bestFit="1" customWidth="1"/>
    <col min="9737" max="9737" width="7.28515625" style="1" customWidth="1"/>
    <col min="9738" max="9739" width="7.7109375" style="1" customWidth="1"/>
    <col min="9740" max="9984" width="8.7109375" style="1"/>
    <col min="9985" max="9985" width="34.7109375" style="1" customWidth="1"/>
    <col min="9986" max="9986" width="7.28515625" style="1" bestFit="1" customWidth="1"/>
    <col min="9987" max="9987" width="7.28515625" style="1" customWidth="1"/>
    <col min="9988" max="9988" width="7.28515625" style="1" bestFit="1" customWidth="1"/>
    <col min="9989" max="9989" width="7.28515625" style="1" customWidth="1"/>
    <col min="9990" max="9990" width="7.28515625" style="1" bestFit="1" customWidth="1"/>
    <col min="9991" max="9991" width="7.28515625" style="1" customWidth="1"/>
    <col min="9992" max="9992" width="7.28515625" style="1" bestFit="1" customWidth="1"/>
    <col min="9993" max="9993" width="7.28515625" style="1" customWidth="1"/>
    <col min="9994" max="9995" width="7.7109375" style="1" customWidth="1"/>
    <col min="9996" max="10240" width="8.7109375" style="1"/>
    <col min="10241" max="10241" width="34.7109375" style="1" customWidth="1"/>
    <col min="10242" max="10242" width="7.28515625" style="1" bestFit="1" customWidth="1"/>
    <col min="10243" max="10243" width="7.28515625" style="1" customWidth="1"/>
    <col min="10244" max="10244" width="7.28515625" style="1" bestFit="1" customWidth="1"/>
    <col min="10245" max="10245" width="7.28515625" style="1" customWidth="1"/>
    <col min="10246" max="10246" width="7.28515625" style="1" bestFit="1" customWidth="1"/>
    <col min="10247" max="10247" width="7.28515625" style="1" customWidth="1"/>
    <col min="10248" max="10248" width="7.28515625" style="1" bestFit="1" customWidth="1"/>
    <col min="10249" max="10249" width="7.28515625" style="1" customWidth="1"/>
    <col min="10250" max="10251" width="7.7109375" style="1" customWidth="1"/>
    <col min="10252" max="10496" width="8.7109375" style="1"/>
    <col min="10497" max="10497" width="34.7109375" style="1" customWidth="1"/>
    <col min="10498" max="10498" width="7.28515625" style="1" bestFit="1" customWidth="1"/>
    <col min="10499" max="10499" width="7.28515625" style="1" customWidth="1"/>
    <col min="10500" max="10500" width="7.28515625" style="1" bestFit="1" customWidth="1"/>
    <col min="10501" max="10501" width="7.28515625" style="1" customWidth="1"/>
    <col min="10502" max="10502" width="7.28515625" style="1" bestFit="1" customWidth="1"/>
    <col min="10503" max="10503" width="7.28515625" style="1" customWidth="1"/>
    <col min="10504" max="10504" width="7.28515625" style="1" bestFit="1" customWidth="1"/>
    <col min="10505" max="10505" width="7.28515625" style="1" customWidth="1"/>
    <col min="10506" max="10507" width="7.7109375" style="1" customWidth="1"/>
    <col min="10508" max="10752" width="8.7109375" style="1"/>
    <col min="10753" max="10753" width="34.7109375" style="1" customWidth="1"/>
    <col min="10754" max="10754" width="7.28515625" style="1" bestFit="1" customWidth="1"/>
    <col min="10755" max="10755" width="7.28515625" style="1" customWidth="1"/>
    <col min="10756" max="10756" width="7.28515625" style="1" bestFit="1" customWidth="1"/>
    <col min="10757" max="10757" width="7.28515625" style="1" customWidth="1"/>
    <col min="10758" max="10758" width="7.28515625" style="1" bestFit="1" customWidth="1"/>
    <col min="10759" max="10759" width="7.28515625" style="1" customWidth="1"/>
    <col min="10760" max="10760" width="7.28515625" style="1" bestFit="1" customWidth="1"/>
    <col min="10761" max="10761" width="7.28515625" style="1" customWidth="1"/>
    <col min="10762" max="10763" width="7.7109375" style="1" customWidth="1"/>
    <col min="10764" max="11008" width="8.7109375" style="1"/>
    <col min="11009" max="11009" width="34.7109375" style="1" customWidth="1"/>
    <col min="11010" max="11010" width="7.28515625" style="1" bestFit="1" customWidth="1"/>
    <col min="11011" max="11011" width="7.28515625" style="1" customWidth="1"/>
    <col min="11012" max="11012" width="7.28515625" style="1" bestFit="1" customWidth="1"/>
    <col min="11013" max="11013" width="7.28515625" style="1" customWidth="1"/>
    <col min="11014" max="11014" width="7.28515625" style="1" bestFit="1" customWidth="1"/>
    <col min="11015" max="11015" width="7.28515625" style="1" customWidth="1"/>
    <col min="11016" max="11016" width="7.28515625" style="1" bestFit="1" customWidth="1"/>
    <col min="11017" max="11017" width="7.28515625" style="1" customWidth="1"/>
    <col min="11018" max="11019" width="7.7109375" style="1" customWidth="1"/>
    <col min="11020" max="11264" width="8.7109375" style="1"/>
    <col min="11265" max="11265" width="34.7109375" style="1" customWidth="1"/>
    <col min="11266" max="11266" width="7.28515625" style="1" bestFit="1" customWidth="1"/>
    <col min="11267" max="11267" width="7.28515625" style="1" customWidth="1"/>
    <col min="11268" max="11268" width="7.28515625" style="1" bestFit="1" customWidth="1"/>
    <col min="11269" max="11269" width="7.28515625" style="1" customWidth="1"/>
    <col min="11270" max="11270" width="7.28515625" style="1" bestFit="1" customWidth="1"/>
    <col min="11271" max="11271" width="7.28515625" style="1" customWidth="1"/>
    <col min="11272" max="11272" width="7.28515625" style="1" bestFit="1" customWidth="1"/>
    <col min="11273" max="11273" width="7.28515625" style="1" customWidth="1"/>
    <col min="11274" max="11275" width="7.7109375" style="1" customWidth="1"/>
    <col min="11276" max="11520" width="8.7109375" style="1"/>
    <col min="11521" max="11521" width="34.7109375" style="1" customWidth="1"/>
    <col min="11522" max="11522" width="7.28515625" style="1" bestFit="1" customWidth="1"/>
    <col min="11523" max="11523" width="7.28515625" style="1" customWidth="1"/>
    <col min="11524" max="11524" width="7.28515625" style="1" bestFit="1" customWidth="1"/>
    <col min="11525" max="11525" width="7.28515625" style="1" customWidth="1"/>
    <col min="11526" max="11526" width="7.28515625" style="1" bestFit="1" customWidth="1"/>
    <col min="11527" max="11527" width="7.28515625" style="1" customWidth="1"/>
    <col min="11528" max="11528" width="7.28515625" style="1" bestFit="1" customWidth="1"/>
    <col min="11529" max="11529" width="7.28515625" style="1" customWidth="1"/>
    <col min="11530" max="11531" width="7.7109375" style="1" customWidth="1"/>
    <col min="11532" max="11776" width="8.7109375" style="1"/>
    <col min="11777" max="11777" width="34.7109375" style="1" customWidth="1"/>
    <col min="11778" max="11778" width="7.28515625" style="1" bestFit="1" customWidth="1"/>
    <col min="11779" max="11779" width="7.28515625" style="1" customWidth="1"/>
    <col min="11780" max="11780" width="7.28515625" style="1" bestFit="1" customWidth="1"/>
    <col min="11781" max="11781" width="7.28515625" style="1" customWidth="1"/>
    <col min="11782" max="11782" width="7.28515625" style="1" bestFit="1" customWidth="1"/>
    <col min="11783" max="11783" width="7.28515625" style="1" customWidth="1"/>
    <col min="11784" max="11784" width="7.28515625" style="1" bestFit="1" customWidth="1"/>
    <col min="11785" max="11785" width="7.28515625" style="1" customWidth="1"/>
    <col min="11786" max="11787" width="7.7109375" style="1" customWidth="1"/>
    <col min="11788" max="12032" width="8.7109375" style="1"/>
    <col min="12033" max="12033" width="34.7109375" style="1" customWidth="1"/>
    <col min="12034" max="12034" width="7.28515625" style="1" bestFit="1" customWidth="1"/>
    <col min="12035" max="12035" width="7.28515625" style="1" customWidth="1"/>
    <col min="12036" max="12036" width="7.28515625" style="1" bestFit="1" customWidth="1"/>
    <col min="12037" max="12037" width="7.28515625" style="1" customWidth="1"/>
    <col min="12038" max="12038" width="7.28515625" style="1" bestFit="1" customWidth="1"/>
    <col min="12039" max="12039" width="7.28515625" style="1" customWidth="1"/>
    <col min="12040" max="12040" width="7.28515625" style="1" bestFit="1" customWidth="1"/>
    <col min="12041" max="12041" width="7.28515625" style="1" customWidth="1"/>
    <col min="12042" max="12043" width="7.7109375" style="1" customWidth="1"/>
    <col min="12044" max="12288" width="8.7109375" style="1"/>
    <col min="12289" max="12289" width="34.7109375" style="1" customWidth="1"/>
    <col min="12290" max="12290" width="7.28515625" style="1" bestFit="1" customWidth="1"/>
    <col min="12291" max="12291" width="7.28515625" style="1" customWidth="1"/>
    <col min="12292" max="12292" width="7.28515625" style="1" bestFit="1" customWidth="1"/>
    <col min="12293" max="12293" width="7.28515625" style="1" customWidth="1"/>
    <col min="12294" max="12294" width="7.28515625" style="1" bestFit="1" customWidth="1"/>
    <col min="12295" max="12295" width="7.28515625" style="1" customWidth="1"/>
    <col min="12296" max="12296" width="7.28515625" style="1" bestFit="1" customWidth="1"/>
    <col min="12297" max="12297" width="7.28515625" style="1" customWidth="1"/>
    <col min="12298" max="12299" width="7.7109375" style="1" customWidth="1"/>
    <col min="12300" max="12544" width="8.7109375" style="1"/>
    <col min="12545" max="12545" width="34.7109375" style="1" customWidth="1"/>
    <col min="12546" max="12546" width="7.28515625" style="1" bestFit="1" customWidth="1"/>
    <col min="12547" max="12547" width="7.28515625" style="1" customWidth="1"/>
    <col min="12548" max="12548" width="7.28515625" style="1" bestFit="1" customWidth="1"/>
    <col min="12549" max="12549" width="7.28515625" style="1" customWidth="1"/>
    <col min="12550" max="12550" width="7.28515625" style="1" bestFit="1" customWidth="1"/>
    <col min="12551" max="12551" width="7.28515625" style="1" customWidth="1"/>
    <col min="12552" max="12552" width="7.28515625" style="1" bestFit="1" customWidth="1"/>
    <col min="12553" max="12553" width="7.28515625" style="1" customWidth="1"/>
    <col min="12554" max="12555" width="7.7109375" style="1" customWidth="1"/>
    <col min="12556" max="12800" width="8.7109375" style="1"/>
    <col min="12801" max="12801" width="34.7109375" style="1" customWidth="1"/>
    <col min="12802" max="12802" width="7.28515625" style="1" bestFit="1" customWidth="1"/>
    <col min="12803" max="12803" width="7.28515625" style="1" customWidth="1"/>
    <col min="12804" max="12804" width="7.28515625" style="1" bestFit="1" customWidth="1"/>
    <col min="12805" max="12805" width="7.28515625" style="1" customWidth="1"/>
    <col min="12806" max="12806" width="7.28515625" style="1" bestFit="1" customWidth="1"/>
    <col min="12807" max="12807" width="7.28515625" style="1" customWidth="1"/>
    <col min="12808" max="12808" width="7.28515625" style="1" bestFit="1" customWidth="1"/>
    <col min="12809" max="12809" width="7.28515625" style="1" customWidth="1"/>
    <col min="12810" max="12811" width="7.7109375" style="1" customWidth="1"/>
    <col min="12812" max="13056" width="8.7109375" style="1"/>
    <col min="13057" max="13057" width="34.7109375" style="1" customWidth="1"/>
    <col min="13058" max="13058" width="7.28515625" style="1" bestFit="1" customWidth="1"/>
    <col min="13059" max="13059" width="7.28515625" style="1" customWidth="1"/>
    <col min="13060" max="13060" width="7.28515625" style="1" bestFit="1" customWidth="1"/>
    <col min="13061" max="13061" width="7.28515625" style="1" customWidth="1"/>
    <col min="13062" max="13062" width="7.28515625" style="1" bestFit="1" customWidth="1"/>
    <col min="13063" max="13063" width="7.28515625" style="1" customWidth="1"/>
    <col min="13064" max="13064" width="7.28515625" style="1" bestFit="1" customWidth="1"/>
    <col min="13065" max="13065" width="7.28515625" style="1" customWidth="1"/>
    <col min="13066" max="13067" width="7.7109375" style="1" customWidth="1"/>
    <col min="13068" max="13312" width="8.7109375" style="1"/>
    <col min="13313" max="13313" width="34.7109375" style="1" customWidth="1"/>
    <col min="13314" max="13314" width="7.28515625" style="1" bestFit="1" customWidth="1"/>
    <col min="13315" max="13315" width="7.28515625" style="1" customWidth="1"/>
    <col min="13316" max="13316" width="7.28515625" style="1" bestFit="1" customWidth="1"/>
    <col min="13317" max="13317" width="7.28515625" style="1" customWidth="1"/>
    <col min="13318" max="13318" width="7.28515625" style="1" bestFit="1" customWidth="1"/>
    <col min="13319" max="13319" width="7.28515625" style="1" customWidth="1"/>
    <col min="13320" max="13320" width="7.28515625" style="1" bestFit="1" customWidth="1"/>
    <col min="13321" max="13321" width="7.28515625" style="1" customWidth="1"/>
    <col min="13322" max="13323" width="7.7109375" style="1" customWidth="1"/>
    <col min="13324" max="13568" width="8.7109375" style="1"/>
    <col min="13569" max="13569" width="34.7109375" style="1" customWidth="1"/>
    <col min="13570" max="13570" width="7.28515625" style="1" bestFit="1" customWidth="1"/>
    <col min="13571" max="13571" width="7.28515625" style="1" customWidth="1"/>
    <col min="13572" max="13572" width="7.28515625" style="1" bestFit="1" customWidth="1"/>
    <col min="13573" max="13573" width="7.28515625" style="1" customWidth="1"/>
    <col min="13574" max="13574" width="7.28515625" style="1" bestFit="1" customWidth="1"/>
    <col min="13575" max="13575" width="7.28515625" style="1" customWidth="1"/>
    <col min="13576" max="13576" width="7.28515625" style="1" bestFit="1" customWidth="1"/>
    <col min="13577" max="13577" width="7.28515625" style="1" customWidth="1"/>
    <col min="13578" max="13579" width="7.7109375" style="1" customWidth="1"/>
    <col min="13580" max="13824" width="8.7109375" style="1"/>
    <col min="13825" max="13825" width="34.7109375" style="1" customWidth="1"/>
    <col min="13826" max="13826" width="7.28515625" style="1" bestFit="1" customWidth="1"/>
    <col min="13827" max="13827" width="7.28515625" style="1" customWidth="1"/>
    <col min="13828" max="13828" width="7.28515625" style="1" bestFit="1" customWidth="1"/>
    <col min="13829" max="13829" width="7.28515625" style="1" customWidth="1"/>
    <col min="13830" max="13830" width="7.28515625" style="1" bestFit="1" customWidth="1"/>
    <col min="13831" max="13831" width="7.28515625" style="1" customWidth="1"/>
    <col min="13832" max="13832" width="7.28515625" style="1" bestFit="1" customWidth="1"/>
    <col min="13833" max="13833" width="7.28515625" style="1" customWidth="1"/>
    <col min="13834" max="13835" width="7.7109375" style="1" customWidth="1"/>
    <col min="13836" max="14080" width="8.7109375" style="1"/>
    <col min="14081" max="14081" width="34.7109375" style="1" customWidth="1"/>
    <col min="14082" max="14082" width="7.28515625" style="1" bestFit="1" customWidth="1"/>
    <col min="14083" max="14083" width="7.28515625" style="1" customWidth="1"/>
    <col min="14084" max="14084" width="7.28515625" style="1" bestFit="1" customWidth="1"/>
    <col min="14085" max="14085" width="7.28515625" style="1" customWidth="1"/>
    <col min="14086" max="14086" width="7.28515625" style="1" bestFit="1" customWidth="1"/>
    <col min="14087" max="14087" width="7.28515625" style="1" customWidth="1"/>
    <col min="14088" max="14088" width="7.28515625" style="1" bestFit="1" customWidth="1"/>
    <col min="14089" max="14089" width="7.28515625" style="1" customWidth="1"/>
    <col min="14090" max="14091" width="7.7109375" style="1" customWidth="1"/>
    <col min="14092" max="14336" width="8.7109375" style="1"/>
    <col min="14337" max="14337" width="34.7109375" style="1" customWidth="1"/>
    <col min="14338" max="14338" width="7.28515625" style="1" bestFit="1" customWidth="1"/>
    <col min="14339" max="14339" width="7.28515625" style="1" customWidth="1"/>
    <col min="14340" max="14340" width="7.28515625" style="1" bestFit="1" customWidth="1"/>
    <col min="14341" max="14341" width="7.28515625" style="1" customWidth="1"/>
    <col min="14342" max="14342" width="7.28515625" style="1" bestFit="1" customWidth="1"/>
    <col min="14343" max="14343" width="7.28515625" style="1" customWidth="1"/>
    <col min="14344" max="14344" width="7.28515625" style="1" bestFit="1" customWidth="1"/>
    <col min="14345" max="14345" width="7.28515625" style="1" customWidth="1"/>
    <col min="14346" max="14347" width="7.7109375" style="1" customWidth="1"/>
    <col min="14348" max="14592" width="8.7109375" style="1"/>
    <col min="14593" max="14593" width="34.7109375" style="1" customWidth="1"/>
    <col min="14594" max="14594" width="7.28515625" style="1" bestFit="1" customWidth="1"/>
    <col min="14595" max="14595" width="7.28515625" style="1" customWidth="1"/>
    <col min="14596" max="14596" width="7.28515625" style="1" bestFit="1" customWidth="1"/>
    <col min="14597" max="14597" width="7.28515625" style="1" customWidth="1"/>
    <col min="14598" max="14598" width="7.28515625" style="1" bestFit="1" customWidth="1"/>
    <col min="14599" max="14599" width="7.28515625" style="1" customWidth="1"/>
    <col min="14600" max="14600" width="7.28515625" style="1" bestFit="1" customWidth="1"/>
    <col min="14601" max="14601" width="7.28515625" style="1" customWidth="1"/>
    <col min="14602" max="14603" width="7.7109375" style="1" customWidth="1"/>
    <col min="14604" max="14848" width="8.7109375" style="1"/>
    <col min="14849" max="14849" width="34.7109375" style="1" customWidth="1"/>
    <col min="14850" max="14850" width="7.28515625" style="1" bestFit="1" customWidth="1"/>
    <col min="14851" max="14851" width="7.28515625" style="1" customWidth="1"/>
    <col min="14852" max="14852" width="7.28515625" style="1" bestFit="1" customWidth="1"/>
    <col min="14853" max="14853" width="7.28515625" style="1" customWidth="1"/>
    <col min="14854" max="14854" width="7.28515625" style="1" bestFit="1" customWidth="1"/>
    <col min="14855" max="14855" width="7.28515625" style="1" customWidth="1"/>
    <col min="14856" max="14856" width="7.28515625" style="1" bestFit="1" customWidth="1"/>
    <col min="14857" max="14857" width="7.28515625" style="1" customWidth="1"/>
    <col min="14858" max="14859" width="7.7109375" style="1" customWidth="1"/>
    <col min="14860" max="15104" width="8.7109375" style="1"/>
    <col min="15105" max="15105" width="34.7109375" style="1" customWidth="1"/>
    <col min="15106" max="15106" width="7.28515625" style="1" bestFit="1" customWidth="1"/>
    <col min="15107" max="15107" width="7.28515625" style="1" customWidth="1"/>
    <col min="15108" max="15108" width="7.28515625" style="1" bestFit="1" customWidth="1"/>
    <col min="15109" max="15109" width="7.28515625" style="1" customWidth="1"/>
    <col min="15110" max="15110" width="7.28515625" style="1" bestFit="1" customWidth="1"/>
    <col min="15111" max="15111" width="7.28515625" style="1" customWidth="1"/>
    <col min="15112" max="15112" width="7.28515625" style="1" bestFit="1" customWidth="1"/>
    <col min="15113" max="15113" width="7.28515625" style="1" customWidth="1"/>
    <col min="15114" max="15115" width="7.7109375" style="1" customWidth="1"/>
    <col min="15116" max="15360" width="8.7109375" style="1"/>
    <col min="15361" max="15361" width="34.7109375" style="1" customWidth="1"/>
    <col min="15362" max="15362" width="7.28515625" style="1" bestFit="1" customWidth="1"/>
    <col min="15363" max="15363" width="7.28515625" style="1" customWidth="1"/>
    <col min="15364" max="15364" width="7.28515625" style="1" bestFit="1" customWidth="1"/>
    <col min="15365" max="15365" width="7.28515625" style="1" customWidth="1"/>
    <col min="15366" max="15366" width="7.28515625" style="1" bestFit="1" customWidth="1"/>
    <col min="15367" max="15367" width="7.28515625" style="1" customWidth="1"/>
    <col min="15368" max="15368" width="7.28515625" style="1" bestFit="1" customWidth="1"/>
    <col min="15369" max="15369" width="7.28515625" style="1" customWidth="1"/>
    <col min="15370" max="15371" width="7.7109375" style="1" customWidth="1"/>
    <col min="15372" max="15616" width="8.7109375" style="1"/>
    <col min="15617" max="15617" width="34.7109375" style="1" customWidth="1"/>
    <col min="15618" max="15618" width="7.28515625" style="1" bestFit="1" customWidth="1"/>
    <col min="15619" max="15619" width="7.28515625" style="1" customWidth="1"/>
    <col min="15620" max="15620" width="7.28515625" style="1" bestFit="1" customWidth="1"/>
    <col min="15621" max="15621" width="7.28515625" style="1" customWidth="1"/>
    <col min="15622" max="15622" width="7.28515625" style="1" bestFit="1" customWidth="1"/>
    <col min="15623" max="15623" width="7.28515625" style="1" customWidth="1"/>
    <col min="15624" max="15624" width="7.28515625" style="1" bestFit="1" customWidth="1"/>
    <col min="15625" max="15625" width="7.28515625" style="1" customWidth="1"/>
    <col min="15626" max="15627" width="7.7109375" style="1" customWidth="1"/>
    <col min="15628" max="15872" width="8.7109375" style="1"/>
    <col min="15873" max="15873" width="34.7109375" style="1" customWidth="1"/>
    <col min="15874" max="15874" width="7.28515625" style="1" bestFit="1" customWidth="1"/>
    <col min="15875" max="15875" width="7.28515625" style="1" customWidth="1"/>
    <col min="15876" max="15876" width="7.28515625" style="1" bestFit="1" customWidth="1"/>
    <col min="15877" max="15877" width="7.28515625" style="1" customWidth="1"/>
    <col min="15878" max="15878" width="7.28515625" style="1" bestFit="1" customWidth="1"/>
    <col min="15879" max="15879" width="7.28515625" style="1" customWidth="1"/>
    <col min="15880" max="15880" width="7.28515625" style="1" bestFit="1" customWidth="1"/>
    <col min="15881" max="15881" width="7.28515625" style="1" customWidth="1"/>
    <col min="15882" max="15883" width="7.7109375" style="1" customWidth="1"/>
    <col min="15884" max="16128" width="8.7109375" style="1"/>
    <col min="16129" max="16129" width="34.7109375" style="1" customWidth="1"/>
    <col min="16130" max="16130" width="7.28515625" style="1" bestFit="1" customWidth="1"/>
    <col min="16131" max="16131" width="7.28515625" style="1" customWidth="1"/>
    <col min="16132" max="16132" width="7.28515625" style="1" bestFit="1" customWidth="1"/>
    <col min="16133" max="16133" width="7.28515625" style="1" customWidth="1"/>
    <col min="16134" max="16134" width="7.28515625" style="1" bestFit="1" customWidth="1"/>
    <col min="16135" max="16135" width="7.28515625" style="1" customWidth="1"/>
    <col min="16136" max="16136" width="7.28515625" style="1" bestFit="1" customWidth="1"/>
    <col min="16137" max="16137" width="7.28515625" style="1" customWidth="1"/>
    <col min="16138" max="16139" width="7.7109375" style="1" customWidth="1"/>
    <col min="16140" max="16384" width="8.7109375" style="1"/>
  </cols>
  <sheetData>
    <row r="1" spans="1:11" s="44" customFormat="1" ht="20.25" x14ac:dyDescent="0.3">
      <c r="A1" s="52" t="s">
        <v>19</v>
      </c>
      <c r="B1" s="174" t="s">
        <v>166</v>
      </c>
      <c r="C1" s="174"/>
      <c r="D1" s="174"/>
      <c r="E1" s="175"/>
      <c r="F1" s="175"/>
      <c r="G1" s="175"/>
      <c r="H1" s="175"/>
      <c r="I1" s="175"/>
      <c r="J1" s="175"/>
      <c r="K1" s="175"/>
    </row>
    <row r="2" spans="1:11" s="44" customFormat="1" ht="20.25" x14ac:dyDescent="0.3">
      <c r="A2" s="52" t="s">
        <v>21</v>
      </c>
      <c r="B2" s="176" t="s">
        <v>3</v>
      </c>
      <c r="C2" s="174"/>
      <c r="D2" s="174"/>
      <c r="E2" s="177"/>
      <c r="F2" s="177"/>
      <c r="G2" s="177"/>
      <c r="H2" s="177"/>
      <c r="I2" s="177"/>
      <c r="J2" s="177"/>
      <c r="K2" s="177"/>
    </row>
    <row r="4" spans="1:11" ht="15.75" x14ac:dyDescent="0.25">
      <c r="A4" s="122" t="s">
        <v>26</v>
      </c>
      <c r="B4" s="170" t="s">
        <v>4</v>
      </c>
      <c r="C4" s="172"/>
      <c r="D4" s="172"/>
      <c r="E4" s="171"/>
      <c r="F4" s="170" t="s">
        <v>167</v>
      </c>
      <c r="G4" s="172"/>
      <c r="H4" s="172"/>
      <c r="I4" s="171"/>
      <c r="J4" s="170" t="s">
        <v>168</v>
      </c>
      <c r="K4" s="171"/>
    </row>
    <row r="5" spans="1:11" x14ac:dyDescent="0.2">
      <c r="A5" s="16"/>
      <c r="B5" s="170">
        <f>VALUE(RIGHT($B$2, 4))</f>
        <v>2020</v>
      </c>
      <c r="C5" s="171"/>
      <c r="D5" s="170">
        <f>B5-1</f>
        <v>2019</v>
      </c>
      <c r="E5" s="178"/>
      <c r="F5" s="170">
        <f>B5</f>
        <v>2020</v>
      </c>
      <c r="G5" s="178"/>
      <c r="H5" s="170">
        <f>D5</f>
        <v>2019</v>
      </c>
      <c r="I5" s="178"/>
      <c r="J5" s="13" t="s">
        <v>8</v>
      </c>
      <c r="K5" s="14" t="s">
        <v>5</v>
      </c>
    </row>
    <row r="6" spans="1:11" x14ac:dyDescent="0.2">
      <c r="A6" s="123" t="s">
        <v>589</v>
      </c>
      <c r="B6" s="124" t="s">
        <v>169</v>
      </c>
      <c r="C6" s="125" t="s">
        <v>170</v>
      </c>
      <c r="D6" s="124" t="s">
        <v>169</v>
      </c>
      <c r="E6" s="126" t="s">
        <v>170</v>
      </c>
      <c r="F6" s="125" t="s">
        <v>169</v>
      </c>
      <c r="G6" s="125" t="s">
        <v>170</v>
      </c>
      <c r="H6" s="124" t="s">
        <v>169</v>
      </c>
      <c r="I6" s="126" t="s">
        <v>170</v>
      </c>
      <c r="J6" s="124"/>
      <c r="K6" s="126"/>
    </row>
    <row r="7" spans="1:11" x14ac:dyDescent="0.2">
      <c r="A7" s="20" t="s">
        <v>590</v>
      </c>
      <c r="B7" s="55">
        <v>17</v>
      </c>
      <c r="C7" s="138">
        <f>IF(B20=0, "-", B7/B20)</f>
        <v>2.9360967184801381E-2</v>
      </c>
      <c r="D7" s="55">
        <v>20</v>
      </c>
      <c r="E7" s="78">
        <f>IF(D20=0, "-", D7/D20)</f>
        <v>4.8309178743961352E-2</v>
      </c>
      <c r="F7" s="128">
        <v>73</v>
      </c>
      <c r="G7" s="138">
        <f>IF(F20=0, "-", F7/F20)</f>
        <v>4.0850587576944597E-2</v>
      </c>
      <c r="H7" s="55">
        <v>98</v>
      </c>
      <c r="I7" s="78">
        <f>IF(H20=0, "-", H7/H20)</f>
        <v>5.6451612903225805E-2</v>
      </c>
      <c r="J7" s="77">
        <f t="shared" ref="J7:J18" si="0">IF(D7=0, "-", IF((B7-D7)/D7&lt;10, (B7-D7)/D7, "&gt;999%"))</f>
        <v>-0.15</v>
      </c>
      <c r="K7" s="78">
        <f t="shared" ref="K7:K18" si="1">IF(H7=0, "-", IF((F7-H7)/H7&lt;10, (F7-H7)/H7, "&gt;999%"))</f>
        <v>-0.25510204081632654</v>
      </c>
    </row>
    <row r="8" spans="1:11" x14ac:dyDescent="0.2">
      <c r="A8" s="20" t="s">
        <v>591</v>
      </c>
      <c r="B8" s="55">
        <v>39</v>
      </c>
      <c r="C8" s="138">
        <f>IF(B20=0, "-", B8/B20)</f>
        <v>6.7357512953367879E-2</v>
      </c>
      <c r="D8" s="55">
        <v>15</v>
      </c>
      <c r="E8" s="78">
        <f>IF(D20=0, "-", D8/D20)</f>
        <v>3.6231884057971016E-2</v>
      </c>
      <c r="F8" s="128">
        <v>94</v>
      </c>
      <c r="G8" s="138">
        <f>IF(F20=0, "-", F8/F20)</f>
        <v>5.2602126468942363E-2</v>
      </c>
      <c r="H8" s="55">
        <v>68</v>
      </c>
      <c r="I8" s="78">
        <f>IF(H20=0, "-", H8/H20)</f>
        <v>3.9170506912442393E-2</v>
      </c>
      <c r="J8" s="77">
        <f t="shared" si="0"/>
        <v>1.6</v>
      </c>
      <c r="K8" s="78">
        <f t="shared" si="1"/>
        <v>0.38235294117647056</v>
      </c>
    </row>
    <row r="9" spans="1:11" x14ac:dyDescent="0.2">
      <c r="A9" s="20" t="s">
        <v>592</v>
      </c>
      <c r="B9" s="55">
        <v>55</v>
      </c>
      <c r="C9" s="138">
        <f>IF(B20=0, "-", B9/B20)</f>
        <v>9.499136442141623E-2</v>
      </c>
      <c r="D9" s="55">
        <v>74</v>
      </c>
      <c r="E9" s="78">
        <f>IF(D20=0, "-", D9/D20)</f>
        <v>0.17874396135265699</v>
      </c>
      <c r="F9" s="128">
        <v>218</v>
      </c>
      <c r="G9" s="138">
        <f>IF(F20=0, "-", F9/F20)</f>
        <v>0.12199216564073867</v>
      </c>
      <c r="H9" s="55">
        <v>238</v>
      </c>
      <c r="I9" s="78">
        <f>IF(H20=0, "-", H9/H20)</f>
        <v>0.13709677419354838</v>
      </c>
      <c r="J9" s="77">
        <f t="shared" si="0"/>
        <v>-0.25675675675675674</v>
      </c>
      <c r="K9" s="78">
        <f t="shared" si="1"/>
        <v>-8.4033613445378158E-2</v>
      </c>
    </row>
    <row r="10" spans="1:11" x14ac:dyDescent="0.2">
      <c r="A10" s="20" t="s">
        <v>593</v>
      </c>
      <c r="B10" s="55">
        <v>85</v>
      </c>
      <c r="C10" s="138">
        <f>IF(B20=0, "-", B10/B20)</f>
        <v>0.14680483592400692</v>
      </c>
      <c r="D10" s="55">
        <v>71</v>
      </c>
      <c r="E10" s="78">
        <f>IF(D20=0, "-", D10/D20)</f>
        <v>0.17149758454106281</v>
      </c>
      <c r="F10" s="128">
        <v>260</v>
      </c>
      <c r="G10" s="138">
        <f>IF(F20=0, "-", F10/F20)</f>
        <v>0.14549524342473419</v>
      </c>
      <c r="H10" s="55">
        <v>243</v>
      </c>
      <c r="I10" s="78">
        <f>IF(H20=0, "-", H10/H20)</f>
        <v>0.13997695852534561</v>
      </c>
      <c r="J10" s="77">
        <f t="shared" si="0"/>
        <v>0.19718309859154928</v>
      </c>
      <c r="K10" s="78">
        <f t="shared" si="1"/>
        <v>6.9958847736625515E-2</v>
      </c>
    </row>
    <row r="11" spans="1:11" x14ac:dyDescent="0.2">
      <c r="A11" s="20" t="s">
        <v>594</v>
      </c>
      <c r="B11" s="55">
        <v>2</v>
      </c>
      <c r="C11" s="138">
        <f>IF(B20=0, "-", B11/B20)</f>
        <v>3.4542314335060447E-3</v>
      </c>
      <c r="D11" s="55">
        <v>0</v>
      </c>
      <c r="E11" s="78">
        <f>IF(D20=0, "-", D11/D20)</f>
        <v>0</v>
      </c>
      <c r="F11" s="128">
        <v>7</v>
      </c>
      <c r="G11" s="138">
        <f>IF(F20=0, "-", F11/F20)</f>
        <v>3.9171796306659203E-3</v>
      </c>
      <c r="H11" s="55">
        <v>5</v>
      </c>
      <c r="I11" s="78">
        <f>IF(H20=0, "-", H11/H20)</f>
        <v>2.8801843317972351E-3</v>
      </c>
      <c r="J11" s="77" t="str">
        <f t="shared" si="0"/>
        <v>-</v>
      </c>
      <c r="K11" s="78">
        <f t="shared" si="1"/>
        <v>0.4</v>
      </c>
    </row>
    <row r="12" spans="1:11" x14ac:dyDescent="0.2">
      <c r="A12" s="20" t="s">
        <v>595</v>
      </c>
      <c r="B12" s="55">
        <v>0</v>
      </c>
      <c r="C12" s="138">
        <f>IF(B20=0, "-", B12/B20)</f>
        <v>0</v>
      </c>
      <c r="D12" s="55">
        <v>0</v>
      </c>
      <c r="E12" s="78">
        <f>IF(D20=0, "-", D12/D20)</f>
        <v>0</v>
      </c>
      <c r="F12" s="128">
        <v>4</v>
      </c>
      <c r="G12" s="138">
        <f>IF(F20=0, "-", F12/F20)</f>
        <v>2.2383883603805262E-3</v>
      </c>
      <c r="H12" s="55">
        <v>4</v>
      </c>
      <c r="I12" s="78">
        <f>IF(H20=0, "-", H12/H20)</f>
        <v>2.304147465437788E-3</v>
      </c>
      <c r="J12" s="77" t="str">
        <f t="shared" si="0"/>
        <v>-</v>
      </c>
      <c r="K12" s="78">
        <f t="shared" si="1"/>
        <v>0</v>
      </c>
    </row>
    <row r="13" spans="1:11" x14ac:dyDescent="0.2">
      <c r="A13" s="20" t="s">
        <v>596</v>
      </c>
      <c r="B13" s="55">
        <v>182</v>
      </c>
      <c r="C13" s="138">
        <f>IF(B20=0, "-", B13/B20)</f>
        <v>0.31433506044905007</v>
      </c>
      <c r="D13" s="55">
        <v>114</v>
      </c>
      <c r="E13" s="78">
        <f>IF(D20=0, "-", D13/D20)</f>
        <v>0.27536231884057971</v>
      </c>
      <c r="F13" s="128">
        <v>479</v>
      </c>
      <c r="G13" s="138">
        <f>IF(F20=0, "-", F13/F20)</f>
        <v>0.26804700615556798</v>
      </c>
      <c r="H13" s="55">
        <v>468</v>
      </c>
      <c r="I13" s="78">
        <f>IF(H20=0, "-", H13/H20)</f>
        <v>0.2695852534562212</v>
      </c>
      <c r="J13" s="77">
        <f t="shared" si="0"/>
        <v>0.59649122807017541</v>
      </c>
      <c r="K13" s="78">
        <f t="shared" si="1"/>
        <v>2.3504273504273504E-2</v>
      </c>
    </row>
    <row r="14" spans="1:11" x14ac:dyDescent="0.2">
      <c r="A14" s="20" t="s">
        <v>597</v>
      </c>
      <c r="B14" s="55">
        <v>45</v>
      </c>
      <c r="C14" s="138">
        <f>IF(B20=0, "-", B14/B20)</f>
        <v>7.7720207253886009E-2</v>
      </c>
      <c r="D14" s="55">
        <v>28</v>
      </c>
      <c r="E14" s="78">
        <f>IF(D20=0, "-", D14/D20)</f>
        <v>6.7632850241545889E-2</v>
      </c>
      <c r="F14" s="128">
        <v>161</v>
      </c>
      <c r="G14" s="138">
        <f>IF(F20=0, "-", F14/F20)</f>
        <v>9.0095131505316173E-2</v>
      </c>
      <c r="H14" s="55">
        <v>151</v>
      </c>
      <c r="I14" s="78">
        <f>IF(H20=0, "-", H14/H20)</f>
        <v>8.6981566820276496E-2</v>
      </c>
      <c r="J14" s="77">
        <f t="shared" si="0"/>
        <v>0.6071428571428571</v>
      </c>
      <c r="K14" s="78">
        <f t="shared" si="1"/>
        <v>6.6225165562913912E-2</v>
      </c>
    </row>
    <row r="15" spans="1:11" x14ac:dyDescent="0.2">
      <c r="A15" s="20" t="s">
        <v>598</v>
      </c>
      <c r="B15" s="55">
        <v>7</v>
      </c>
      <c r="C15" s="138">
        <f>IF(B20=0, "-", B15/B20)</f>
        <v>1.2089810017271158E-2</v>
      </c>
      <c r="D15" s="55">
        <v>3</v>
      </c>
      <c r="E15" s="78">
        <f>IF(D20=0, "-", D15/D20)</f>
        <v>7.246376811594203E-3</v>
      </c>
      <c r="F15" s="128">
        <v>18</v>
      </c>
      <c r="G15" s="138">
        <f>IF(F20=0, "-", F15/F20)</f>
        <v>1.0072747621712367E-2</v>
      </c>
      <c r="H15" s="55">
        <v>13</v>
      </c>
      <c r="I15" s="78">
        <f>IF(H20=0, "-", H15/H20)</f>
        <v>7.4884792626728107E-3</v>
      </c>
      <c r="J15" s="77">
        <f t="shared" si="0"/>
        <v>1.3333333333333333</v>
      </c>
      <c r="K15" s="78">
        <f t="shared" si="1"/>
        <v>0.38461538461538464</v>
      </c>
    </row>
    <row r="16" spans="1:11" x14ac:dyDescent="0.2">
      <c r="A16" s="20" t="s">
        <v>599</v>
      </c>
      <c r="B16" s="55">
        <v>39</v>
      </c>
      <c r="C16" s="138">
        <f>IF(B20=0, "-", B16/B20)</f>
        <v>6.7357512953367879E-2</v>
      </c>
      <c r="D16" s="55">
        <v>49</v>
      </c>
      <c r="E16" s="78">
        <f>IF(D20=0, "-", D16/D20)</f>
        <v>0.11835748792270531</v>
      </c>
      <c r="F16" s="128">
        <v>251</v>
      </c>
      <c r="G16" s="138">
        <f>IF(F20=0, "-", F16/F20)</f>
        <v>0.14045886961387802</v>
      </c>
      <c r="H16" s="55">
        <v>251</v>
      </c>
      <c r="I16" s="78">
        <f>IF(H20=0, "-", H16/H20)</f>
        <v>0.1445852534562212</v>
      </c>
      <c r="J16" s="77">
        <f t="shared" si="0"/>
        <v>-0.20408163265306123</v>
      </c>
      <c r="K16" s="78">
        <f t="shared" si="1"/>
        <v>0</v>
      </c>
    </row>
    <row r="17" spans="1:11" x14ac:dyDescent="0.2">
      <c r="A17" s="20" t="s">
        <v>600</v>
      </c>
      <c r="B17" s="55">
        <v>41</v>
      </c>
      <c r="C17" s="138">
        <f>IF(B20=0, "-", B17/B20)</f>
        <v>7.0811744386873918E-2</v>
      </c>
      <c r="D17" s="55">
        <v>17</v>
      </c>
      <c r="E17" s="78">
        <f>IF(D20=0, "-", D17/D20)</f>
        <v>4.1062801932367152E-2</v>
      </c>
      <c r="F17" s="128">
        <v>81</v>
      </c>
      <c r="G17" s="138">
        <f>IF(F20=0, "-", F17/F20)</f>
        <v>4.5327364297705654E-2</v>
      </c>
      <c r="H17" s="55">
        <v>108</v>
      </c>
      <c r="I17" s="78">
        <f>IF(H20=0, "-", H17/H20)</f>
        <v>6.2211981566820278E-2</v>
      </c>
      <c r="J17" s="77">
        <f t="shared" si="0"/>
        <v>1.411764705882353</v>
      </c>
      <c r="K17" s="78">
        <f t="shared" si="1"/>
        <v>-0.25</v>
      </c>
    </row>
    <row r="18" spans="1:11" x14ac:dyDescent="0.2">
      <c r="A18" s="20" t="s">
        <v>601</v>
      </c>
      <c r="B18" s="55">
        <v>67</v>
      </c>
      <c r="C18" s="138">
        <f>IF(B20=0, "-", B18/B20)</f>
        <v>0.1157167530224525</v>
      </c>
      <c r="D18" s="55">
        <v>23</v>
      </c>
      <c r="E18" s="78">
        <f>IF(D20=0, "-", D18/D20)</f>
        <v>5.5555555555555552E-2</v>
      </c>
      <c r="F18" s="128">
        <v>141</v>
      </c>
      <c r="G18" s="138">
        <f>IF(F20=0, "-", F18/F20)</f>
        <v>7.8903189703413548E-2</v>
      </c>
      <c r="H18" s="55">
        <v>89</v>
      </c>
      <c r="I18" s="78">
        <f>IF(H20=0, "-", H18/H20)</f>
        <v>5.1267281105990783E-2</v>
      </c>
      <c r="J18" s="77">
        <f t="shared" si="0"/>
        <v>1.9130434782608696</v>
      </c>
      <c r="K18" s="78">
        <f t="shared" si="1"/>
        <v>0.5842696629213483</v>
      </c>
    </row>
    <row r="19" spans="1:11" x14ac:dyDescent="0.2">
      <c r="A19" s="129"/>
      <c r="B19" s="82"/>
      <c r="D19" s="82"/>
      <c r="E19" s="86"/>
      <c r="F19" s="130"/>
      <c r="H19" s="82"/>
      <c r="I19" s="86"/>
      <c r="J19" s="85"/>
      <c r="K19" s="86"/>
    </row>
    <row r="20" spans="1:11" s="38" customFormat="1" x14ac:dyDescent="0.2">
      <c r="A20" s="131" t="s">
        <v>602</v>
      </c>
      <c r="B20" s="32">
        <f>SUM(B7:B19)</f>
        <v>579</v>
      </c>
      <c r="C20" s="132">
        <f>B20/24634</f>
        <v>2.3504100024356579E-2</v>
      </c>
      <c r="D20" s="32">
        <f>SUM(D7:D19)</f>
        <v>414</v>
      </c>
      <c r="E20" s="133">
        <f>D20/25100</f>
        <v>1.6494023904382472E-2</v>
      </c>
      <c r="F20" s="121">
        <f>SUM(F7:F19)</f>
        <v>1787</v>
      </c>
      <c r="G20" s="134">
        <f>F20/91758</f>
        <v>1.9475141132108371E-2</v>
      </c>
      <c r="H20" s="32">
        <f>SUM(H7:H19)</f>
        <v>1736</v>
      </c>
      <c r="I20" s="133">
        <f>H20/113881</f>
        <v>1.5243982753927346E-2</v>
      </c>
      <c r="J20" s="35">
        <f>IF(D20=0, "-", IF((B20-D20)/D20&lt;10, (B20-D20)/D20, "&gt;999%"))</f>
        <v>0.39855072463768115</v>
      </c>
      <c r="K20" s="36">
        <f>IF(H20=0, "-", IF((F20-H20)/H20&lt;10, (F20-H20)/H20, "&gt;999%"))</f>
        <v>2.9377880184331798E-2</v>
      </c>
    </row>
    <row r="21" spans="1:11" x14ac:dyDescent="0.2">
      <c r="B21" s="130"/>
      <c r="D21" s="130"/>
      <c r="F21" s="130"/>
      <c r="H21" s="130"/>
    </row>
    <row r="22" spans="1:11" x14ac:dyDescent="0.2">
      <c r="A22" s="123" t="s">
        <v>603</v>
      </c>
      <c r="B22" s="124" t="s">
        <v>169</v>
      </c>
      <c r="C22" s="125" t="s">
        <v>170</v>
      </c>
      <c r="D22" s="124" t="s">
        <v>169</v>
      </c>
      <c r="E22" s="126" t="s">
        <v>170</v>
      </c>
      <c r="F22" s="125" t="s">
        <v>169</v>
      </c>
      <c r="G22" s="125" t="s">
        <v>170</v>
      </c>
      <c r="H22" s="124" t="s">
        <v>169</v>
      </c>
      <c r="I22" s="126" t="s">
        <v>170</v>
      </c>
      <c r="J22" s="124"/>
      <c r="K22" s="126"/>
    </row>
    <row r="23" spans="1:11" x14ac:dyDescent="0.2">
      <c r="A23" s="20" t="s">
        <v>604</v>
      </c>
      <c r="B23" s="55">
        <v>0</v>
      </c>
      <c r="C23" s="138">
        <f>IF(B33=0, "-", B23/B33)</f>
        <v>0</v>
      </c>
      <c r="D23" s="55">
        <v>0</v>
      </c>
      <c r="E23" s="78">
        <f>IF(D33=0, "-", D23/D33)</f>
        <v>0</v>
      </c>
      <c r="F23" s="128">
        <v>1</v>
      </c>
      <c r="G23" s="138">
        <f>IF(F33=0, "-", F23/F33)</f>
        <v>1.1695906432748538E-3</v>
      </c>
      <c r="H23" s="55">
        <v>1</v>
      </c>
      <c r="I23" s="78">
        <f>IF(H33=0, "-", H23/H33)</f>
        <v>1.0090817356205853E-3</v>
      </c>
      <c r="J23" s="77" t="str">
        <f t="shared" ref="J23:J31" si="2">IF(D23=0, "-", IF((B23-D23)/D23&lt;10, (B23-D23)/D23, "&gt;999%"))</f>
        <v>-</v>
      </c>
      <c r="K23" s="78">
        <f t="shared" ref="K23:K31" si="3">IF(H23=0, "-", IF((F23-H23)/H23&lt;10, (F23-H23)/H23, "&gt;999%"))</f>
        <v>0</v>
      </c>
    </row>
    <row r="24" spans="1:11" x14ac:dyDescent="0.2">
      <c r="A24" s="20" t="s">
        <v>605</v>
      </c>
      <c r="B24" s="55">
        <v>34</v>
      </c>
      <c r="C24" s="138">
        <f>IF(B33=0, "-", B24/B33)</f>
        <v>0.15596330275229359</v>
      </c>
      <c r="D24" s="55">
        <v>22</v>
      </c>
      <c r="E24" s="78">
        <f>IF(D33=0, "-", D24/D33)</f>
        <v>0.11956521739130435</v>
      </c>
      <c r="F24" s="128">
        <v>100</v>
      </c>
      <c r="G24" s="138">
        <f>IF(F33=0, "-", F24/F33)</f>
        <v>0.11695906432748537</v>
      </c>
      <c r="H24" s="55">
        <v>115</v>
      </c>
      <c r="I24" s="78">
        <f>IF(H33=0, "-", H24/H33)</f>
        <v>0.11604439959636731</v>
      </c>
      <c r="J24" s="77">
        <f t="shared" si="2"/>
        <v>0.54545454545454541</v>
      </c>
      <c r="K24" s="78">
        <f t="shared" si="3"/>
        <v>-0.13043478260869565</v>
      </c>
    </row>
    <row r="25" spans="1:11" x14ac:dyDescent="0.2">
      <c r="A25" s="20" t="s">
        <v>606</v>
      </c>
      <c r="B25" s="55">
        <v>69</v>
      </c>
      <c r="C25" s="138">
        <f>IF(B33=0, "-", B25/B33)</f>
        <v>0.3165137614678899</v>
      </c>
      <c r="D25" s="55">
        <v>48</v>
      </c>
      <c r="E25" s="78">
        <f>IF(D33=0, "-", D25/D33)</f>
        <v>0.2608695652173913</v>
      </c>
      <c r="F25" s="128">
        <v>218</v>
      </c>
      <c r="G25" s="138">
        <f>IF(F33=0, "-", F25/F33)</f>
        <v>0.25497076023391813</v>
      </c>
      <c r="H25" s="55">
        <v>237</v>
      </c>
      <c r="I25" s="78">
        <f>IF(H33=0, "-", H25/H33)</f>
        <v>0.2391523713420787</v>
      </c>
      <c r="J25" s="77">
        <f t="shared" si="2"/>
        <v>0.4375</v>
      </c>
      <c r="K25" s="78">
        <f t="shared" si="3"/>
        <v>-8.0168776371308023E-2</v>
      </c>
    </row>
    <row r="26" spans="1:11" x14ac:dyDescent="0.2">
      <c r="A26" s="20" t="s">
        <v>607</v>
      </c>
      <c r="B26" s="55">
        <v>87</v>
      </c>
      <c r="C26" s="138">
        <f>IF(B33=0, "-", B26/B33)</f>
        <v>0.39908256880733944</v>
      </c>
      <c r="D26" s="55">
        <v>64</v>
      </c>
      <c r="E26" s="78">
        <f>IF(D33=0, "-", D26/D33)</f>
        <v>0.34782608695652173</v>
      </c>
      <c r="F26" s="128">
        <v>372</v>
      </c>
      <c r="G26" s="138">
        <f>IF(F33=0, "-", F26/F33)</f>
        <v>0.43508771929824563</v>
      </c>
      <c r="H26" s="55">
        <v>314</v>
      </c>
      <c r="I26" s="78">
        <f>IF(H33=0, "-", H26/H33)</f>
        <v>0.31685166498486378</v>
      </c>
      <c r="J26" s="77">
        <f t="shared" si="2"/>
        <v>0.359375</v>
      </c>
      <c r="K26" s="78">
        <f t="shared" si="3"/>
        <v>0.18471337579617833</v>
      </c>
    </row>
    <row r="27" spans="1:11" x14ac:dyDescent="0.2">
      <c r="A27" s="20" t="s">
        <v>608</v>
      </c>
      <c r="B27" s="55">
        <v>3</v>
      </c>
      <c r="C27" s="138">
        <f>IF(B33=0, "-", B27/B33)</f>
        <v>1.3761467889908258E-2</v>
      </c>
      <c r="D27" s="55">
        <v>1</v>
      </c>
      <c r="E27" s="78">
        <f>IF(D33=0, "-", D27/D33)</f>
        <v>5.434782608695652E-3</v>
      </c>
      <c r="F27" s="128">
        <v>9</v>
      </c>
      <c r="G27" s="138">
        <f>IF(F33=0, "-", F27/F33)</f>
        <v>1.0526315789473684E-2</v>
      </c>
      <c r="H27" s="55">
        <v>11</v>
      </c>
      <c r="I27" s="78">
        <f>IF(H33=0, "-", H27/H33)</f>
        <v>1.1099899091826439E-2</v>
      </c>
      <c r="J27" s="77">
        <f t="shared" si="2"/>
        <v>2</v>
      </c>
      <c r="K27" s="78">
        <f t="shared" si="3"/>
        <v>-0.18181818181818182</v>
      </c>
    </row>
    <row r="28" spans="1:11" x14ac:dyDescent="0.2">
      <c r="A28" s="20" t="s">
        <v>609</v>
      </c>
      <c r="B28" s="55">
        <v>16</v>
      </c>
      <c r="C28" s="138">
        <f>IF(B33=0, "-", B28/B33)</f>
        <v>7.3394495412844041E-2</v>
      </c>
      <c r="D28" s="55">
        <v>42</v>
      </c>
      <c r="E28" s="78">
        <f>IF(D33=0, "-", D28/D33)</f>
        <v>0.22826086956521738</v>
      </c>
      <c r="F28" s="128">
        <v>131</v>
      </c>
      <c r="G28" s="138">
        <f>IF(F33=0, "-", F28/F33)</f>
        <v>0.15321637426900586</v>
      </c>
      <c r="H28" s="55">
        <v>269</v>
      </c>
      <c r="I28" s="78">
        <f>IF(H33=0, "-", H28/H33)</f>
        <v>0.27144298688193741</v>
      </c>
      <c r="J28" s="77">
        <f t="shared" si="2"/>
        <v>-0.61904761904761907</v>
      </c>
      <c r="K28" s="78">
        <f t="shared" si="3"/>
        <v>-0.51301115241635686</v>
      </c>
    </row>
    <row r="29" spans="1:11" x14ac:dyDescent="0.2">
      <c r="A29" s="20" t="s">
        <v>610</v>
      </c>
      <c r="B29" s="55">
        <v>4</v>
      </c>
      <c r="C29" s="138">
        <f>IF(B33=0, "-", B29/B33)</f>
        <v>1.834862385321101E-2</v>
      </c>
      <c r="D29" s="55">
        <v>1</v>
      </c>
      <c r="E29" s="78">
        <f>IF(D33=0, "-", D29/D33)</f>
        <v>5.434782608695652E-3</v>
      </c>
      <c r="F29" s="128">
        <v>7</v>
      </c>
      <c r="G29" s="138">
        <f>IF(F33=0, "-", F29/F33)</f>
        <v>8.1871345029239772E-3</v>
      </c>
      <c r="H29" s="55">
        <v>8</v>
      </c>
      <c r="I29" s="78">
        <f>IF(H33=0, "-", H29/H33)</f>
        <v>8.0726538849646822E-3</v>
      </c>
      <c r="J29" s="77">
        <f t="shared" si="2"/>
        <v>3</v>
      </c>
      <c r="K29" s="78">
        <f t="shared" si="3"/>
        <v>-0.125</v>
      </c>
    </row>
    <row r="30" spans="1:11" x14ac:dyDescent="0.2">
      <c r="A30" s="20" t="s">
        <v>611</v>
      </c>
      <c r="B30" s="55">
        <v>4</v>
      </c>
      <c r="C30" s="138">
        <f>IF(B33=0, "-", B30/B33)</f>
        <v>1.834862385321101E-2</v>
      </c>
      <c r="D30" s="55">
        <v>6</v>
      </c>
      <c r="E30" s="78">
        <f>IF(D33=0, "-", D30/D33)</f>
        <v>3.2608695652173912E-2</v>
      </c>
      <c r="F30" s="128">
        <v>10</v>
      </c>
      <c r="G30" s="138">
        <f>IF(F33=0, "-", F30/F33)</f>
        <v>1.1695906432748537E-2</v>
      </c>
      <c r="H30" s="55">
        <v>27</v>
      </c>
      <c r="I30" s="78">
        <f>IF(H33=0, "-", H30/H33)</f>
        <v>2.7245206861755803E-2</v>
      </c>
      <c r="J30" s="77">
        <f t="shared" si="2"/>
        <v>-0.33333333333333331</v>
      </c>
      <c r="K30" s="78">
        <f t="shared" si="3"/>
        <v>-0.62962962962962965</v>
      </c>
    </row>
    <row r="31" spans="1:11" x14ac:dyDescent="0.2">
      <c r="A31" s="20" t="s">
        <v>612</v>
      </c>
      <c r="B31" s="55">
        <v>1</v>
      </c>
      <c r="C31" s="138">
        <f>IF(B33=0, "-", B31/B33)</f>
        <v>4.5871559633027525E-3</v>
      </c>
      <c r="D31" s="55">
        <v>0</v>
      </c>
      <c r="E31" s="78">
        <f>IF(D33=0, "-", D31/D33)</f>
        <v>0</v>
      </c>
      <c r="F31" s="128">
        <v>7</v>
      </c>
      <c r="G31" s="138">
        <f>IF(F33=0, "-", F31/F33)</f>
        <v>8.1871345029239772E-3</v>
      </c>
      <c r="H31" s="55">
        <v>9</v>
      </c>
      <c r="I31" s="78">
        <f>IF(H33=0, "-", H31/H33)</f>
        <v>9.0817356205852677E-3</v>
      </c>
      <c r="J31" s="77" t="str">
        <f t="shared" si="2"/>
        <v>-</v>
      </c>
      <c r="K31" s="78">
        <f t="shared" si="3"/>
        <v>-0.22222222222222221</v>
      </c>
    </row>
    <row r="32" spans="1:11" x14ac:dyDescent="0.2">
      <c r="A32" s="129"/>
      <c r="B32" s="82"/>
      <c r="D32" s="82"/>
      <c r="E32" s="86"/>
      <c r="F32" s="130"/>
      <c r="H32" s="82"/>
      <c r="I32" s="86"/>
      <c r="J32" s="85"/>
      <c r="K32" s="86"/>
    </row>
    <row r="33" spans="1:11" s="38" customFormat="1" x14ac:dyDescent="0.2">
      <c r="A33" s="131" t="s">
        <v>613</v>
      </c>
      <c r="B33" s="32">
        <f>SUM(B23:B32)</f>
        <v>218</v>
      </c>
      <c r="C33" s="132">
        <f>B33/24634</f>
        <v>8.8495575221238937E-3</v>
      </c>
      <c r="D33" s="32">
        <f>SUM(D23:D32)</f>
        <v>184</v>
      </c>
      <c r="E33" s="133">
        <f>D33/25100</f>
        <v>7.3306772908366532E-3</v>
      </c>
      <c r="F33" s="121">
        <f>SUM(F23:F32)</f>
        <v>855</v>
      </c>
      <c r="G33" s="134">
        <f>F33/91758</f>
        <v>9.3179886222454714E-3</v>
      </c>
      <c r="H33" s="32">
        <f>SUM(H23:H32)</f>
        <v>991</v>
      </c>
      <c r="I33" s="133">
        <f>H33/113881</f>
        <v>8.7020661919020737E-3</v>
      </c>
      <c r="J33" s="35">
        <f>IF(D33=0, "-", IF((B33-D33)/D33&lt;10, (B33-D33)/D33, "&gt;999%"))</f>
        <v>0.18478260869565216</v>
      </c>
      <c r="K33" s="36">
        <f>IF(H33=0, "-", IF((F33-H33)/H33&lt;10, (F33-H33)/H33, "&gt;999%"))</f>
        <v>-0.13723511604439959</v>
      </c>
    </row>
    <row r="34" spans="1:11" x14ac:dyDescent="0.2">
      <c r="B34" s="130"/>
      <c r="D34" s="130"/>
      <c r="F34" s="130"/>
      <c r="H34" s="130"/>
    </row>
    <row r="35" spans="1:11" x14ac:dyDescent="0.2">
      <c r="A35" s="123" t="s">
        <v>614</v>
      </c>
      <c r="B35" s="124" t="s">
        <v>169</v>
      </c>
      <c r="C35" s="125" t="s">
        <v>170</v>
      </c>
      <c r="D35" s="124" t="s">
        <v>169</v>
      </c>
      <c r="E35" s="126" t="s">
        <v>170</v>
      </c>
      <c r="F35" s="125" t="s">
        <v>169</v>
      </c>
      <c r="G35" s="125" t="s">
        <v>170</v>
      </c>
      <c r="H35" s="124" t="s">
        <v>169</v>
      </c>
      <c r="I35" s="126" t="s">
        <v>170</v>
      </c>
      <c r="J35" s="124"/>
      <c r="K35" s="126"/>
    </row>
    <row r="36" spans="1:11" x14ac:dyDescent="0.2">
      <c r="A36" s="20" t="s">
        <v>615</v>
      </c>
      <c r="B36" s="55">
        <v>10</v>
      </c>
      <c r="C36" s="138">
        <f>IF(B53=0, "-", B36/B53)</f>
        <v>3.7735849056603772E-2</v>
      </c>
      <c r="D36" s="55">
        <v>11</v>
      </c>
      <c r="E36" s="78">
        <f>IF(D53=0, "-", D36/D53)</f>
        <v>3.5143769968051117E-2</v>
      </c>
      <c r="F36" s="128">
        <v>57</v>
      </c>
      <c r="G36" s="138">
        <f>IF(F53=0, "-", F36/F53)</f>
        <v>4.7185430463576157E-2</v>
      </c>
      <c r="H36" s="55">
        <v>53</v>
      </c>
      <c r="I36" s="78">
        <f>IF(H53=0, "-", H36/H53)</f>
        <v>3.4304207119741102E-2</v>
      </c>
      <c r="J36" s="77">
        <f t="shared" ref="J36:J51" si="4">IF(D36=0, "-", IF((B36-D36)/D36&lt;10, (B36-D36)/D36, "&gt;999%"))</f>
        <v>-9.0909090909090912E-2</v>
      </c>
      <c r="K36" s="78">
        <f t="shared" ref="K36:K51" si="5">IF(H36=0, "-", IF((F36-H36)/H36&lt;10, (F36-H36)/H36, "&gt;999%"))</f>
        <v>7.5471698113207544E-2</v>
      </c>
    </row>
    <row r="37" spans="1:11" x14ac:dyDescent="0.2">
      <c r="A37" s="20" t="s">
        <v>616</v>
      </c>
      <c r="B37" s="55">
        <v>0</v>
      </c>
      <c r="C37" s="138">
        <f>IF(B53=0, "-", B37/B53)</f>
        <v>0</v>
      </c>
      <c r="D37" s="55">
        <v>0</v>
      </c>
      <c r="E37" s="78">
        <f>IF(D53=0, "-", D37/D53)</f>
        <v>0</v>
      </c>
      <c r="F37" s="128">
        <v>0</v>
      </c>
      <c r="G37" s="138">
        <f>IF(F53=0, "-", F37/F53)</f>
        <v>0</v>
      </c>
      <c r="H37" s="55">
        <v>3</v>
      </c>
      <c r="I37" s="78">
        <f>IF(H53=0, "-", H37/H53)</f>
        <v>1.9417475728155339E-3</v>
      </c>
      <c r="J37" s="77" t="str">
        <f t="shared" si="4"/>
        <v>-</v>
      </c>
      <c r="K37" s="78">
        <f t="shared" si="5"/>
        <v>-1</v>
      </c>
    </row>
    <row r="38" spans="1:11" x14ac:dyDescent="0.2">
      <c r="A38" s="20" t="s">
        <v>617</v>
      </c>
      <c r="B38" s="55">
        <v>4</v>
      </c>
      <c r="C38" s="138">
        <f>IF(B53=0, "-", B38/B53)</f>
        <v>1.509433962264151E-2</v>
      </c>
      <c r="D38" s="55">
        <v>10</v>
      </c>
      <c r="E38" s="78">
        <f>IF(D53=0, "-", D38/D53)</f>
        <v>3.1948881789137379E-2</v>
      </c>
      <c r="F38" s="128">
        <v>20</v>
      </c>
      <c r="G38" s="138">
        <f>IF(F53=0, "-", F38/F53)</f>
        <v>1.6556291390728478E-2</v>
      </c>
      <c r="H38" s="55">
        <v>18</v>
      </c>
      <c r="I38" s="78">
        <f>IF(H53=0, "-", H38/H53)</f>
        <v>1.1650485436893204E-2</v>
      </c>
      <c r="J38" s="77">
        <f t="shared" si="4"/>
        <v>-0.6</v>
      </c>
      <c r="K38" s="78">
        <f t="shared" si="5"/>
        <v>0.1111111111111111</v>
      </c>
    </row>
    <row r="39" spans="1:11" x14ac:dyDescent="0.2">
      <c r="A39" s="20" t="s">
        <v>618</v>
      </c>
      <c r="B39" s="55">
        <v>10</v>
      </c>
      <c r="C39" s="138">
        <f>IF(B53=0, "-", B39/B53)</f>
        <v>3.7735849056603772E-2</v>
      </c>
      <c r="D39" s="55">
        <v>7</v>
      </c>
      <c r="E39" s="78">
        <f>IF(D53=0, "-", D39/D53)</f>
        <v>2.2364217252396165E-2</v>
      </c>
      <c r="F39" s="128">
        <v>34</v>
      </c>
      <c r="G39" s="138">
        <f>IF(F53=0, "-", F39/F53)</f>
        <v>2.8145695364238412E-2</v>
      </c>
      <c r="H39" s="55">
        <v>44</v>
      </c>
      <c r="I39" s="78">
        <f>IF(H53=0, "-", H39/H53)</f>
        <v>2.84789644012945E-2</v>
      </c>
      <c r="J39" s="77">
        <f t="shared" si="4"/>
        <v>0.42857142857142855</v>
      </c>
      <c r="K39" s="78">
        <f t="shared" si="5"/>
        <v>-0.22727272727272727</v>
      </c>
    </row>
    <row r="40" spans="1:11" x14ac:dyDescent="0.2">
      <c r="A40" s="20" t="s">
        <v>619</v>
      </c>
      <c r="B40" s="55">
        <v>18</v>
      </c>
      <c r="C40" s="138">
        <f>IF(B53=0, "-", B40/B53)</f>
        <v>6.7924528301886791E-2</v>
      </c>
      <c r="D40" s="55">
        <v>14</v>
      </c>
      <c r="E40" s="78">
        <f>IF(D53=0, "-", D40/D53)</f>
        <v>4.472843450479233E-2</v>
      </c>
      <c r="F40" s="128">
        <v>42</v>
      </c>
      <c r="G40" s="138">
        <f>IF(F53=0, "-", F40/F53)</f>
        <v>3.4768211920529798E-2</v>
      </c>
      <c r="H40" s="55">
        <v>58</v>
      </c>
      <c r="I40" s="78">
        <f>IF(H53=0, "-", H40/H53)</f>
        <v>3.7540453074433655E-2</v>
      </c>
      <c r="J40" s="77">
        <f t="shared" si="4"/>
        <v>0.2857142857142857</v>
      </c>
      <c r="K40" s="78">
        <f t="shared" si="5"/>
        <v>-0.27586206896551724</v>
      </c>
    </row>
    <row r="41" spans="1:11" x14ac:dyDescent="0.2">
      <c r="A41" s="20" t="s">
        <v>106</v>
      </c>
      <c r="B41" s="55">
        <v>1</v>
      </c>
      <c r="C41" s="138">
        <f>IF(B53=0, "-", B41/B53)</f>
        <v>3.7735849056603774E-3</v>
      </c>
      <c r="D41" s="55">
        <v>0</v>
      </c>
      <c r="E41" s="78">
        <f>IF(D53=0, "-", D41/D53)</f>
        <v>0</v>
      </c>
      <c r="F41" s="128">
        <v>2</v>
      </c>
      <c r="G41" s="138">
        <f>IF(F53=0, "-", F41/F53)</f>
        <v>1.6556291390728477E-3</v>
      </c>
      <c r="H41" s="55">
        <v>1</v>
      </c>
      <c r="I41" s="78">
        <f>IF(H53=0, "-", H41/H53)</f>
        <v>6.4724919093851134E-4</v>
      </c>
      <c r="J41" s="77" t="str">
        <f t="shared" si="4"/>
        <v>-</v>
      </c>
      <c r="K41" s="78">
        <f t="shared" si="5"/>
        <v>1</v>
      </c>
    </row>
    <row r="42" spans="1:11" x14ac:dyDescent="0.2">
      <c r="A42" s="20" t="s">
        <v>620</v>
      </c>
      <c r="B42" s="55">
        <v>43</v>
      </c>
      <c r="C42" s="138">
        <f>IF(B53=0, "-", B42/B53)</f>
        <v>0.16226415094339622</v>
      </c>
      <c r="D42" s="55">
        <v>48</v>
      </c>
      <c r="E42" s="78">
        <f>IF(D53=0, "-", D42/D53)</f>
        <v>0.15335463258785942</v>
      </c>
      <c r="F42" s="128">
        <v>176</v>
      </c>
      <c r="G42" s="138">
        <f>IF(F53=0, "-", F42/F53)</f>
        <v>0.14569536423841059</v>
      </c>
      <c r="H42" s="55">
        <v>216</v>
      </c>
      <c r="I42" s="78">
        <f>IF(H53=0, "-", H42/H53)</f>
        <v>0.13980582524271845</v>
      </c>
      <c r="J42" s="77">
        <f t="shared" si="4"/>
        <v>-0.10416666666666667</v>
      </c>
      <c r="K42" s="78">
        <f t="shared" si="5"/>
        <v>-0.18518518518518517</v>
      </c>
    </row>
    <row r="43" spans="1:11" x14ac:dyDescent="0.2">
      <c r="A43" s="20" t="s">
        <v>621</v>
      </c>
      <c r="B43" s="55">
        <v>7</v>
      </c>
      <c r="C43" s="138">
        <f>IF(B53=0, "-", B43/B53)</f>
        <v>2.6415094339622643E-2</v>
      </c>
      <c r="D43" s="55">
        <v>4</v>
      </c>
      <c r="E43" s="78">
        <f>IF(D53=0, "-", D43/D53)</f>
        <v>1.2779552715654952E-2</v>
      </c>
      <c r="F43" s="128">
        <v>50</v>
      </c>
      <c r="G43" s="138">
        <f>IF(F53=0, "-", F43/F53)</f>
        <v>4.1390728476821195E-2</v>
      </c>
      <c r="H43" s="55">
        <v>37</v>
      </c>
      <c r="I43" s="78">
        <f>IF(H53=0, "-", H43/H53)</f>
        <v>2.3948220064724919E-2</v>
      </c>
      <c r="J43" s="77">
        <f t="shared" si="4"/>
        <v>0.75</v>
      </c>
      <c r="K43" s="78">
        <f t="shared" si="5"/>
        <v>0.35135135135135137</v>
      </c>
    </row>
    <row r="44" spans="1:11" x14ac:dyDescent="0.2">
      <c r="A44" s="20" t="s">
        <v>109</v>
      </c>
      <c r="B44" s="55">
        <v>45</v>
      </c>
      <c r="C44" s="138">
        <f>IF(B53=0, "-", B44/B53)</f>
        <v>0.16981132075471697</v>
      </c>
      <c r="D44" s="55">
        <v>48</v>
      </c>
      <c r="E44" s="78">
        <f>IF(D53=0, "-", D44/D53)</f>
        <v>0.15335463258785942</v>
      </c>
      <c r="F44" s="128">
        <v>210</v>
      </c>
      <c r="G44" s="138">
        <f>IF(F53=0, "-", F44/F53)</f>
        <v>0.17384105960264901</v>
      </c>
      <c r="H44" s="55">
        <v>285</v>
      </c>
      <c r="I44" s="78">
        <f>IF(H53=0, "-", H44/H53)</f>
        <v>0.18446601941747573</v>
      </c>
      <c r="J44" s="77">
        <f t="shared" si="4"/>
        <v>-6.25E-2</v>
      </c>
      <c r="K44" s="78">
        <f t="shared" si="5"/>
        <v>-0.26315789473684209</v>
      </c>
    </row>
    <row r="45" spans="1:11" x14ac:dyDescent="0.2">
      <c r="A45" s="20" t="s">
        <v>622</v>
      </c>
      <c r="B45" s="55">
        <v>15</v>
      </c>
      <c r="C45" s="138">
        <f>IF(B53=0, "-", B45/B53)</f>
        <v>5.6603773584905662E-2</v>
      </c>
      <c r="D45" s="55">
        <v>22</v>
      </c>
      <c r="E45" s="78">
        <f>IF(D53=0, "-", D45/D53)</f>
        <v>7.0287539936102233E-2</v>
      </c>
      <c r="F45" s="128">
        <v>117</v>
      </c>
      <c r="G45" s="138">
        <f>IF(F53=0, "-", F45/F53)</f>
        <v>9.6854304635761584E-2</v>
      </c>
      <c r="H45" s="55">
        <v>122</v>
      </c>
      <c r="I45" s="78">
        <f>IF(H53=0, "-", H45/H53)</f>
        <v>7.8964401294498388E-2</v>
      </c>
      <c r="J45" s="77">
        <f t="shared" si="4"/>
        <v>-0.31818181818181818</v>
      </c>
      <c r="K45" s="78">
        <f t="shared" si="5"/>
        <v>-4.0983606557377046E-2</v>
      </c>
    </row>
    <row r="46" spans="1:11" x14ac:dyDescent="0.2">
      <c r="A46" s="20" t="s">
        <v>623</v>
      </c>
      <c r="B46" s="55">
        <v>2</v>
      </c>
      <c r="C46" s="138">
        <f>IF(B53=0, "-", B46/B53)</f>
        <v>7.5471698113207548E-3</v>
      </c>
      <c r="D46" s="55">
        <v>17</v>
      </c>
      <c r="E46" s="78">
        <f>IF(D53=0, "-", D46/D53)</f>
        <v>5.4313099041533544E-2</v>
      </c>
      <c r="F46" s="128">
        <v>14</v>
      </c>
      <c r="G46" s="138">
        <f>IF(F53=0, "-", F46/F53)</f>
        <v>1.1589403973509934E-2</v>
      </c>
      <c r="H46" s="55">
        <v>128</v>
      </c>
      <c r="I46" s="78">
        <f>IF(H53=0, "-", H46/H53)</f>
        <v>8.2847896440129451E-2</v>
      </c>
      <c r="J46" s="77">
        <f t="shared" si="4"/>
        <v>-0.88235294117647056</v>
      </c>
      <c r="K46" s="78">
        <f t="shared" si="5"/>
        <v>-0.890625</v>
      </c>
    </row>
    <row r="47" spans="1:11" x14ac:dyDescent="0.2">
      <c r="A47" s="20" t="s">
        <v>624</v>
      </c>
      <c r="B47" s="55">
        <v>24</v>
      </c>
      <c r="C47" s="138">
        <f>IF(B53=0, "-", B47/B53)</f>
        <v>9.056603773584905E-2</v>
      </c>
      <c r="D47" s="55">
        <v>21</v>
      </c>
      <c r="E47" s="78">
        <f>IF(D53=0, "-", D47/D53)</f>
        <v>6.7092651757188496E-2</v>
      </c>
      <c r="F47" s="128">
        <v>76</v>
      </c>
      <c r="G47" s="138">
        <f>IF(F53=0, "-", F47/F53)</f>
        <v>6.2913907284768214E-2</v>
      </c>
      <c r="H47" s="55">
        <v>84</v>
      </c>
      <c r="I47" s="78">
        <f>IF(H53=0, "-", H47/H53)</f>
        <v>5.4368932038834951E-2</v>
      </c>
      <c r="J47" s="77">
        <f t="shared" si="4"/>
        <v>0.14285714285714285</v>
      </c>
      <c r="K47" s="78">
        <f t="shared" si="5"/>
        <v>-9.5238095238095233E-2</v>
      </c>
    </row>
    <row r="48" spans="1:11" x14ac:dyDescent="0.2">
      <c r="A48" s="20" t="s">
        <v>625</v>
      </c>
      <c r="B48" s="55">
        <v>13</v>
      </c>
      <c r="C48" s="138">
        <f>IF(B53=0, "-", B48/B53)</f>
        <v>4.9056603773584909E-2</v>
      </c>
      <c r="D48" s="55">
        <v>27</v>
      </c>
      <c r="E48" s="78">
        <f>IF(D53=0, "-", D48/D53)</f>
        <v>8.6261980830670923E-2</v>
      </c>
      <c r="F48" s="128">
        <v>76</v>
      </c>
      <c r="G48" s="138">
        <f>IF(F53=0, "-", F48/F53)</f>
        <v>6.2913907284768214E-2</v>
      </c>
      <c r="H48" s="55">
        <v>141</v>
      </c>
      <c r="I48" s="78">
        <f>IF(H53=0, "-", H48/H53)</f>
        <v>9.1262135922330095E-2</v>
      </c>
      <c r="J48" s="77">
        <f t="shared" si="4"/>
        <v>-0.51851851851851849</v>
      </c>
      <c r="K48" s="78">
        <f t="shared" si="5"/>
        <v>-0.46099290780141844</v>
      </c>
    </row>
    <row r="49" spans="1:11" x14ac:dyDescent="0.2">
      <c r="A49" s="20" t="s">
        <v>626</v>
      </c>
      <c r="B49" s="55">
        <v>30</v>
      </c>
      <c r="C49" s="138">
        <f>IF(B53=0, "-", B49/B53)</f>
        <v>0.11320754716981132</v>
      </c>
      <c r="D49" s="55">
        <v>6</v>
      </c>
      <c r="E49" s="78">
        <f>IF(D53=0, "-", D49/D53)</f>
        <v>1.9169329073482427E-2</v>
      </c>
      <c r="F49" s="128">
        <v>75</v>
      </c>
      <c r="G49" s="138">
        <f>IF(F53=0, "-", F49/F53)</f>
        <v>6.2086092715231786E-2</v>
      </c>
      <c r="H49" s="55">
        <v>47</v>
      </c>
      <c r="I49" s="78">
        <f>IF(H53=0, "-", H49/H53)</f>
        <v>3.0420711974110032E-2</v>
      </c>
      <c r="J49" s="77">
        <f t="shared" si="4"/>
        <v>4</v>
      </c>
      <c r="K49" s="78">
        <f t="shared" si="5"/>
        <v>0.5957446808510638</v>
      </c>
    </row>
    <row r="50" spans="1:11" x14ac:dyDescent="0.2">
      <c r="A50" s="20" t="s">
        <v>627</v>
      </c>
      <c r="B50" s="55">
        <v>32</v>
      </c>
      <c r="C50" s="138">
        <f>IF(B53=0, "-", B50/B53)</f>
        <v>0.12075471698113208</v>
      </c>
      <c r="D50" s="55">
        <v>67</v>
      </c>
      <c r="E50" s="78">
        <f>IF(D53=0, "-", D50/D53)</f>
        <v>0.21405750798722045</v>
      </c>
      <c r="F50" s="128">
        <v>212</v>
      </c>
      <c r="G50" s="138">
        <f>IF(F53=0, "-", F50/F53)</f>
        <v>0.17549668874172186</v>
      </c>
      <c r="H50" s="55">
        <v>253</v>
      </c>
      <c r="I50" s="78">
        <f>IF(H53=0, "-", H50/H53)</f>
        <v>0.16375404530744336</v>
      </c>
      <c r="J50" s="77">
        <f t="shared" si="4"/>
        <v>-0.52238805970149249</v>
      </c>
      <c r="K50" s="78">
        <f t="shared" si="5"/>
        <v>-0.16205533596837945</v>
      </c>
    </row>
    <row r="51" spans="1:11" x14ac:dyDescent="0.2">
      <c r="A51" s="20" t="s">
        <v>628</v>
      </c>
      <c r="B51" s="55">
        <v>11</v>
      </c>
      <c r="C51" s="138">
        <f>IF(B53=0, "-", B51/B53)</f>
        <v>4.1509433962264149E-2</v>
      </c>
      <c r="D51" s="55">
        <v>11</v>
      </c>
      <c r="E51" s="78">
        <f>IF(D53=0, "-", D51/D53)</f>
        <v>3.5143769968051117E-2</v>
      </c>
      <c r="F51" s="128">
        <v>47</v>
      </c>
      <c r="G51" s="138">
        <f>IF(F53=0, "-", F51/F53)</f>
        <v>3.8907284768211918E-2</v>
      </c>
      <c r="H51" s="55">
        <v>55</v>
      </c>
      <c r="I51" s="78">
        <f>IF(H53=0, "-", H51/H53)</f>
        <v>3.5598705501618123E-2</v>
      </c>
      <c r="J51" s="77">
        <f t="shared" si="4"/>
        <v>0</v>
      </c>
      <c r="K51" s="78">
        <f t="shared" si="5"/>
        <v>-0.14545454545454545</v>
      </c>
    </row>
    <row r="52" spans="1:11" x14ac:dyDescent="0.2">
      <c r="A52" s="129"/>
      <c r="B52" s="82"/>
      <c r="D52" s="82"/>
      <c r="E52" s="86"/>
      <c r="F52" s="130"/>
      <c r="H52" s="82"/>
      <c r="I52" s="86"/>
      <c r="J52" s="85"/>
      <c r="K52" s="86"/>
    </row>
    <row r="53" spans="1:11" s="38" customFormat="1" x14ac:dyDescent="0.2">
      <c r="A53" s="131" t="s">
        <v>629</v>
      </c>
      <c r="B53" s="32">
        <f>SUM(B36:B52)</f>
        <v>265</v>
      </c>
      <c r="C53" s="132">
        <f>B53/24634</f>
        <v>1.0757489648453357E-2</v>
      </c>
      <c r="D53" s="32">
        <f>SUM(D36:D52)</f>
        <v>313</v>
      </c>
      <c r="E53" s="133">
        <f>D53/25100</f>
        <v>1.247011952191235E-2</v>
      </c>
      <c r="F53" s="121">
        <f>SUM(F36:F52)</f>
        <v>1208</v>
      </c>
      <c r="G53" s="134">
        <f>F53/91758</f>
        <v>1.3165064626517578E-2</v>
      </c>
      <c r="H53" s="32">
        <f>SUM(H36:H52)</f>
        <v>1545</v>
      </c>
      <c r="I53" s="133">
        <f>H53/113881</f>
        <v>1.3566793407153081E-2</v>
      </c>
      <c r="J53" s="35">
        <f>IF(D53=0, "-", IF((B53-D53)/D53&lt;10, (B53-D53)/D53, "&gt;999%"))</f>
        <v>-0.15335463258785942</v>
      </c>
      <c r="K53" s="36">
        <f>IF(H53=0, "-", IF((F53-H53)/H53&lt;10, (F53-H53)/H53, "&gt;999%"))</f>
        <v>-0.21812297734627831</v>
      </c>
    </row>
    <row r="54" spans="1:11" x14ac:dyDescent="0.2">
      <c r="B54" s="130"/>
      <c r="D54" s="130"/>
      <c r="F54" s="130"/>
      <c r="H54" s="130"/>
    </row>
    <row r="55" spans="1:11" x14ac:dyDescent="0.2">
      <c r="A55" s="12" t="s">
        <v>630</v>
      </c>
      <c r="B55" s="32">
        <v>1062</v>
      </c>
      <c r="C55" s="132">
        <f>B55/24634</f>
        <v>4.3111147194933828E-2</v>
      </c>
      <c r="D55" s="32">
        <v>911</v>
      </c>
      <c r="E55" s="133">
        <f>D55/25100</f>
        <v>3.6294820717131471E-2</v>
      </c>
      <c r="F55" s="121">
        <v>3850</v>
      </c>
      <c r="G55" s="134">
        <f>F55/91758</f>
        <v>4.1958194380871422E-2</v>
      </c>
      <c r="H55" s="32">
        <v>4272</v>
      </c>
      <c r="I55" s="133">
        <f>H55/113881</f>
        <v>3.7512842352982502E-2</v>
      </c>
      <c r="J55" s="35">
        <f>IF(D55=0, "-", IF((B55-D55)/D55&lt;10, (B55-D55)/D55, "&gt;999%"))</f>
        <v>0.16575192096597147</v>
      </c>
      <c r="K55" s="36">
        <f>IF(H55=0, "-", IF((F55-H55)/H55&lt;10, (F55-H55)/H55, "&gt;999%"))</f>
        <v>-9.878277153558053E-2</v>
      </c>
    </row>
  </sheetData>
  <mergeCells count="9">
    <mergeCell ref="B5:C5"/>
    <mergeCell ref="D5:E5"/>
    <mergeCell ref="F5:G5"/>
    <mergeCell ref="H5:I5"/>
    <mergeCell ref="B1:K1"/>
    <mergeCell ref="B2:K2"/>
    <mergeCell ref="B4:E4"/>
    <mergeCell ref="F4:I4"/>
    <mergeCell ref="J4:K4"/>
  </mergeCells>
  <printOptions horizontalCentered="1"/>
  <pageMargins left="0.39370078740157483" right="0.39370078740157483" top="0.39370078740157483" bottom="0.59055118110236227" header="0.39370078740157483" footer="0.19685039370078741"/>
  <pageSetup paperSize="9" scale="87" fitToHeight="0"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D1716D-FDFF-4F16-A825-A59FD352F52A}">
  <sheetPr>
    <pageSetUpPr fitToPage="1"/>
  </sheetPr>
  <dimension ref="A1:K30"/>
  <sheetViews>
    <sheetView tabSelected="1" workbookViewId="0">
      <selection activeCell="M1" sqref="M1"/>
    </sheetView>
  </sheetViews>
  <sheetFormatPr defaultRowHeight="12.75" x14ac:dyDescent="0.2"/>
  <cols>
    <col min="1" max="1" width="24.5703125" style="1" bestFit="1" customWidth="1"/>
    <col min="2" max="11" width="8.42578125" style="1" customWidth="1"/>
    <col min="12" max="256" width="8.7109375" style="1"/>
    <col min="257" max="257" width="24.7109375" style="1" customWidth="1"/>
    <col min="258" max="267" width="8.42578125" style="1" customWidth="1"/>
    <col min="268" max="512" width="8.7109375" style="1"/>
    <col min="513" max="513" width="24.7109375" style="1" customWidth="1"/>
    <col min="514" max="523" width="8.42578125" style="1" customWidth="1"/>
    <col min="524" max="768" width="8.7109375" style="1"/>
    <col min="769" max="769" width="24.7109375" style="1" customWidth="1"/>
    <col min="770" max="779" width="8.42578125" style="1" customWidth="1"/>
    <col min="780" max="1024" width="8.7109375" style="1"/>
    <col min="1025" max="1025" width="24.7109375" style="1" customWidth="1"/>
    <col min="1026" max="1035" width="8.42578125" style="1" customWidth="1"/>
    <col min="1036" max="1280" width="8.7109375" style="1"/>
    <col min="1281" max="1281" width="24.7109375" style="1" customWidth="1"/>
    <col min="1282" max="1291" width="8.42578125" style="1" customWidth="1"/>
    <col min="1292" max="1536" width="8.7109375" style="1"/>
    <col min="1537" max="1537" width="24.7109375" style="1" customWidth="1"/>
    <col min="1538" max="1547" width="8.42578125" style="1" customWidth="1"/>
    <col min="1548" max="1792" width="8.7109375" style="1"/>
    <col min="1793" max="1793" width="24.7109375" style="1" customWidth="1"/>
    <col min="1794" max="1803" width="8.42578125" style="1" customWidth="1"/>
    <col min="1804" max="2048" width="8.7109375" style="1"/>
    <col min="2049" max="2049" width="24.7109375" style="1" customWidth="1"/>
    <col min="2050" max="2059" width="8.42578125" style="1" customWidth="1"/>
    <col min="2060" max="2304" width="8.7109375" style="1"/>
    <col min="2305" max="2305" width="24.7109375" style="1" customWidth="1"/>
    <col min="2306" max="2315" width="8.42578125" style="1" customWidth="1"/>
    <col min="2316" max="2560" width="8.7109375" style="1"/>
    <col min="2561" max="2561" width="24.7109375" style="1" customWidth="1"/>
    <col min="2562" max="2571" width="8.42578125" style="1" customWidth="1"/>
    <col min="2572" max="2816" width="8.7109375" style="1"/>
    <col min="2817" max="2817" width="24.7109375" style="1" customWidth="1"/>
    <col min="2818" max="2827" width="8.42578125" style="1" customWidth="1"/>
    <col min="2828" max="3072" width="8.7109375" style="1"/>
    <col min="3073" max="3073" width="24.7109375" style="1" customWidth="1"/>
    <col min="3074" max="3083" width="8.42578125" style="1" customWidth="1"/>
    <col min="3084" max="3328" width="8.7109375" style="1"/>
    <col min="3329" max="3329" width="24.7109375" style="1" customWidth="1"/>
    <col min="3330" max="3339" width="8.42578125" style="1" customWidth="1"/>
    <col min="3340" max="3584" width="8.7109375" style="1"/>
    <col min="3585" max="3585" width="24.7109375" style="1" customWidth="1"/>
    <col min="3586" max="3595" width="8.42578125" style="1" customWidth="1"/>
    <col min="3596" max="3840" width="8.7109375" style="1"/>
    <col min="3841" max="3841" width="24.7109375" style="1" customWidth="1"/>
    <col min="3842" max="3851" width="8.42578125" style="1" customWidth="1"/>
    <col min="3852" max="4096" width="8.7109375" style="1"/>
    <col min="4097" max="4097" width="24.7109375" style="1" customWidth="1"/>
    <col min="4098" max="4107" width="8.42578125" style="1" customWidth="1"/>
    <col min="4108" max="4352" width="8.7109375" style="1"/>
    <col min="4353" max="4353" width="24.7109375" style="1" customWidth="1"/>
    <col min="4354" max="4363" width="8.42578125" style="1" customWidth="1"/>
    <col min="4364" max="4608" width="8.7109375" style="1"/>
    <col min="4609" max="4609" width="24.7109375" style="1" customWidth="1"/>
    <col min="4610" max="4619" width="8.42578125" style="1" customWidth="1"/>
    <col min="4620" max="4864" width="8.7109375" style="1"/>
    <col min="4865" max="4865" width="24.7109375" style="1" customWidth="1"/>
    <col min="4866" max="4875" width="8.42578125" style="1" customWidth="1"/>
    <col min="4876" max="5120" width="8.7109375" style="1"/>
    <col min="5121" max="5121" width="24.7109375" style="1" customWidth="1"/>
    <col min="5122" max="5131" width="8.42578125" style="1" customWidth="1"/>
    <col min="5132" max="5376" width="8.7109375" style="1"/>
    <col min="5377" max="5377" width="24.7109375" style="1" customWidth="1"/>
    <col min="5378" max="5387" width="8.42578125" style="1" customWidth="1"/>
    <col min="5388" max="5632" width="8.7109375" style="1"/>
    <col min="5633" max="5633" width="24.7109375" style="1" customWidth="1"/>
    <col min="5634" max="5643" width="8.42578125" style="1" customWidth="1"/>
    <col min="5644" max="5888" width="8.7109375" style="1"/>
    <col min="5889" max="5889" width="24.7109375" style="1" customWidth="1"/>
    <col min="5890" max="5899" width="8.42578125" style="1" customWidth="1"/>
    <col min="5900" max="6144" width="8.7109375" style="1"/>
    <col min="6145" max="6145" width="24.7109375" style="1" customWidth="1"/>
    <col min="6146" max="6155" width="8.42578125" style="1" customWidth="1"/>
    <col min="6156" max="6400" width="8.7109375" style="1"/>
    <col min="6401" max="6401" width="24.7109375" style="1" customWidth="1"/>
    <col min="6402" max="6411" width="8.42578125" style="1" customWidth="1"/>
    <col min="6412" max="6656" width="8.7109375" style="1"/>
    <col min="6657" max="6657" width="24.7109375" style="1" customWidth="1"/>
    <col min="6658" max="6667" width="8.42578125" style="1" customWidth="1"/>
    <col min="6668" max="6912" width="8.7109375" style="1"/>
    <col min="6913" max="6913" width="24.7109375" style="1" customWidth="1"/>
    <col min="6914" max="6923" width="8.42578125" style="1" customWidth="1"/>
    <col min="6924" max="7168" width="8.7109375" style="1"/>
    <col min="7169" max="7169" width="24.7109375" style="1" customWidth="1"/>
    <col min="7170" max="7179" width="8.42578125" style="1" customWidth="1"/>
    <col min="7180" max="7424" width="8.7109375" style="1"/>
    <col min="7425" max="7425" width="24.7109375" style="1" customWidth="1"/>
    <col min="7426" max="7435" width="8.42578125" style="1" customWidth="1"/>
    <col min="7436" max="7680" width="8.7109375" style="1"/>
    <col min="7681" max="7681" width="24.7109375" style="1" customWidth="1"/>
    <col min="7682" max="7691" width="8.42578125" style="1" customWidth="1"/>
    <col min="7692" max="7936" width="8.7109375" style="1"/>
    <col min="7937" max="7937" width="24.7109375" style="1" customWidth="1"/>
    <col min="7938" max="7947" width="8.42578125" style="1" customWidth="1"/>
    <col min="7948" max="8192" width="8.7109375" style="1"/>
    <col min="8193" max="8193" width="24.7109375" style="1" customWidth="1"/>
    <col min="8194" max="8203" width="8.42578125" style="1" customWidth="1"/>
    <col min="8204" max="8448" width="8.7109375" style="1"/>
    <col min="8449" max="8449" width="24.7109375" style="1" customWidth="1"/>
    <col min="8450" max="8459" width="8.42578125" style="1" customWidth="1"/>
    <col min="8460" max="8704" width="8.7109375" style="1"/>
    <col min="8705" max="8705" width="24.7109375" style="1" customWidth="1"/>
    <col min="8706" max="8715" width="8.42578125" style="1" customWidth="1"/>
    <col min="8716" max="8960" width="8.7109375" style="1"/>
    <col min="8961" max="8961" width="24.7109375" style="1" customWidth="1"/>
    <col min="8962" max="8971" width="8.42578125" style="1" customWidth="1"/>
    <col min="8972" max="9216" width="8.7109375" style="1"/>
    <col min="9217" max="9217" width="24.7109375" style="1" customWidth="1"/>
    <col min="9218" max="9227" width="8.42578125" style="1" customWidth="1"/>
    <col min="9228" max="9472" width="8.7109375" style="1"/>
    <col min="9473" max="9473" width="24.7109375" style="1" customWidth="1"/>
    <col min="9474" max="9483" width="8.42578125" style="1" customWidth="1"/>
    <col min="9484" max="9728" width="8.7109375" style="1"/>
    <col min="9729" max="9729" width="24.7109375" style="1" customWidth="1"/>
    <col min="9730" max="9739" width="8.42578125" style="1" customWidth="1"/>
    <col min="9740" max="9984" width="8.7109375" style="1"/>
    <col min="9985" max="9985" width="24.7109375" style="1" customWidth="1"/>
    <col min="9986" max="9995" width="8.42578125" style="1" customWidth="1"/>
    <col min="9996" max="10240" width="8.7109375" style="1"/>
    <col min="10241" max="10241" width="24.7109375" style="1" customWidth="1"/>
    <col min="10242" max="10251" width="8.42578125" style="1" customWidth="1"/>
    <col min="10252" max="10496" width="8.7109375" style="1"/>
    <col min="10497" max="10497" width="24.7109375" style="1" customWidth="1"/>
    <col min="10498" max="10507" width="8.42578125" style="1" customWidth="1"/>
    <col min="10508" max="10752" width="8.7109375" style="1"/>
    <col min="10753" max="10753" width="24.7109375" style="1" customWidth="1"/>
    <col min="10754" max="10763" width="8.42578125" style="1" customWidth="1"/>
    <col min="10764" max="11008" width="8.7109375" style="1"/>
    <col min="11009" max="11009" width="24.7109375" style="1" customWidth="1"/>
    <col min="11010" max="11019" width="8.42578125" style="1" customWidth="1"/>
    <col min="11020" max="11264" width="8.7109375" style="1"/>
    <col min="11265" max="11265" width="24.7109375" style="1" customWidth="1"/>
    <col min="11266" max="11275" width="8.42578125" style="1" customWidth="1"/>
    <col min="11276" max="11520" width="8.7109375" style="1"/>
    <col min="11521" max="11521" width="24.7109375" style="1" customWidth="1"/>
    <col min="11522" max="11531" width="8.42578125" style="1" customWidth="1"/>
    <col min="11532" max="11776" width="8.7109375" style="1"/>
    <col min="11777" max="11777" width="24.7109375" style="1" customWidth="1"/>
    <col min="11778" max="11787" width="8.42578125" style="1" customWidth="1"/>
    <col min="11788" max="12032" width="8.7109375" style="1"/>
    <col min="12033" max="12033" width="24.7109375" style="1" customWidth="1"/>
    <col min="12034" max="12043" width="8.42578125" style="1" customWidth="1"/>
    <col min="12044" max="12288" width="8.7109375" style="1"/>
    <col min="12289" max="12289" width="24.7109375" style="1" customWidth="1"/>
    <col min="12290" max="12299" width="8.42578125" style="1" customWidth="1"/>
    <col min="12300" max="12544" width="8.7109375" style="1"/>
    <col min="12545" max="12545" width="24.7109375" style="1" customWidth="1"/>
    <col min="12546" max="12555" width="8.42578125" style="1" customWidth="1"/>
    <col min="12556" max="12800" width="8.7109375" style="1"/>
    <col min="12801" max="12801" width="24.7109375" style="1" customWidth="1"/>
    <col min="12802" max="12811" width="8.42578125" style="1" customWidth="1"/>
    <col min="12812" max="13056" width="8.7109375" style="1"/>
    <col min="13057" max="13057" width="24.7109375" style="1" customWidth="1"/>
    <col min="13058" max="13067" width="8.42578125" style="1" customWidth="1"/>
    <col min="13068" max="13312" width="8.7109375" style="1"/>
    <col min="13313" max="13313" width="24.7109375" style="1" customWidth="1"/>
    <col min="13314" max="13323" width="8.42578125" style="1" customWidth="1"/>
    <col min="13324" max="13568" width="8.7109375" style="1"/>
    <col min="13569" max="13569" width="24.7109375" style="1" customWidth="1"/>
    <col min="13570" max="13579" width="8.42578125" style="1" customWidth="1"/>
    <col min="13580" max="13824" width="8.7109375" style="1"/>
    <col min="13825" max="13825" width="24.7109375" style="1" customWidth="1"/>
    <col min="13826" max="13835" width="8.42578125" style="1" customWidth="1"/>
    <col min="13836" max="14080" width="8.7109375" style="1"/>
    <col min="14081" max="14081" width="24.7109375" style="1" customWidth="1"/>
    <col min="14082" max="14091" width="8.42578125" style="1" customWidth="1"/>
    <col min="14092" max="14336" width="8.7109375" style="1"/>
    <col min="14337" max="14337" width="24.7109375" style="1" customWidth="1"/>
    <col min="14338" max="14347" width="8.42578125" style="1" customWidth="1"/>
    <col min="14348" max="14592" width="8.7109375" style="1"/>
    <col min="14593" max="14593" width="24.7109375" style="1" customWidth="1"/>
    <col min="14594" max="14603" width="8.42578125" style="1" customWidth="1"/>
    <col min="14604" max="14848" width="8.7109375" style="1"/>
    <col min="14849" max="14849" width="24.7109375" style="1" customWidth="1"/>
    <col min="14850" max="14859" width="8.42578125" style="1" customWidth="1"/>
    <col min="14860" max="15104" width="8.7109375" style="1"/>
    <col min="15105" max="15105" width="24.7109375" style="1" customWidth="1"/>
    <col min="15106" max="15115" width="8.42578125" style="1" customWidth="1"/>
    <col min="15116" max="15360" width="8.7109375" style="1"/>
    <col min="15361" max="15361" width="24.7109375" style="1" customWidth="1"/>
    <col min="15362" max="15371" width="8.42578125" style="1" customWidth="1"/>
    <col min="15372" max="15616" width="8.7109375" style="1"/>
    <col min="15617" max="15617" width="24.7109375" style="1" customWidth="1"/>
    <col min="15618" max="15627" width="8.42578125" style="1" customWidth="1"/>
    <col min="15628" max="15872" width="8.7109375" style="1"/>
    <col min="15873" max="15873" width="24.7109375" style="1" customWidth="1"/>
    <col min="15874" max="15883" width="8.42578125" style="1" customWidth="1"/>
    <col min="15884" max="16128" width="8.7109375" style="1"/>
    <col min="16129" max="16129" width="24.7109375" style="1" customWidth="1"/>
    <col min="16130" max="16139" width="8.42578125" style="1" customWidth="1"/>
    <col min="16140" max="16384" width="8.7109375" style="1"/>
  </cols>
  <sheetData>
    <row r="1" spans="1:11" s="44" customFormat="1" ht="20.25" x14ac:dyDescent="0.3">
      <c r="A1" s="52" t="s">
        <v>19</v>
      </c>
      <c r="B1" s="174" t="s">
        <v>631</v>
      </c>
      <c r="C1" s="174"/>
      <c r="D1" s="174"/>
      <c r="E1" s="175"/>
      <c r="F1" s="175"/>
      <c r="G1" s="175"/>
      <c r="H1" s="175"/>
      <c r="I1" s="175"/>
      <c r="J1" s="175"/>
      <c r="K1" s="175"/>
    </row>
    <row r="2" spans="1:11" s="44" customFormat="1" ht="20.25" x14ac:dyDescent="0.3">
      <c r="A2" s="52" t="s">
        <v>21</v>
      </c>
      <c r="B2" s="176" t="s">
        <v>3</v>
      </c>
      <c r="C2" s="174"/>
      <c r="D2" s="174"/>
      <c r="E2" s="177"/>
      <c r="F2" s="177"/>
      <c r="G2" s="177"/>
      <c r="H2" s="177"/>
      <c r="I2" s="177"/>
      <c r="J2" s="177"/>
      <c r="K2" s="177"/>
    </row>
    <row r="4" spans="1:11" ht="15.75" x14ac:dyDescent="0.25">
      <c r="A4" s="135"/>
      <c r="B4" s="170" t="s">
        <v>4</v>
      </c>
      <c r="C4" s="172"/>
      <c r="D4" s="172"/>
      <c r="E4" s="171"/>
      <c r="F4" s="170" t="s">
        <v>167</v>
      </c>
      <c r="G4" s="172"/>
      <c r="H4" s="172"/>
      <c r="I4" s="171"/>
      <c r="J4" s="170" t="s">
        <v>168</v>
      </c>
      <c r="K4" s="171"/>
    </row>
    <row r="5" spans="1:11" x14ac:dyDescent="0.2">
      <c r="A5" s="12"/>
      <c r="B5" s="170">
        <f>VALUE(RIGHT($B$2, 4))</f>
        <v>2020</v>
      </c>
      <c r="C5" s="171"/>
      <c r="D5" s="170">
        <f>B5-1</f>
        <v>2019</v>
      </c>
      <c r="E5" s="178"/>
      <c r="F5" s="170">
        <f>B5</f>
        <v>2020</v>
      </c>
      <c r="G5" s="178"/>
      <c r="H5" s="170">
        <f>D5</f>
        <v>2019</v>
      </c>
      <c r="I5" s="178"/>
      <c r="J5" s="13" t="s">
        <v>8</v>
      </c>
      <c r="K5" s="14" t="s">
        <v>5</v>
      </c>
    </row>
    <row r="6" spans="1:11" x14ac:dyDescent="0.2">
      <c r="A6" s="16"/>
      <c r="B6" s="124" t="s">
        <v>169</v>
      </c>
      <c r="C6" s="125" t="s">
        <v>170</v>
      </c>
      <c r="D6" s="124" t="s">
        <v>169</v>
      </c>
      <c r="E6" s="126" t="s">
        <v>170</v>
      </c>
      <c r="F6" s="136" t="s">
        <v>169</v>
      </c>
      <c r="G6" s="125" t="s">
        <v>170</v>
      </c>
      <c r="H6" s="137" t="s">
        <v>169</v>
      </c>
      <c r="I6" s="126" t="s">
        <v>170</v>
      </c>
      <c r="J6" s="124"/>
      <c r="K6" s="126"/>
    </row>
    <row r="7" spans="1:11" x14ac:dyDescent="0.2">
      <c r="A7" s="20" t="s">
        <v>100</v>
      </c>
      <c r="B7" s="55">
        <v>10</v>
      </c>
      <c r="C7" s="138">
        <f>IF(B30=0, "-", B7/B30)</f>
        <v>9.4161958568738224E-3</v>
      </c>
      <c r="D7" s="55">
        <v>11</v>
      </c>
      <c r="E7" s="78">
        <f>IF(D30=0, "-", D7/D30)</f>
        <v>1.2074643249176729E-2</v>
      </c>
      <c r="F7" s="128">
        <v>58</v>
      </c>
      <c r="G7" s="138">
        <f>IF(F30=0, "-", F7/F30)</f>
        <v>1.5064935064935066E-2</v>
      </c>
      <c r="H7" s="55">
        <v>54</v>
      </c>
      <c r="I7" s="78">
        <f>IF(H30=0, "-", H7/H30)</f>
        <v>1.2640449438202247E-2</v>
      </c>
      <c r="J7" s="77">
        <f t="shared" ref="J7:J28" si="0">IF(D7=0, "-", IF((B7-D7)/D7&lt;10, (B7-D7)/D7, "&gt;999%"))</f>
        <v>-9.0909090909090912E-2</v>
      </c>
      <c r="K7" s="78">
        <f t="shared" ref="K7:K28" si="1">IF(H7=0, "-", IF((F7-H7)/H7&lt;10, (F7-H7)/H7, "&gt;999%"))</f>
        <v>7.407407407407407E-2</v>
      </c>
    </row>
    <row r="8" spans="1:11" x14ac:dyDescent="0.2">
      <c r="A8" s="20" t="s">
        <v>101</v>
      </c>
      <c r="B8" s="55">
        <v>0</v>
      </c>
      <c r="C8" s="138">
        <f>IF(B30=0, "-", B8/B30)</f>
        <v>0</v>
      </c>
      <c r="D8" s="55">
        <v>0</v>
      </c>
      <c r="E8" s="78">
        <f>IF(D30=0, "-", D8/D30)</f>
        <v>0</v>
      </c>
      <c r="F8" s="128">
        <v>0</v>
      </c>
      <c r="G8" s="138">
        <f>IF(F30=0, "-", F8/F30)</f>
        <v>0</v>
      </c>
      <c r="H8" s="55">
        <v>3</v>
      </c>
      <c r="I8" s="78">
        <f>IF(H30=0, "-", H8/H30)</f>
        <v>7.0224719101123594E-4</v>
      </c>
      <c r="J8" s="77" t="str">
        <f t="shared" si="0"/>
        <v>-</v>
      </c>
      <c r="K8" s="78">
        <f t="shared" si="1"/>
        <v>-1</v>
      </c>
    </row>
    <row r="9" spans="1:11" x14ac:dyDescent="0.2">
      <c r="A9" s="20" t="s">
        <v>59</v>
      </c>
      <c r="B9" s="55">
        <v>17</v>
      </c>
      <c r="C9" s="138">
        <f>IF(B30=0, "-", B9/B30)</f>
        <v>1.60075329566855E-2</v>
      </c>
      <c r="D9" s="55">
        <v>20</v>
      </c>
      <c r="E9" s="78">
        <f>IF(D30=0, "-", D9/D30)</f>
        <v>2.1953896816684963E-2</v>
      </c>
      <c r="F9" s="128">
        <v>73</v>
      </c>
      <c r="G9" s="138">
        <f>IF(F30=0, "-", F9/F30)</f>
        <v>1.896103896103896E-2</v>
      </c>
      <c r="H9" s="55">
        <v>98</v>
      </c>
      <c r="I9" s="78">
        <f>IF(H30=0, "-", H9/H30)</f>
        <v>2.2940074906367042E-2</v>
      </c>
      <c r="J9" s="77">
        <f t="shared" si="0"/>
        <v>-0.15</v>
      </c>
      <c r="K9" s="78">
        <f t="shared" si="1"/>
        <v>-0.25510204081632654</v>
      </c>
    </row>
    <row r="10" spans="1:11" x14ac:dyDescent="0.2">
      <c r="A10" s="20" t="s">
        <v>60</v>
      </c>
      <c r="B10" s="55">
        <v>39</v>
      </c>
      <c r="C10" s="138">
        <f>IF(B30=0, "-", B10/B30)</f>
        <v>3.6723163841807911E-2</v>
      </c>
      <c r="D10" s="55">
        <v>15</v>
      </c>
      <c r="E10" s="78">
        <f>IF(D30=0, "-", D10/D30)</f>
        <v>1.6465422612513721E-2</v>
      </c>
      <c r="F10" s="128">
        <v>94</v>
      </c>
      <c r="G10" s="138">
        <f>IF(F30=0, "-", F10/F30)</f>
        <v>2.4415584415584415E-2</v>
      </c>
      <c r="H10" s="55">
        <v>68</v>
      </c>
      <c r="I10" s="78">
        <f>IF(H30=0, "-", H10/H30)</f>
        <v>1.5917602996254682E-2</v>
      </c>
      <c r="J10" s="77">
        <f t="shared" si="0"/>
        <v>1.6</v>
      </c>
      <c r="K10" s="78">
        <f t="shared" si="1"/>
        <v>0.38235294117647056</v>
      </c>
    </row>
    <row r="11" spans="1:11" x14ac:dyDescent="0.2">
      <c r="A11" s="20" t="s">
        <v>102</v>
      </c>
      <c r="B11" s="55">
        <v>4</v>
      </c>
      <c r="C11" s="138">
        <f>IF(B30=0, "-", B11/B30)</f>
        <v>3.766478342749529E-3</v>
      </c>
      <c r="D11" s="55">
        <v>10</v>
      </c>
      <c r="E11" s="78">
        <f>IF(D30=0, "-", D11/D30)</f>
        <v>1.0976948408342482E-2</v>
      </c>
      <c r="F11" s="128">
        <v>20</v>
      </c>
      <c r="G11" s="138">
        <f>IF(F30=0, "-", F11/F30)</f>
        <v>5.1948051948051948E-3</v>
      </c>
      <c r="H11" s="55">
        <v>18</v>
      </c>
      <c r="I11" s="78">
        <f>IF(H30=0, "-", H11/H30)</f>
        <v>4.2134831460674156E-3</v>
      </c>
      <c r="J11" s="77">
        <f t="shared" si="0"/>
        <v>-0.6</v>
      </c>
      <c r="K11" s="78">
        <f t="shared" si="1"/>
        <v>0.1111111111111111</v>
      </c>
    </row>
    <row r="12" spans="1:11" x14ac:dyDescent="0.2">
      <c r="A12" s="20" t="s">
        <v>103</v>
      </c>
      <c r="B12" s="55">
        <v>99</v>
      </c>
      <c r="C12" s="138">
        <f>IF(B30=0, "-", B12/B30)</f>
        <v>9.3220338983050849E-2</v>
      </c>
      <c r="D12" s="55">
        <v>103</v>
      </c>
      <c r="E12" s="78">
        <f>IF(D30=0, "-", D12/D30)</f>
        <v>0.11306256860592755</v>
      </c>
      <c r="F12" s="128">
        <v>352</v>
      </c>
      <c r="G12" s="138">
        <f>IF(F30=0, "-", F12/F30)</f>
        <v>9.1428571428571428E-2</v>
      </c>
      <c r="H12" s="55">
        <v>397</v>
      </c>
      <c r="I12" s="78">
        <f>IF(H30=0, "-", H12/H30)</f>
        <v>9.2930711610486896E-2</v>
      </c>
      <c r="J12" s="77">
        <f t="shared" si="0"/>
        <v>-3.8834951456310676E-2</v>
      </c>
      <c r="K12" s="78">
        <f t="shared" si="1"/>
        <v>-0.11335012594458438</v>
      </c>
    </row>
    <row r="13" spans="1:11" x14ac:dyDescent="0.2">
      <c r="A13" s="20" t="s">
        <v>104</v>
      </c>
      <c r="B13" s="55">
        <v>172</v>
      </c>
      <c r="C13" s="138">
        <f>IF(B30=0, "-", B13/B30)</f>
        <v>0.16195856873822975</v>
      </c>
      <c r="D13" s="55">
        <v>133</v>
      </c>
      <c r="E13" s="78">
        <f>IF(D30=0, "-", D13/D30)</f>
        <v>0.14599341383095499</v>
      </c>
      <c r="F13" s="128">
        <v>520</v>
      </c>
      <c r="G13" s="138">
        <f>IF(F30=0, "-", F13/F30)</f>
        <v>0.13506493506493505</v>
      </c>
      <c r="H13" s="55">
        <v>538</v>
      </c>
      <c r="I13" s="78">
        <f>IF(H30=0, "-", H13/H30)</f>
        <v>0.12593632958801498</v>
      </c>
      <c r="J13" s="77">
        <f t="shared" si="0"/>
        <v>0.2932330827067669</v>
      </c>
      <c r="K13" s="78">
        <f t="shared" si="1"/>
        <v>-3.3457249070631967E-2</v>
      </c>
    </row>
    <row r="14" spans="1:11" x14ac:dyDescent="0.2">
      <c r="A14" s="20" t="s">
        <v>105</v>
      </c>
      <c r="B14" s="55">
        <v>2</v>
      </c>
      <c r="C14" s="138">
        <f>IF(B30=0, "-", B14/B30)</f>
        <v>1.8832391713747645E-3</v>
      </c>
      <c r="D14" s="55">
        <v>0</v>
      </c>
      <c r="E14" s="78">
        <f>IF(D30=0, "-", D14/D30)</f>
        <v>0</v>
      </c>
      <c r="F14" s="128">
        <v>11</v>
      </c>
      <c r="G14" s="138">
        <f>IF(F30=0, "-", F14/F30)</f>
        <v>2.8571428571428571E-3</v>
      </c>
      <c r="H14" s="55">
        <v>9</v>
      </c>
      <c r="I14" s="78">
        <f>IF(H30=0, "-", H14/H30)</f>
        <v>2.1067415730337078E-3</v>
      </c>
      <c r="J14" s="77" t="str">
        <f t="shared" si="0"/>
        <v>-</v>
      </c>
      <c r="K14" s="78">
        <f t="shared" si="1"/>
        <v>0.22222222222222221</v>
      </c>
    </row>
    <row r="15" spans="1:11" x14ac:dyDescent="0.2">
      <c r="A15" s="20" t="s">
        <v>106</v>
      </c>
      <c r="B15" s="55">
        <v>1</v>
      </c>
      <c r="C15" s="138">
        <f>IF(B30=0, "-", B15/B30)</f>
        <v>9.4161958568738226E-4</v>
      </c>
      <c r="D15" s="55">
        <v>0</v>
      </c>
      <c r="E15" s="78">
        <f>IF(D30=0, "-", D15/D30)</f>
        <v>0</v>
      </c>
      <c r="F15" s="128">
        <v>2</v>
      </c>
      <c r="G15" s="138">
        <f>IF(F30=0, "-", F15/F30)</f>
        <v>5.1948051948051948E-4</v>
      </c>
      <c r="H15" s="55">
        <v>1</v>
      </c>
      <c r="I15" s="78">
        <f>IF(H30=0, "-", H15/H30)</f>
        <v>2.3408239700374532E-4</v>
      </c>
      <c r="J15" s="77" t="str">
        <f t="shared" si="0"/>
        <v>-</v>
      </c>
      <c r="K15" s="78">
        <f t="shared" si="1"/>
        <v>1</v>
      </c>
    </row>
    <row r="16" spans="1:11" x14ac:dyDescent="0.2">
      <c r="A16" s="20" t="s">
        <v>107</v>
      </c>
      <c r="B16" s="55">
        <v>312</v>
      </c>
      <c r="C16" s="138">
        <f>IF(B30=0, "-", B16/B30)</f>
        <v>0.29378531073446329</v>
      </c>
      <c r="D16" s="55">
        <v>226</v>
      </c>
      <c r="E16" s="78">
        <f>IF(D30=0, "-", D16/D30)</f>
        <v>0.24807903402854006</v>
      </c>
      <c r="F16" s="128">
        <v>1027</v>
      </c>
      <c r="G16" s="138">
        <f>IF(F30=0, "-", F16/F30)</f>
        <v>0.26675324675324674</v>
      </c>
      <c r="H16" s="55">
        <v>998</v>
      </c>
      <c r="I16" s="78">
        <f>IF(H30=0, "-", H16/H30)</f>
        <v>0.23361423220973782</v>
      </c>
      <c r="J16" s="77">
        <f t="shared" si="0"/>
        <v>0.38053097345132741</v>
      </c>
      <c r="K16" s="78">
        <f t="shared" si="1"/>
        <v>2.9058116232464931E-2</v>
      </c>
    </row>
    <row r="17" spans="1:11" x14ac:dyDescent="0.2">
      <c r="A17" s="20" t="s">
        <v>108</v>
      </c>
      <c r="B17" s="55">
        <v>62</v>
      </c>
      <c r="C17" s="138">
        <f>IF(B30=0, "-", B17/B30)</f>
        <v>5.8380414312617701E-2</v>
      </c>
      <c r="D17" s="55">
        <v>36</v>
      </c>
      <c r="E17" s="78">
        <f>IF(D30=0, "-", D17/D30)</f>
        <v>3.951701427003293E-2</v>
      </c>
      <c r="F17" s="128">
        <v>238</v>
      </c>
      <c r="G17" s="138">
        <f>IF(F30=0, "-", F17/F30)</f>
        <v>6.1818181818181821E-2</v>
      </c>
      <c r="H17" s="55">
        <v>212</v>
      </c>
      <c r="I17" s="78">
        <f>IF(H30=0, "-", H17/H30)</f>
        <v>4.9625468164794011E-2</v>
      </c>
      <c r="J17" s="77">
        <f t="shared" si="0"/>
        <v>0.72222222222222221</v>
      </c>
      <c r="K17" s="78">
        <f t="shared" si="1"/>
        <v>0.12264150943396226</v>
      </c>
    </row>
    <row r="18" spans="1:11" x14ac:dyDescent="0.2">
      <c r="A18" s="20" t="s">
        <v>109</v>
      </c>
      <c r="B18" s="55">
        <v>45</v>
      </c>
      <c r="C18" s="138">
        <f>IF(B30=0, "-", B18/B30)</f>
        <v>4.2372881355932202E-2</v>
      </c>
      <c r="D18" s="55">
        <v>48</v>
      </c>
      <c r="E18" s="78">
        <f>IF(D30=0, "-", D18/D30)</f>
        <v>5.2689352360043906E-2</v>
      </c>
      <c r="F18" s="128">
        <v>210</v>
      </c>
      <c r="G18" s="138">
        <f>IF(F30=0, "-", F18/F30)</f>
        <v>5.4545454545454543E-2</v>
      </c>
      <c r="H18" s="55">
        <v>285</v>
      </c>
      <c r="I18" s="78">
        <f>IF(H30=0, "-", H18/H30)</f>
        <v>6.6713483146067412E-2</v>
      </c>
      <c r="J18" s="77">
        <f t="shared" si="0"/>
        <v>-6.25E-2</v>
      </c>
      <c r="K18" s="78">
        <f t="shared" si="1"/>
        <v>-0.26315789473684209</v>
      </c>
    </row>
    <row r="19" spans="1:11" x14ac:dyDescent="0.2">
      <c r="A19" s="20" t="s">
        <v>110</v>
      </c>
      <c r="B19" s="55">
        <v>15</v>
      </c>
      <c r="C19" s="138">
        <f>IF(B30=0, "-", B19/B30)</f>
        <v>1.4124293785310734E-2</v>
      </c>
      <c r="D19" s="55">
        <v>22</v>
      </c>
      <c r="E19" s="78">
        <f>IF(D30=0, "-", D19/D30)</f>
        <v>2.4149286498353458E-2</v>
      </c>
      <c r="F19" s="128">
        <v>117</v>
      </c>
      <c r="G19" s="138">
        <f>IF(F30=0, "-", F19/F30)</f>
        <v>3.038961038961039E-2</v>
      </c>
      <c r="H19" s="55">
        <v>122</v>
      </c>
      <c r="I19" s="78">
        <f>IF(H30=0, "-", H19/H30)</f>
        <v>2.8558052434456929E-2</v>
      </c>
      <c r="J19" s="77">
        <f t="shared" si="0"/>
        <v>-0.31818181818181818</v>
      </c>
      <c r="K19" s="78">
        <f t="shared" si="1"/>
        <v>-4.0983606557377046E-2</v>
      </c>
    </row>
    <row r="20" spans="1:11" x14ac:dyDescent="0.2">
      <c r="A20" s="20" t="s">
        <v>111</v>
      </c>
      <c r="B20" s="55">
        <v>18</v>
      </c>
      <c r="C20" s="138">
        <f>IF(B30=0, "-", B20/B30)</f>
        <v>1.6949152542372881E-2</v>
      </c>
      <c r="D20" s="55">
        <v>59</v>
      </c>
      <c r="E20" s="78">
        <f>IF(D30=0, "-", D20/D30)</f>
        <v>6.4763995609220637E-2</v>
      </c>
      <c r="F20" s="128">
        <v>145</v>
      </c>
      <c r="G20" s="138">
        <f>IF(F30=0, "-", F20/F30)</f>
        <v>3.7662337662337661E-2</v>
      </c>
      <c r="H20" s="55">
        <v>397</v>
      </c>
      <c r="I20" s="78">
        <f>IF(H30=0, "-", H20/H30)</f>
        <v>9.2930711610486896E-2</v>
      </c>
      <c r="J20" s="77">
        <f t="shared" si="0"/>
        <v>-0.69491525423728817</v>
      </c>
      <c r="K20" s="78">
        <f t="shared" si="1"/>
        <v>-0.63476070528967254</v>
      </c>
    </row>
    <row r="21" spans="1:11" x14ac:dyDescent="0.2">
      <c r="A21" s="20" t="s">
        <v>112</v>
      </c>
      <c r="B21" s="55">
        <v>28</v>
      </c>
      <c r="C21" s="138">
        <f>IF(B30=0, "-", B21/B30)</f>
        <v>2.6365348399246705E-2</v>
      </c>
      <c r="D21" s="55">
        <v>22</v>
      </c>
      <c r="E21" s="78">
        <f>IF(D30=0, "-", D21/D30)</f>
        <v>2.4149286498353458E-2</v>
      </c>
      <c r="F21" s="128">
        <v>83</v>
      </c>
      <c r="G21" s="138">
        <f>IF(F30=0, "-", F21/F30)</f>
        <v>2.1558441558441558E-2</v>
      </c>
      <c r="H21" s="55">
        <v>92</v>
      </c>
      <c r="I21" s="78">
        <f>IF(H30=0, "-", H21/H30)</f>
        <v>2.153558052434457E-2</v>
      </c>
      <c r="J21" s="77">
        <f t="shared" si="0"/>
        <v>0.27272727272727271</v>
      </c>
      <c r="K21" s="78">
        <f t="shared" si="1"/>
        <v>-9.7826086956521743E-2</v>
      </c>
    </row>
    <row r="22" spans="1:11" x14ac:dyDescent="0.2">
      <c r="A22" s="20" t="s">
        <v>82</v>
      </c>
      <c r="B22" s="55">
        <v>39</v>
      </c>
      <c r="C22" s="138">
        <f>IF(B30=0, "-", B22/B30)</f>
        <v>3.6723163841807911E-2</v>
      </c>
      <c r="D22" s="55">
        <v>49</v>
      </c>
      <c r="E22" s="78">
        <f>IF(D30=0, "-", D22/D30)</f>
        <v>5.3787047200878159E-2</v>
      </c>
      <c r="F22" s="128">
        <v>251</v>
      </c>
      <c r="G22" s="138">
        <f>IF(F30=0, "-", F22/F30)</f>
        <v>6.5194805194805194E-2</v>
      </c>
      <c r="H22" s="55">
        <v>251</v>
      </c>
      <c r="I22" s="78">
        <f>IF(H30=0, "-", H22/H30)</f>
        <v>5.8754681647940073E-2</v>
      </c>
      <c r="J22" s="77">
        <f t="shared" si="0"/>
        <v>-0.20408163265306123</v>
      </c>
      <c r="K22" s="78">
        <f t="shared" si="1"/>
        <v>0</v>
      </c>
    </row>
    <row r="23" spans="1:11" x14ac:dyDescent="0.2">
      <c r="A23" s="20" t="s">
        <v>91</v>
      </c>
      <c r="B23" s="55">
        <v>41</v>
      </c>
      <c r="C23" s="138">
        <f>IF(B30=0, "-", B23/B30)</f>
        <v>3.8606403013182675E-2</v>
      </c>
      <c r="D23" s="55">
        <v>17</v>
      </c>
      <c r="E23" s="78">
        <f>IF(D30=0, "-", D23/D30)</f>
        <v>1.8660812294182216E-2</v>
      </c>
      <c r="F23" s="128">
        <v>81</v>
      </c>
      <c r="G23" s="138">
        <f>IF(F30=0, "-", F23/F30)</f>
        <v>2.1038961038961038E-2</v>
      </c>
      <c r="H23" s="55">
        <v>108</v>
      </c>
      <c r="I23" s="78">
        <f>IF(H30=0, "-", H23/H30)</f>
        <v>2.5280898876404494E-2</v>
      </c>
      <c r="J23" s="77">
        <f t="shared" si="0"/>
        <v>1.411764705882353</v>
      </c>
      <c r="K23" s="78">
        <f t="shared" si="1"/>
        <v>-0.25</v>
      </c>
    </row>
    <row r="24" spans="1:11" x14ac:dyDescent="0.2">
      <c r="A24" s="20" t="s">
        <v>113</v>
      </c>
      <c r="B24" s="55">
        <v>13</v>
      </c>
      <c r="C24" s="138">
        <f>IF(B30=0, "-", B24/B30)</f>
        <v>1.2241054613935969E-2</v>
      </c>
      <c r="D24" s="55">
        <v>27</v>
      </c>
      <c r="E24" s="78">
        <f>IF(D30=0, "-", D24/D30)</f>
        <v>2.9637760702524697E-2</v>
      </c>
      <c r="F24" s="128">
        <v>76</v>
      </c>
      <c r="G24" s="138">
        <f>IF(F30=0, "-", F24/F30)</f>
        <v>1.9740259740259742E-2</v>
      </c>
      <c r="H24" s="55">
        <v>141</v>
      </c>
      <c r="I24" s="78">
        <f>IF(H30=0, "-", H24/H30)</f>
        <v>3.3005617977528087E-2</v>
      </c>
      <c r="J24" s="77">
        <f t="shared" si="0"/>
        <v>-0.51851851851851849</v>
      </c>
      <c r="K24" s="78">
        <f t="shared" si="1"/>
        <v>-0.46099290780141844</v>
      </c>
    </row>
    <row r="25" spans="1:11" x14ac:dyDescent="0.2">
      <c r="A25" s="20" t="s">
        <v>114</v>
      </c>
      <c r="B25" s="55">
        <v>34</v>
      </c>
      <c r="C25" s="138">
        <f>IF(B30=0, "-", B25/B30)</f>
        <v>3.2015065913370999E-2</v>
      </c>
      <c r="D25" s="55">
        <v>12</v>
      </c>
      <c r="E25" s="78">
        <f>IF(D30=0, "-", D25/D30)</f>
        <v>1.3172338090010977E-2</v>
      </c>
      <c r="F25" s="128">
        <v>85</v>
      </c>
      <c r="G25" s="138">
        <f>IF(F30=0, "-", F25/F30)</f>
        <v>2.2077922077922078E-2</v>
      </c>
      <c r="H25" s="55">
        <v>74</v>
      </c>
      <c r="I25" s="78">
        <f>IF(H30=0, "-", H25/H30)</f>
        <v>1.7322097378277154E-2</v>
      </c>
      <c r="J25" s="77">
        <f t="shared" si="0"/>
        <v>1.8333333333333333</v>
      </c>
      <c r="K25" s="78">
        <f t="shared" si="1"/>
        <v>0.14864864864864866</v>
      </c>
    </row>
    <row r="26" spans="1:11" x14ac:dyDescent="0.2">
      <c r="A26" s="20" t="s">
        <v>98</v>
      </c>
      <c r="B26" s="55">
        <v>67</v>
      </c>
      <c r="C26" s="138">
        <f>IF(B30=0, "-", B26/B30)</f>
        <v>6.308851224105462E-2</v>
      </c>
      <c r="D26" s="55">
        <v>23</v>
      </c>
      <c r="E26" s="78">
        <f>IF(D30=0, "-", D26/D30)</f>
        <v>2.5246981339187707E-2</v>
      </c>
      <c r="F26" s="128">
        <v>141</v>
      </c>
      <c r="G26" s="138">
        <f>IF(F30=0, "-", F26/F30)</f>
        <v>3.662337662337662E-2</v>
      </c>
      <c r="H26" s="55">
        <v>89</v>
      </c>
      <c r="I26" s="78">
        <f>IF(H30=0, "-", H26/H30)</f>
        <v>2.0833333333333332E-2</v>
      </c>
      <c r="J26" s="77">
        <f t="shared" si="0"/>
        <v>1.9130434782608696</v>
      </c>
      <c r="K26" s="78">
        <f t="shared" si="1"/>
        <v>0.5842696629213483</v>
      </c>
    </row>
    <row r="27" spans="1:11" x14ac:dyDescent="0.2">
      <c r="A27" s="20" t="s">
        <v>115</v>
      </c>
      <c r="B27" s="55">
        <v>33</v>
      </c>
      <c r="C27" s="138">
        <f>IF(B30=0, "-", B27/B30)</f>
        <v>3.1073446327683617E-2</v>
      </c>
      <c r="D27" s="55">
        <v>67</v>
      </c>
      <c r="E27" s="78">
        <f>IF(D30=0, "-", D27/D30)</f>
        <v>7.3545554335894617E-2</v>
      </c>
      <c r="F27" s="128">
        <v>219</v>
      </c>
      <c r="G27" s="138">
        <f>IF(F30=0, "-", F27/F30)</f>
        <v>5.6883116883116883E-2</v>
      </c>
      <c r="H27" s="55">
        <v>262</v>
      </c>
      <c r="I27" s="78">
        <f>IF(H30=0, "-", H27/H30)</f>
        <v>6.1329588014981271E-2</v>
      </c>
      <c r="J27" s="77">
        <f t="shared" si="0"/>
        <v>-0.5074626865671642</v>
      </c>
      <c r="K27" s="78">
        <f t="shared" si="1"/>
        <v>-0.16412213740458015</v>
      </c>
    </row>
    <row r="28" spans="1:11" x14ac:dyDescent="0.2">
      <c r="A28" s="20" t="s">
        <v>116</v>
      </c>
      <c r="B28" s="55">
        <v>11</v>
      </c>
      <c r="C28" s="138">
        <f>IF(B30=0, "-", B28/B30)</f>
        <v>1.0357815442561206E-2</v>
      </c>
      <c r="D28" s="55">
        <v>11</v>
      </c>
      <c r="E28" s="78">
        <f>IF(D30=0, "-", D28/D30)</f>
        <v>1.2074643249176729E-2</v>
      </c>
      <c r="F28" s="128">
        <v>47</v>
      </c>
      <c r="G28" s="138">
        <f>IF(F30=0, "-", F28/F30)</f>
        <v>1.2207792207792207E-2</v>
      </c>
      <c r="H28" s="55">
        <v>55</v>
      </c>
      <c r="I28" s="78">
        <f>IF(H30=0, "-", H28/H30)</f>
        <v>1.2874531835205993E-2</v>
      </c>
      <c r="J28" s="77">
        <f t="shared" si="0"/>
        <v>0</v>
      </c>
      <c r="K28" s="78">
        <f t="shared" si="1"/>
        <v>-0.14545454545454545</v>
      </c>
    </row>
    <row r="29" spans="1:11" x14ac:dyDescent="0.2">
      <c r="A29" s="129"/>
      <c r="B29" s="82"/>
      <c r="D29" s="82"/>
      <c r="E29" s="86"/>
      <c r="F29" s="130"/>
      <c r="H29" s="82"/>
      <c r="I29" s="86"/>
      <c r="J29" s="85"/>
      <c r="K29" s="86"/>
    </row>
    <row r="30" spans="1:11" s="38" customFormat="1" x14ac:dyDescent="0.2">
      <c r="A30" s="131" t="s">
        <v>630</v>
      </c>
      <c r="B30" s="32">
        <f>SUM(B7:B29)</f>
        <v>1062</v>
      </c>
      <c r="C30" s="132">
        <v>1</v>
      </c>
      <c r="D30" s="32">
        <f>SUM(D7:D29)</f>
        <v>911</v>
      </c>
      <c r="E30" s="133">
        <v>1</v>
      </c>
      <c r="F30" s="121">
        <f>SUM(F7:F29)</f>
        <v>3850</v>
      </c>
      <c r="G30" s="134">
        <v>1</v>
      </c>
      <c r="H30" s="32">
        <f>SUM(H7:H29)</f>
        <v>4272</v>
      </c>
      <c r="I30" s="133">
        <v>1</v>
      </c>
      <c r="J30" s="35">
        <f>IF(D30=0, "-", (B30-D30)/D30)</f>
        <v>0.16575192096597147</v>
      </c>
      <c r="K30" s="36">
        <f>IF(H30=0, "-", (F30-H30)/H30)</f>
        <v>-9.878277153558053E-2</v>
      </c>
    </row>
  </sheetData>
  <mergeCells count="9">
    <mergeCell ref="B5:C5"/>
    <mergeCell ref="D5:E5"/>
    <mergeCell ref="F5:G5"/>
    <mergeCell ref="H5:I5"/>
    <mergeCell ref="B1:K1"/>
    <mergeCell ref="B2:K2"/>
    <mergeCell ref="B4:E4"/>
    <mergeCell ref="F4:I4"/>
    <mergeCell ref="J4:K4"/>
  </mergeCells>
  <printOptions horizontalCentered="1"/>
  <pageMargins left="0.39370078740157483" right="0.39370078740157483" top="0.39370078740157483" bottom="0.59055118110236227" header="0.39370078740157483" footer="0.19685039370078741"/>
  <pageSetup paperSize="9" scale="87" fitToHeight="0"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725DA7-2E32-42D3-BAFB-C7CB3C2AEB99}">
  <sheetPr>
    <pageSetUpPr fitToPage="1"/>
  </sheetPr>
  <dimension ref="A1:J591"/>
  <sheetViews>
    <sheetView tabSelected="1" workbookViewId="0">
      <selection activeCell="M1" sqref="M1"/>
    </sheetView>
  </sheetViews>
  <sheetFormatPr defaultRowHeight="12.75" x14ac:dyDescent="0.2"/>
  <cols>
    <col min="1" max="1" width="32.140625" style="1" bestFit="1" customWidth="1"/>
    <col min="2" max="5" width="8.7109375" style="1"/>
    <col min="6" max="6" width="1.7109375" style="1" customWidth="1"/>
    <col min="7" max="256" width="8.7109375" style="1"/>
    <col min="257" max="257" width="30.7109375" style="1" customWidth="1"/>
    <col min="258" max="261" width="8.7109375" style="1"/>
    <col min="262" max="262" width="1.7109375" style="1" customWidth="1"/>
    <col min="263" max="512" width="8.7109375" style="1"/>
    <col min="513" max="513" width="30.7109375" style="1" customWidth="1"/>
    <col min="514" max="517" width="8.7109375" style="1"/>
    <col min="518" max="518" width="1.7109375" style="1" customWidth="1"/>
    <col min="519" max="768" width="8.7109375" style="1"/>
    <col min="769" max="769" width="30.7109375" style="1" customWidth="1"/>
    <col min="770" max="773" width="8.7109375" style="1"/>
    <col min="774" max="774" width="1.7109375" style="1" customWidth="1"/>
    <col min="775" max="1024" width="8.7109375" style="1"/>
    <col min="1025" max="1025" width="30.7109375" style="1" customWidth="1"/>
    <col min="1026" max="1029" width="8.7109375" style="1"/>
    <col min="1030" max="1030" width="1.7109375" style="1" customWidth="1"/>
    <col min="1031" max="1280" width="8.7109375" style="1"/>
    <col min="1281" max="1281" width="30.7109375" style="1" customWidth="1"/>
    <col min="1282" max="1285" width="8.7109375" style="1"/>
    <col min="1286" max="1286" width="1.7109375" style="1" customWidth="1"/>
    <col min="1287" max="1536" width="8.7109375" style="1"/>
    <col min="1537" max="1537" width="30.7109375" style="1" customWidth="1"/>
    <col min="1538" max="1541" width="8.7109375" style="1"/>
    <col min="1542" max="1542" width="1.7109375" style="1" customWidth="1"/>
    <col min="1543" max="1792" width="8.7109375" style="1"/>
    <col min="1793" max="1793" width="30.7109375" style="1" customWidth="1"/>
    <col min="1794" max="1797" width="8.7109375" style="1"/>
    <col min="1798" max="1798" width="1.7109375" style="1" customWidth="1"/>
    <col min="1799" max="2048" width="8.7109375" style="1"/>
    <col min="2049" max="2049" width="30.7109375" style="1" customWidth="1"/>
    <col min="2050" max="2053" width="8.7109375" style="1"/>
    <col min="2054" max="2054" width="1.7109375" style="1" customWidth="1"/>
    <col min="2055" max="2304" width="8.7109375" style="1"/>
    <col min="2305" max="2305" width="30.7109375" style="1" customWidth="1"/>
    <col min="2306" max="2309" width="8.7109375" style="1"/>
    <col min="2310" max="2310" width="1.7109375" style="1" customWidth="1"/>
    <col min="2311" max="2560" width="8.7109375" style="1"/>
    <col min="2561" max="2561" width="30.7109375" style="1" customWidth="1"/>
    <col min="2562" max="2565" width="8.7109375" style="1"/>
    <col min="2566" max="2566" width="1.7109375" style="1" customWidth="1"/>
    <col min="2567" max="2816" width="8.7109375" style="1"/>
    <col min="2817" max="2817" width="30.7109375" style="1" customWidth="1"/>
    <col min="2818" max="2821" width="8.7109375" style="1"/>
    <col min="2822" max="2822" width="1.7109375" style="1" customWidth="1"/>
    <col min="2823" max="3072" width="8.7109375" style="1"/>
    <col min="3073" max="3073" width="30.7109375" style="1" customWidth="1"/>
    <col min="3074" max="3077" width="8.7109375" style="1"/>
    <col min="3078" max="3078" width="1.7109375" style="1" customWidth="1"/>
    <col min="3079" max="3328" width="8.7109375" style="1"/>
    <col min="3329" max="3329" width="30.7109375" style="1" customWidth="1"/>
    <col min="3330" max="3333" width="8.7109375" style="1"/>
    <col min="3334" max="3334" width="1.7109375" style="1" customWidth="1"/>
    <col min="3335" max="3584" width="8.7109375" style="1"/>
    <col min="3585" max="3585" width="30.7109375" style="1" customWidth="1"/>
    <col min="3586" max="3589" width="8.7109375" style="1"/>
    <col min="3590" max="3590" width="1.7109375" style="1" customWidth="1"/>
    <col min="3591" max="3840" width="8.7109375" style="1"/>
    <col min="3841" max="3841" width="30.7109375" style="1" customWidth="1"/>
    <col min="3842" max="3845" width="8.7109375" style="1"/>
    <col min="3846" max="3846" width="1.7109375" style="1" customWidth="1"/>
    <col min="3847" max="4096" width="8.7109375" style="1"/>
    <col min="4097" max="4097" width="30.7109375" style="1" customWidth="1"/>
    <col min="4098" max="4101" width="8.7109375" style="1"/>
    <col min="4102" max="4102" width="1.7109375" style="1" customWidth="1"/>
    <col min="4103" max="4352" width="8.7109375" style="1"/>
    <col min="4353" max="4353" width="30.7109375" style="1" customWidth="1"/>
    <col min="4354" max="4357" width="8.7109375" style="1"/>
    <col min="4358" max="4358" width="1.7109375" style="1" customWidth="1"/>
    <col min="4359" max="4608" width="8.7109375" style="1"/>
    <col min="4609" max="4609" width="30.7109375" style="1" customWidth="1"/>
    <col min="4610" max="4613" width="8.7109375" style="1"/>
    <col min="4614" max="4614" width="1.7109375" style="1" customWidth="1"/>
    <col min="4615" max="4864" width="8.7109375" style="1"/>
    <col min="4865" max="4865" width="30.7109375" style="1" customWidth="1"/>
    <col min="4866" max="4869" width="8.7109375" style="1"/>
    <col min="4870" max="4870" width="1.7109375" style="1" customWidth="1"/>
    <col min="4871" max="5120" width="8.7109375" style="1"/>
    <col min="5121" max="5121" width="30.7109375" style="1" customWidth="1"/>
    <col min="5122" max="5125" width="8.7109375" style="1"/>
    <col min="5126" max="5126" width="1.7109375" style="1" customWidth="1"/>
    <col min="5127" max="5376" width="8.7109375" style="1"/>
    <col min="5377" max="5377" width="30.7109375" style="1" customWidth="1"/>
    <col min="5378" max="5381" width="8.7109375" style="1"/>
    <col min="5382" max="5382" width="1.7109375" style="1" customWidth="1"/>
    <col min="5383" max="5632" width="8.7109375" style="1"/>
    <col min="5633" max="5633" width="30.7109375" style="1" customWidth="1"/>
    <col min="5634" max="5637" width="8.7109375" style="1"/>
    <col min="5638" max="5638" width="1.7109375" style="1" customWidth="1"/>
    <col min="5639" max="5888" width="8.7109375" style="1"/>
    <col min="5889" max="5889" width="30.7109375" style="1" customWidth="1"/>
    <col min="5890" max="5893" width="8.7109375" style="1"/>
    <col min="5894" max="5894" width="1.7109375" style="1" customWidth="1"/>
    <col min="5895" max="6144" width="8.7109375" style="1"/>
    <col min="6145" max="6145" width="30.7109375" style="1" customWidth="1"/>
    <col min="6146" max="6149" width="8.7109375" style="1"/>
    <col min="6150" max="6150" width="1.7109375" style="1" customWidth="1"/>
    <col min="6151" max="6400" width="8.7109375" style="1"/>
    <col min="6401" max="6401" width="30.7109375" style="1" customWidth="1"/>
    <col min="6402" max="6405" width="8.7109375" style="1"/>
    <col min="6406" max="6406" width="1.7109375" style="1" customWidth="1"/>
    <col min="6407" max="6656" width="8.7109375" style="1"/>
    <col min="6657" max="6657" width="30.7109375" style="1" customWidth="1"/>
    <col min="6658" max="6661" width="8.7109375" style="1"/>
    <col min="6662" max="6662" width="1.7109375" style="1" customWidth="1"/>
    <col min="6663" max="6912" width="8.7109375" style="1"/>
    <col min="6913" max="6913" width="30.7109375" style="1" customWidth="1"/>
    <col min="6914" max="6917" width="8.7109375" style="1"/>
    <col min="6918" max="6918" width="1.7109375" style="1" customWidth="1"/>
    <col min="6919" max="7168" width="8.7109375" style="1"/>
    <col min="7169" max="7169" width="30.7109375" style="1" customWidth="1"/>
    <col min="7170" max="7173" width="8.7109375" style="1"/>
    <col min="7174" max="7174" width="1.7109375" style="1" customWidth="1"/>
    <col min="7175" max="7424" width="8.7109375" style="1"/>
    <col min="7425" max="7425" width="30.7109375" style="1" customWidth="1"/>
    <col min="7426" max="7429" width="8.7109375" style="1"/>
    <col min="7430" max="7430" width="1.7109375" style="1" customWidth="1"/>
    <col min="7431" max="7680" width="8.7109375" style="1"/>
    <col min="7681" max="7681" width="30.7109375" style="1" customWidth="1"/>
    <col min="7682" max="7685" width="8.7109375" style="1"/>
    <col min="7686" max="7686" width="1.7109375" style="1" customWidth="1"/>
    <col min="7687" max="7936" width="8.7109375" style="1"/>
    <col min="7937" max="7937" width="30.7109375" style="1" customWidth="1"/>
    <col min="7938" max="7941" width="8.7109375" style="1"/>
    <col min="7942" max="7942" width="1.7109375" style="1" customWidth="1"/>
    <col min="7943" max="8192" width="8.7109375" style="1"/>
    <col min="8193" max="8193" width="30.7109375" style="1" customWidth="1"/>
    <col min="8194" max="8197" width="8.7109375" style="1"/>
    <col min="8198" max="8198" width="1.7109375" style="1" customWidth="1"/>
    <col min="8199" max="8448" width="8.7109375" style="1"/>
    <col min="8449" max="8449" width="30.7109375" style="1" customWidth="1"/>
    <col min="8450" max="8453" width="8.7109375" style="1"/>
    <col min="8454" max="8454" width="1.7109375" style="1" customWidth="1"/>
    <col min="8455" max="8704" width="8.7109375" style="1"/>
    <col min="8705" max="8705" width="30.7109375" style="1" customWidth="1"/>
    <col min="8706" max="8709" width="8.7109375" style="1"/>
    <col min="8710" max="8710" width="1.7109375" style="1" customWidth="1"/>
    <col min="8711" max="8960" width="8.7109375" style="1"/>
    <col min="8961" max="8961" width="30.7109375" style="1" customWidth="1"/>
    <col min="8962" max="8965" width="8.7109375" style="1"/>
    <col min="8966" max="8966" width="1.7109375" style="1" customWidth="1"/>
    <col min="8967" max="9216" width="8.7109375" style="1"/>
    <col min="9217" max="9217" width="30.7109375" style="1" customWidth="1"/>
    <col min="9218" max="9221" width="8.7109375" style="1"/>
    <col min="9222" max="9222" width="1.7109375" style="1" customWidth="1"/>
    <col min="9223" max="9472" width="8.7109375" style="1"/>
    <col min="9473" max="9473" width="30.7109375" style="1" customWidth="1"/>
    <col min="9474" max="9477" width="8.7109375" style="1"/>
    <col min="9478" max="9478" width="1.7109375" style="1" customWidth="1"/>
    <col min="9479" max="9728" width="8.7109375" style="1"/>
    <col min="9729" max="9729" width="30.7109375" style="1" customWidth="1"/>
    <col min="9730" max="9733" width="8.7109375" style="1"/>
    <col min="9734" max="9734" width="1.7109375" style="1" customWidth="1"/>
    <col min="9735" max="9984" width="8.7109375" style="1"/>
    <col min="9985" max="9985" width="30.7109375" style="1" customWidth="1"/>
    <col min="9986" max="9989" width="8.7109375" style="1"/>
    <col min="9990" max="9990" width="1.7109375" style="1" customWidth="1"/>
    <col min="9991" max="10240" width="8.7109375" style="1"/>
    <col min="10241" max="10241" width="30.7109375" style="1" customWidth="1"/>
    <col min="10242" max="10245" width="8.7109375" style="1"/>
    <col min="10246" max="10246" width="1.7109375" style="1" customWidth="1"/>
    <col min="10247" max="10496" width="8.7109375" style="1"/>
    <col min="10497" max="10497" width="30.7109375" style="1" customWidth="1"/>
    <col min="10498" max="10501" width="8.7109375" style="1"/>
    <col min="10502" max="10502" width="1.7109375" style="1" customWidth="1"/>
    <col min="10503" max="10752" width="8.7109375" style="1"/>
    <col min="10753" max="10753" width="30.7109375" style="1" customWidth="1"/>
    <col min="10754" max="10757" width="8.7109375" style="1"/>
    <col min="10758" max="10758" width="1.7109375" style="1" customWidth="1"/>
    <col min="10759" max="11008" width="8.7109375" style="1"/>
    <col min="11009" max="11009" width="30.7109375" style="1" customWidth="1"/>
    <col min="11010" max="11013" width="8.7109375" style="1"/>
    <col min="11014" max="11014" width="1.7109375" style="1" customWidth="1"/>
    <col min="11015" max="11264" width="8.7109375" style="1"/>
    <col min="11265" max="11265" width="30.7109375" style="1" customWidth="1"/>
    <col min="11266" max="11269" width="8.7109375" style="1"/>
    <col min="11270" max="11270" width="1.7109375" style="1" customWidth="1"/>
    <col min="11271" max="11520" width="8.7109375" style="1"/>
    <col min="11521" max="11521" width="30.7109375" style="1" customWidth="1"/>
    <col min="11522" max="11525" width="8.7109375" style="1"/>
    <col min="11526" max="11526" width="1.7109375" style="1" customWidth="1"/>
    <col min="11527" max="11776" width="8.7109375" style="1"/>
    <col min="11777" max="11777" width="30.7109375" style="1" customWidth="1"/>
    <col min="11778" max="11781" width="8.7109375" style="1"/>
    <col min="11782" max="11782" width="1.7109375" style="1" customWidth="1"/>
    <col min="11783" max="12032" width="8.7109375" style="1"/>
    <col min="12033" max="12033" width="30.7109375" style="1" customWidth="1"/>
    <col min="12034" max="12037" width="8.7109375" style="1"/>
    <col min="12038" max="12038" width="1.7109375" style="1" customWidth="1"/>
    <col min="12039" max="12288" width="8.7109375" style="1"/>
    <col min="12289" max="12289" width="30.7109375" style="1" customWidth="1"/>
    <col min="12290" max="12293" width="8.7109375" style="1"/>
    <col min="12294" max="12294" width="1.7109375" style="1" customWidth="1"/>
    <col min="12295" max="12544" width="8.7109375" style="1"/>
    <col min="12545" max="12545" width="30.7109375" style="1" customWidth="1"/>
    <col min="12546" max="12549" width="8.7109375" style="1"/>
    <col min="12550" max="12550" width="1.7109375" style="1" customWidth="1"/>
    <col min="12551" max="12800" width="8.7109375" style="1"/>
    <col min="12801" max="12801" width="30.7109375" style="1" customWidth="1"/>
    <col min="12802" max="12805" width="8.7109375" style="1"/>
    <col min="12806" max="12806" width="1.7109375" style="1" customWidth="1"/>
    <col min="12807" max="13056" width="8.7109375" style="1"/>
    <col min="13057" max="13057" width="30.7109375" style="1" customWidth="1"/>
    <col min="13058" max="13061" width="8.7109375" style="1"/>
    <col min="13062" max="13062" width="1.7109375" style="1" customWidth="1"/>
    <col min="13063" max="13312" width="8.7109375" style="1"/>
    <col min="13313" max="13313" width="30.7109375" style="1" customWidth="1"/>
    <col min="13314" max="13317" width="8.7109375" style="1"/>
    <col min="13318" max="13318" width="1.7109375" style="1" customWidth="1"/>
    <col min="13319" max="13568" width="8.7109375" style="1"/>
    <col min="13569" max="13569" width="30.7109375" style="1" customWidth="1"/>
    <col min="13570" max="13573" width="8.7109375" style="1"/>
    <col min="13574" max="13574" width="1.7109375" style="1" customWidth="1"/>
    <col min="13575" max="13824" width="8.7109375" style="1"/>
    <col min="13825" max="13825" width="30.7109375" style="1" customWidth="1"/>
    <col min="13826" max="13829" width="8.7109375" style="1"/>
    <col min="13830" max="13830" width="1.7109375" style="1" customWidth="1"/>
    <col min="13831" max="14080" width="8.7109375" style="1"/>
    <col min="14081" max="14081" width="30.7109375" style="1" customWidth="1"/>
    <col min="14082" max="14085" width="8.7109375" style="1"/>
    <col min="14086" max="14086" width="1.7109375" style="1" customWidth="1"/>
    <col min="14087" max="14336" width="8.7109375" style="1"/>
    <col min="14337" max="14337" width="30.7109375" style="1" customWidth="1"/>
    <col min="14338" max="14341" width="8.7109375" style="1"/>
    <col min="14342" max="14342" width="1.7109375" style="1" customWidth="1"/>
    <col min="14343" max="14592" width="8.7109375" style="1"/>
    <col min="14593" max="14593" width="30.7109375" style="1" customWidth="1"/>
    <col min="14594" max="14597" width="8.7109375" style="1"/>
    <col min="14598" max="14598" width="1.7109375" style="1" customWidth="1"/>
    <col min="14599" max="14848" width="8.7109375" style="1"/>
    <col min="14849" max="14849" width="30.7109375" style="1" customWidth="1"/>
    <col min="14850" max="14853" width="8.7109375" style="1"/>
    <col min="14854" max="14854" width="1.7109375" style="1" customWidth="1"/>
    <col min="14855" max="15104" width="8.7109375" style="1"/>
    <col min="15105" max="15105" width="30.7109375" style="1" customWidth="1"/>
    <col min="15106" max="15109" width="8.7109375" style="1"/>
    <col min="15110" max="15110" width="1.7109375" style="1" customWidth="1"/>
    <col min="15111" max="15360" width="8.7109375" style="1"/>
    <col min="15361" max="15361" width="30.7109375" style="1" customWidth="1"/>
    <col min="15362" max="15365" width="8.7109375" style="1"/>
    <col min="15366" max="15366" width="1.7109375" style="1" customWidth="1"/>
    <col min="15367" max="15616" width="8.7109375" style="1"/>
    <col min="15617" max="15617" width="30.7109375" style="1" customWidth="1"/>
    <col min="15618" max="15621" width="8.7109375" style="1"/>
    <col min="15622" max="15622" width="1.7109375" style="1" customWidth="1"/>
    <col min="15623" max="15872" width="8.7109375" style="1"/>
    <col min="15873" max="15873" width="30.7109375" style="1" customWidth="1"/>
    <col min="15874" max="15877" width="8.7109375" style="1"/>
    <col min="15878" max="15878" width="1.7109375" style="1" customWidth="1"/>
    <col min="15879" max="16128" width="8.7109375" style="1"/>
    <col min="16129" max="16129" width="30.7109375" style="1" customWidth="1"/>
    <col min="16130" max="16133" width="8.7109375" style="1"/>
    <col min="16134" max="16134" width="1.7109375" style="1" customWidth="1"/>
    <col min="16135" max="16384" width="8.7109375" style="1"/>
  </cols>
  <sheetData>
    <row r="1" spans="1:10" s="44" customFormat="1" ht="20.25" x14ac:dyDescent="0.3">
      <c r="A1" s="52" t="s">
        <v>19</v>
      </c>
      <c r="B1" s="174" t="s">
        <v>632</v>
      </c>
      <c r="C1" s="175"/>
      <c r="D1" s="175"/>
      <c r="E1" s="175"/>
      <c r="F1" s="175"/>
      <c r="G1" s="175"/>
      <c r="H1" s="175"/>
      <c r="I1" s="175"/>
      <c r="J1" s="175"/>
    </row>
    <row r="2" spans="1:10" s="44" customFormat="1" ht="20.25" x14ac:dyDescent="0.3">
      <c r="A2" s="52" t="s">
        <v>21</v>
      </c>
      <c r="B2" s="176" t="s">
        <v>3</v>
      </c>
      <c r="C2" s="177"/>
      <c r="D2" s="177"/>
      <c r="E2" s="177"/>
      <c r="F2" s="177"/>
      <c r="G2" s="177"/>
      <c r="H2" s="177"/>
      <c r="I2" s="177"/>
      <c r="J2" s="177"/>
    </row>
    <row r="4" spans="1:10" x14ac:dyDescent="0.2">
      <c r="A4" s="10"/>
      <c r="B4" s="170" t="s">
        <v>4</v>
      </c>
      <c r="C4" s="171"/>
      <c r="D4" s="170" t="s">
        <v>5</v>
      </c>
      <c r="E4" s="171"/>
      <c r="F4" s="11"/>
      <c r="G4" s="170" t="s">
        <v>6</v>
      </c>
      <c r="H4" s="172"/>
      <c r="I4" s="172"/>
      <c r="J4" s="171"/>
    </row>
    <row r="5" spans="1:10" x14ac:dyDescent="0.2">
      <c r="A5" s="12"/>
      <c r="B5" s="13">
        <f>VALUE(RIGHT(B2, 4))</f>
        <v>2020</v>
      </c>
      <c r="C5" s="14">
        <f>B5-1</f>
        <v>2019</v>
      </c>
      <c r="D5" s="13">
        <f>B5</f>
        <v>2020</v>
      </c>
      <c r="E5" s="14">
        <f>C5</f>
        <v>2019</v>
      </c>
      <c r="F5" s="15"/>
      <c r="G5" s="13" t="s">
        <v>8</v>
      </c>
      <c r="H5" s="14" t="s">
        <v>5</v>
      </c>
      <c r="I5" s="13" t="s">
        <v>8</v>
      </c>
      <c r="J5" s="14" t="s">
        <v>5</v>
      </c>
    </row>
    <row r="6" spans="1:10" x14ac:dyDescent="0.2">
      <c r="A6" s="20"/>
      <c r="B6" s="139"/>
      <c r="C6" s="140"/>
      <c r="D6" s="139"/>
      <c r="E6" s="140"/>
      <c r="F6" s="141"/>
      <c r="G6" s="139"/>
      <c r="H6" s="140"/>
      <c r="I6" s="17"/>
      <c r="J6" s="18"/>
    </row>
    <row r="7" spans="1:10" x14ac:dyDescent="0.2">
      <c r="A7" s="111" t="s">
        <v>49</v>
      </c>
      <c r="B7" s="55"/>
      <c r="C7" s="56"/>
      <c r="D7" s="55"/>
      <c r="E7" s="56"/>
      <c r="F7" s="57"/>
      <c r="G7" s="55"/>
      <c r="H7" s="56"/>
      <c r="I7" s="77"/>
      <c r="J7" s="78"/>
    </row>
    <row r="8" spans="1:10" x14ac:dyDescent="0.2">
      <c r="A8" s="142" t="s">
        <v>253</v>
      </c>
      <c r="B8" s="63">
        <v>0</v>
      </c>
      <c r="C8" s="64">
        <v>1</v>
      </c>
      <c r="D8" s="63">
        <v>1</v>
      </c>
      <c r="E8" s="64">
        <v>7</v>
      </c>
      <c r="F8" s="65"/>
      <c r="G8" s="63">
        <f>B8-C8</f>
        <v>-1</v>
      </c>
      <c r="H8" s="64">
        <f>D8-E8</f>
        <v>-6</v>
      </c>
      <c r="I8" s="79">
        <f>IF(C8=0, "-", IF(G8/C8&lt;10, G8/C8, "&gt;999%"))</f>
        <v>-1</v>
      </c>
      <c r="J8" s="80">
        <f>IF(E8=0, "-", IF(H8/E8&lt;10, H8/E8, "&gt;999%"))</f>
        <v>-0.8571428571428571</v>
      </c>
    </row>
    <row r="9" spans="1:10" x14ac:dyDescent="0.2">
      <c r="A9" s="117" t="s">
        <v>202</v>
      </c>
      <c r="B9" s="55">
        <v>0</v>
      </c>
      <c r="C9" s="56">
        <v>1</v>
      </c>
      <c r="D9" s="55">
        <v>3</v>
      </c>
      <c r="E9" s="56">
        <v>10</v>
      </c>
      <c r="F9" s="57"/>
      <c r="G9" s="55">
        <f>B9-C9</f>
        <v>-1</v>
      </c>
      <c r="H9" s="56">
        <f>D9-E9</f>
        <v>-7</v>
      </c>
      <c r="I9" s="77">
        <f>IF(C9=0, "-", IF(G9/C9&lt;10, G9/C9, "&gt;999%"))</f>
        <v>-1</v>
      </c>
      <c r="J9" s="78">
        <f>IF(E9=0, "-", IF(H9/E9&lt;10, H9/E9, "&gt;999%"))</f>
        <v>-0.7</v>
      </c>
    </row>
    <row r="10" spans="1:10" x14ac:dyDescent="0.2">
      <c r="A10" s="117" t="s">
        <v>450</v>
      </c>
      <c r="B10" s="55">
        <v>0</v>
      </c>
      <c r="C10" s="56">
        <v>1</v>
      </c>
      <c r="D10" s="55">
        <v>1</v>
      </c>
      <c r="E10" s="56">
        <v>6</v>
      </c>
      <c r="F10" s="57"/>
      <c r="G10" s="55">
        <f>B10-C10</f>
        <v>-1</v>
      </c>
      <c r="H10" s="56">
        <f>D10-E10</f>
        <v>-5</v>
      </c>
      <c r="I10" s="77">
        <f>IF(C10=0, "-", IF(G10/C10&lt;10, G10/C10, "&gt;999%"))</f>
        <v>-1</v>
      </c>
      <c r="J10" s="78">
        <f>IF(E10=0, "-", IF(H10/E10&lt;10, H10/E10, "&gt;999%"))</f>
        <v>-0.83333333333333337</v>
      </c>
    </row>
    <row r="11" spans="1:10" s="38" customFormat="1" x14ac:dyDescent="0.2">
      <c r="A11" s="143" t="s">
        <v>633</v>
      </c>
      <c r="B11" s="32">
        <v>0</v>
      </c>
      <c r="C11" s="33">
        <v>3</v>
      </c>
      <c r="D11" s="32">
        <v>5</v>
      </c>
      <c r="E11" s="33">
        <v>23</v>
      </c>
      <c r="F11" s="34"/>
      <c r="G11" s="32">
        <f>B11-C11</f>
        <v>-3</v>
      </c>
      <c r="H11" s="33">
        <f>D11-E11</f>
        <v>-18</v>
      </c>
      <c r="I11" s="35">
        <f>IF(C11=0, "-", IF(G11/C11&lt;10, G11/C11, "&gt;999%"))</f>
        <v>-1</v>
      </c>
      <c r="J11" s="36">
        <f>IF(E11=0, "-", IF(H11/E11&lt;10, H11/E11, "&gt;999%"))</f>
        <v>-0.78260869565217395</v>
      </c>
    </row>
    <row r="12" spans="1:10" x14ac:dyDescent="0.2">
      <c r="A12" s="142"/>
      <c r="B12" s="63"/>
      <c r="C12" s="64"/>
      <c r="D12" s="63"/>
      <c r="E12" s="64"/>
      <c r="F12" s="65"/>
      <c r="G12" s="63"/>
      <c r="H12" s="64"/>
      <c r="I12" s="79"/>
      <c r="J12" s="80"/>
    </row>
    <row r="13" spans="1:10" x14ac:dyDescent="0.2">
      <c r="A13" s="111" t="s">
        <v>50</v>
      </c>
      <c r="B13" s="55"/>
      <c r="C13" s="56"/>
      <c r="D13" s="55"/>
      <c r="E13" s="56"/>
      <c r="F13" s="57"/>
      <c r="G13" s="55"/>
      <c r="H13" s="56"/>
      <c r="I13" s="77"/>
      <c r="J13" s="78"/>
    </row>
    <row r="14" spans="1:10" x14ac:dyDescent="0.2">
      <c r="A14" s="117" t="s">
        <v>335</v>
      </c>
      <c r="B14" s="55">
        <v>0</v>
      </c>
      <c r="C14" s="56">
        <v>1</v>
      </c>
      <c r="D14" s="55">
        <v>0</v>
      </c>
      <c r="E14" s="56">
        <v>4</v>
      </c>
      <c r="F14" s="57"/>
      <c r="G14" s="55">
        <f>B14-C14</f>
        <v>-1</v>
      </c>
      <c r="H14" s="56">
        <f>D14-E14</f>
        <v>-4</v>
      </c>
      <c r="I14" s="77">
        <f>IF(C14=0, "-", IF(G14/C14&lt;10, G14/C14, "&gt;999%"))</f>
        <v>-1</v>
      </c>
      <c r="J14" s="78">
        <f>IF(E14=0, "-", IF(H14/E14&lt;10, H14/E14, "&gt;999%"))</f>
        <v>-1</v>
      </c>
    </row>
    <row r="15" spans="1:10" s="38" customFormat="1" x14ac:dyDescent="0.2">
      <c r="A15" s="143" t="s">
        <v>634</v>
      </c>
      <c r="B15" s="32">
        <v>0</v>
      </c>
      <c r="C15" s="33">
        <v>1</v>
      </c>
      <c r="D15" s="32">
        <v>0</v>
      </c>
      <c r="E15" s="33">
        <v>4</v>
      </c>
      <c r="F15" s="34"/>
      <c r="G15" s="32">
        <f>B15-C15</f>
        <v>-1</v>
      </c>
      <c r="H15" s="33">
        <f>D15-E15</f>
        <v>-4</v>
      </c>
      <c r="I15" s="35">
        <f>IF(C15=0, "-", IF(G15/C15&lt;10, G15/C15, "&gt;999%"))</f>
        <v>-1</v>
      </c>
      <c r="J15" s="36">
        <f>IF(E15=0, "-", IF(H15/E15&lt;10, H15/E15, "&gt;999%"))</f>
        <v>-1</v>
      </c>
    </row>
    <row r="16" spans="1:10" x14ac:dyDescent="0.2">
      <c r="A16" s="142"/>
      <c r="B16" s="63"/>
      <c r="C16" s="64"/>
      <c r="D16" s="63"/>
      <c r="E16" s="64"/>
      <c r="F16" s="65"/>
      <c r="G16" s="63"/>
      <c r="H16" s="64"/>
      <c r="I16" s="79"/>
      <c r="J16" s="80"/>
    </row>
    <row r="17" spans="1:10" x14ac:dyDescent="0.2">
      <c r="A17" s="111" t="s">
        <v>51</v>
      </c>
      <c r="B17" s="55"/>
      <c r="C17" s="56"/>
      <c r="D17" s="55"/>
      <c r="E17" s="56"/>
      <c r="F17" s="57"/>
      <c r="G17" s="55"/>
      <c r="H17" s="56"/>
      <c r="I17" s="77"/>
      <c r="J17" s="78"/>
    </row>
    <row r="18" spans="1:10" x14ac:dyDescent="0.2">
      <c r="A18" s="117" t="s">
        <v>356</v>
      </c>
      <c r="B18" s="55">
        <v>0</v>
      </c>
      <c r="C18" s="56">
        <v>1</v>
      </c>
      <c r="D18" s="55">
        <v>2</v>
      </c>
      <c r="E18" s="56">
        <v>9</v>
      </c>
      <c r="F18" s="57"/>
      <c r="G18" s="55">
        <f>B18-C18</f>
        <v>-1</v>
      </c>
      <c r="H18" s="56">
        <f>D18-E18</f>
        <v>-7</v>
      </c>
      <c r="I18" s="77">
        <f>IF(C18=0, "-", IF(G18/C18&lt;10, G18/C18, "&gt;999%"))</f>
        <v>-1</v>
      </c>
      <c r="J18" s="78">
        <f>IF(E18=0, "-", IF(H18/E18&lt;10, H18/E18, "&gt;999%"))</f>
        <v>-0.77777777777777779</v>
      </c>
    </row>
    <row r="19" spans="1:10" s="38" customFormat="1" x14ac:dyDescent="0.2">
      <c r="A19" s="143" t="s">
        <v>635</v>
      </c>
      <c r="B19" s="32">
        <v>0</v>
      </c>
      <c r="C19" s="33">
        <v>1</v>
      </c>
      <c r="D19" s="32">
        <v>2</v>
      </c>
      <c r="E19" s="33">
        <v>9</v>
      </c>
      <c r="F19" s="34"/>
      <c r="G19" s="32">
        <f>B19-C19</f>
        <v>-1</v>
      </c>
      <c r="H19" s="33">
        <f>D19-E19</f>
        <v>-7</v>
      </c>
      <c r="I19" s="35">
        <f>IF(C19=0, "-", IF(G19/C19&lt;10, G19/C19, "&gt;999%"))</f>
        <v>-1</v>
      </c>
      <c r="J19" s="36">
        <f>IF(E19=0, "-", IF(H19/E19&lt;10, H19/E19, "&gt;999%"))</f>
        <v>-0.77777777777777779</v>
      </c>
    </row>
    <row r="20" spans="1:10" x14ac:dyDescent="0.2">
      <c r="A20" s="142"/>
      <c r="B20" s="63"/>
      <c r="C20" s="64"/>
      <c r="D20" s="63"/>
      <c r="E20" s="64"/>
      <c r="F20" s="65"/>
      <c r="G20" s="63"/>
      <c r="H20" s="64"/>
      <c r="I20" s="79"/>
      <c r="J20" s="80"/>
    </row>
    <row r="21" spans="1:10" x14ac:dyDescent="0.2">
      <c r="A21" s="111" t="s">
        <v>52</v>
      </c>
      <c r="B21" s="55"/>
      <c r="C21" s="56"/>
      <c r="D21" s="55"/>
      <c r="E21" s="56"/>
      <c r="F21" s="57"/>
      <c r="G21" s="55"/>
      <c r="H21" s="56"/>
      <c r="I21" s="77"/>
      <c r="J21" s="78"/>
    </row>
    <row r="22" spans="1:10" x14ac:dyDescent="0.2">
      <c r="A22" s="117" t="s">
        <v>194</v>
      </c>
      <c r="B22" s="55">
        <v>10</v>
      </c>
      <c r="C22" s="56">
        <v>1</v>
      </c>
      <c r="D22" s="55">
        <v>48</v>
      </c>
      <c r="E22" s="56">
        <v>53</v>
      </c>
      <c r="F22" s="57"/>
      <c r="G22" s="55">
        <f t="shared" ref="G22:G38" si="0">B22-C22</f>
        <v>9</v>
      </c>
      <c r="H22" s="56">
        <f t="shared" ref="H22:H38" si="1">D22-E22</f>
        <v>-5</v>
      </c>
      <c r="I22" s="77">
        <f t="shared" ref="I22:I38" si="2">IF(C22=0, "-", IF(G22/C22&lt;10, G22/C22, "&gt;999%"))</f>
        <v>9</v>
      </c>
      <c r="J22" s="78">
        <f t="shared" ref="J22:J38" si="3">IF(E22=0, "-", IF(H22/E22&lt;10, H22/E22, "&gt;999%"))</f>
        <v>-9.4339622641509441E-2</v>
      </c>
    </row>
    <row r="23" spans="1:10" x14ac:dyDescent="0.2">
      <c r="A23" s="117" t="s">
        <v>226</v>
      </c>
      <c r="B23" s="55">
        <v>58</v>
      </c>
      <c r="C23" s="56">
        <v>32</v>
      </c>
      <c r="D23" s="55">
        <v>179</v>
      </c>
      <c r="E23" s="56">
        <v>293</v>
      </c>
      <c r="F23" s="57"/>
      <c r="G23" s="55">
        <f t="shared" si="0"/>
        <v>26</v>
      </c>
      <c r="H23" s="56">
        <f t="shared" si="1"/>
        <v>-114</v>
      </c>
      <c r="I23" s="77">
        <f t="shared" si="2"/>
        <v>0.8125</v>
      </c>
      <c r="J23" s="78">
        <f t="shared" si="3"/>
        <v>-0.38907849829351537</v>
      </c>
    </row>
    <row r="24" spans="1:10" x14ac:dyDescent="0.2">
      <c r="A24" s="117" t="s">
        <v>324</v>
      </c>
      <c r="B24" s="55">
        <v>2</v>
      </c>
      <c r="C24" s="56">
        <v>5</v>
      </c>
      <c r="D24" s="55">
        <v>8</v>
      </c>
      <c r="E24" s="56">
        <v>24</v>
      </c>
      <c r="F24" s="57"/>
      <c r="G24" s="55">
        <f t="shared" si="0"/>
        <v>-3</v>
      </c>
      <c r="H24" s="56">
        <f t="shared" si="1"/>
        <v>-16</v>
      </c>
      <c r="I24" s="77">
        <f t="shared" si="2"/>
        <v>-0.6</v>
      </c>
      <c r="J24" s="78">
        <f t="shared" si="3"/>
        <v>-0.66666666666666663</v>
      </c>
    </row>
    <row r="25" spans="1:10" x14ac:dyDescent="0.2">
      <c r="A25" s="117" t="s">
        <v>254</v>
      </c>
      <c r="B25" s="55">
        <v>23</v>
      </c>
      <c r="C25" s="56">
        <v>16</v>
      </c>
      <c r="D25" s="55">
        <v>62</v>
      </c>
      <c r="E25" s="56">
        <v>94</v>
      </c>
      <c r="F25" s="57"/>
      <c r="G25" s="55">
        <f t="shared" si="0"/>
        <v>7</v>
      </c>
      <c r="H25" s="56">
        <f t="shared" si="1"/>
        <v>-32</v>
      </c>
      <c r="I25" s="77">
        <f t="shared" si="2"/>
        <v>0.4375</v>
      </c>
      <c r="J25" s="78">
        <f t="shared" si="3"/>
        <v>-0.34042553191489361</v>
      </c>
    </row>
    <row r="26" spans="1:10" x14ac:dyDescent="0.2">
      <c r="A26" s="117" t="s">
        <v>336</v>
      </c>
      <c r="B26" s="55">
        <v>6</v>
      </c>
      <c r="C26" s="56">
        <v>10</v>
      </c>
      <c r="D26" s="55">
        <v>20</v>
      </c>
      <c r="E26" s="56">
        <v>30</v>
      </c>
      <c r="F26" s="57"/>
      <c r="G26" s="55">
        <f t="shared" si="0"/>
        <v>-4</v>
      </c>
      <c r="H26" s="56">
        <f t="shared" si="1"/>
        <v>-10</v>
      </c>
      <c r="I26" s="77">
        <f t="shared" si="2"/>
        <v>-0.4</v>
      </c>
      <c r="J26" s="78">
        <f t="shared" si="3"/>
        <v>-0.33333333333333331</v>
      </c>
    </row>
    <row r="27" spans="1:10" x14ac:dyDescent="0.2">
      <c r="A27" s="117" t="s">
        <v>255</v>
      </c>
      <c r="B27" s="55">
        <v>16</v>
      </c>
      <c r="C27" s="56">
        <v>14</v>
      </c>
      <c r="D27" s="55">
        <v>52</v>
      </c>
      <c r="E27" s="56">
        <v>67</v>
      </c>
      <c r="F27" s="57"/>
      <c r="G27" s="55">
        <f t="shared" si="0"/>
        <v>2</v>
      </c>
      <c r="H27" s="56">
        <f t="shared" si="1"/>
        <v>-15</v>
      </c>
      <c r="I27" s="77">
        <f t="shared" si="2"/>
        <v>0.14285714285714285</v>
      </c>
      <c r="J27" s="78">
        <f t="shared" si="3"/>
        <v>-0.22388059701492538</v>
      </c>
    </row>
    <row r="28" spans="1:10" x14ac:dyDescent="0.2">
      <c r="A28" s="117" t="s">
        <v>277</v>
      </c>
      <c r="B28" s="55">
        <v>4</v>
      </c>
      <c r="C28" s="56">
        <v>0</v>
      </c>
      <c r="D28" s="55">
        <v>9</v>
      </c>
      <c r="E28" s="56">
        <v>0</v>
      </c>
      <c r="F28" s="57"/>
      <c r="G28" s="55">
        <f t="shared" si="0"/>
        <v>4</v>
      </c>
      <c r="H28" s="56">
        <f t="shared" si="1"/>
        <v>9</v>
      </c>
      <c r="I28" s="77" t="str">
        <f t="shared" si="2"/>
        <v>-</v>
      </c>
      <c r="J28" s="78" t="str">
        <f t="shared" si="3"/>
        <v>-</v>
      </c>
    </row>
    <row r="29" spans="1:10" x14ac:dyDescent="0.2">
      <c r="A29" s="117" t="s">
        <v>278</v>
      </c>
      <c r="B29" s="55">
        <v>2</v>
      </c>
      <c r="C29" s="56">
        <v>3</v>
      </c>
      <c r="D29" s="55">
        <v>5</v>
      </c>
      <c r="E29" s="56">
        <v>9</v>
      </c>
      <c r="F29" s="57"/>
      <c r="G29" s="55">
        <f t="shared" si="0"/>
        <v>-1</v>
      </c>
      <c r="H29" s="56">
        <f t="shared" si="1"/>
        <v>-4</v>
      </c>
      <c r="I29" s="77">
        <f t="shared" si="2"/>
        <v>-0.33333333333333331</v>
      </c>
      <c r="J29" s="78">
        <f t="shared" si="3"/>
        <v>-0.44444444444444442</v>
      </c>
    </row>
    <row r="30" spans="1:10" x14ac:dyDescent="0.2">
      <c r="A30" s="117" t="s">
        <v>291</v>
      </c>
      <c r="B30" s="55">
        <v>0</v>
      </c>
      <c r="C30" s="56">
        <v>2</v>
      </c>
      <c r="D30" s="55">
        <v>1</v>
      </c>
      <c r="E30" s="56">
        <v>3</v>
      </c>
      <c r="F30" s="57"/>
      <c r="G30" s="55">
        <f t="shared" si="0"/>
        <v>-2</v>
      </c>
      <c r="H30" s="56">
        <f t="shared" si="1"/>
        <v>-2</v>
      </c>
      <c r="I30" s="77">
        <f t="shared" si="2"/>
        <v>-1</v>
      </c>
      <c r="J30" s="78">
        <f t="shared" si="3"/>
        <v>-0.66666666666666663</v>
      </c>
    </row>
    <row r="31" spans="1:10" x14ac:dyDescent="0.2">
      <c r="A31" s="117" t="s">
        <v>412</v>
      </c>
      <c r="B31" s="55">
        <v>33</v>
      </c>
      <c r="C31" s="56">
        <v>34</v>
      </c>
      <c r="D31" s="55">
        <v>113</v>
      </c>
      <c r="E31" s="56">
        <v>228</v>
      </c>
      <c r="F31" s="57"/>
      <c r="G31" s="55">
        <f t="shared" si="0"/>
        <v>-1</v>
      </c>
      <c r="H31" s="56">
        <f t="shared" si="1"/>
        <v>-115</v>
      </c>
      <c r="I31" s="77">
        <f t="shared" si="2"/>
        <v>-2.9411764705882353E-2</v>
      </c>
      <c r="J31" s="78">
        <f t="shared" si="3"/>
        <v>-0.50438596491228072</v>
      </c>
    </row>
    <row r="32" spans="1:10" x14ac:dyDescent="0.2">
      <c r="A32" s="117" t="s">
        <v>413</v>
      </c>
      <c r="B32" s="55">
        <v>111</v>
      </c>
      <c r="C32" s="56">
        <v>0</v>
      </c>
      <c r="D32" s="55">
        <v>325</v>
      </c>
      <c r="E32" s="56">
        <v>22</v>
      </c>
      <c r="F32" s="57"/>
      <c r="G32" s="55">
        <f t="shared" si="0"/>
        <v>111</v>
      </c>
      <c r="H32" s="56">
        <f t="shared" si="1"/>
        <v>303</v>
      </c>
      <c r="I32" s="77" t="str">
        <f t="shared" si="2"/>
        <v>-</v>
      </c>
      <c r="J32" s="78" t="str">
        <f t="shared" si="3"/>
        <v>&gt;999%</v>
      </c>
    </row>
    <row r="33" spans="1:10" x14ac:dyDescent="0.2">
      <c r="A33" s="117" t="s">
        <v>451</v>
      </c>
      <c r="B33" s="55">
        <v>58</v>
      </c>
      <c r="C33" s="56">
        <v>61</v>
      </c>
      <c r="D33" s="55">
        <v>201</v>
      </c>
      <c r="E33" s="56">
        <v>307</v>
      </c>
      <c r="F33" s="57"/>
      <c r="G33" s="55">
        <f t="shared" si="0"/>
        <v>-3</v>
      </c>
      <c r="H33" s="56">
        <f t="shared" si="1"/>
        <v>-106</v>
      </c>
      <c r="I33" s="77">
        <f t="shared" si="2"/>
        <v>-4.9180327868852458E-2</v>
      </c>
      <c r="J33" s="78">
        <f t="shared" si="3"/>
        <v>-0.34527687296416937</v>
      </c>
    </row>
    <row r="34" spans="1:10" x14ac:dyDescent="0.2">
      <c r="A34" s="117" t="s">
        <v>493</v>
      </c>
      <c r="B34" s="55">
        <v>17</v>
      </c>
      <c r="C34" s="56">
        <v>3</v>
      </c>
      <c r="D34" s="55">
        <v>95</v>
      </c>
      <c r="E34" s="56">
        <v>25</v>
      </c>
      <c r="F34" s="57"/>
      <c r="G34" s="55">
        <f t="shared" si="0"/>
        <v>14</v>
      </c>
      <c r="H34" s="56">
        <f t="shared" si="1"/>
        <v>70</v>
      </c>
      <c r="I34" s="77">
        <f t="shared" si="2"/>
        <v>4.666666666666667</v>
      </c>
      <c r="J34" s="78">
        <f t="shared" si="3"/>
        <v>2.8</v>
      </c>
    </row>
    <row r="35" spans="1:10" x14ac:dyDescent="0.2">
      <c r="A35" s="117" t="s">
        <v>516</v>
      </c>
      <c r="B35" s="55">
        <v>4</v>
      </c>
      <c r="C35" s="56">
        <v>8</v>
      </c>
      <c r="D35" s="55">
        <v>11</v>
      </c>
      <c r="E35" s="56">
        <v>33</v>
      </c>
      <c r="F35" s="57"/>
      <c r="G35" s="55">
        <f t="shared" si="0"/>
        <v>-4</v>
      </c>
      <c r="H35" s="56">
        <f t="shared" si="1"/>
        <v>-22</v>
      </c>
      <c r="I35" s="77">
        <f t="shared" si="2"/>
        <v>-0.5</v>
      </c>
      <c r="J35" s="78">
        <f t="shared" si="3"/>
        <v>-0.66666666666666663</v>
      </c>
    </row>
    <row r="36" spans="1:10" x14ac:dyDescent="0.2">
      <c r="A36" s="117" t="s">
        <v>357</v>
      </c>
      <c r="B36" s="55">
        <v>0</v>
      </c>
      <c r="C36" s="56">
        <v>0</v>
      </c>
      <c r="D36" s="55">
        <v>0</v>
      </c>
      <c r="E36" s="56">
        <v>2</v>
      </c>
      <c r="F36" s="57"/>
      <c r="G36" s="55">
        <f t="shared" si="0"/>
        <v>0</v>
      </c>
      <c r="H36" s="56">
        <f t="shared" si="1"/>
        <v>-2</v>
      </c>
      <c r="I36" s="77" t="str">
        <f t="shared" si="2"/>
        <v>-</v>
      </c>
      <c r="J36" s="78">
        <f t="shared" si="3"/>
        <v>-1</v>
      </c>
    </row>
    <row r="37" spans="1:10" x14ac:dyDescent="0.2">
      <c r="A37" s="117" t="s">
        <v>337</v>
      </c>
      <c r="B37" s="55">
        <v>2</v>
      </c>
      <c r="C37" s="56">
        <v>0</v>
      </c>
      <c r="D37" s="55">
        <v>5</v>
      </c>
      <c r="E37" s="56">
        <v>1</v>
      </c>
      <c r="F37" s="57"/>
      <c r="G37" s="55">
        <f t="shared" si="0"/>
        <v>2</v>
      </c>
      <c r="H37" s="56">
        <f t="shared" si="1"/>
        <v>4</v>
      </c>
      <c r="I37" s="77" t="str">
        <f t="shared" si="2"/>
        <v>-</v>
      </c>
      <c r="J37" s="78">
        <f t="shared" si="3"/>
        <v>4</v>
      </c>
    </row>
    <row r="38" spans="1:10" s="38" customFormat="1" x14ac:dyDescent="0.2">
      <c r="A38" s="143" t="s">
        <v>636</v>
      </c>
      <c r="B38" s="32">
        <v>346</v>
      </c>
      <c r="C38" s="33">
        <v>189</v>
      </c>
      <c r="D38" s="32">
        <v>1134</v>
      </c>
      <c r="E38" s="33">
        <v>1191</v>
      </c>
      <c r="F38" s="34"/>
      <c r="G38" s="32">
        <f t="shared" si="0"/>
        <v>157</v>
      </c>
      <c r="H38" s="33">
        <f t="shared" si="1"/>
        <v>-57</v>
      </c>
      <c r="I38" s="35">
        <f t="shared" si="2"/>
        <v>0.8306878306878307</v>
      </c>
      <c r="J38" s="36">
        <f t="shared" si="3"/>
        <v>-4.7858942065491183E-2</v>
      </c>
    </row>
    <row r="39" spans="1:10" x14ac:dyDescent="0.2">
      <c r="A39" s="142"/>
      <c r="B39" s="63"/>
      <c r="C39" s="64"/>
      <c r="D39" s="63"/>
      <c r="E39" s="64"/>
      <c r="F39" s="65"/>
      <c r="G39" s="63"/>
      <c r="H39" s="64"/>
      <c r="I39" s="79"/>
      <c r="J39" s="80"/>
    </row>
    <row r="40" spans="1:10" x14ac:dyDescent="0.2">
      <c r="A40" s="111" t="s">
        <v>53</v>
      </c>
      <c r="B40" s="55"/>
      <c r="C40" s="56"/>
      <c r="D40" s="55"/>
      <c r="E40" s="56"/>
      <c r="F40" s="57"/>
      <c r="G40" s="55"/>
      <c r="H40" s="56"/>
      <c r="I40" s="77"/>
      <c r="J40" s="78"/>
    </row>
    <row r="41" spans="1:10" x14ac:dyDescent="0.2">
      <c r="A41" s="117" t="s">
        <v>517</v>
      </c>
      <c r="B41" s="55">
        <v>2</v>
      </c>
      <c r="C41" s="56">
        <v>2</v>
      </c>
      <c r="D41" s="55">
        <v>5</v>
      </c>
      <c r="E41" s="56">
        <v>9</v>
      </c>
      <c r="F41" s="57"/>
      <c r="G41" s="55">
        <f>B41-C41</f>
        <v>0</v>
      </c>
      <c r="H41" s="56">
        <f>D41-E41</f>
        <v>-4</v>
      </c>
      <c r="I41" s="77">
        <f>IF(C41=0, "-", IF(G41/C41&lt;10, G41/C41, "&gt;999%"))</f>
        <v>0</v>
      </c>
      <c r="J41" s="78">
        <f>IF(E41=0, "-", IF(H41/E41&lt;10, H41/E41, "&gt;999%"))</f>
        <v>-0.44444444444444442</v>
      </c>
    </row>
    <row r="42" spans="1:10" x14ac:dyDescent="0.2">
      <c r="A42" s="117" t="s">
        <v>358</v>
      </c>
      <c r="B42" s="55">
        <v>3</v>
      </c>
      <c r="C42" s="56">
        <v>5</v>
      </c>
      <c r="D42" s="55">
        <v>14</v>
      </c>
      <c r="E42" s="56">
        <v>18</v>
      </c>
      <c r="F42" s="57"/>
      <c r="G42" s="55">
        <f>B42-C42</f>
        <v>-2</v>
      </c>
      <c r="H42" s="56">
        <f>D42-E42</f>
        <v>-4</v>
      </c>
      <c r="I42" s="77">
        <f>IF(C42=0, "-", IF(G42/C42&lt;10, G42/C42, "&gt;999%"))</f>
        <v>-0.4</v>
      </c>
      <c r="J42" s="78">
        <f>IF(E42=0, "-", IF(H42/E42&lt;10, H42/E42, "&gt;999%"))</f>
        <v>-0.22222222222222221</v>
      </c>
    </row>
    <row r="43" spans="1:10" x14ac:dyDescent="0.2">
      <c r="A43" s="117" t="s">
        <v>292</v>
      </c>
      <c r="B43" s="55">
        <v>2</v>
      </c>
      <c r="C43" s="56">
        <v>0</v>
      </c>
      <c r="D43" s="55">
        <v>3</v>
      </c>
      <c r="E43" s="56">
        <v>0</v>
      </c>
      <c r="F43" s="57"/>
      <c r="G43" s="55">
        <f>B43-C43</f>
        <v>2</v>
      </c>
      <c r="H43" s="56">
        <f>D43-E43</f>
        <v>3</v>
      </c>
      <c r="I43" s="77" t="str">
        <f>IF(C43=0, "-", IF(G43/C43&lt;10, G43/C43, "&gt;999%"))</f>
        <v>-</v>
      </c>
      <c r="J43" s="78" t="str">
        <f>IF(E43=0, "-", IF(H43/E43&lt;10, H43/E43, "&gt;999%"))</f>
        <v>-</v>
      </c>
    </row>
    <row r="44" spans="1:10" s="38" customFormat="1" x14ac:dyDescent="0.2">
      <c r="A44" s="143" t="s">
        <v>637</v>
      </c>
      <c r="B44" s="32">
        <v>7</v>
      </c>
      <c r="C44" s="33">
        <v>7</v>
      </c>
      <c r="D44" s="32">
        <v>22</v>
      </c>
      <c r="E44" s="33">
        <v>27</v>
      </c>
      <c r="F44" s="34"/>
      <c r="G44" s="32">
        <f>B44-C44</f>
        <v>0</v>
      </c>
      <c r="H44" s="33">
        <f>D44-E44</f>
        <v>-5</v>
      </c>
      <c r="I44" s="35">
        <f>IF(C44=0, "-", IF(G44/C44&lt;10, G44/C44, "&gt;999%"))</f>
        <v>0</v>
      </c>
      <c r="J44" s="36">
        <f>IF(E44=0, "-", IF(H44/E44&lt;10, H44/E44, "&gt;999%"))</f>
        <v>-0.18518518518518517</v>
      </c>
    </row>
    <row r="45" spans="1:10" x14ac:dyDescent="0.2">
      <c r="A45" s="142"/>
      <c r="B45" s="63"/>
      <c r="C45" s="64"/>
      <c r="D45" s="63"/>
      <c r="E45" s="64"/>
      <c r="F45" s="65"/>
      <c r="G45" s="63"/>
      <c r="H45" s="64"/>
      <c r="I45" s="79"/>
      <c r="J45" s="80"/>
    </row>
    <row r="46" spans="1:10" x14ac:dyDescent="0.2">
      <c r="A46" s="111" t="s">
        <v>54</v>
      </c>
      <c r="B46" s="55"/>
      <c r="C46" s="56"/>
      <c r="D46" s="55"/>
      <c r="E46" s="56"/>
      <c r="F46" s="57"/>
      <c r="G46" s="55"/>
      <c r="H46" s="56"/>
      <c r="I46" s="77"/>
      <c r="J46" s="78"/>
    </row>
    <row r="47" spans="1:10" x14ac:dyDescent="0.2">
      <c r="A47" s="117" t="s">
        <v>227</v>
      </c>
      <c r="B47" s="55">
        <v>72</v>
      </c>
      <c r="C47" s="56">
        <v>68</v>
      </c>
      <c r="D47" s="55">
        <v>229</v>
      </c>
      <c r="E47" s="56">
        <v>248</v>
      </c>
      <c r="F47" s="57"/>
      <c r="G47" s="55">
        <f t="shared" ref="G47:G70" si="4">B47-C47</f>
        <v>4</v>
      </c>
      <c r="H47" s="56">
        <f t="shared" ref="H47:H70" si="5">D47-E47</f>
        <v>-19</v>
      </c>
      <c r="I47" s="77">
        <f t="shared" ref="I47:I70" si="6">IF(C47=0, "-", IF(G47/C47&lt;10, G47/C47, "&gt;999%"))</f>
        <v>5.8823529411764705E-2</v>
      </c>
      <c r="J47" s="78">
        <f t="shared" ref="J47:J70" si="7">IF(E47=0, "-", IF(H47/E47&lt;10, H47/E47, "&gt;999%"))</f>
        <v>-7.6612903225806453E-2</v>
      </c>
    </row>
    <row r="48" spans="1:10" x14ac:dyDescent="0.2">
      <c r="A48" s="117" t="s">
        <v>228</v>
      </c>
      <c r="B48" s="55">
        <v>0</v>
      </c>
      <c r="C48" s="56">
        <v>1</v>
      </c>
      <c r="D48" s="55">
        <v>0</v>
      </c>
      <c r="E48" s="56">
        <v>2</v>
      </c>
      <c r="F48" s="57"/>
      <c r="G48" s="55">
        <f t="shared" si="4"/>
        <v>-1</v>
      </c>
      <c r="H48" s="56">
        <f t="shared" si="5"/>
        <v>-2</v>
      </c>
      <c r="I48" s="77">
        <f t="shared" si="6"/>
        <v>-1</v>
      </c>
      <c r="J48" s="78">
        <f t="shared" si="7"/>
        <v>-1</v>
      </c>
    </row>
    <row r="49" spans="1:10" x14ac:dyDescent="0.2">
      <c r="A49" s="117" t="s">
        <v>325</v>
      </c>
      <c r="B49" s="55">
        <v>6</v>
      </c>
      <c r="C49" s="56">
        <v>11</v>
      </c>
      <c r="D49" s="55">
        <v>69</v>
      </c>
      <c r="E49" s="56">
        <v>56</v>
      </c>
      <c r="F49" s="57"/>
      <c r="G49" s="55">
        <f t="shared" si="4"/>
        <v>-5</v>
      </c>
      <c r="H49" s="56">
        <f t="shared" si="5"/>
        <v>13</v>
      </c>
      <c r="I49" s="77">
        <f t="shared" si="6"/>
        <v>-0.45454545454545453</v>
      </c>
      <c r="J49" s="78">
        <f t="shared" si="7"/>
        <v>0.23214285714285715</v>
      </c>
    </row>
    <row r="50" spans="1:10" x14ac:dyDescent="0.2">
      <c r="A50" s="117" t="s">
        <v>229</v>
      </c>
      <c r="B50" s="55">
        <v>45</v>
      </c>
      <c r="C50" s="56">
        <v>0</v>
      </c>
      <c r="D50" s="55">
        <v>105</v>
      </c>
      <c r="E50" s="56">
        <v>0</v>
      </c>
      <c r="F50" s="57"/>
      <c r="G50" s="55">
        <f t="shared" si="4"/>
        <v>45</v>
      </c>
      <c r="H50" s="56">
        <f t="shared" si="5"/>
        <v>105</v>
      </c>
      <c r="I50" s="77" t="str">
        <f t="shared" si="6"/>
        <v>-</v>
      </c>
      <c r="J50" s="78" t="str">
        <f t="shared" si="7"/>
        <v>-</v>
      </c>
    </row>
    <row r="51" spans="1:10" x14ac:dyDescent="0.2">
      <c r="A51" s="117" t="s">
        <v>256</v>
      </c>
      <c r="B51" s="55">
        <v>92</v>
      </c>
      <c r="C51" s="56">
        <v>38</v>
      </c>
      <c r="D51" s="55">
        <v>273</v>
      </c>
      <c r="E51" s="56">
        <v>214</v>
      </c>
      <c r="F51" s="57"/>
      <c r="G51" s="55">
        <f t="shared" si="4"/>
        <v>54</v>
      </c>
      <c r="H51" s="56">
        <f t="shared" si="5"/>
        <v>59</v>
      </c>
      <c r="I51" s="77">
        <f t="shared" si="6"/>
        <v>1.4210526315789473</v>
      </c>
      <c r="J51" s="78">
        <f t="shared" si="7"/>
        <v>0.27570093457943923</v>
      </c>
    </row>
    <row r="52" spans="1:10" x14ac:dyDescent="0.2">
      <c r="A52" s="117" t="s">
        <v>257</v>
      </c>
      <c r="B52" s="55">
        <v>0</v>
      </c>
      <c r="C52" s="56">
        <v>0</v>
      </c>
      <c r="D52" s="55">
        <v>0</v>
      </c>
      <c r="E52" s="56">
        <v>1</v>
      </c>
      <c r="F52" s="57"/>
      <c r="G52" s="55">
        <f t="shared" si="4"/>
        <v>0</v>
      </c>
      <c r="H52" s="56">
        <f t="shared" si="5"/>
        <v>-1</v>
      </c>
      <c r="I52" s="77" t="str">
        <f t="shared" si="6"/>
        <v>-</v>
      </c>
      <c r="J52" s="78">
        <f t="shared" si="7"/>
        <v>-1</v>
      </c>
    </row>
    <row r="53" spans="1:10" x14ac:dyDescent="0.2">
      <c r="A53" s="117" t="s">
        <v>338</v>
      </c>
      <c r="B53" s="55">
        <v>6</v>
      </c>
      <c r="C53" s="56">
        <v>2</v>
      </c>
      <c r="D53" s="55">
        <v>26</v>
      </c>
      <c r="E53" s="56">
        <v>27</v>
      </c>
      <c r="F53" s="57"/>
      <c r="G53" s="55">
        <f t="shared" si="4"/>
        <v>4</v>
      </c>
      <c r="H53" s="56">
        <f t="shared" si="5"/>
        <v>-1</v>
      </c>
      <c r="I53" s="77">
        <f t="shared" si="6"/>
        <v>2</v>
      </c>
      <c r="J53" s="78">
        <f t="shared" si="7"/>
        <v>-3.7037037037037035E-2</v>
      </c>
    </row>
    <row r="54" spans="1:10" x14ac:dyDescent="0.2">
      <c r="A54" s="117" t="s">
        <v>258</v>
      </c>
      <c r="B54" s="55">
        <v>0</v>
      </c>
      <c r="C54" s="56">
        <v>7</v>
      </c>
      <c r="D54" s="55">
        <v>1</v>
      </c>
      <c r="E54" s="56">
        <v>33</v>
      </c>
      <c r="F54" s="57"/>
      <c r="G54" s="55">
        <f t="shared" si="4"/>
        <v>-7</v>
      </c>
      <c r="H54" s="56">
        <f t="shared" si="5"/>
        <v>-32</v>
      </c>
      <c r="I54" s="77">
        <f t="shared" si="6"/>
        <v>-1</v>
      </c>
      <c r="J54" s="78">
        <f t="shared" si="7"/>
        <v>-0.96969696969696972</v>
      </c>
    </row>
    <row r="55" spans="1:10" x14ac:dyDescent="0.2">
      <c r="A55" s="117" t="s">
        <v>279</v>
      </c>
      <c r="B55" s="55">
        <v>26</v>
      </c>
      <c r="C55" s="56">
        <v>44</v>
      </c>
      <c r="D55" s="55">
        <v>40</v>
      </c>
      <c r="E55" s="56">
        <v>135</v>
      </c>
      <c r="F55" s="57"/>
      <c r="G55" s="55">
        <f t="shared" si="4"/>
        <v>-18</v>
      </c>
      <c r="H55" s="56">
        <f t="shared" si="5"/>
        <v>-95</v>
      </c>
      <c r="I55" s="77">
        <f t="shared" si="6"/>
        <v>-0.40909090909090912</v>
      </c>
      <c r="J55" s="78">
        <f t="shared" si="7"/>
        <v>-0.70370370370370372</v>
      </c>
    </row>
    <row r="56" spans="1:10" x14ac:dyDescent="0.2">
      <c r="A56" s="117" t="s">
        <v>293</v>
      </c>
      <c r="B56" s="55">
        <v>0</v>
      </c>
      <c r="C56" s="56">
        <v>1</v>
      </c>
      <c r="D56" s="55">
        <v>5</v>
      </c>
      <c r="E56" s="56">
        <v>2</v>
      </c>
      <c r="F56" s="57"/>
      <c r="G56" s="55">
        <f t="shared" si="4"/>
        <v>-1</v>
      </c>
      <c r="H56" s="56">
        <f t="shared" si="5"/>
        <v>3</v>
      </c>
      <c r="I56" s="77">
        <f t="shared" si="6"/>
        <v>-1</v>
      </c>
      <c r="J56" s="78">
        <f t="shared" si="7"/>
        <v>1.5</v>
      </c>
    </row>
    <row r="57" spans="1:10" x14ac:dyDescent="0.2">
      <c r="A57" s="117" t="s">
        <v>294</v>
      </c>
      <c r="B57" s="55">
        <v>1</v>
      </c>
      <c r="C57" s="56">
        <v>3</v>
      </c>
      <c r="D57" s="55">
        <v>5</v>
      </c>
      <c r="E57" s="56">
        <v>11</v>
      </c>
      <c r="F57" s="57"/>
      <c r="G57" s="55">
        <f t="shared" si="4"/>
        <v>-2</v>
      </c>
      <c r="H57" s="56">
        <f t="shared" si="5"/>
        <v>-6</v>
      </c>
      <c r="I57" s="77">
        <f t="shared" si="6"/>
        <v>-0.66666666666666663</v>
      </c>
      <c r="J57" s="78">
        <f t="shared" si="7"/>
        <v>-0.54545454545454541</v>
      </c>
    </row>
    <row r="58" spans="1:10" x14ac:dyDescent="0.2">
      <c r="A58" s="117" t="s">
        <v>359</v>
      </c>
      <c r="B58" s="55">
        <v>0</v>
      </c>
      <c r="C58" s="56">
        <v>3</v>
      </c>
      <c r="D58" s="55">
        <v>6</v>
      </c>
      <c r="E58" s="56">
        <v>7</v>
      </c>
      <c r="F58" s="57"/>
      <c r="G58" s="55">
        <f t="shared" si="4"/>
        <v>-3</v>
      </c>
      <c r="H58" s="56">
        <f t="shared" si="5"/>
        <v>-1</v>
      </c>
      <c r="I58" s="77">
        <f t="shared" si="6"/>
        <v>-1</v>
      </c>
      <c r="J58" s="78">
        <f t="shared" si="7"/>
        <v>-0.14285714285714285</v>
      </c>
    </row>
    <row r="59" spans="1:10" x14ac:dyDescent="0.2">
      <c r="A59" s="117" t="s">
        <v>295</v>
      </c>
      <c r="B59" s="55">
        <v>2</v>
      </c>
      <c r="C59" s="56">
        <v>0</v>
      </c>
      <c r="D59" s="55">
        <v>11</v>
      </c>
      <c r="E59" s="56">
        <v>0</v>
      </c>
      <c r="F59" s="57"/>
      <c r="G59" s="55">
        <f t="shared" si="4"/>
        <v>2</v>
      </c>
      <c r="H59" s="56">
        <f t="shared" si="5"/>
        <v>11</v>
      </c>
      <c r="I59" s="77" t="str">
        <f t="shared" si="6"/>
        <v>-</v>
      </c>
      <c r="J59" s="78" t="str">
        <f t="shared" si="7"/>
        <v>-</v>
      </c>
    </row>
    <row r="60" spans="1:10" x14ac:dyDescent="0.2">
      <c r="A60" s="117" t="s">
        <v>230</v>
      </c>
      <c r="B60" s="55">
        <v>0</v>
      </c>
      <c r="C60" s="56">
        <v>1</v>
      </c>
      <c r="D60" s="55">
        <v>4</v>
      </c>
      <c r="E60" s="56">
        <v>2</v>
      </c>
      <c r="F60" s="57"/>
      <c r="G60" s="55">
        <f t="shared" si="4"/>
        <v>-1</v>
      </c>
      <c r="H60" s="56">
        <f t="shared" si="5"/>
        <v>2</v>
      </c>
      <c r="I60" s="77">
        <f t="shared" si="6"/>
        <v>-1</v>
      </c>
      <c r="J60" s="78">
        <f t="shared" si="7"/>
        <v>1</v>
      </c>
    </row>
    <row r="61" spans="1:10" x14ac:dyDescent="0.2">
      <c r="A61" s="117" t="s">
        <v>360</v>
      </c>
      <c r="B61" s="55">
        <v>0</v>
      </c>
      <c r="C61" s="56">
        <v>0</v>
      </c>
      <c r="D61" s="55">
        <v>1</v>
      </c>
      <c r="E61" s="56">
        <v>0</v>
      </c>
      <c r="F61" s="57"/>
      <c r="G61" s="55">
        <f t="shared" si="4"/>
        <v>0</v>
      </c>
      <c r="H61" s="56">
        <f t="shared" si="5"/>
        <v>1</v>
      </c>
      <c r="I61" s="77" t="str">
        <f t="shared" si="6"/>
        <v>-</v>
      </c>
      <c r="J61" s="78" t="str">
        <f t="shared" si="7"/>
        <v>-</v>
      </c>
    </row>
    <row r="62" spans="1:10" x14ac:dyDescent="0.2">
      <c r="A62" s="117" t="s">
        <v>414</v>
      </c>
      <c r="B62" s="55">
        <v>65</v>
      </c>
      <c r="C62" s="56">
        <v>39</v>
      </c>
      <c r="D62" s="55">
        <v>244</v>
      </c>
      <c r="E62" s="56">
        <v>198</v>
      </c>
      <c r="F62" s="57"/>
      <c r="G62" s="55">
        <f t="shared" si="4"/>
        <v>26</v>
      </c>
      <c r="H62" s="56">
        <f t="shared" si="5"/>
        <v>46</v>
      </c>
      <c r="I62" s="77">
        <f t="shared" si="6"/>
        <v>0.66666666666666663</v>
      </c>
      <c r="J62" s="78">
        <f t="shared" si="7"/>
        <v>0.23232323232323232</v>
      </c>
    </row>
    <row r="63" spans="1:10" x14ac:dyDescent="0.2">
      <c r="A63" s="117" t="s">
        <v>415</v>
      </c>
      <c r="B63" s="55">
        <v>5</v>
      </c>
      <c r="C63" s="56">
        <v>24</v>
      </c>
      <c r="D63" s="55">
        <v>28</v>
      </c>
      <c r="E63" s="56">
        <v>82</v>
      </c>
      <c r="F63" s="57"/>
      <c r="G63" s="55">
        <f t="shared" si="4"/>
        <v>-19</v>
      </c>
      <c r="H63" s="56">
        <f t="shared" si="5"/>
        <v>-54</v>
      </c>
      <c r="I63" s="77">
        <f t="shared" si="6"/>
        <v>-0.79166666666666663</v>
      </c>
      <c r="J63" s="78">
        <f t="shared" si="7"/>
        <v>-0.65853658536585369</v>
      </c>
    </row>
    <row r="64" spans="1:10" x14ac:dyDescent="0.2">
      <c r="A64" s="117" t="s">
        <v>452</v>
      </c>
      <c r="B64" s="55">
        <v>65</v>
      </c>
      <c r="C64" s="56">
        <v>60</v>
      </c>
      <c r="D64" s="55">
        <v>325</v>
      </c>
      <c r="E64" s="56">
        <v>304</v>
      </c>
      <c r="F64" s="57"/>
      <c r="G64" s="55">
        <f t="shared" si="4"/>
        <v>5</v>
      </c>
      <c r="H64" s="56">
        <f t="shared" si="5"/>
        <v>21</v>
      </c>
      <c r="I64" s="77">
        <f t="shared" si="6"/>
        <v>8.3333333333333329E-2</v>
      </c>
      <c r="J64" s="78">
        <f t="shared" si="7"/>
        <v>6.9078947368421059E-2</v>
      </c>
    </row>
    <row r="65" spans="1:10" x14ac:dyDescent="0.2">
      <c r="A65" s="117" t="s">
        <v>453</v>
      </c>
      <c r="B65" s="55">
        <v>38</v>
      </c>
      <c r="C65" s="56">
        <v>28</v>
      </c>
      <c r="D65" s="55">
        <v>146</v>
      </c>
      <c r="E65" s="56">
        <v>149</v>
      </c>
      <c r="F65" s="57"/>
      <c r="G65" s="55">
        <f t="shared" si="4"/>
        <v>10</v>
      </c>
      <c r="H65" s="56">
        <f t="shared" si="5"/>
        <v>-3</v>
      </c>
      <c r="I65" s="77">
        <f t="shared" si="6"/>
        <v>0.35714285714285715</v>
      </c>
      <c r="J65" s="78">
        <f t="shared" si="7"/>
        <v>-2.0134228187919462E-2</v>
      </c>
    </row>
    <row r="66" spans="1:10" x14ac:dyDescent="0.2">
      <c r="A66" s="117" t="s">
        <v>494</v>
      </c>
      <c r="B66" s="55">
        <v>57</v>
      </c>
      <c r="C66" s="56">
        <v>47</v>
      </c>
      <c r="D66" s="55">
        <v>190</v>
      </c>
      <c r="E66" s="56">
        <v>241</v>
      </c>
      <c r="F66" s="57"/>
      <c r="G66" s="55">
        <f t="shared" si="4"/>
        <v>10</v>
      </c>
      <c r="H66" s="56">
        <f t="shared" si="5"/>
        <v>-51</v>
      </c>
      <c r="I66" s="77">
        <f t="shared" si="6"/>
        <v>0.21276595744680851</v>
      </c>
      <c r="J66" s="78">
        <f t="shared" si="7"/>
        <v>-0.21161825726141079</v>
      </c>
    </row>
    <row r="67" spans="1:10" x14ac:dyDescent="0.2">
      <c r="A67" s="117" t="s">
        <v>495</v>
      </c>
      <c r="B67" s="55">
        <v>10</v>
      </c>
      <c r="C67" s="56">
        <v>2</v>
      </c>
      <c r="D67" s="55">
        <v>57</v>
      </c>
      <c r="E67" s="56">
        <v>11</v>
      </c>
      <c r="F67" s="57"/>
      <c r="G67" s="55">
        <f t="shared" si="4"/>
        <v>8</v>
      </c>
      <c r="H67" s="56">
        <f t="shared" si="5"/>
        <v>46</v>
      </c>
      <c r="I67" s="77">
        <f t="shared" si="6"/>
        <v>4</v>
      </c>
      <c r="J67" s="78">
        <f t="shared" si="7"/>
        <v>4.1818181818181817</v>
      </c>
    </row>
    <row r="68" spans="1:10" x14ac:dyDescent="0.2">
      <c r="A68" s="117" t="s">
        <v>518</v>
      </c>
      <c r="B68" s="55">
        <v>24</v>
      </c>
      <c r="C68" s="56">
        <v>8</v>
      </c>
      <c r="D68" s="55">
        <v>77</v>
      </c>
      <c r="E68" s="56">
        <v>45</v>
      </c>
      <c r="F68" s="57"/>
      <c r="G68" s="55">
        <f t="shared" si="4"/>
        <v>16</v>
      </c>
      <c r="H68" s="56">
        <f t="shared" si="5"/>
        <v>32</v>
      </c>
      <c r="I68" s="77">
        <f t="shared" si="6"/>
        <v>2</v>
      </c>
      <c r="J68" s="78">
        <f t="shared" si="7"/>
        <v>0.71111111111111114</v>
      </c>
    </row>
    <row r="69" spans="1:10" x14ac:dyDescent="0.2">
      <c r="A69" s="117" t="s">
        <v>339</v>
      </c>
      <c r="B69" s="55">
        <v>25</v>
      </c>
      <c r="C69" s="56">
        <v>4</v>
      </c>
      <c r="D69" s="55">
        <v>55</v>
      </c>
      <c r="E69" s="56">
        <v>14</v>
      </c>
      <c r="F69" s="57"/>
      <c r="G69" s="55">
        <f t="shared" si="4"/>
        <v>21</v>
      </c>
      <c r="H69" s="56">
        <f t="shared" si="5"/>
        <v>41</v>
      </c>
      <c r="I69" s="77">
        <f t="shared" si="6"/>
        <v>5.25</v>
      </c>
      <c r="J69" s="78">
        <f t="shared" si="7"/>
        <v>2.9285714285714284</v>
      </c>
    </row>
    <row r="70" spans="1:10" s="38" customFormat="1" x14ac:dyDescent="0.2">
      <c r="A70" s="143" t="s">
        <v>638</v>
      </c>
      <c r="B70" s="32">
        <v>539</v>
      </c>
      <c r="C70" s="33">
        <v>391</v>
      </c>
      <c r="D70" s="32">
        <v>1897</v>
      </c>
      <c r="E70" s="33">
        <v>1782</v>
      </c>
      <c r="F70" s="34"/>
      <c r="G70" s="32">
        <f t="shared" si="4"/>
        <v>148</v>
      </c>
      <c r="H70" s="33">
        <f t="shared" si="5"/>
        <v>115</v>
      </c>
      <c r="I70" s="35">
        <f t="shared" si="6"/>
        <v>0.37851662404092073</v>
      </c>
      <c r="J70" s="36">
        <f t="shared" si="7"/>
        <v>6.4534231200897865E-2</v>
      </c>
    </row>
    <row r="71" spans="1:10" x14ac:dyDescent="0.2">
      <c r="A71" s="142"/>
      <c r="B71" s="63"/>
      <c r="C71" s="64"/>
      <c r="D71" s="63"/>
      <c r="E71" s="64"/>
      <c r="F71" s="65"/>
      <c r="G71" s="63"/>
      <c r="H71" s="64"/>
      <c r="I71" s="79"/>
      <c r="J71" s="80"/>
    </row>
    <row r="72" spans="1:10" x14ac:dyDescent="0.2">
      <c r="A72" s="111" t="s">
        <v>55</v>
      </c>
      <c r="B72" s="55"/>
      <c r="C72" s="56"/>
      <c r="D72" s="55"/>
      <c r="E72" s="56"/>
      <c r="F72" s="57"/>
      <c r="G72" s="55"/>
      <c r="H72" s="56"/>
      <c r="I72" s="77"/>
      <c r="J72" s="78"/>
    </row>
    <row r="73" spans="1:10" x14ac:dyDescent="0.2">
      <c r="A73" s="117" t="s">
        <v>288</v>
      </c>
      <c r="B73" s="55">
        <v>6</v>
      </c>
      <c r="C73" s="56">
        <v>2</v>
      </c>
      <c r="D73" s="55">
        <v>18</v>
      </c>
      <c r="E73" s="56">
        <v>20</v>
      </c>
      <c r="F73" s="57"/>
      <c r="G73" s="55">
        <f>B73-C73</f>
        <v>4</v>
      </c>
      <c r="H73" s="56">
        <f>D73-E73</f>
        <v>-2</v>
      </c>
      <c r="I73" s="77">
        <f>IF(C73=0, "-", IF(G73/C73&lt;10, G73/C73, "&gt;999%"))</f>
        <v>2</v>
      </c>
      <c r="J73" s="78">
        <f>IF(E73=0, "-", IF(H73/E73&lt;10, H73/E73, "&gt;999%"))</f>
        <v>-0.1</v>
      </c>
    </row>
    <row r="74" spans="1:10" s="38" customFormat="1" x14ac:dyDescent="0.2">
      <c r="A74" s="143" t="s">
        <v>639</v>
      </c>
      <c r="B74" s="32">
        <v>6</v>
      </c>
      <c r="C74" s="33">
        <v>2</v>
      </c>
      <c r="D74" s="32">
        <v>18</v>
      </c>
      <c r="E74" s="33">
        <v>20</v>
      </c>
      <c r="F74" s="34"/>
      <c r="G74" s="32">
        <f>B74-C74</f>
        <v>4</v>
      </c>
      <c r="H74" s="33">
        <f>D74-E74</f>
        <v>-2</v>
      </c>
      <c r="I74" s="35">
        <f>IF(C74=0, "-", IF(G74/C74&lt;10, G74/C74, "&gt;999%"))</f>
        <v>2</v>
      </c>
      <c r="J74" s="36">
        <f>IF(E74=0, "-", IF(H74/E74&lt;10, H74/E74, "&gt;999%"))</f>
        <v>-0.1</v>
      </c>
    </row>
    <row r="75" spans="1:10" x14ac:dyDescent="0.2">
      <c r="A75" s="142"/>
      <c r="B75" s="63"/>
      <c r="C75" s="64"/>
      <c r="D75" s="63"/>
      <c r="E75" s="64"/>
      <c r="F75" s="65"/>
      <c r="G75" s="63"/>
      <c r="H75" s="64"/>
      <c r="I75" s="79"/>
      <c r="J75" s="80"/>
    </row>
    <row r="76" spans="1:10" x14ac:dyDescent="0.2">
      <c r="A76" s="111" t="s">
        <v>56</v>
      </c>
      <c r="B76" s="55"/>
      <c r="C76" s="56"/>
      <c r="D76" s="55"/>
      <c r="E76" s="56"/>
      <c r="F76" s="57"/>
      <c r="G76" s="55"/>
      <c r="H76" s="56"/>
      <c r="I76" s="77"/>
      <c r="J76" s="78"/>
    </row>
    <row r="77" spans="1:10" x14ac:dyDescent="0.2">
      <c r="A77" s="117" t="s">
        <v>541</v>
      </c>
      <c r="B77" s="55">
        <v>0</v>
      </c>
      <c r="C77" s="56">
        <v>5</v>
      </c>
      <c r="D77" s="55">
        <v>0</v>
      </c>
      <c r="E77" s="56">
        <v>14</v>
      </c>
      <c r="F77" s="57"/>
      <c r="G77" s="55">
        <f t="shared" ref="G77:G82" si="8">B77-C77</f>
        <v>-5</v>
      </c>
      <c r="H77" s="56">
        <f t="shared" ref="H77:H82" si="9">D77-E77</f>
        <v>-14</v>
      </c>
      <c r="I77" s="77">
        <f t="shared" ref="I77:I82" si="10">IF(C77=0, "-", IF(G77/C77&lt;10, G77/C77, "&gt;999%"))</f>
        <v>-1</v>
      </c>
      <c r="J77" s="78">
        <f t="shared" ref="J77:J82" si="11">IF(E77=0, "-", IF(H77/E77&lt;10, H77/E77, "&gt;999%"))</f>
        <v>-1</v>
      </c>
    </row>
    <row r="78" spans="1:10" x14ac:dyDescent="0.2">
      <c r="A78" s="117" t="s">
        <v>195</v>
      </c>
      <c r="B78" s="55">
        <v>4</v>
      </c>
      <c r="C78" s="56">
        <v>1</v>
      </c>
      <c r="D78" s="55">
        <v>7</v>
      </c>
      <c r="E78" s="56">
        <v>3</v>
      </c>
      <c r="F78" s="57"/>
      <c r="G78" s="55">
        <f t="shared" si="8"/>
        <v>3</v>
      </c>
      <c r="H78" s="56">
        <f t="shared" si="9"/>
        <v>4</v>
      </c>
      <c r="I78" s="77">
        <f t="shared" si="10"/>
        <v>3</v>
      </c>
      <c r="J78" s="78">
        <f t="shared" si="11"/>
        <v>1.3333333333333333</v>
      </c>
    </row>
    <row r="79" spans="1:10" x14ac:dyDescent="0.2">
      <c r="A79" s="117" t="s">
        <v>377</v>
      </c>
      <c r="B79" s="55">
        <v>0</v>
      </c>
      <c r="C79" s="56">
        <v>0</v>
      </c>
      <c r="D79" s="55">
        <v>2</v>
      </c>
      <c r="E79" s="56">
        <v>0</v>
      </c>
      <c r="F79" s="57"/>
      <c r="G79" s="55">
        <f t="shared" si="8"/>
        <v>0</v>
      </c>
      <c r="H79" s="56">
        <f t="shared" si="9"/>
        <v>2</v>
      </c>
      <c r="I79" s="77" t="str">
        <f t="shared" si="10"/>
        <v>-</v>
      </c>
      <c r="J79" s="78" t="str">
        <f t="shared" si="11"/>
        <v>-</v>
      </c>
    </row>
    <row r="80" spans="1:10" x14ac:dyDescent="0.2">
      <c r="A80" s="117" t="s">
        <v>378</v>
      </c>
      <c r="B80" s="55">
        <v>0</v>
      </c>
      <c r="C80" s="56">
        <v>0</v>
      </c>
      <c r="D80" s="55">
        <v>0</v>
      </c>
      <c r="E80" s="56">
        <v>6</v>
      </c>
      <c r="F80" s="57"/>
      <c r="G80" s="55">
        <f t="shared" si="8"/>
        <v>0</v>
      </c>
      <c r="H80" s="56">
        <f t="shared" si="9"/>
        <v>-6</v>
      </c>
      <c r="I80" s="77" t="str">
        <f t="shared" si="10"/>
        <v>-</v>
      </c>
      <c r="J80" s="78">
        <f t="shared" si="11"/>
        <v>-1</v>
      </c>
    </row>
    <row r="81" spans="1:10" x14ac:dyDescent="0.2">
      <c r="A81" s="117" t="s">
        <v>425</v>
      </c>
      <c r="B81" s="55">
        <v>3</v>
      </c>
      <c r="C81" s="56">
        <v>0</v>
      </c>
      <c r="D81" s="55">
        <v>5</v>
      </c>
      <c r="E81" s="56">
        <v>0</v>
      </c>
      <c r="F81" s="57"/>
      <c r="G81" s="55">
        <f t="shared" si="8"/>
        <v>3</v>
      </c>
      <c r="H81" s="56">
        <f t="shared" si="9"/>
        <v>5</v>
      </c>
      <c r="I81" s="77" t="str">
        <f t="shared" si="10"/>
        <v>-</v>
      </c>
      <c r="J81" s="78" t="str">
        <f t="shared" si="11"/>
        <v>-</v>
      </c>
    </row>
    <row r="82" spans="1:10" s="38" customFormat="1" x14ac:dyDescent="0.2">
      <c r="A82" s="143" t="s">
        <v>640</v>
      </c>
      <c r="B82" s="32">
        <v>7</v>
      </c>
      <c r="C82" s="33">
        <v>6</v>
      </c>
      <c r="D82" s="32">
        <v>14</v>
      </c>
      <c r="E82" s="33">
        <v>23</v>
      </c>
      <c r="F82" s="34"/>
      <c r="G82" s="32">
        <f t="shared" si="8"/>
        <v>1</v>
      </c>
      <c r="H82" s="33">
        <f t="shared" si="9"/>
        <v>-9</v>
      </c>
      <c r="I82" s="35">
        <f t="shared" si="10"/>
        <v>0.16666666666666666</v>
      </c>
      <c r="J82" s="36">
        <f t="shared" si="11"/>
        <v>-0.39130434782608697</v>
      </c>
    </row>
    <row r="83" spans="1:10" x14ac:dyDescent="0.2">
      <c r="A83" s="142"/>
      <c r="B83" s="63"/>
      <c r="C83" s="64"/>
      <c r="D83" s="63"/>
      <c r="E83" s="64"/>
      <c r="F83" s="65"/>
      <c r="G83" s="63"/>
      <c r="H83" s="64"/>
      <c r="I83" s="79"/>
      <c r="J83" s="80"/>
    </row>
    <row r="84" spans="1:10" x14ac:dyDescent="0.2">
      <c r="A84" s="111" t="s">
        <v>100</v>
      </c>
      <c r="B84" s="55"/>
      <c r="C84" s="56"/>
      <c r="D84" s="55"/>
      <c r="E84" s="56"/>
      <c r="F84" s="57"/>
      <c r="G84" s="55"/>
      <c r="H84" s="56"/>
      <c r="I84" s="77"/>
      <c r="J84" s="78"/>
    </row>
    <row r="85" spans="1:10" x14ac:dyDescent="0.2">
      <c r="A85" s="117" t="s">
        <v>615</v>
      </c>
      <c r="B85" s="55">
        <v>10</v>
      </c>
      <c r="C85" s="56">
        <v>11</v>
      </c>
      <c r="D85" s="55">
        <v>57</v>
      </c>
      <c r="E85" s="56">
        <v>53</v>
      </c>
      <c r="F85" s="57"/>
      <c r="G85" s="55">
        <f>B85-C85</f>
        <v>-1</v>
      </c>
      <c r="H85" s="56">
        <f>D85-E85</f>
        <v>4</v>
      </c>
      <c r="I85" s="77">
        <f>IF(C85=0, "-", IF(G85/C85&lt;10, G85/C85, "&gt;999%"))</f>
        <v>-9.0909090909090912E-2</v>
      </c>
      <c r="J85" s="78">
        <f>IF(E85=0, "-", IF(H85/E85&lt;10, H85/E85, "&gt;999%"))</f>
        <v>7.5471698113207544E-2</v>
      </c>
    </row>
    <row r="86" spans="1:10" x14ac:dyDescent="0.2">
      <c r="A86" s="117" t="s">
        <v>604</v>
      </c>
      <c r="B86" s="55">
        <v>0</v>
      </c>
      <c r="C86" s="56">
        <v>0</v>
      </c>
      <c r="D86" s="55">
        <v>1</v>
      </c>
      <c r="E86" s="56">
        <v>1</v>
      </c>
      <c r="F86" s="57"/>
      <c r="G86" s="55">
        <f>B86-C86</f>
        <v>0</v>
      </c>
      <c r="H86" s="56">
        <f>D86-E86</f>
        <v>0</v>
      </c>
      <c r="I86" s="77" t="str">
        <f>IF(C86=0, "-", IF(G86/C86&lt;10, G86/C86, "&gt;999%"))</f>
        <v>-</v>
      </c>
      <c r="J86" s="78">
        <f>IF(E86=0, "-", IF(H86/E86&lt;10, H86/E86, "&gt;999%"))</f>
        <v>0</v>
      </c>
    </row>
    <row r="87" spans="1:10" s="38" customFormat="1" x14ac:dyDescent="0.2">
      <c r="A87" s="143" t="s">
        <v>641</v>
      </c>
      <c r="B87" s="32">
        <v>10</v>
      </c>
      <c r="C87" s="33">
        <v>11</v>
      </c>
      <c r="D87" s="32">
        <v>58</v>
      </c>
      <c r="E87" s="33">
        <v>54</v>
      </c>
      <c r="F87" s="34"/>
      <c r="G87" s="32">
        <f>B87-C87</f>
        <v>-1</v>
      </c>
      <c r="H87" s="33">
        <f>D87-E87</f>
        <v>4</v>
      </c>
      <c r="I87" s="35">
        <f>IF(C87=0, "-", IF(G87/C87&lt;10, G87/C87, "&gt;999%"))</f>
        <v>-9.0909090909090912E-2</v>
      </c>
      <c r="J87" s="36">
        <f>IF(E87=0, "-", IF(H87/E87&lt;10, H87/E87, "&gt;999%"))</f>
        <v>7.407407407407407E-2</v>
      </c>
    </row>
    <row r="88" spans="1:10" x14ac:dyDescent="0.2">
      <c r="A88" s="142"/>
      <c r="B88" s="63"/>
      <c r="C88" s="64"/>
      <c r="D88" s="63"/>
      <c r="E88" s="64"/>
      <c r="F88" s="65"/>
      <c r="G88" s="63"/>
      <c r="H88" s="64"/>
      <c r="I88" s="79"/>
      <c r="J88" s="80"/>
    </row>
    <row r="89" spans="1:10" x14ac:dyDescent="0.2">
      <c r="A89" s="111" t="s">
        <v>101</v>
      </c>
      <c r="B89" s="55"/>
      <c r="C89" s="56"/>
      <c r="D89" s="55"/>
      <c r="E89" s="56"/>
      <c r="F89" s="57"/>
      <c r="G89" s="55"/>
      <c r="H89" s="56"/>
      <c r="I89" s="77"/>
      <c r="J89" s="78"/>
    </row>
    <row r="90" spans="1:10" x14ac:dyDescent="0.2">
      <c r="A90" s="117" t="s">
        <v>616</v>
      </c>
      <c r="B90" s="55">
        <v>0</v>
      </c>
      <c r="C90" s="56">
        <v>0</v>
      </c>
      <c r="D90" s="55">
        <v>0</v>
      </c>
      <c r="E90" s="56">
        <v>3</v>
      </c>
      <c r="F90" s="57"/>
      <c r="G90" s="55">
        <f>B90-C90</f>
        <v>0</v>
      </c>
      <c r="H90" s="56">
        <f>D90-E90</f>
        <v>-3</v>
      </c>
      <c r="I90" s="77" t="str">
        <f>IF(C90=0, "-", IF(G90/C90&lt;10, G90/C90, "&gt;999%"))</f>
        <v>-</v>
      </c>
      <c r="J90" s="78">
        <f>IF(E90=0, "-", IF(H90/E90&lt;10, H90/E90, "&gt;999%"))</f>
        <v>-1</v>
      </c>
    </row>
    <row r="91" spans="1:10" s="38" customFormat="1" x14ac:dyDescent="0.2">
      <c r="A91" s="143" t="s">
        <v>642</v>
      </c>
      <c r="B91" s="32">
        <v>0</v>
      </c>
      <c r="C91" s="33">
        <v>0</v>
      </c>
      <c r="D91" s="32">
        <v>0</v>
      </c>
      <c r="E91" s="33">
        <v>3</v>
      </c>
      <c r="F91" s="34"/>
      <c r="G91" s="32">
        <f>B91-C91</f>
        <v>0</v>
      </c>
      <c r="H91" s="33">
        <f>D91-E91</f>
        <v>-3</v>
      </c>
      <c r="I91" s="35" t="str">
        <f>IF(C91=0, "-", IF(G91/C91&lt;10, G91/C91, "&gt;999%"))</f>
        <v>-</v>
      </c>
      <c r="J91" s="36">
        <f>IF(E91=0, "-", IF(H91/E91&lt;10, H91/E91, "&gt;999%"))</f>
        <v>-1</v>
      </c>
    </row>
    <row r="92" spans="1:10" x14ac:dyDescent="0.2">
      <c r="A92" s="142"/>
      <c r="B92" s="63"/>
      <c r="C92" s="64"/>
      <c r="D92" s="63"/>
      <c r="E92" s="64"/>
      <c r="F92" s="65"/>
      <c r="G92" s="63"/>
      <c r="H92" s="64"/>
      <c r="I92" s="79"/>
      <c r="J92" s="80"/>
    </row>
    <row r="93" spans="1:10" x14ac:dyDescent="0.2">
      <c r="A93" s="111" t="s">
        <v>57</v>
      </c>
      <c r="B93" s="55"/>
      <c r="C93" s="56"/>
      <c r="D93" s="55"/>
      <c r="E93" s="56"/>
      <c r="F93" s="57"/>
      <c r="G93" s="55"/>
      <c r="H93" s="56"/>
      <c r="I93" s="77"/>
      <c r="J93" s="78"/>
    </row>
    <row r="94" spans="1:10" x14ac:dyDescent="0.2">
      <c r="A94" s="117" t="s">
        <v>361</v>
      </c>
      <c r="B94" s="55">
        <v>2</v>
      </c>
      <c r="C94" s="56">
        <v>5</v>
      </c>
      <c r="D94" s="55">
        <v>27</v>
      </c>
      <c r="E94" s="56">
        <v>27</v>
      </c>
      <c r="F94" s="57"/>
      <c r="G94" s="55">
        <f>B94-C94</f>
        <v>-3</v>
      </c>
      <c r="H94" s="56">
        <f>D94-E94</f>
        <v>0</v>
      </c>
      <c r="I94" s="77">
        <f>IF(C94=0, "-", IF(G94/C94&lt;10, G94/C94, "&gt;999%"))</f>
        <v>-0.6</v>
      </c>
      <c r="J94" s="78">
        <f>IF(E94=0, "-", IF(H94/E94&lt;10, H94/E94, "&gt;999%"))</f>
        <v>0</v>
      </c>
    </row>
    <row r="95" spans="1:10" s="38" customFormat="1" x14ac:dyDescent="0.2">
      <c r="A95" s="143" t="s">
        <v>643</v>
      </c>
      <c r="B95" s="32">
        <v>2</v>
      </c>
      <c r="C95" s="33">
        <v>5</v>
      </c>
      <c r="D95" s="32">
        <v>27</v>
      </c>
      <c r="E95" s="33">
        <v>27</v>
      </c>
      <c r="F95" s="34"/>
      <c r="G95" s="32">
        <f>B95-C95</f>
        <v>-3</v>
      </c>
      <c r="H95" s="33">
        <f>D95-E95</f>
        <v>0</v>
      </c>
      <c r="I95" s="35">
        <f>IF(C95=0, "-", IF(G95/C95&lt;10, G95/C95, "&gt;999%"))</f>
        <v>-0.6</v>
      </c>
      <c r="J95" s="36">
        <f>IF(E95=0, "-", IF(H95/E95&lt;10, H95/E95, "&gt;999%"))</f>
        <v>0</v>
      </c>
    </row>
    <row r="96" spans="1:10" x14ac:dyDescent="0.2">
      <c r="A96" s="142"/>
      <c r="B96" s="63"/>
      <c r="C96" s="64"/>
      <c r="D96" s="63"/>
      <c r="E96" s="64"/>
      <c r="F96" s="65"/>
      <c r="G96" s="63"/>
      <c r="H96" s="64"/>
      <c r="I96" s="79"/>
      <c r="J96" s="80"/>
    </row>
    <row r="97" spans="1:10" x14ac:dyDescent="0.2">
      <c r="A97" s="111" t="s">
        <v>58</v>
      </c>
      <c r="B97" s="55"/>
      <c r="C97" s="56"/>
      <c r="D97" s="55"/>
      <c r="E97" s="56"/>
      <c r="F97" s="57"/>
      <c r="G97" s="55"/>
      <c r="H97" s="56"/>
      <c r="I97" s="77"/>
      <c r="J97" s="78"/>
    </row>
    <row r="98" spans="1:10" x14ac:dyDescent="0.2">
      <c r="A98" s="117" t="s">
        <v>323</v>
      </c>
      <c r="B98" s="55">
        <v>2</v>
      </c>
      <c r="C98" s="56">
        <v>3</v>
      </c>
      <c r="D98" s="55">
        <v>5</v>
      </c>
      <c r="E98" s="56">
        <v>9</v>
      </c>
      <c r="F98" s="57"/>
      <c r="G98" s="55">
        <f>B98-C98</f>
        <v>-1</v>
      </c>
      <c r="H98" s="56">
        <f>D98-E98</f>
        <v>-4</v>
      </c>
      <c r="I98" s="77">
        <f>IF(C98=0, "-", IF(G98/C98&lt;10, G98/C98, "&gt;999%"))</f>
        <v>-0.33333333333333331</v>
      </c>
      <c r="J98" s="78">
        <f>IF(E98=0, "-", IF(H98/E98&lt;10, H98/E98, "&gt;999%"))</f>
        <v>-0.44444444444444442</v>
      </c>
    </row>
    <row r="99" spans="1:10" x14ac:dyDescent="0.2">
      <c r="A99" s="117" t="s">
        <v>171</v>
      </c>
      <c r="B99" s="55">
        <v>4</v>
      </c>
      <c r="C99" s="56">
        <v>2</v>
      </c>
      <c r="D99" s="55">
        <v>22</v>
      </c>
      <c r="E99" s="56">
        <v>41</v>
      </c>
      <c r="F99" s="57"/>
      <c r="G99" s="55">
        <f>B99-C99</f>
        <v>2</v>
      </c>
      <c r="H99" s="56">
        <f>D99-E99</f>
        <v>-19</v>
      </c>
      <c r="I99" s="77">
        <f>IF(C99=0, "-", IF(G99/C99&lt;10, G99/C99, "&gt;999%"))</f>
        <v>1</v>
      </c>
      <c r="J99" s="78">
        <f>IF(E99=0, "-", IF(H99/E99&lt;10, H99/E99, "&gt;999%"))</f>
        <v>-0.46341463414634149</v>
      </c>
    </row>
    <row r="100" spans="1:10" x14ac:dyDescent="0.2">
      <c r="A100" s="117" t="s">
        <v>391</v>
      </c>
      <c r="B100" s="55">
        <v>0</v>
      </c>
      <c r="C100" s="56">
        <v>2</v>
      </c>
      <c r="D100" s="55">
        <v>2</v>
      </c>
      <c r="E100" s="56">
        <v>7</v>
      </c>
      <c r="F100" s="57"/>
      <c r="G100" s="55">
        <f>B100-C100</f>
        <v>-2</v>
      </c>
      <c r="H100" s="56">
        <f>D100-E100</f>
        <v>-5</v>
      </c>
      <c r="I100" s="77">
        <f>IF(C100=0, "-", IF(G100/C100&lt;10, G100/C100, "&gt;999%"))</f>
        <v>-1</v>
      </c>
      <c r="J100" s="78">
        <f>IF(E100=0, "-", IF(H100/E100&lt;10, H100/E100, "&gt;999%"))</f>
        <v>-0.7142857142857143</v>
      </c>
    </row>
    <row r="101" spans="1:10" s="38" customFormat="1" x14ac:dyDescent="0.2">
      <c r="A101" s="143" t="s">
        <v>644</v>
      </c>
      <c r="B101" s="32">
        <v>6</v>
      </c>
      <c r="C101" s="33">
        <v>7</v>
      </c>
      <c r="D101" s="32">
        <v>29</v>
      </c>
      <c r="E101" s="33">
        <v>57</v>
      </c>
      <c r="F101" s="34"/>
      <c r="G101" s="32">
        <f>B101-C101</f>
        <v>-1</v>
      </c>
      <c r="H101" s="33">
        <f>D101-E101</f>
        <v>-28</v>
      </c>
      <c r="I101" s="35">
        <f>IF(C101=0, "-", IF(G101/C101&lt;10, G101/C101, "&gt;999%"))</f>
        <v>-0.14285714285714285</v>
      </c>
      <c r="J101" s="36">
        <f>IF(E101=0, "-", IF(H101/E101&lt;10, H101/E101, "&gt;999%"))</f>
        <v>-0.49122807017543857</v>
      </c>
    </row>
    <row r="102" spans="1:10" x14ac:dyDescent="0.2">
      <c r="A102" s="142"/>
      <c r="B102" s="63"/>
      <c r="C102" s="64"/>
      <c r="D102" s="63"/>
      <c r="E102" s="64"/>
      <c r="F102" s="65"/>
      <c r="G102" s="63"/>
      <c r="H102" s="64"/>
      <c r="I102" s="79"/>
      <c r="J102" s="80"/>
    </row>
    <row r="103" spans="1:10" x14ac:dyDescent="0.2">
      <c r="A103" s="111" t="s">
        <v>59</v>
      </c>
      <c r="B103" s="55"/>
      <c r="C103" s="56"/>
      <c r="D103" s="55"/>
      <c r="E103" s="56"/>
      <c r="F103" s="57"/>
      <c r="G103" s="55"/>
      <c r="H103" s="56"/>
      <c r="I103" s="77"/>
      <c r="J103" s="78"/>
    </row>
    <row r="104" spans="1:10" x14ac:dyDescent="0.2">
      <c r="A104" s="117" t="s">
        <v>542</v>
      </c>
      <c r="B104" s="55">
        <v>2</v>
      </c>
      <c r="C104" s="56">
        <v>2</v>
      </c>
      <c r="D104" s="55">
        <v>3</v>
      </c>
      <c r="E104" s="56">
        <v>6</v>
      </c>
      <c r="F104" s="57"/>
      <c r="G104" s="55">
        <f>B104-C104</f>
        <v>0</v>
      </c>
      <c r="H104" s="56">
        <f>D104-E104</f>
        <v>-3</v>
      </c>
      <c r="I104" s="77">
        <f>IF(C104=0, "-", IF(G104/C104&lt;10, G104/C104, "&gt;999%"))</f>
        <v>0</v>
      </c>
      <c r="J104" s="78">
        <f>IF(E104=0, "-", IF(H104/E104&lt;10, H104/E104, "&gt;999%"))</f>
        <v>-0.5</v>
      </c>
    </row>
    <row r="105" spans="1:10" x14ac:dyDescent="0.2">
      <c r="A105" s="117" t="s">
        <v>590</v>
      </c>
      <c r="B105" s="55">
        <v>17</v>
      </c>
      <c r="C105" s="56">
        <v>20</v>
      </c>
      <c r="D105" s="55">
        <v>73</v>
      </c>
      <c r="E105" s="56">
        <v>98</v>
      </c>
      <c r="F105" s="57"/>
      <c r="G105" s="55">
        <f>B105-C105</f>
        <v>-3</v>
      </c>
      <c r="H105" s="56">
        <f>D105-E105</f>
        <v>-25</v>
      </c>
      <c r="I105" s="77">
        <f>IF(C105=0, "-", IF(G105/C105&lt;10, G105/C105, "&gt;999%"))</f>
        <v>-0.15</v>
      </c>
      <c r="J105" s="78">
        <f>IF(E105=0, "-", IF(H105/E105&lt;10, H105/E105, "&gt;999%"))</f>
        <v>-0.25510204081632654</v>
      </c>
    </row>
    <row r="106" spans="1:10" s="38" customFormat="1" x14ac:dyDescent="0.2">
      <c r="A106" s="143" t="s">
        <v>645</v>
      </c>
      <c r="B106" s="32">
        <v>19</v>
      </c>
      <c r="C106" s="33">
        <v>22</v>
      </c>
      <c r="D106" s="32">
        <v>76</v>
      </c>
      <c r="E106" s="33">
        <v>104</v>
      </c>
      <c r="F106" s="34"/>
      <c r="G106" s="32">
        <f>B106-C106</f>
        <v>-3</v>
      </c>
      <c r="H106" s="33">
        <f>D106-E106</f>
        <v>-28</v>
      </c>
      <c r="I106" s="35">
        <f>IF(C106=0, "-", IF(G106/C106&lt;10, G106/C106, "&gt;999%"))</f>
        <v>-0.13636363636363635</v>
      </c>
      <c r="J106" s="36">
        <f>IF(E106=0, "-", IF(H106/E106&lt;10, H106/E106, "&gt;999%"))</f>
        <v>-0.26923076923076922</v>
      </c>
    </row>
    <row r="107" spans="1:10" x14ac:dyDescent="0.2">
      <c r="A107" s="142"/>
      <c r="B107" s="63"/>
      <c r="C107" s="64"/>
      <c r="D107" s="63"/>
      <c r="E107" s="64"/>
      <c r="F107" s="65"/>
      <c r="G107" s="63"/>
      <c r="H107" s="64"/>
      <c r="I107" s="79"/>
      <c r="J107" s="80"/>
    </row>
    <row r="108" spans="1:10" x14ac:dyDescent="0.2">
      <c r="A108" s="111" t="s">
        <v>60</v>
      </c>
      <c r="B108" s="55"/>
      <c r="C108" s="56"/>
      <c r="D108" s="55"/>
      <c r="E108" s="56"/>
      <c r="F108" s="57"/>
      <c r="G108" s="55"/>
      <c r="H108" s="56"/>
      <c r="I108" s="77"/>
      <c r="J108" s="78"/>
    </row>
    <row r="109" spans="1:10" x14ac:dyDescent="0.2">
      <c r="A109" s="117" t="s">
        <v>379</v>
      </c>
      <c r="B109" s="55">
        <v>0</v>
      </c>
      <c r="C109" s="56">
        <v>10</v>
      </c>
      <c r="D109" s="55">
        <v>10</v>
      </c>
      <c r="E109" s="56">
        <v>39</v>
      </c>
      <c r="F109" s="57"/>
      <c r="G109" s="55">
        <f t="shared" ref="G109:G121" si="12">B109-C109</f>
        <v>-10</v>
      </c>
      <c r="H109" s="56">
        <f t="shared" ref="H109:H121" si="13">D109-E109</f>
        <v>-29</v>
      </c>
      <c r="I109" s="77">
        <f t="shared" ref="I109:I121" si="14">IF(C109=0, "-", IF(G109/C109&lt;10, G109/C109, "&gt;999%"))</f>
        <v>-1</v>
      </c>
      <c r="J109" s="78">
        <f t="shared" ref="J109:J121" si="15">IF(E109=0, "-", IF(H109/E109&lt;10, H109/E109, "&gt;999%"))</f>
        <v>-0.74358974358974361</v>
      </c>
    </row>
    <row r="110" spans="1:10" x14ac:dyDescent="0.2">
      <c r="A110" s="117" t="s">
        <v>466</v>
      </c>
      <c r="B110" s="55">
        <v>16</v>
      </c>
      <c r="C110" s="56">
        <v>24</v>
      </c>
      <c r="D110" s="55">
        <v>70</v>
      </c>
      <c r="E110" s="56">
        <v>146</v>
      </c>
      <c r="F110" s="57"/>
      <c r="G110" s="55">
        <f t="shared" si="12"/>
        <v>-8</v>
      </c>
      <c r="H110" s="56">
        <f t="shared" si="13"/>
        <v>-76</v>
      </c>
      <c r="I110" s="77">
        <f t="shared" si="14"/>
        <v>-0.33333333333333331</v>
      </c>
      <c r="J110" s="78">
        <f t="shared" si="15"/>
        <v>-0.52054794520547942</v>
      </c>
    </row>
    <row r="111" spans="1:10" x14ac:dyDescent="0.2">
      <c r="A111" s="117" t="s">
        <v>426</v>
      </c>
      <c r="B111" s="55">
        <v>25</v>
      </c>
      <c r="C111" s="56">
        <v>60</v>
      </c>
      <c r="D111" s="55">
        <v>165</v>
      </c>
      <c r="E111" s="56">
        <v>278</v>
      </c>
      <c r="F111" s="57"/>
      <c r="G111" s="55">
        <f t="shared" si="12"/>
        <v>-35</v>
      </c>
      <c r="H111" s="56">
        <f t="shared" si="13"/>
        <v>-113</v>
      </c>
      <c r="I111" s="77">
        <f t="shared" si="14"/>
        <v>-0.58333333333333337</v>
      </c>
      <c r="J111" s="78">
        <f t="shared" si="15"/>
        <v>-0.40647482014388492</v>
      </c>
    </row>
    <row r="112" spans="1:10" x14ac:dyDescent="0.2">
      <c r="A112" s="117" t="s">
        <v>467</v>
      </c>
      <c r="B112" s="55">
        <v>136</v>
      </c>
      <c r="C112" s="56">
        <v>83</v>
      </c>
      <c r="D112" s="55">
        <v>517</v>
      </c>
      <c r="E112" s="56">
        <v>413</v>
      </c>
      <c r="F112" s="57"/>
      <c r="G112" s="55">
        <f t="shared" si="12"/>
        <v>53</v>
      </c>
      <c r="H112" s="56">
        <f t="shared" si="13"/>
        <v>104</v>
      </c>
      <c r="I112" s="77">
        <f t="shared" si="14"/>
        <v>0.63855421686746983</v>
      </c>
      <c r="J112" s="78">
        <f t="shared" si="15"/>
        <v>0.25181598062953997</v>
      </c>
    </row>
    <row r="113" spans="1:10" x14ac:dyDescent="0.2">
      <c r="A113" s="117" t="s">
        <v>177</v>
      </c>
      <c r="B113" s="55">
        <v>13</v>
      </c>
      <c r="C113" s="56">
        <v>0</v>
      </c>
      <c r="D113" s="55">
        <v>23</v>
      </c>
      <c r="E113" s="56">
        <v>0</v>
      </c>
      <c r="F113" s="57"/>
      <c r="G113" s="55">
        <f t="shared" si="12"/>
        <v>13</v>
      </c>
      <c r="H113" s="56">
        <f t="shared" si="13"/>
        <v>23</v>
      </c>
      <c r="I113" s="77" t="str">
        <f t="shared" si="14"/>
        <v>-</v>
      </c>
      <c r="J113" s="78" t="str">
        <f t="shared" si="15"/>
        <v>-</v>
      </c>
    </row>
    <row r="114" spans="1:10" x14ac:dyDescent="0.2">
      <c r="A114" s="117" t="s">
        <v>203</v>
      </c>
      <c r="B114" s="55">
        <v>42</v>
      </c>
      <c r="C114" s="56">
        <v>56</v>
      </c>
      <c r="D114" s="55">
        <v>165</v>
      </c>
      <c r="E114" s="56">
        <v>342</v>
      </c>
      <c r="F114" s="57"/>
      <c r="G114" s="55">
        <f t="shared" si="12"/>
        <v>-14</v>
      </c>
      <c r="H114" s="56">
        <f t="shared" si="13"/>
        <v>-177</v>
      </c>
      <c r="I114" s="77">
        <f t="shared" si="14"/>
        <v>-0.25</v>
      </c>
      <c r="J114" s="78">
        <f t="shared" si="15"/>
        <v>-0.51754385964912286</v>
      </c>
    </row>
    <row r="115" spans="1:10" x14ac:dyDescent="0.2">
      <c r="A115" s="117" t="s">
        <v>239</v>
      </c>
      <c r="B115" s="55">
        <v>1</v>
      </c>
      <c r="C115" s="56">
        <v>6</v>
      </c>
      <c r="D115" s="55">
        <v>10</v>
      </c>
      <c r="E115" s="56">
        <v>38</v>
      </c>
      <c r="F115" s="57"/>
      <c r="G115" s="55">
        <f t="shared" si="12"/>
        <v>-5</v>
      </c>
      <c r="H115" s="56">
        <f t="shared" si="13"/>
        <v>-28</v>
      </c>
      <c r="I115" s="77">
        <f t="shared" si="14"/>
        <v>-0.83333333333333337</v>
      </c>
      <c r="J115" s="78">
        <f t="shared" si="15"/>
        <v>-0.73684210526315785</v>
      </c>
    </row>
    <row r="116" spans="1:10" x14ac:dyDescent="0.2">
      <c r="A116" s="117" t="s">
        <v>326</v>
      </c>
      <c r="B116" s="55">
        <v>68</v>
      </c>
      <c r="C116" s="56">
        <v>56</v>
      </c>
      <c r="D116" s="55">
        <v>276</v>
      </c>
      <c r="E116" s="56">
        <v>368</v>
      </c>
      <c r="F116" s="57"/>
      <c r="G116" s="55">
        <f t="shared" si="12"/>
        <v>12</v>
      </c>
      <c r="H116" s="56">
        <f t="shared" si="13"/>
        <v>-92</v>
      </c>
      <c r="I116" s="77">
        <f t="shared" si="14"/>
        <v>0.21428571428571427</v>
      </c>
      <c r="J116" s="78">
        <f t="shared" si="15"/>
        <v>-0.25</v>
      </c>
    </row>
    <row r="117" spans="1:10" x14ac:dyDescent="0.2">
      <c r="A117" s="117" t="s">
        <v>558</v>
      </c>
      <c r="B117" s="55">
        <v>68</v>
      </c>
      <c r="C117" s="56">
        <v>98</v>
      </c>
      <c r="D117" s="55">
        <v>263</v>
      </c>
      <c r="E117" s="56">
        <v>362</v>
      </c>
      <c r="F117" s="57"/>
      <c r="G117" s="55">
        <f t="shared" si="12"/>
        <v>-30</v>
      </c>
      <c r="H117" s="56">
        <f t="shared" si="13"/>
        <v>-99</v>
      </c>
      <c r="I117" s="77">
        <f t="shared" si="14"/>
        <v>-0.30612244897959184</v>
      </c>
      <c r="J117" s="78">
        <f t="shared" si="15"/>
        <v>-0.27348066298342544</v>
      </c>
    </row>
    <row r="118" spans="1:10" x14ac:dyDescent="0.2">
      <c r="A118" s="117" t="s">
        <v>569</v>
      </c>
      <c r="B118" s="55">
        <v>1081</v>
      </c>
      <c r="C118" s="56">
        <v>903</v>
      </c>
      <c r="D118" s="55">
        <v>3387</v>
      </c>
      <c r="E118" s="56">
        <v>3839</v>
      </c>
      <c r="F118" s="57"/>
      <c r="G118" s="55">
        <f t="shared" si="12"/>
        <v>178</v>
      </c>
      <c r="H118" s="56">
        <f t="shared" si="13"/>
        <v>-452</v>
      </c>
      <c r="I118" s="77">
        <f t="shared" si="14"/>
        <v>0.19712070874861573</v>
      </c>
      <c r="J118" s="78">
        <f t="shared" si="15"/>
        <v>-0.11773899452982547</v>
      </c>
    </row>
    <row r="119" spans="1:10" x14ac:dyDescent="0.2">
      <c r="A119" s="117" t="s">
        <v>547</v>
      </c>
      <c r="B119" s="55">
        <v>47</v>
      </c>
      <c r="C119" s="56">
        <v>21</v>
      </c>
      <c r="D119" s="55">
        <v>160</v>
      </c>
      <c r="E119" s="56">
        <v>120</v>
      </c>
      <c r="F119" s="57"/>
      <c r="G119" s="55">
        <f t="shared" si="12"/>
        <v>26</v>
      </c>
      <c r="H119" s="56">
        <f t="shared" si="13"/>
        <v>40</v>
      </c>
      <c r="I119" s="77">
        <f t="shared" si="14"/>
        <v>1.2380952380952381</v>
      </c>
      <c r="J119" s="78">
        <f t="shared" si="15"/>
        <v>0.33333333333333331</v>
      </c>
    </row>
    <row r="120" spans="1:10" x14ac:dyDescent="0.2">
      <c r="A120" s="117" t="s">
        <v>591</v>
      </c>
      <c r="B120" s="55">
        <v>39</v>
      </c>
      <c r="C120" s="56">
        <v>15</v>
      </c>
      <c r="D120" s="55">
        <v>94</v>
      </c>
      <c r="E120" s="56">
        <v>68</v>
      </c>
      <c r="F120" s="57"/>
      <c r="G120" s="55">
        <f t="shared" si="12"/>
        <v>24</v>
      </c>
      <c r="H120" s="56">
        <f t="shared" si="13"/>
        <v>26</v>
      </c>
      <c r="I120" s="77">
        <f t="shared" si="14"/>
        <v>1.6</v>
      </c>
      <c r="J120" s="78">
        <f t="shared" si="15"/>
        <v>0.38235294117647056</v>
      </c>
    </row>
    <row r="121" spans="1:10" s="38" customFormat="1" x14ac:dyDescent="0.2">
      <c r="A121" s="143" t="s">
        <v>646</v>
      </c>
      <c r="B121" s="32">
        <v>1536</v>
      </c>
      <c r="C121" s="33">
        <v>1332</v>
      </c>
      <c r="D121" s="32">
        <v>5140</v>
      </c>
      <c r="E121" s="33">
        <v>6013</v>
      </c>
      <c r="F121" s="34"/>
      <c r="G121" s="32">
        <f t="shared" si="12"/>
        <v>204</v>
      </c>
      <c r="H121" s="33">
        <f t="shared" si="13"/>
        <v>-873</v>
      </c>
      <c r="I121" s="35">
        <f t="shared" si="14"/>
        <v>0.15315315315315314</v>
      </c>
      <c r="J121" s="36">
        <f t="shared" si="15"/>
        <v>-0.14518543156494262</v>
      </c>
    </row>
    <row r="122" spans="1:10" x14ac:dyDescent="0.2">
      <c r="A122" s="142"/>
      <c r="B122" s="63"/>
      <c r="C122" s="64"/>
      <c r="D122" s="63"/>
      <c r="E122" s="64"/>
      <c r="F122" s="65"/>
      <c r="G122" s="63"/>
      <c r="H122" s="64"/>
      <c r="I122" s="79"/>
      <c r="J122" s="80"/>
    </row>
    <row r="123" spans="1:10" x14ac:dyDescent="0.2">
      <c r="A123" s="111" t="s">
        <v>102</v>
      </c>
      <c r="B123" s="55"/>
      <c r="C123" s="56"/>
      <c r="D123" s="55"/>
      <c r="E123" s="56"/>
      <c r="F123" s="57"/>
      <c r="G123" s="55"/>
      <c r="H123" s="56"/>
      <c r="I123" s="77"/>
      <c r="J123" s="78"/>
    </row>
    <row r="124" spans="1:10" x14ac:dyDescent="0.2">
      <c r="A124" s="117" t="s">
        <v>617</v>
      </c>
      <c r="B124" s="55">
        <v>4</v>
      </c>
      <c r="C124" s="56">
        <v>10</v>
      </c>
      <c r="D124" s="55">
        <v>20</v>
      </c>
      <c r="E124" s="56">
        <v>18</v>
      </c>
      <c r="F124" s="57"/>
      <c r="G124" s="55">
        <f>B124-C124</f>
        <v>-6</v>
      </c>
      <c r="H124" s="56">
        <f>D124-E124</f>
        <v>2</v>
      </c>
      <c r="I124" s="77">
        <f>IF(C124=0, "-", IF(G124/C124&lt;10, G124/C124, "&gt;999%"))</f>
        <v>-0.6</v>
      </c>
      <c r="J124" s="78">
        <f>IF(E124=0, "-", IF(H124/E124&lt;10, H124/E124, "&gt;999%"))</f>
        <v>0.1111111111111111</v>
      </c>
    </row>
    <row r="125" spans="1:10" s="38" customFormat="1" x14ac:dyDescent="0.2">
      <c r="A125" s="143" t="s">
        <v>647</v>
      </c>
      <c r="B125" s="32">
        <v>4</v>
      </c>
      <c r="C125" s="33">
        <v>10</v>
      </c>
      <c r="D125" s="32">
        <v>20</v>
      </c>
      <c r="E125" s="33">
        <v>18</v>
      </c>
      <c r="F125" s="34"/>
      <c r="G125" s="32">
        <f>B125-C125</f>
        <v>-6</v>
      </c>
      <c r="H125" s="33">
        <f>D125-E125</f>
        <v>2</v>
      </c>
      <c r="I125" s="35">
        <f>IF(C125=0, "-", IF(G125/C125&lt;10, G125/C125, "&gt;999%"))</f>
        <v>-0.6</v>
      </c>
      <c r="J125" s="36">
        <f>IF(E125=0, "-", IF(H125/E125&lt;10, H125/E125, "&gt;999%"))</f>
        <v>0.1111111111111111</v>
      </c>
    </row>
    <row r="126" spans="1:10" x14ac:dyDescent="0.2">
      <c r="A126" s="142"/>
      <c r="B126" s="63"/>
      <c r="C126" s="64"/>
      <c r="D126" s="63"/>
      <c r="E126" s="64"/>
      <c r="F126" s="65"/>
      <c r="G126" s="63"/>
      <c r="H126" s="64"/>
      <c r="I126" s="79"/>
      <c r="J126" s="80"/>
    </row>
    <row r="127" spans="1:10" x14ac:dyDescent="0.2">
      <c r="A127" s="111" t="s">
        <v>103</v>
      </c>
      <c r="B127" s="55"/>
      <c r="C127" s="56"/>
      <c r="D127" s="55"/>
      <c r="E127" s="56"/>
      <c r="F127" s="57"/>
      <c r="G127" s="55"/>
      <c r="H127" s="56"/>
      <c r="I127" s="77"/>
      <c r="J127" s="78"/>
    </row>
    <row r="128" spans="1:10" x14ac:dyDescent="0.2">
      <c r="A128" s="117" t="s">
        <v>592</v>
      </c>
      <c r="B128" s="55">
        <v>55</v>
      </c>
      <c r="C128" s="56">
        <v>74</v>
      </c>
      <c r="D128" s="55">
        <v>218</v>
      </c>
      <c r="E128" s="56">
        <v>238</v>
      </c>
      <c r="F128" s="57"/>
      <c r="G128" s="55">
        <f>B128-C128</f>
        <v>-19</v>
      </c>
      <c r="H128" s="56">
        <f>D128-E128</f>
        <v>-20</v>
      </c>
      <c r="I128" s="77">
        <f>IF(C128=0, "-", IF(G128/C128&lt;10, G128/C128, "&gt;999%"))</f>
        <v>-0.25675675675675674</v>
      </c>
      <c r="J128" s="78">
        <f>IF(E128=0, "-", IF(H128/E128&lt;10, H128/E128, "&gt;999%"))</f>
        <v>-8.4033613445378158E-2</v>
      </c>
    </row>
    <row r="129" spans="1:10" x14ac:dyDescent="0.2">
      <c r="A129" s="117" t="s">
        <v>605</v>
      </c>
      <c r="B129" s="55">
        <v>34</v>
      </c>
      <c r="C129" s="56">
        <v>22</v>
      </c>
      <c r="D129" s="55">
        <v>100</v>
      </c>
      <c r="E129" s="56">
        <v>115</v>
      </c>
      <c r="F129" s="57"/>
      <c r="G129" s="55">
        <f>B129-C129</f>
        <v>12</v>
      </c>
      <c r="H129" s="56">
        <f>D129-E129</f>
        <v>-15</v>
      </c>
      <c r="I129" s="77">
        <f>IF(C129=0, "-", IF(G129/C129&lt;10, G129/C129, "&gt;999%"))</f>
        <v>0.54545454545454541</v>
      </c>
      <c r="J129" s="78">
        <f>IF(E129=0, "-", IF(H129/E129&lt;10, H129/E129, "&gt;999%"))</f>
        <v>-0.13043478260869565</v>
      </c>
    </row>
    <row r="130" spans="1:10" x14ac:dyDescent="0.2">
      <c r="A130" s="117" t="s">
        <v>618</v>
      </c>
      <c r="B130" s="55">
        <v>10</v>
      </c>
      <c r="C130" s="56">
        <v>7</v>
      </c>
      <c r="D130" s="55">
        <v>34</v>
      </c>
      <c r="E130" s="56">
        <v>44</v>
      </c>
      <c r="F130" s="57"/>
      <c r="G130" s="55">
        <f>B130-C130</f>
        <v>3</v>
      </c>
      <c r="H130" s="56">
        <f>D130-E130</f>
        <v>-10</v>
      </c>
      <c r="I130" s="77">
        <f>IF(C130=0, "-", IF(G130/C130&lt;10, G130/C130, "&gt;999%"))</f>
        <v>0.42857142857142855</v>
      </c>
      <c r="J130" s="78">
        <f>IF(E130=0, "-", IF(H130/E130&lt;10, H130/E130, "&gt;999%"))</f>
        <v>-0.22727272727272727</v>
      </c>
    </row>
    <row r="131" spans="1:10" s="38" customFormat="1" x14ac:dyDescent="0.2">
      <c r="A131" s="143" t="s">
        <v>648</v>
      </c>
      <c r="B131" s="32">
        <v>99</v>
      </c>
      <c r="C131" s="33">
        <v>103</v>
      </c>
      <c r="D131" s="32">
        <v>352</v>
      </c>
      <c r="E131" s="33">
        <v>397</v>
      </c>
      <c r="F131" s="34"/>
      <c r="G131" s="32">
        <f>B131-C131</f>
        <v>-4</v>
      </c>
      <c r="H131" s="33">
        <f>D131-E131</f>
        <v>-45</v>
      </c>
      <c r="I131" s="35">
        <f>IF(C131=0, "-", IF(G131/C131&lt;10, G131/C131, "&gt;999%"))</f>
        <v>-3.8834951456310676E-2</v>
      </c>
      <c r="J131" s="36">
        <f>IF(E131=0, "-", IF(H131/E131&lt;10, H131/E131, "&gt;999%"))</f>
        <v>-0.11335012594458438</v>
      </c>
    </row>
    <row r="132" spans="1:10" x14ac:dyDescent="0.2">
      <c r="A132" s="142"/>
      <c r="B132" s="63"/>
      <c r="C132" s="64"/>
      <c r="D132" s="63"/>
      <c r="E132" s="64"/>
      <c r="F132" s="65"/>
      <c r="G132" s="63"/>
      <c r="H132" s="64"/>
      <c r="I132" s="79"/>
      <c r="J132" s="80"/>
    </row>
    <row r="133" spans="1:10" x14ac:dyDescent="0.2">
      <c r="A133" s="111" t="s">
        <v>61</v>
      </c>
      <c r="B133" s="55"/>
      <c r="C133" s="56"/>
      <c r="D133" s="55"/>
      <c r="E133" s="56"/>
      <c r="F133" s="57"/>
      <c r="G133" s="55"/>
      <c r="H133" s="56"/>
      <c r="I133" s="77"/>
      <c r="J133" s="78"/>
    </row>
    <row r="134" spans="1:10" x14ac:dyDescent="0.2">
      <c r="A134" s="117" t="s">
        <v>259</v>
      </c>
      <c r="B134" s="55">
        <v>1</v>
      </c>
      <c r="C134" s="56">
        <v>0</v>
      </c>
      <c r="D134" s="55">
        <v>2</v>
      </c>
      <c r="E134" s="56">
        <v>0</v>
      </c>
      <c r="F134" s="57"/>
      <c r="G134" s="55">
        <f>B134-C134</f>
        <v>1</v>
      </c>
      <c r="H134" s="56">
        <f>D134-E134</f>
        <v>2</v>
      </c>
      <c r="I134" s="77" t="str">
        <f>IF(C134=0, "-", IF(G134/C134&lt;10, G134/C134, "&gt;999%"))</f>
        <v>-</v>
      </c>
      <c r="J134" s="78" t="str">
        <f>IF(E134=0, "-", IF(H134/E134&lt;10, H134/E134, "&gt;999%"))</f>
        <v>-</v>
      </c>
    </row>
    <row r="135" spans="1:10" s="38" customFormat="1" x14ac:dyDescent="0.2">
      <c r="A135" s="143" t="s">
        <v>649</v>
      </c>
      <c r="B135" s="32">
        <v>1</v>
      </c>
      <c r="C135" s="33">
        <v>0</v>
      </c>
      <c r="D135" s="32">
        <v>2</v>
      </c>
      <c r="E135" s="33">
        <v>0</v>
      </c>
      <c r="F135" s="34"/>
      <c r="G135" s="32">
        <f>B135-C135</f>
        <v>1</v>
      </c>
      <c r="H135" s="33">
        <f>D135-E135</f>
        <v>2</v>
      </c>
      <c r="I135" s="35" t="str">
        <f>IF(C135=0, "-", IF(G135/C135&lt;10, G135/C135, "&gt;999%"))</f>
        <v>-</v>
      </c>
      <c r="J135" s="36" t="str">
        <f>IF(E135=0, "-", IF(H135/E135&lt;10, H135/E135, "&gt;999%"))</f>
        <v>-</v>
      </c>
    </row>
    <row r="136" spans="1:10" x14ac:dyDescent="0.2">
      <c r="A136" s="142"/>
      <c r="B136" s="63"/>
      <c r="C136" s="64"/>
      <c r="D136" s="63"/>
      <c r="E136" s="64"/>
      <c r="F136" s="65"/>
      <c r="G136" s="63"/>
      <c r="H136" s="64"/>
      <c r="I136" s="79"/>
      <c r="J136" s="80"/>
    </row>
    <row r="137" spans="1:10" x14ac:dyDescent="0.2">
      <c r="A137" s="111" t="s">
        <v>62</v>
      </c>
      <c r="B137" s="55"/>
      <c r="C137" s="56"/>
      <c r="D137" s="55"/>
      <c r="E137" s="56"/>
      <c r="F137" s="57"/>
      <c r="G137" s="55"/>
      <c r="H137" s="56"/>
      <c r="I137" s="77"/>
      <c r="J137" s="78"/>
    </row>
    <row r="138" spans="1:10" x14ac:dyDescent="0.2">
      <c r="A138" s="117" t="s">
        <v>559</v>
      </c>
      <c r="B138" s="55">
        <v>56</v>
      </c>
      <c r="C138" s="56">
        <v>46</v>
      </c>
      <c r="D138" s="55">
        <v>182</v>
      </c>
      <c r="E138" s="56">
        <v>131</v>
      </c>
      <c r="F138" s="57"/>
      <c r="G138" s="55">
        <f>B138-C138</f>
        <v>10</v>
      </c>
      <c r="H138" s="56">
        <f>D138-E138</f>
        <v>51</v>
      </c>
      <c r="I138" s="77">
        <f>IF(C138=0, "-", IF(G138/C138&lt;10, G138/C138, "&gt;999%"))</f>
        <v>0.21739130434782608</v>
      </c>
      <c r="J138" s="78">
        <f>IF(E138=0, "-", IF(H138/E138&lt;10, H138/E138, "&gt;999%"))</f>
        <v>0.38931297709923662</v>
      </c>
    </row>
    <row r="139" spans="1:10" x14ac:dyDescent="0.2">
      <c r="A139" s="117" t="s">
        <v>570</v>
      </c>
      <c r="B139" s="55">
        <v>21</v>
      </c>
      <c r="C139" s="56">
        <v>27</v>
      </c>
      <c r="D139" s="55">
        <v>82</v>
      </c>
      <c r="E139" s="56">
        <v>81</v>
      </c>
      <c r="F139" s="57"/>
      <c r="G139" s="55">
        <f>B139-C139</f>
        <v>-6</v>
      </c>
      <c r="H139" s="56">
        <f>D139-E139</f>
        <v>1</v>
      </c>
      <c r="I139" s="77">
        <f>IF(C139=0, "-", IF(G139/C139&lt;10, G139/C139, "&gt;999%"))</f>
        <v>-0.22222222222222221</v>
      </c>
      <c r="J139" s="78">
        <f>IF(E139=0, "-", IF(H139/E139&lt;10, H139/E139, "&gt;999%"))</f>
        <v>1.2345679012345678E-2</v>
      </c>
    </row>
    <row r="140" spans="1:10" s="38" customFormat="1" x14ac:dyDescent="0.2">
      <c r="A140" s="143" t="s">
        <v>650</v>
      </c>
      <c r="B140" s="32">
        <v>77</v>
      </c>
      <c r="C140" s="33">
        <v>73</v>
      </c>
      <c r="D140" s="32">
        <v>264</v>
      </c>
      <c r="E140" s="33">
        <v>212</v>
      </c>
      <c r="F140" s="34"/>
      <c r="G140" s="32">
        <f>B140-C140</f>
        <v>4</v>
      </c>
      <c r="H140" s="33">
        <f>D140-E140</f>
        <v>52</v>
      </c>
      <c r="I140" s="35">
        <f>IF(C140=0, "-", IF(G140/C140&lt;10, G140/C140, "&gt;999%"))</f>
        <v>5.4794520547945202E-2</v>
      </c>
      <c r="J140" s="36">
        <f>IF(E140=0, "-", IF(H140/E140&lt;10, H140/E140, "&gt;999%"))</f>
        <v>0.24528301886792453</v>
      </c>
    </row>
    <row r="141" spans="1:10" x14ac:dyDescent="0.2">
      <c r="A141" s="142"/>
      <c r="B141" s="63"/>
      <c r="C141" s="64"/>
      <c r="D141" s="63"/>
      <c r="E141" s="64"/>
      <c r="F141" s="65"/>
      <c r="G141" s="63"/>
      <c r="H141" s="64"/>
      <c r="I141" s="79"/>
      <c r="J141" s="80"/>
    </row>
    <row r="142" spans="1:10" x14ac:dyDescent="0.2">
      <c r="A142" s="111" t="s">
        <v>63</v>
      </c>
      <c r="B142" s="55"/>
      <c r="C142" s="56"/>
      <c r="D142" s="55"/>
      <c r="E142" s="56"/>
      <c r="F142" s="57"/>
      <c r="G142" s="55"/>
      <c r="H142" s="56"/>
      <c r="I142" s="77"/>
      <c r="J142" s="78"/>
    </row>
    <row r="143" spans="1:10" x14ac:dyDescent="0.2">
      <c r="A143" s="117" t="s">
        <v>392</v>
      </c>
      <c r="B143" s="55">
        <v>70</v>
      </c>
      <c r="C143" s="56">
        <v>21</v>
      </c>
      <c r="D143" s="55">
        <v>255</v>
      </c>
      <c r="E143" s="56">
        <v>73</v>
      </c>
      <c r="F143" s="57"/>
      <c r="G143" s="55">
        <f>B143-C143</f>
        <v>49</v>
      </c>
      <c r="H143" s="56">
        <f>D143-E143</f>
        <v>182</v>
      </c>
      <c r="I143" s="77">
        <f>IF(C143=0, "-", IF(G143/C143&lt;10, G143/C143, "&gt;999%"))</f>
        <v>2.3333333333333335</v>
      </c>
      <c r="J143" s="78">
        <f>IF(E143=0, "-", IF(H143/E143&lt;10, H143/E143, "&gt;999%"))</f>
        <v>2.493150684931507</v>
      </c>
    </row>
    <row r="144" spans="1:10" x14ac:dyDescent="0.2">
      <c r="A144" s="117" t="s">
        <v>427</v>
      </c>
      <c r="B144" s="55">
        <v>23</v>
      </c>
      <c r="C144" s="56">
        <v>10</v>
      </c>
      <c r="D144" s="55">
        <v>84</v>
      </c>
      <c r="E144" s="56">
        <v>36</v>
      </c>
      <c r="F144" s="57"/>
      <c r="G144" s="55">
        <f>B144-C144</f>
        <v>13</v>
      </c>
      <c r="H144" s="56">
        <f>D144-E144</f>
        <v>48</v>
      </c>
      <c r="I144" s="77">
        <f>IF(C144=0, "-", IF(G144/C144&lt;10, G144/C144, "&gt;999%"))</f>
        <v>1.3</v>
      </c>
      <c r="J144" s="78">
        <f>IF(E144=0, "-", IF(H144/E144&lt;10, H144/E144, "&gt;999%"))</f>
        <v>1.3333333333333333</v>
      </c>
    </row>
    <row r="145" spans="1:10" x14ac:dyDescent="0.2">
      <c r="A145" s="117" t="s">
        <v>468</v>
      </c>
      <c r="B145" s="55">
        <v>16</v>
      </c>
      <c r="C145" s="56">
        <v>11</v>
      </c>
      <c r="D145" s="55">
        <v>54</v>
      </c>
      <c r="E145" s="56">
        <v>38</v>
      </c>
      <c r="F145" s="57"/>
      <c r="G145" s="55">
        <f>B145-C145</f>
        <v>5</v>
      </c>
      <c r="H145" s="56">
        <f>D145-E145</f>
        <v>16</v>
      </c>
      <c r="I145" s="77">
        <f>IF(C145=0, "-", IF(G145/C145&lt;10, G145/C145, "&gt;999%"))</f>
        <v>0.45454545454545453</v>
      </c>
      <c r="J145" s="78">
        <f>IF(E145=0, "-", IF(H145/E145&lt;10, H145/E145, "&gt;999%"))</f>
        <v>0.42105263157894735</v>
      </c>
    </row>
    <row r="146" spans="1:10" s="38" customFormat="1" x14ac:dyDescent="0.2">
      <c r="A146" s="143" t="s">
        <v>651</v>
      </c>
      <c r="B146" s="32">
        <v>109</v>
      </c>
      <c r="C146" s="33">
        <v>42</v>
      </c>
      <c r="D146" s="32">
        <v>393</v>
      </c>
      <c r="E146" s="33">
        <v>147</v>
      </c>
      <c r="F146" s="34"/>
      <c r="G146" s="32">
        <f>B146-C146</f>
        <v>67</v>
      </c>
      <c r="H146" s="33">
        <f>D146-E146</f>
        <v>246</v>
      </c>
      <c r="I146" s="35">
        <f>IF(C146=0, "-", IF(G146/C146&lt;10, G146/C146, "&gt;999%"))</f>
        <v>1.5952380952380953</v>
      </c>
      <c r="J146" s="36">
        <f>IF(E146=0, "-", IF(H146/E146&lt;10, H146/E146, "&gt;999%"))</f>
        <v>1.6734693877551021</v>
      </c>
    </row>
    <row r="147" spans="1:10" x14ac:dyDescent="0.2">
      <c r="A147" s="142"/>
      <c r="B147" s="63"/>
      <c r="C147" s="64"/>
      <c r="D147" s="63"/>
      <c r="E147" s="64"/>
      <c r="F147" s="65"/>
      <c r="G147" s="63"/>
      <c r="H147" s="64"/>
      <c r="I147" s="79"/>
      <c r="J147" s="80"/>
    </row>
    <row r="148" spans="1:10" x14ac:dyDescent="0.2">
      <c r="A148" s="111" t="s">
        <v>104</v>
      </c>
      <c r="B148" s="55"/>
      <c r="C148" s="56"/>
      <c r="D148" s="55"/>
      <c r="E148" s="56"/>
      <c r="F148" s="57"/>
      <c r="G148" s="55"/>
      <c r="H148" s="56"/>
      <c r="I148" s="77"/>
      <c r="J148" s="78"/>
    </row>
    <row r="149" spans="1:10" x14ac:dyDescent="0.2">
      <c r="A149" s="117" t="s">
        <v>619</v>
      </c>
      <c r="B149" s="55">
        <v>18</v>
      </c>
      <c r="C149" s="56">
        <v>14</v>
      </c>
      <c r="D149" s="55">
        <v>42</v>
      </c>
      <c r="E149" s="56">
        <v>58</v>
      </c>
      <c r="F149" s="57"/>
      <c r="G149" s="55">
        <f>B149-C149</f>
        <v>4</v>
      </c>
      <c r="H149" s="56">
        <f>D149-E149</f>
        <v>-16</v>
      </c>
      <c r="I149" s="77">
        <f>IF(C149=0, "-", IF(G149/C149&lt;10, G149/C149, "&gt;999%"))</f>
        <v>0.2857142857142857</v>
      </c>
      <c r="J149" s="78">
        <f>IF(E149=0, "-", IF(H149/E149&lt;10, H149/E149, "&gt;999%"))</f>
        <v>-0.27586206896551724</v>
      </c>
    </row>
    <row r="150" spans="1:10" x14ac:dyDescent="0.2">
      <c r="A150" s="117" t="s">
        <v>593</v>
      </c>
      <c r="B150" s="55">
        <v>85</v>
      </c>
      <c r="C150" s="56">
        <v>71</v>
      </c>
      <c r="D150" s="55">
        <v>260</v>
      </c>
      <c r="E150" s="56">
        <v>243</v>
      </c>
      <c r="F150" s="57"/>
      <c r="G150" s="55">
        <f>B150-C150</f>
        <v>14</v>
      </c>
      <c r="H150" s="56">
        <f>D150-E150</f>
        <v>17</v>
      </c>
      <c r="I150" s="77">
        <f>IF(C150=0, "-", IF(G150/C150&lt;10, G150/C150, "&gt;999%"))</f>
        <v>0.19718309859154928</v>
      </c>
      <c r="J150" s="78">
        <f>IF(E150=0, "-", IF(H150/E150&lt;10, H150/E150, "&gt;999%"))</f>
        <v>6.9958847736625515E-2</v>
      </c>
    </row>
    <row r="151" spans="1:10" x14ac:dyDescent="0.2">
      <c r="A151" s="117" t="s">
        <v>606</v>
      </c>
      <c r="B151" s="55">
        <v>69</v>
      </c>
      <c r="C151" s="56">
        <v>48</v>
      </c>
      <c r="D151" s="55">
        <v>218</v>
      </c>
      <c r="E151" s="56">
        <v>237</v>
      </c>
      <c r="F151" s="57"/>
      <c r="G151" s="55">
        <f>B151-C151</f>
        <v>21</v>
      </c>
      <c r="H151" s="56">
        <f>D151-E151</f>
        <v>-19</v>
      </c>
      <c r="I151" s="77">
        <f>IF(C151=0, "-", IF(G151/C151&lt;10, G151/C151, "&gt;999%"))</f>
        <v>0.4375</v>
      </c>
      <c r="J151" s="78">
        <f>IF(E151=0, "-", IF(H151/E151&lt;10, H151/E151, "&gt;999%"))</f>
        <v>-8.0168776371308023E-2</v>
      </c>
    </row>
    <row r="152" spans="1:10" s="38" customFormat="1" x14ac:dyDescent="0.2">
      <c r="A152" s="143" t="s">
        <v>652</v>
      </c>
      <c r="B152" s="32">
        <v>172</v>
      </c>
      <c r="C152" s="33">
        <v>133</v>
      </c>
      <c r="D152" s="32">
        <v>520</v>
      </c>
      <c r="E152" s="33">
        <v>538</v>
      </c>
      <c r="F152" s="34"/>
      <c r="G152" s="32">
        <f>B152-C152</f>
        <v>39</v>
      </c>
      <c r="H152" s="33">
        <f>D152-E152</f>
        <v>-18</v>
      </c>
      <c r="I152" s="35">
        <f>IF(C152=0, "-", IF(G152/C152&lt;10, G152/C152, "&gt;999%"))</f>
        <v>0.2932330827067669</v>
      </c>
      <c r="J152" s="36">
        <f>IF(E152=0, "-", IF(H152/E152&lt;10, H152/E152, "&gt;999%"))</f>
        <v>-3.3457249070631967E-2</v>
      </c>
    </row>
    <row r="153" spans="1:10" x14ac:dyDescent="0.2">
      <c r="A153" s="142"/>
      <c r="B153" s="63"/>
      <c r="C153" s="64"/>
      <c r="D153" s="63"/>
      <c r="E153" s="64"/>
      <c r="F153" s="65"/>
      <c r="G153" s="63"/>
      <c r="H153" s="64"/>
      <c r="I153" s="79"/>
      <c r="J153" s="80"/>
    </row>
    <row r="154" spans="1:10" x14ac:dyDescent="0.2">
      <c r="A154" s="111" t="s">
        <v>64</v>
      </c>
      <c r="B154" s="55"/>
      <c r="C154" s="56"/>
      <c r="D154" s="55"/>
      <c r="E154" s="56"/>
      <c r="F154" s="57"/>
      <c r="G154" s="55"/>
      <c r="H154" s="56"/>
      <c r="I154" s="77"/>
      <c r="J154" s="78"/>
    </row>
    <row r="155" spans="1:10" x14ac:dyDescent="0.2">
      <c r="A155" s="117" t="s">
        <v>469</v>
      </c>
      <c r="B155" s="55">
        <v>39</v>
      </c>
      <c r="C155" s="56">
        <v>70</v>
      </c>
      <c r="D155" s="55">
        <v>167</v>
      </c>
      <c r="E155" s="56">
        <v>286</v>
      </c>
      <c r="F155" s="57"/>
      <c r="G155" s="55">
        <f t="shared" ref="G155:G166" si="16">B155-C155</f>
        <v>-31</v>
      </c>
      <c r="H155" s="56">
        <f t="shared" ref="H155:H166" si="17">D155-E155</f>
        <v>-119</v>
      </c>
      <c r="I155" s="77">
        <f t="shared" ref="I155:I166" si="18">IF(C155=0, "-", IF(G155/C155&lt;10, G155/C155, "&gt;999%"))</f>
        <v>-0.44285714285714284</v>
      </c>
      <c r="J155" s="78">
        <f t="shared" ref="J155:J166" si="19">IF(E155=0, "-", IF(H155/E155&lt;10, H155/E155, "&gt;999%"))</f>
        <v>-0.41608391608391609</v>
      </c>
    </row>
    <row r="156" spans="1:10" x14ac:dyDescent="0.2">
      <c r="A156" s="117" t="s">
        <v>204</v>
      </c>
      <c r="B156" s="55">
        <v>17</v>
      </c>
      <c r="C156" s="56">
        <v>40</v>
      </c>
      <c r="D156" s="55">
        <v>202</v>
      </c>
      <c r="E156" s="56">
        <v>479</v>
      </c>
      <c r="F156" s="57"/>
      <c r="G156" s="55">
        <f t="shared" si="16"/>
        <v>-23</v>
      </c>
      <c r="H156" s="56">
        <f t="shared" si="17"/>
        <v>-277</v>
      </c>
      <c r="I156" s="77">
        <f t="shared" si="18"/>
        <v>-0.57499999999999996</v>
      </c>
      <c r="J156" s="78">
        <f t="shared" si="19"/>
        <v>-0.57828810020876831</v>
      </c>
    </row>
    <row r="157" spans="1:10" x14ac:dyDescent="0.2">
      <c r="A157" s="117" t="s">
        <v>178</v>
      </c>
      <c r="B157" s="55">
        <v>0</v>
      </c>
      <c r="C157" s="56">
        <v>0</v>
      </c>
      <c r="D157" s="55">
        <v>0</v>
      </c>
      <c r="E157" s="56">
        <v>6</v>
      </c>
      <c r="F157" s="57"/>
      <c r="G157" s="55">
        <f t="shared" si="16"/>
        <v>0</v>
      </c>
      <c r="H157" s="56">
        <f t="shared" si="17"/>
        <v>-6</v>
      </c>
      <c r="I157" s="77" t="str">
        <f t="shared" si="18"/>
        <v>-</v>
      </c>
      <c r="J157" s="78">
        <f t="shared" si="19"/>
        <v>-1</v>
      </c>
    </row>
    <row r="158" spans="1:10" x14ac:dyDescent="0.2">
      <c r="A158" s="117" t="s">
        <v>470</v>
      </c>
      <c r="B158" s="55">
        <v>0</v>
      </c>
      <c r="C158" s="56">
        <v>0</v>
      </c>
      <c r="D158" s="55">
        <v>0</v>
      </c>
      <c r="E158" s="56">
        <v>15</v>
      </c>
      <c r="F158" s="57"/>
      <c r="G158" s="55">
        <f t="shared" si="16"/>
        <v>0</v>
      </c>
      <c r="H158" s="56">
        <f t="shared" si="17"/>
        <v>-15</v>
      </c>
      <c r="I158" s="77" t="str">
        <f t="shared" si="18"/>
        <v>-</v>
      </c>
      <c r="J158" s="78">
        <f t="shared" si="19"/>
        <v>-1</v>
      </c>
    </row>
    <row r="159" spans="1:10" x14ac:dyDescent="0.2">
      <c r="A159" s="117" t="s">
        <v>560</v>
      </c>
      <c r="B159" s="55">
        <v>18</v>
      </c>
      <c r="C159" s="56">
        <v>34</v>
      </c>
      <c r="D159" s="55">
        <v>167</v>
      </c>
      <c r="E159" s="56">
        <v>194</v>
      </c>
      <c r="F159" s="57"/>
      <c r="G159" s="55">
        <f t="shared" si="16"/>
        <v>-16</v>
      </c>
      <c r="H159" s="56">
        <f t="shared" si="17"/>
        <v>-27</v>
      </c>
      <c r="I159" s="77">
        <f t="shared" si="18"/>
        <v>-0.47058823529411764</v>
      </c>
      <c r="J159" s="78">
        <f t="shared" si="19"/>
        <v>-0.13917525773195877</v>
      </c>
    </row>
    <row r="160" spans="1:10" x14ac:dyDescent="0.2">
      <c r="A160" s="117" t="s">
        <v>571</v>
      </c>
      <c r="B160" s="55">
        <v>177</v>
      </c>
      <c r="C160" s="56">
        <v>401</v>
      </c>
      <c r="D160" s="55">
        <v>1427</v>
      </c>
      <c r="E160" s="56">
        <v>2081</v>
      </c>
      <c r="F160" s="57"/>
      <c r="G160" s="55">
        <f t="shared" si="16"/>
        <v>-224</v>
      </c>
      <c r="H160" s="56">
        <f t="shared" si="17"/>
        <v>-654</v>
      </c>
      <c r="I160" s="77">
        <f t="shared" si="18"/>
        <v>-0.55860349127182041</v>
      </c>
      <c r="J160" s="78">
        <f t="shared" si="19"/>
        <v>-0.3142719846227775</v>
      </c>
    </row>
    <row r="161" spans="1:10" x14ac:dyDescent="0.2">
      <c r="A161" s="117" t="s">
        <v>272</v>
      </c>
      <c r="B161" s="55">
        <v>3</v>
      </c>
      <c r="C161" s="56">
        <v>20</v>
      </c>
      <c r="D161" s="55">
        <v>31</v>
      </c>
      <c r="E161" s="56">
        <v>244</v>
      </c>
      <c r="F161" s="57"/>
      <c r="G161" s="55">
        <f t="shared" si="16"/>
        <v>-17</v>
      </c>
      <c r="H161" s="56">
        <f t="shared" si="17"/>
        <v>-213</v>
      </c>
      <c r="I161" s="77">
        <f t="shared" si="18"/>
        <v>-0.85</v>
      </c>
      <c r="J161" s="78">
        <f t="shared" si="19"/>
        <v>-0.87295081967213117</v>
      </c>
    </row>
    <row r="162" spans="1:10" x14ac:dyDescent="0.2">
      <c r="A162" s="117" t="s">
        <v>428</v>
      </c>
      <c r="B162" s="55">
        <v>47</v>
      </c>
      <c r="C162" s="56">
        <v>38</v>
      </c>
      <c r="D162" s="55">
        <v>240</v>
      </c>
      <c r="E162" s="56">
        <v>423</v>
      </c>
      <c r="F162" s="57"/>
      <c r="G162" s="55">
        <f t="shared" si="16"/>
        <v>9</v>
      </c>
      <c r="H162" s="56">
        <f t="shared" si="17"/>
        <v>-183</v>
      </c>
      <c r="I162" s="77">
        <f t="shared" si="18"/>
        <v>0.23684210526315788</v>
      </c>
      <c r="J162" s="78">
        <f t="shared" si="19"/>
        <v>-0.43262411347517732</v>
      </c>
    </row>
    <row r="163" spans="1:10" x14ac:dyDescent="0.2">
      <c r="A163" s="117" t="s">
        <v>172</v>
      </c>
      <c r="B163" s="55">
        <v>0</v>
      </c>
      <c r="C163" s="56">
        <v>0</v>
      </c>
      <c r="D163" s="55">
        <v>0</v>
      </c>
      <c r="E163" s="56">
        <v>2</v>
      </c>
      <c r="F163" s="57"/>
      <c r="G163" s="55">
        <f t="shared" si="16"/>
        <v>0</v>
      </c>
      <c r="H163" s="56">
        <f t="shared" si="17"/>
        <v>-2</v>
      </c>
      <c r="I163" s="77" t="str">
        <f t="shared" si="18"/>
        <v>-</v>
      </c>
      <c r="J163" s="78">
        <f t="shared" si="19"/>
        <v>-1</v>
      </c>
    </row>
    <row r="164" spans="1:10" x14ac:dyDescent="0.2">
      <c r="A164" s="117" t="s">
        <v>471</v>
      </c>
      <c r="B164" s="55">
        <v>56</v>
      </c>
      <c r="C164" s="56">
        <v>50</v>
      </c>
      <c r="D164" s="55">
        <v>240</v>
      </c>
      <c r="E164" s="56">
        <v>289</v>
      </c>
      <c r="F164" s="57"/>
      <c r="G164" s="55">
        <f t="shared" si="16"/>
        <v>6</v>
      </c>
      <c r="H164" s="56">
        <f t="shared" si="17"/>
        <v>-49</v>
      </c>
      <c r="I164" s="77">
        <f t="shared" si="18"/>
        <v>0.12</v>
      </c>
      <c r="J164" s="78">
        <f t="shared" si="19"/>
        <v>-0.16955017301038061</v>
      </c>
    </row>
    <row r="165" spans="1:10" x14ac:dyDescent="0.2">
      <c r="A165" s="117" t="s">
        <v>380</v>
      </c>
      <c r="B165" s="55">
        <v>59</v>
      </c>
      <c r="C165" s="56">
        <v>138</v>
      </c>
      <c r="D165" s="55">
        <v>398</v>
      </c>
      <c r="E165" s="56">
        <v>443</v>
      </c>
      <c r="F165" s="57"/>
      <c r="G165" s="55">
        <f t="shared" si="16"/>
        <v>-79</v>
      </c>
      <c r="H165" s="56">
        <f t="shared" si="17"/>
        <v>-45</v>
      </c>
      <c r="I165" s="77">
        <f t="shared" si="18"/>
        <v>-0.57246376811594202</v>
      </c>
      <c r="J165" s="78">
        <f t="shared" si="19"/>
        <v>-0.10158013544018059</v>
      </c>
    </row>
    <row r="166" spans="1:10" s="38" customFormat="1" x14ac:dyDescent="0.2">
      <c r="A166" s="143" t="s">
        <v>653</v>
      </c>
      <c r="B166" s="32">
        <v>416</v>
      </c>
      <c r="C166" s="33">
        <v>791</v>
      </c>
      <c r="D166" s="32">
        <v>2872</v>
      </c>
      <c r="E166" s="33">
        <v>4462</v>
      </c>
      <c r="F166" s="34"/>
      <c r="G166" s="32">
        <f t="shared" si="16"/>
        <v>-375</v>
      </c>
      <c r="H166" s="33">
        <f t="shared" si="17"/>
        <v>-1590</v>
      </c>
      <c r="I166" s="35">
        <f t="shared" si="18"/>
        <v>-0.47408343868520858</v>
      </c>
      <c r="J166" s="36">
        <f t="shared" si="19"/>
        <v>-0.3563424473330345</v>
      </c>
    </row>
    <row r="167" spans="1:10" x14ac:dyDescent="0.2">
      <c r="A167" s="142"/>
      <c r="B167" s="63"/>
      <c r="C167" s="64"/>
      <c r="D167" s="63"/>
      <c r="E167" s="64"/>
      <c r="F167" s="65"/>
      <c r="G167" s="63"/>
      <c r="H167" s="64"/>
      <c r="I167" s="79"/>
      <c r="J167" s="80"/>
    </row>
    <row r="168" spans="1:10" x14ac:dyDescent="0.2">
      <c r="A168" s="111" t="s">
        <v>65</v>
      </c>
      <c r="B168" s="55"/>
      <c r="C168" s="56"/>
      <c r="D168" s="55"/>
      <c r="E168" s="56"/>
      <c r="F168" s="57"/>
      <c r="G168" s="55"/>
      <c r="H168" s="56"/>
      <c r="I168" s="77"/>
      <c r="J168" s="78"/>
    </row>
    <row r="169" spans="1:10" x14ac:dyDescent="0.2">
      <c r="A169" s="117" t="s">
        <v>240</v>
      </c>
      <c r="B169" s="55">
        <v>5</v>
      </c>
      <c r="C169" s="56">
        <v>1</v>
      </c>
      <c r="D169" s="55">
        <v>15</v>
      </c>
      <c r="E169" s="56">
        <v>9</v>
      </c>
      <c r="F169" s="57"/>
      <c r="G169" s="55">
        <f t="shared" ref="G169:G176" si="20">B169-C169</f>
        <v>4</v>
      </c>
      <c r="H169" s="56">
        <f t="shared" ref="H169:H176" si="21">D169-E169</f>
        <v>6</v>
      </c>
      <c r="I169" s="77">
        <f t="shared" ref="I169:I176" si="22">IF(C169=0, "-", IF(G169/C169&lt;10, G169/C169, "&gt;999%"))</f>
        <v>4</v>
      </c>
      <c r="J169" s="78">
        <f t="shared" ref="J169:J176" si="23">IF(E169=0, "-", IF(H169/E169&lt;10, H169/E169, "&gt;999%"))</f>
        <v>0.66666666666666663</v>
      </c>
    </row>
    <row r="170" spans="1:10" x14ac:dyDescent="0.2">
      <c r="A170" s="117" t="s">
        <v>179</v>
      </c>
      <c r="B170" s="55">
        <v>5</v>
      </c>
      <c r="C170" s="56">
        <v>4</v>
      </c>
      <c r="D170" s="55">
        <v>22</v>
      </c>
      <c r="E170" s="56">
        <v>63</v>
      </c>
      <c r="F170" s="57"/>
      <c r="G170" s="55">
        <f t="shared" si="20"/>
        <v>1</v>
      </c>
      <c r="H170" s="56">
        <f t="shared" si="21"/>
        <v>-41</v>
      </c>
      <c r="I170" s="77">
        <f t="shared" si="22"/>
        <v>0.25</v>
      </c>
      <c r="J170" s="78">
        <f t="shared" si="23"/>
        <v>-0.65079365079365081</v>
      </c>
    </row>
    <row r="171" spans="1:10" x14ac:dyDescent="0.2">
      <c r="A171" s="117" t="s">
        <v>205</v>
      </c>
      <c r="B171" s="55">
        <v>155</v>
      </c>
      <c r="C171" s="56">
        <v>248</v>
      </c>
      <c r="D171" s="55">
        <v>782</v>
      </c>
      <c r="E171" s="56">
        <v>1029</v>
      </c>
      <c r="F171" s="57"/>
      <c r="G171" s="55">
        <f t="shared" si="20"/>
        <v>-93</v>
      </c>
      <c r="H171" s="56">
        <f t="shared" si="21"/>
        <v>-247</v>
      </c>
      <c r="I171" s="77">
        <f t="shared" si="22"/>
        <v>-0.375</v>
      </c>
      <c r="J171" s="78">
        <f t="shared" si="23"/>
        <v>-0.24003887269193391</v>
      </c>
    </row>
    <row r="172" spans="1:10" x14ac:dyDescent="0.2">
      <c r="A172" s="117" t="s">
        <v>429</v>
      </c>
      <c r="B172" s="55">
        <v>272</v>
      </c>
      <c r="C172" s="56">
        <v>393</v>
      </c>
      <c r="D172" s="55">
        <v>1070</v>
      </c>
      <c r="E172" s="56">
        <v>1449</v>
      </c>
      <c r="F172" s="57"/>
      <c r="G172" s="55">
        <f t="shared" si="20"/>
        <v>-121</v>
      </c>
      <c r="H172" s="56">
        <f t="shared" si="21"/>
        <v>-379</v>
      </c>
      <c r="I172" s="77">
        <f t="shared" si="22"/>
        <v>-0.30788804071246817</v>
      </c>
      <c r="J172" s="78">
        <f t="shared" si="23"/>
        <v>-0.26155969634230503</v>
      </c>
    </row>
    <row r="173" spans="1:10" x14ac:dyDescent="0.2">
      <c r="A173" s="117" t="s">
        <v>393</v>
      </c>
      <c r="B173" s="55">
        <v>205</v>
      </c>
      <c r="C173" s="56">
        <v>350</v>
      </c>
      <c r="D173" s="55">
        <v>879</v>
      </c>
      <c r="E173" s="56">
        <v>1238</v>
      </c>
      <c r="F173" s="57"/>
      <c r="G173" s="55">
        <f t="shared" si="20"/>
        <v>-145</v>
      </c>
      <c r="H173" s="56">
        <f t="shared" si="21"/>
        <v>-359</v>
      </c>
      <c r="I173" s="77">
        <f t="shared" si="22"/>
        <v>-0.41428571428571431</v>
      </c>
      <c r="J173" s="78">
        <f t="shared" si="23"/>
        <v>-0.28998384491114704</v>
      </c>
    </row>
    <row r="174" spans="1:10" x14ac:dyDescent="0.2">
      <c r="A174" s="117" t="s">
        <v>180</v>
      </c>
      <c r="B174" s="55">
        <v>18</v>
      </c>
      <c r="C174" s="56">
        <v>171</v>
      </c>
      <c r="D174" s="55">
        <v>272</v>
      </c>
      <c r="E174" s="56">
        <v>685</v>
      </c>
      <c r="F174" s="57"/>
      <c r="G174" s="55">
        <f t="shared" si="20"/>
        <v>-153</v>
      </c>
      <c r="H174" s="56">
        <f t="shared" si="21"/>
        <v>-413</v>
      </c>
      <c r="I174" s="77">
        <f t="shared" si="22"/>
        <v>-0.89473684210526316</v>
      </c>
      <c r="J174" s="78">
        <f t="shared" si="23"/>
        <v>-0.60291970802919703</v>
      </c>
    </row>
    <row r="175" spans="1:10" x14ac:dyDescent="0.2">
      <c r="A175" s="117" t="s">
        <v>306</v>
      </c>
      <c r="B175" s="55">
        <v>26</v>
      </c>
      <c r="C175" s="56">
        <v>25</v>
      </c>
      <c r="D175" s="55">
        <v>106</v>
      </c>
      <c r="E175" s="56">
        <v>136</v>
      </c>
      <c r="F175" s="57"/>
      <c r="G175" s="55">
        <f t="shared" si="20"/>
        <v>1</v>
      </c>
      <c r="H175" s="56">
        <f t="shared" si="21"/>
        <v>-30</v>
      </c>
      <c r="I175" s="77">
        <f t="shared" si="22"/>
        <v>0.04</v>
      </c>
      <c r="J175" s="78">
        <f t="shared" si="23"/>
        <v>-0.22058823529411764</v>
      </c>
    </row>
    <row r="176" spans="1:10" s="38" customFormat="1" x14ac:dyDescent="0.2">
      <c r="A176" s="143" t="s">
        <v>654</v>
      </c>
      <c r="B176" s="32">
        <v>686</v>
      </c>
      <c r="C176" s="33">
        <v>1192</v>
      </c>
      <c r="D176" s="32">
        <v>3146</v>
      </c>
      <c r="E176" s="33">
        <v>4609</v>
      </c>
      <c r="F176" s="34"/>
      <c r="G176" s="32">
        <f t="shared" si="20"/>
        <v>-506</v>
      </c>
      <c r="H176" s="33">
        <f t="shared" si="21"/>
        <v>-1463</v>
      </c>
      <c r="I176" s="35">
        <f t="shared" si="22"/>
        <v>-0.42449664429530204</v>
      </c>
      <c r="J176" s="36">
        <f t="shared" si="23"/>
        <v>-0.31742243436754175</v>
      </c>
    </row>
    <row r="177" spans="1:10" x14ac:dyDescent="0.2">
      <c r="A177" s="142"/>
      <c r="B177" s="63"/>
      <c r="C177" s="64"/>
      <c r="D177" s="63"/>
      <c r="E177" s="64"/>
      <c r="F177" s="65"/>
      <c r="G177" s="63"/>
      <c r="H177" s="64"/>
      <c r="I177" s="79"/>
      <c r="J177" s="80"/>
    </row>
    <row r="178" spans="1:10" x14ac:dyDescent="0.2">
      <c r="A178" s="111" t="s">
        <v>66</v>
      </c>
      <c r="B178" s="55"/>
      <c r="C178" s="56"/>
      <c r="D178" s="55"/>
      <c r="E178" s="56"/>
      <c r="F178" s="57"/>
      <c r="G178" s="55"/>
      <c r="H178" s="56"/>
      <c r="I178" s="77"/>
      <c r="J178" s="78"/>
    </row>
    <row r="179" spans="1:10" x14ac:dyDescent="0.2">
      <c r="A179" s="117" t="s">
        <v>181</v>
      </c>
      <c r="B179" s="55">
        <v>0</v>
      </c>
      <c r="C179" s="56">
        <v>317</v>
      </c>
      <c r="D179" s="55">
        <v>5</v>
      </c>
      <c r="E179" s="56">
        <v>1669</v>
      </c>
      <c r="F179" s="57"/>
      <c r="G179" s="55">
        <f t="shared" ref="G179:G192" si="24">B179-C179</f>
        <v>-317</v>
      </c>
      <c r="H179" s="56">
        <f t="shared" ref="H179:H192" si="25">D179-E179</f>
        <v>-1664</v>
      </c>
      <c r="I179" s="77">
        <f t="shared" ref="I179:I192" si="26">IF(C179=0, "-", IF(G179/C179&lt;10, G179/C179, "&gt;999%"))</f>
        <v>-1</v>
      </c>
      <c r="J179" s="78">
        <f t="shared" ref="J179:J192" si="27">IF(E179=0, "-", IF(H179/E179&lt;10, H179/E179, "&gt;999%"))</f>
        <v>-0.9970041941282205</v>
      </c>
    </row>
    <row r="180" spans="1:10" x14ac:dyDescent="0.2">
      <c r="A180" s="117" t="s">
        <v>206</v>
      </c>
      <c r="B180" s="55">
        <v>58</v>
      </c>
      <c r="C180" s="56">
        <v>62</v>
      </c>
      <c r="D180" s="55">
        <v>222</v>
      </c>
      <c r="E180" s="56">
        <v>375</v>
      </c>
      <c r="F180" s="57"/>
      <c r="G180" s="55">
        <f t="shared" si="24"/>
        <v>-4</v>
      </c>
      <c r="H180" s="56">
        <f t="shared" si="25"/>
        <v>-153</v>
      </c>
      <c r="I180" s="77">
        <f t="shared" si="26"/>
        <v>-6.4516129032258063E-2</v>
      </c>
      <c r="J180" s="78">
        <f t="shared" si="27"/>
        <v>-0.40799999999999997</v>
      </c>
    </row>
    <row r="181" spans="1:10" x14ac:dyDescent="0.2">
      <c r="A181" s="117" t="s">
        <v>207</v>
      </c>
      <c r="B181" s="55">
        <v>474</v>
      </c>
      <c r="C181" s="56">
        <v>642</v>
      </c>
      <c r="D181" s="55">
        <v>2060</v>
      </c>
      <c r="E181" s="56">
        <v>3218</v>
      </c>
      <c r="F181" s="57"/>
      <c r="G181" s="55">
        <f t="shared" si="24"/>
        <v>-168</v>
      </c>
      <c r="H181" s="56">
        <f t="shared" si="25"/>
        <v>-1158</v>
      </c>
      <c r="I181" s="77">
        <f t="shared" si="26"/>
        <v>-0.26168224299065418</v>
      </c>
      <c r="J181" s="78">
        <f t="shared" si="27"/>
        <v>-0.35985083903045367</v>
      </c>
    </row>
    <row r="182" spans="1:10" x14ac:dyDescent="0.2">
      <c r="A182" s="117" t="s">
        <v>241</v>
      </c>
      <c r="B182" s="55">
        <v>0</v>
      </c>
      <c r="C182" s="56">
        <v>0</v>
      </c>
      <c r="D182" s="55">
        <v>0</v>
      </c>
      <c r="E182" s="56">
        <v>4</v>
      </c>
      <c r="F182" s="57"/>
      <c r="G182" s="55">
        <f t="shared" si="24"/>
        <v>0</v>
      </c>
      <c r="H182" s="56">
        <f t="shared" si="25"/>
        <v>-4</v>
      </c>
      <c r="I182" s="77" t="str">
        <f t="shared" si="26"/>
        <v>-</v>
      </c>
      <c r="J182" s="78">
        <f t="shared" si="27"/>
        <v>-1</v>
      </c>
    </row>
    <row r="183" spans="1:10" x14ac:dyDescent="0.2">
      <c r="A183" s="117" t="s">
        <v>548</v>
      </c>
      <c r="B183" s="55">
        <v>113</v>
      </c>
      <c r="C183" s="56">
        <v>90</v>
      </c>
      <c r="D183" s="55">
        <v>312</v>
      </c>
      <c r="E183" s="56">
        <v>336</v>
      </c>
      <c r="F183" s="57"/>
      <c r="G183" s="55">
        <f t="shared" si="24"/>
        <v>23</v>
      </c>
      <c r="H183" s="56">
        <f t="shared" si="25"/>
        <v>-24</v>
      </c>
      <c r="I183" s="77">
        <f t="shared" si="26"/>
        <v>0.25555555555555554</v>
      </c>
      <c r="J183" s="78">
        <f t="shared" si="27"/>
        <v>-7.1428571428571425E-2</v>
      </c>
    </row>
    <row r="184" spans="1:10" x14ac:dyDescent="0.2">
      <c r="A184" s="117" t="s">
        <v>307</v>
      </c>
      <c r="B184" s="55">
        <v>12</v>
      </c>
      <c r="C184" s="56">
        <v>17</v>
      </c>
      <c r="D184" s="55">
        <v>51</v>
      </c>
      <c r="E184" s="56">
        <v>74</v>
      </c>
      <c r="F184" s="57"/>
      <c r="G184" s="55">
        <f t="shared" si="24"/>
        <v>-5</v>
      </c>
      <c r="H184" s="56">
        <f t="shared" si="25"/>
        <v>-23</v>
      </c>
      <c r="I184" s="77">
        <f t="shared" si="26"/>
        <v>-0.29411764705882354</v>
      </c>
      <c r="J184" s="78">
        <f t="shared" si="27"/>
        <v>-0.3108108108108108</v>
      </c>
    </row>
    <row r="185" spans="1:10" x14ac:dyDescent="0.2">
      <c r="A185" s="117" t="s">
        <v>208</v>
      </c>
      <c r="B185" s="55">
        <v>8</v>
      </c>
      <c r="C185" s="56">
        <v>13</v>
      </c>
      <c r="D185" s="55">
        <v>44</v>
      </c>
      <c r="E185" s="56">
        <v>38</v>
      </c>
      <c r="F185" s="57"/>
      <c r="G185" s="55">
        <f t="shared" si="24"/>
        <v>-5</v>
      </c>
      <c r="H185" s="56">
        <f t="shared" si="25"/>
        <v>6</v>
      </c>
      <c r="I185" s="77">
        <f t="shared" si="26"/>
        <v>-0.38461538461538464</v>
      </c>
      <c r="J185" s="78">
        <f t="shared" si="27"/>
        <v>0.15789473684210525</v>
      </c>
    </row>
    <row r="186" spans="1:10" x14ac:dyDescent="0.2">
      <c r="A186" s="117" t="s">
        <v>394</v>
      </c>
      <c r="B186" s="55">
        <v>370</v>
      </c>
      <c r="C186" s="56">
        <v>321</v>
      </c>
      <c r="D186" s="55">
        <v>1296</v>
      </c>
      <c r="E186" s="56">
        <v>1766</v>
      </c>
      <c r="F186" s="57"/>
      <c r="G186" s="55">
        <f t="shared" si="24"/>
        <v>49</v>
      </c>
      <c r="H186" s="56">
        <f t="shared" si="25"/>
        <v>-470</v>
      </c>
      <c r="I186" s="77">
        <f t="shared" si="26"/>
        <v>0.15264797507788161</v>
      </c>
      <c r="J186" s="78">
        <f t="shared" si="27"/>
        <v>-0.26613816534541335</v>
      </c>
    </row>
    <row r="187" spans="1:10" x14ac:dyDescent="0.2">
      <c r="A187" s="117" t="s">
        <v>472</v>
      </c>
      <c r="B187" s="55">
        <v>91</v>
      </c>
      <c r="C187" s="56">
        <v>120</v>
      </c>
      <c r="D187" s="55">
        <v>446</v>
      </c>
      <c r="E187" s="56">
        <v>665</v>
      </c>
      <c r="F187" s="57"/>
      <c r="G187" s="55">
        <f t="shared" si="24"/>
        <v>-29</v>
      </c>
      <c r="H187" s="56">
        <f t="shared" si="25"/>
        <v>-219</v>
      </c>
      <c r="I187" s="77">
        <f t="shared" si="26"/>
        <v>-0.24166666666666667</v>
      </c>
      <c r="J187" s="78">
        <f t="shared" si="27"/>
        <v>-0.32932330827067668</v>
      </c>
    </row>
    <row r="188" spans="1:10" x14ac:dyDescent="0.2">
      <c r="A188" s="117" t="s">
        <v>242</v>
      </c>
      <c r="B188" s="55">
        <v>0</v>
      </c>
      <c r="C188" s="56">
        <v>14</v>
      </c>
      <c r="D188" s="55">
        <v>0</v>
      </c>
      <c r="E188" s="56">
        <v>92</v>
      </c>
      <c r="F188" s="57"/>
      <c r="G188" s="55">
        <f t="shared" si="24"/>
        <v>-14</v>
      </c>
      <c r="H188" s="56">
        <f t="shared" si="25"/>
        <v>-92</v>
      </c>
      <c r="I188" s="77">
        <f t="shared" si="26"/>
        <v>-1</v>
      </c>
      <c r="J188" s="78">
        <f t="shared" si="27"/>
        <v>-1</v>
      </c>
    </row>
    <row r="189" spans="1:10" x14ac:dyDescent="0.2">
      <c r="A189" s="117" t="s">
        <v>430</v>
      </c>
      <c r="B189" s="55">
        <v>518</v>
      </c>
      <c r="C189" s="56">
        <v>598</v>
      </c>
      <c r="D189" s="55">
        <v>1595</v>
      </c>
      <c r="E189" s="56">
        <v>2224</v>
      </c>
      <c r="F189" s="57"/>
      <c r="G189" s="55">
        <f t="shared" si="24"/>
        <v>-80</v>
      </c>
      <c r="H189" s="56">
        <f t="shared" si="25"/>
        <v>-629</v>
      </c>
      <c r="I189" s="77">
        <f t="shared" si="26"/>
        <v>-0.13377926421404682</v>
      </c>
      <c r="J189" s="78">
        <f t="shared" si="27"/>
        <v>-0.28282374100719426</v>
      </c>
    </row>
    <row r="190" spans="1:10" x14ac:dyDescent="0.2">
      <c r="A190" s="117" t="s">
        <v>327</v>
      </c>
      <c r="B190" s="55">
        <v>16</v>
      </c>
      <c r="C190" s="56">
        <v>0</v>
      </c>
      <c r="D190" s="55">
        <v>61</v>
      </c>
      <c r="E190" s="56">
        <v>0</v>
      </c>
      <c r="F190" s="57"/>
      <c r="G190" s="55">
        <f t="shared" si="24"/>
        <v>16</v>
      </c>
      <c r="H190" s="56">
        <f t="shared" si="25"/>
        <v>61</v>
      </c>
      <c r="I190" s="77" t="str">
        <f t="shared" si="26"/>
        <v>-</v>
      </c>
      <c r="J190" s="78" t="str">
        <f t="shared" si="27"/>
        <v>-</v>
      </c>
    </row>
    <row r="191" spans="1:10" x14ac:dyDescent="0.2">
      <c r="A191" s="117" t="s">
        <v>381</v>
      </c>
      <c r="B191" s="55">
        <v>79</v>
      </c>
      <c r="C191" s="56">
        <v>0</v>
      </c>
      <c r="D191" s="55">
        <v>404</v>
      </c>
      <c r="E191" s="56">
        <v>0</v>
      </c>
      <c r="F191" s="57"/>
      <c r="G191" s="55">
        <f t="shared" si="24"/>
        <v>79</v>
      </c>
      <c r="H191" s="56">
        <f t="shared" si="25"/>
        <v>404</v>
      </c>
      <c r="I191" s="77" t="str">
        <f t="shared" si="26"/>
        <v>-</v>
      </c>
      <c r="J191" s="78" t="str">
        <f t="shared" si="27"/>
        <v>-</v>
      </c>
    </row>
    <row r="192" spans="1:10" s="38" customFormat="1" x14ac:dyDescent="0.2">
      <c r="A192" s="143" t="s">
        <v>655</v>
      </c>
      <c r="B192" s="32">
        <v>1739</v>
      </c>
      <c r="C192" s="33">
        <v>2194</v>
      </c>
      <c r="D192" s="32">
        <v>6496</v>
      </c>
      <c r="E192" s="33">
        <v>10461</v>
      </c>
      <c r="F192" s="34"/>
      <c r="G192" s="32">
        <f t="shared" si="24"/>
        <v>-455</v>
      </c>
      <c r="H192" s="33">
        <f t="shared" si="25"/>
        <v>-3965</v>
      </c>
      <c r="I192" s="35">
        <f t="shared" si="26"/>
        <v>-0.20738377392889698</v>
      </c>
      <c r="J192" s="36">
        <f t="shared" si="27"/>
        <v>-0.37902686167670396</v>
      </c>
    </row>
    <row r="193" spans="1:10" x14ac:dyDescent="0.2">
      <c r="A193" s="142"/>
      <c r="B193" s="63"/>
      <c r="C193" s="64"/>
      <c r="D193" s="63"/>
      <c r="E193" s="64"/>
      <c r="F193" s="65"/>
      <c r="G193" s="63"/>
      <c r="H193" s="64"/>
      <c r="I193" s="79"/>
      <c r="J193" s="80"/>
    </row>
    <row r="194" spans="1:10" x14ac:dyDescent="0.2">
      <c r="A194" s="111" t="s">
        <v>105</v>
      </c>
      <c r="B194" s="55"/>
      <c r="C194" s="56"/>
      <c r="D194" s="55"/>
      <c r="E194" s="56"/>
      <c r="F194" s="57"/>
      <c r="G194" s="55"/>
      <c r="H194" s="56"/>
      <c r="I194" s="77"/>
      <c r="J194" s="78"/>
    </row>
    <row r="195" spans="1:10" x14ac:dyDescent="0.2">
      <c r="A195" s="117" t="s">
        <v>594</v>
      </c>
      <c r="B195" s="55">
        <v>2</v>
      </c>
      <c r="C195" s="56">
        <v>0</v>
      </c>
      <c r="D195" s="55">
        <v>7</v>
      </c>
      <c r="E195" s="56">
        <v>5</v>
      </c>
      <c r="F195" s="57"/>
      <c r="G195" s="55">
        <f>B195-C195</f>
        <v>2</v>
      </c>
      <c r="H195" s="56">
        <f>D195-E195</f>
        <v>2</v>
      </c>
      <c r="I195" s="77" t="str">
        <f>IF(C195=0, "-", IF(G195/C195&lt;10, G195/C195, "&gt;999%"))</f>
        <v>-</v>
      </c>
      <c r="J195" s="78">
        <f>IF(E195=0, "-", IF(H195/E195&lt;10, H195/E195, "&gt;999%"))</f>
        <v>0.4</v>
      </c>
    </row>
    <row r="196" spans="1:10" x14ac:dyDescent="0.2">
      <c r="A196" s="117" t="s">
        <v>595</v>
      </c>
      <c r="B196" s="55">
        <v>0</v>
      </c>
      <c r="C196" s="56">
        <v>0</v>
      </c>
      <c r="D196" s="55">
        <v>4</v>
      </c>
      <c r="E196" s="56">
        <v>4</v>
      </c>
      <c r="F196" s="57"/>
      <c r="G196" s="55">
        <f>B196-C196</f>
        <v>0</v>
      </c>
      <c r="H196" s="56">
        <f>D196-E196</f>
        <v>0</v>
      </c>
      <c r="I196" s="77" t="str">
        <f>IF(C196=0, "-", IF(G196/C196&lt;10, G196/C196, "&gt;999%"))</f>
        <v>-</v>
      </c>
      <c r="J196" s="78">
        <f>IF(E196=0, "-", IF(H196/E196&lt;10, H196/E196, "&gt;999%"))</f>
        <v>0</v>
      </c>
    </row>
    <row r="197" spans="1:10" s="38" customFormat="1" x14ac:dyDescent="0.2">
      <c r="A197" s="143" t="s">
        <v>656</v>
      </c>
      <c r="B197" s="32">
        <v>2</v>
      </c>
      <c r="C197" s="33">
        <v>0</v>
      </c>
      <c r="D197" s="32">
        <v>11</v>
      </c>
      <c r="E197" s="33">
        <v>9</v>
      </c>
      <c r="F197" s="34"/>
      <c r="G197" s="32">
        <f>B197-C197</f>
        <v>2</v>
      </c>
      <c r="H197" s="33">
        <f>D197-E197</f>
        <v>2</v>
      </c>
      <c r="I197" s="35" t="str">
        <f>IF(C197=0, "-", IF(G197/C197&lt;10, G197/C197, "&gt;999%"))</f>
        <v>-</v>
      </c>
      <c r="J197" s="36">
        <f>IF(E197=0, "-", IF(H197/E197&lt;10, H197/E197, "&gt;999%"))</f>
        <v>0.22222222222222221</v>
      </c>
    </row>
    <row r="198" spans="1:10" x14ac:dyDescent="0.2">
      <c r="A198" s="142"/>
      <c r="B198" s="63"/>
      <c r="C198" s="64"/>
      <c r="D198" s="63"/>
      <c r="E198" s="64"/>
      <c r="F198" s="65"/>
      <c r="G198" s="63"/>
      <c r="H198" s="64"/>
      <c r="I198" s="79"/>
      <c r="J198" s="80"/>
    </row>
    <row r="199" spans="1:10" x14ac:dyDescent="0.2">
      <c r="A199" s="111" t="s">
        <v>67</v>
      </c>
      <c r="B199" s="55"/>
      <c r="C199" s="56"/>
      <c r="D199" s="55"/>
      <c r="E199" s="56"/>
      <c r="F199" s="57"/>
      <c r="G199" s="55"/>
      <c r="H199" s="56"/>
      <c r="I199" s="77"/>
      <c r="J199" s="78"/>
    </row>
    <row r="200" spans="1:10" x14ac:dyDescent="0.2">
      <c r="A200" s="117" t="s">
        <v>416</v>
      </c>
      <c r="B200" s="55">
        <v>0</v>
      </c>
      <c r="C200" s="56">
        <v>0</v>
      </c>
      <c r="D200" s="55">
        <v>1</v>
      </c>
      <c r="E200" s="56">
        <v>1</v>
      </c>
      <c r="F200" s="57"/>
      <c r="G200" s="55">
        <f t="shared" ref="G200:G205" si="28">B200-C200</f>
        <v>0</v>
      </c>
      <c r="H200" s="56">
        <f t="shared" ref="H200:H205" si="29">D200-E200</f>
        <v>0</v>
      </c>
      <c r="I200" s="77" t="str">
        <f t="shared" ref="I200:I205" si="30">IF(C200=0, "-", IF(G200/C200&lt;10, G200/C200, "&gt;999%"))</f>
        <v>-</v>
      </c>
      <c r="J200" s="78">
        <f t="shared" ref="J200:J205" si="31">IF(E200=0, "-", IF(H200/E200&lt;10, H200/E200, "&gt;999%"))</f>
        <v>0</v>
      </c>
    </row>
    <row r="201" spans="1:10" x14ac:dyDescent="0.2">
      <c r="A201" s="117" t="s">
        <v>260</v>
      </c>
      <c r="B201" s="55">
        <v>0</v>
      </c>
      <c r="C201" s="56">
        <v>1</v>
      </c>
      <c r="D201" s="55">
        <v>2</v>
      </c>
      <c r="E201" s="56">
        <v>1</v>
      </c>
      <c r="F201" s="57"/>
      <c r="G201" s="55">
        <f t="shared" si="28"/>
        <v>-1</v>
      </c>
      <c r="H201" s="56">
        <f t="shared" si="29"/>
        <v>1</v>
      </c>
      <c r="I201" s="77">
        <f t="shared" si="30"/>
        <v>-1</v>
      </c>
      <c r="J201" s="78">
        <f t="shared" si="31"/>
        <v>1</v>
      </c>
    </row>
    <row r="202" spans="1:10" x14ac:dyDescent="0.2">
      <c r="A202" s="117" t="s">
        <v>340</v>
      </c>
      <c r="B202" s="55">
        <v>0</v>
      </c>
      <c r="C202" s="56">
        <v>0</v>
      </c>
      <c r="D202" s="55">
        <v>0</v>
      </c>
      <c r="E202" s="56">
        <v>1</v>
      </c>
      <c r="F202" s="57"/>
      <c r="G202" s="55">
        <f t="shared" si="28"/>
        <v>0</v>
      </c>
      <c r="H202" s="56">
        <f t="shared" si="29"/>
        <v>-1</v>
      </c>
      <c r="I202" s="77" t="str">
        <f t="shared" si="30"/>
        <v>-</v>
      </c>
      <c r="J202" s="78">
        <f t="shared" si="31"/>
        <v>-1</v>
      </c>
    </row>
    <row r="203" spans="1:10" x14ac:dyDescent="0.2">
      <c r="A203" s="117" t="s">
        <v>496</v>
      </c>
      <c r="B203" s="55">
        <v>0</v>
      </c>
      <c r="C203" s="56">
        <v>0</v>
      </c>
      <c r="D203" s="55">
        <v>0</v>
      </c>
      <c r="E203" s="56">
        <v>1</v>
      </c>
      <c r="F203" s="57"/>
      <c r="G203" s="55">
        <f t="shared" si="28"/>
        <v>0</v>
      </c>
      <c r="H203" s="56">
        <f t="shared" si="29"/>
        <v>-1</v>
      </c>
      <c r="I203" s="77" t="str">
        <f t="shared" si="30"/>
        <v>-</v>
      </c>
      <c r="J203" s="78">
        <f t="shared" si="31"/>
        <v>-1</v>
      </c>
    </row>
    <row r="204" spans="1:10" x14ac:dyDescent="0.2">
      <c r="A204" s="117" t="s">
        <v>519</v>
      </c>
      <c r="B204" s="55">
        <v>0</v>
      </c>
      <c r="C204" s="56">
        <v>1</v>
      </c>
      <c r="D204" s="55">
        <v>0</v>
      </c>
      <c r="E204" s="56">
        <v>2</v>
      </c>
      <c r="F204" s="57"/>
      <c r="G204" s="55">
        <f t="shared" si="28"/>
        <v>-1</v>
      </c>
      <c r="H204" s="56">
        <f t="shared" si="29"/>
        <v>-2</v>
      </c>
      <c r="I204" s="77">
        <f t="shared" si="30"/>
        <v>-1</v>
      </c>
      <c r="J204" s="78">
        <f t="shared" si="31"/>
        <v>-1</v>
      </c>
    </row>
    <row r="205" spans="1:10" s="38" customFormat="1" x14ac:dyDescent="0.2">
      <c r="A205" s="143" t="s">
        <v>657</v>
      </c>
      <c r="B205" s="32">
        <v>0</v>
      </c>
      <c r="C205" s="33">
        <v>2</v>
      </c>
      <c r="D205" s="32">
        <v>3</v>
      </c>
      <c r="E205" s="33">
        <v>6</v>
      </c>
      <c r="F205" s="34"/>
      <c r="G205" s="32">
        <f t="shared" si="28"/>
        <v>-2</v>
      </c>
      <c r="H205" s="33">
        <f t="shared" si="29"/>
        <v>-3</v>
      </c>
      <c r="I205" s="35">
        <f t="shared" si="30"/>
        <v>-1</v>
      </c>
      <c r="J205" s="36">
        <f t="shared" si="31"/>
        <v>-0.5</v>
      </c>
    </row>
    <row r="206" spans="1:10" x14ac:dyDescent="0.2">
      <c r="A206" s="142"/>
      <c r="B206" s="63"/>
      <c r="C206" s="64"/>
      <c r="D206" s="63"/>
      <c r="E206" s="64"/>
      <c r="F206" s="65"/>
      <c r="G206" s="63"/>
      <c r="H206" s="64"/>
      <c r="I206" s="79"/>
      <c r="J206" s="80"/>
    </row>
    <row r="207" spans="1:10" x14ac:dyDescent="0.2">
      <c r="A207" s="111" t="s">
        <v>106</v>
      </c>
      <c r="B207" s="55"/>
      <c r="C207" s="56"/>
      <c r="D207" s="55"/>
      <c r="E207" s="56"/>
      <c r="F207" s="57"/>
      <c r="G207" s="55"/>
      <c r="H207" s="56"/>
      <c r="I207" s="77"/>
      <c r="J207" s="78"/>
    </row>
    <row r="208" spans="1:10" x14ac:dyDescent="0.2">
      <c r="A208" s="117" t="s">
        <v>106</v>
      </c>
      <c r="B208" s="55">
        <v>1</v>
      </c>
      <c r="C208" s="56">
        <v>0</v>
      </c>
      <c r="D208" s="55">
        <v>2</v>
      </c>
      <c r="E208" s="56">
        <v>1</v>
      </c>
      <c r="F208" s="57"/>
      <c r="G208" s="55">
        <f>B208-C208</f>
        <v>1</v>
      </c>
      <c r="H208" s="56">
        <f>D208-E208</f>
        <v>1</v>
      </c>
      <c r="I208" s="77" t="str">
        <f>IF(C208=0, "-", IF(G208/C208&lt;10, G208/C208, "&gt;999%"))</f>
        <v>-</v>
      </c>
      <c r="J208" s="78">
        <f>IF(E208=0, "-", IF(H208/E208&lt;10, H208/E208, "&gt;999%"))</f>
        <v>1</v>
      </c>
    </row>
    <row r="209" spans="1:10" s="38" customFormat="1" x14ac:dyDescent="0.2">
      <c r="A209" s="143" t="s">
        <v>658</v>
      </c>
      <c r="B209" s="32">
        <v>1</v>
      </c>
      <c r="C209" s="33">
        <v>0</v>
      </c>
      <c r="D209" s="32">
        <v>2</v>
      </c>
      <c r="E209" s="33">
        <v>1</v>
      </c>
      <c r="F209" s="34"/>
      <c r="G209" s="32">
        <f>B209-C209</f>
        <v>1</v>
      </c>
      <c r="H209" s="33">
        <f>D209-E209</f>
        <v>1</v>
      </c>
      <c r="I209" s="35" t="str">
        <f>IF(C209=0, "-", IF(G209/C209&lt;10, G209/C209, "&gt;999%"))</f>
        <v>-</v>
      </c>
      <c r="J209" s="36">
        <f>IF(E209=0, "-", IF(H209/E209&lt;10, H209/E209, "&gt;999%"))</f>
        <v>1</v>
      </c>
    </row>
    <row r="210" spans="1:10" x14ac:dyDescent="0.2">
      <c r="A210" s="142"/>
      <c r="B210" s="63"/>
      <c r="C210" s="64"/>
      <c r="D210" s="63"/>
      <c r="E210" s="64"/>
      <c r="F210" s="65"/>
      <c r="G210" s="63"/>
      <c r="H210" s="64"/>
      <c r="I210" s="79"/>
      <c r="J210" s="80"/>
    </row>
    <row r="211" spans="1:10" x14ac:dyDescent="0.2">
      <c r="A211" s="111" t="s">
        <v>107</v>
      </c>
      <c r="B211" s="55"/>
      <c r="C211" s="56"/>
      <c r="D211" s="55"/>
      <c r="E211" s="56"/>
      <c r="F211" s="57"/>
      <c r="G211" s="55"/>
      <c r="H211" s="56"/>
      <c r="I211" s="77"/>
      <c r="J211" s="78"/>
    </row>
    <row r="212" spans="1:10" x14ac:dyDescent="0.2">
      <c r="A212" s="117" t="s">
        <v>620</v>
      </c>
      <c r="B212" s="55">
        <v>43</v>
      </c>
      <c r="C212" s="56">
        <v>48</v>
      </c>
      <c r="D212" s="55">
        <v>176</v>
      </c>
      <c r="E212" s="56">
        <v>216</v>
      </c>
      <c r="F212" s="57"/>
      <c r="G212" s="55">
        <f>B212-C212</f>
        <v>-5</v>
      </c>
      <c r="H212" s="56">
        <f>D212-E212</f>
        <v>-40</v>
      </c>
      <c r="I212" s="77">
        <f>IF(C212=0, "-", IF(G212/C212&lt;10, G212/C212, "&gt;999%"))</f>
        <v>-0.10416666666666667</v>
      </c>
      <c r="J212" s="78">
        <f>IF(E212=0, "-", IF(H212/E212&lt;10, H212/E212, "&gt;999%"))</f>
        <v>-0.18518518518518517</v>
      </c>
    </row>
    <row r="213" spans="1:10" x14ac:dyDescent="0.2">
      <c r="A213" s="117" t="s">
        <v>596</v>
      </c>
      <c r="B213" s="55">
        <v>182</v>
      </c>
      <c r="C213" s="56">
        <v>114</v>
      </c>
      <c r="D213" s="55">
        <v>479</v>
      </c>
      <c r="E213" s="56">
        <v>468</v>
      </c>
      <c r="F213" s="57"/>
      <c r="G213" s="55">
        <f>B213-C213</f>
        <v>68</v>
      </c>
      <c r="H213" s="56">
        <f>D213-E213</f>
        <v>11</v>
      </c>
      <c r="I213" s="77">
        <f>IF(C213=0, "-", IF(G213/C213&lt;10, G213/C213, "&gt;999%"))</f>
        <v>0.59649122807017541</v>
      </c>
      <c r="J213" s="78">
        <f>IF(E213=0, "-", IF(H213/E213&lt;10, H213/E213, "&gt;999%"))</f>
        <v>2.3504273504273504E-2</v>
      </c>
    </row>
    <row r="214" spans="1:10" x14ac:dyDescent="0.2">
      <c r="A214" s="117" t="s">
        <v>607</v>
      </c>
      <c r="B214" s="55">
        <v>87</v>
      </c>
      <c r="C214" s="56">
        <v>64</v>
      </c>
      <c r="D214" s="55">
        <v>372</v>
      </c>
      <c r="E214" s="56">
        <v>314</v>
      </c>
      <c r="F214" s="57"/>
      <c r="G214" s="55">
        <f>B214-C214</f>
        <v>23</v>
      </c>
      <c r="H214" s="56">
        <f>D214-E214</f>
        <v>58</v>
      </c>
      <c r="I214" s="77">
        <f>IF(C214=0, "-", IF(G214/C214&lt;10, G214/C214, "&gt;999%"))</f>
        <v>0.359375</v>
      </c>
      <c r="J214" s="78">
        <f>IF(E214=0, "-", IF(H214/E214&lt;10, H214/E214, "&gt;999%"))</f>
        <v>0.18471337579617833</v>
      </c>
    </row>
    <row r="215" spans="1:10" s="38" customFormat="1" x14ac:dyDescent="0.2">
      <c r="A215" s="143" t="s">
        <v>659</v>
      </c>
      <c r="B215" s="32">
        <v>312</v>
      </c>
      <c r="C215" s="33">
        <v>226</v>
      </c>
      <c r="D215" s="32">
        <v>1027</v>
      </c>
      <c r="E215" s="33">
        <v>998</v>
      </c>
      <c r="F215" s="34"/>
      <c r="G215" s="32">
        <f>B215-C215</f>
        <v>86</v>
      </c>
      <c r="H215" s="33">
        <f>D215-E215</f>
        <v>29</v>
      </c>
      <c r="I215" s="35">
        <f>IF(C215=0, "-", IF(G215/C215&lt;10, G215/C215, "&gt;999%"))</f>
        <v>0.38053097345132741</v>
      </c>
      <c r="J215" s="36">
        <f>IF(E215=0, "-", IF(H215/E215&lt;10, H215/E215, "&gt;999%"))</f>
        <v>2.9058116232464931E-2</v>
      </c>
    </row>
    <row r="216" spans="1:10" x14ac:dyDescent="0.2">
      <c r="A216" s="142"/>
      <c r="B216" s="63"/>
      <c r="C216" s="64"/>
      <c r="D216" s="63"/>
      <c r="E216" s="64"/>
      <c r="F216" s="65"/>
      <c r="G216" s="63"/>
      <c r="H216" s="64"/>
      <c r="I216" s="79"/>
      <c r="J216" s="80"/>
    </row>
    <row r="217" spans="1:10" x14ac:dyDescent="0.2">
      <c r="A217" s="111" t="s">
        <v>68</v>
      </c>
      <c r="B217" s="55"/>
      <c r="C217" s="56"/>
      <c r="D217" s="55"/>
      <c r="E217" s="56"/>
      <c r="F217" s="57"/>
      <c r="G217" s="55"/>
      <c r="H217" s="56"/>
      <c r="I217" s="77"/>
      <c r="J217" s="78"/>
    </row>
    <row r="218" spans="1:10" x14ac:dyDescent="0.2">
      <c r="A218" s="117" t="s">
        <v>561</v>
      </c>
      <c r="B218" s="55">
        <v>186</v>
      </c>
      <c r="C218" s="56">
        <v>199</v>
      </c>
      <c r="D218" s="55">
        <v>578</v>
      </c>
      <c r="E218" s="56">
        <v>678</v>
      </c>
      <c r="F218" s="57"/>
      <c r="G218" s="55">
        <f>B218-C218</f>
        <v>-13</v>
      </c>
      <c r="H218" s="56">
        <f>D218-E218</f>
        <v>-100</v>
      </c>
      <c r="I218" s="77">
        <f>IF(C218=0, "-", IF(G218/C218&lt;10, G218/C218, "&gt;999%"))</f>
        <v>-6.5326633165829151E-2</v>
      </c>
      <c r="J218" s="78">
        <f>IF(E218=0, "-", IF(H218/E218&lt;10, H218/E218, "&gt;999%"))</f>
        <v>-0.14749262536873156</v>
      </c>
    </row>
    <row r="219" spans="1:10" x14ac:dyDescent="0.2">
      <c r="A219" s="117" t="s">
        <v>572</v>
      </c>
      <c r="B219" s="55">
        <v>399</v>
      </c>
      <c r="C219" s="56">
        <v>452</v>
      </c>
      <c r="D219" s="55">
        <v>1483</v>
      </c>
      <c r="E219" s="56">
        <v>1859</v>
      </c>
      <c r="F219" s="57"/>
      <c r="G219" s="55">
        <f>B219-C219</f>
        <v>-53</v>
      </c>
      <c r="H219" s="56">
        <f>D219-E219</f>
        <v>-376</v>
      </c>
      <c r="I219" s="77">
        <f>IF(C219=0, "-", IF(G219/C219&lt;10, G219/C219, "&gt;999%"))</f>
        <v>-0.11725663716814159</v>
      </c>
      <c r="J219" s="78">
        <f>IF(E219=0, "-", IF(H219/E219&lt;10, H219/E219, "&gt;999%"))</f>
        <v>-0.20225927918235612</v>
      </c>
    </row>
    <row r="220" spans="1:10" x14ac:dyDescent="0.2">
      <c r="A220" s="117" t="s">
        <v>473</v>
      </c>
      <c r="B220" s="55">
        <v>331</v>
      </c>
      <c r="C220" s="56">
        <v>308</v>
      </c>
      <c r="D220" s="55">
        <v>1097</v>
      </c>
      <c r="E220" s="56">
        <v>1269</v>
      </c>
      <c r="F220" s="57"/>
      <c r="G220" s="55">
        <f>B220-C220</f>
        <v>23</v>
      </c>
      <c r="H220" s="56">
        <f>D220-E220</f>
        <v>-172</v>
      </c>
      <c r="I220" s="77">
        <f>IF(C220=0, "-", IF(G220/C220&lt;10, G220/C220, "&gt;999%"))</f>
        <v>7.4675324675324672E-2</v>
      </c>
      <c r="J220" s="78">
        <f>IF(E220=0, "-", IF(H220/E220&lt;10, H220/E220, "&gt;999%"))</f>
        <v>-0.1355397951142632</v>
      </c>
    </row>
    <row r="221" spans="1:10" s="38" customFormat="1" x14ac:dyDescent="0.2">
      <c r="A221" s="143" t="s">
        <v>660</v>
      </c>
      <c r="B221" s="32">
        <v>916</v>
      </c>
      <c r="C221" s="33">
        <v>959</v>
      </c>
      <c r="D221" s="32">
        <v>3158</v>
      </c>
      <c r="E221" s="33">
        <v>3806</v>
      </c>
      <c r="F221" s="34"/>
      <c r="G221" s="32">
        <f>B221-C221</f>
        <v>-43</v>
      </c>
      <c r="H221" s="33">
        <f>D221-E221</f>
        <v>-648</v>
      </c>
      <c r="I221" s="35">
        <f>IF(C221=0, "-", IF(G221/C221&lt;10, G221/C221, "&gt;999%"))</f>
        <v>-4.4838373305526591E-2</v>
      </c>
      <c r="J221" s="36">
        <f>IF(E221=0, "-", IF(H221/E221&lt;10, H221/E221, "&gt;999%"))</f>
        <v>-0.17025748817656333</v>
      </c>
    </row>
    <row r="222" spans="1:10" x14ac:dyDescent="0.2">
      <c r="A222" s="142"/>
      <c r="B222" s="63"/>
      <c r="C222" s="64"/>
      <c r="D222" s="63"/>
      <c r="E222" s="64"/>
      <c r="F222" s="65"/>
      <c r="G222" s="63"/>
      <c r="H222" s="64"/>
      <c r="I222" s="79"/>
      <c r="J222" s="80"/>
    </row>
    <row r="223" spans="1:10" x14ac:dyDescent="0.2">
      <c r="A223" s="111" t="s">
        <v>69</v>
      </c>
      <c r="B223" s="55"/>
      <c r="C223" s="56"/>
      <c r="D223" s="55"/>
      <c r="E223" s="56"/>
      <c r="F223" s="57"/>
      <c r="G223" s="55"/>
      <c r="H223" s="56"/>
      <c r="I223" s="77"/>
      <c r="J223" s="78"/>
    </row>
    <row r="224" spans="1:10" x14ac:dyDescent="0.2">
      <c r="A224" s="117" t="s">
        <v>534</v>
      </c>
      <c r="B224" s="55">
        <v>0</v>
      </c>
      <c r="C224" s="56">
        <v>0</v>
      </c>
      <c r="D224" s="55">
        <v>3</v>
      </c>
      <c r="E224" s="56">
        <v>0</v>
      </c>
      <c r="F224" s="57"/>
      <c r="G224" s="55">
        <f>B224-C224</f>
        <v>0</v>
      </c>
      <c r="H224" s="56">
        <f>D224-E224</f>
        <v>3</v>
      </c>
      <c r="I224" s="77" t="str">
        <f>IF(C224=0, "-", IF(G224/C224&lt;10, G224/C224, "&gt;999%"))</f>
        <v>-</v>
      </c>
      <c r="J224" s="78" t="str">
        <f>IF(E224=0, "-", IF(H224/E224&lt;10, H224/E224, "&gt;999%"))</f>
        <v>-</v>
      </c>
    </row>
    <row r="225" spans="1:10" s="38" customFormat="1" x14ac:dyDescent="0.2">
      <c r="A225" s="143" t="s">
        <v>661</v>
      </c>
      <c r="B225" s="32">
        <v>0</v>
      </c>
      <c r="C225" s="33">
        <v>0</v>
      </c>
      <c r="D225" s="32">
        <v>3</v>
      </c>
      <c r="E225" s="33">
        <v>0</v>
      </c>
      <c r="F225" s="34"/>
      <c r="G225" s="32">
        <f>B225-C225</f>
        <v>0</v>
      </c>
      <c r="H225" s="33">
        <f>D225-E225</f>
        <v>3</v>
      </c>
      <c r="I225" s="35" t="str">
        <f>IF(C225=0, "-", IF(G225/C225&lt;10, G225/C225, "&gt;999%"))</f>
        <v>-</v>
      </c>
      <c r="J225" s="36" t="str">
        <f>IF(E225=0, "-", IF(H225/E225&lt;10, H225/E225, "&gt;999%"))</f>
        <v>-</v>
      </c>
    </row>
    <row r="226" spans="1:10" x14ac:dyDescent="0.2">
      <c r="A226" s="142"/>
      <c r="B226" s="63"/>
      <c r="C226" s="64"/>
      <c r="D226" s="63"/>
      <c r="E226" s="64"/>
      <c r="F226" s="65"/>
      <c r="G226" s="63"/>
      <c r="H226" s="64"/>
      <c r="I226" s="79"/>
      <c r="J226" s="80"/>
    </row>
    <row r="227" spans="1:10" x14ac:dyDescent="0.2">
      <c r="A227" s="111" t="s">
        <v>108</v>
      </c>
      <c r="B227" s="55"/>
      <c r="C227" s="56"/>
      <c r="D227" s="55"/>
      <c r="E227" s="56"/>
      <c r="F227" s="57"/>
      <c r="G227" s="55"/>
      <c r="H227" s="56"/>
      <c r="I227" s="77"/>
      <c r="J227" s="78"/>
    </row>
    <row r="228" spans="1:10" x14ac:dyDescent="0.2">
      <c r="A228" s="117" t="s">
        <v>621</v>
      </c>
      <c r="B228" s="55">
        <v>7</v>
      </c>
      <c r="C228" s="56">
        <v>4</v>
      </c>
      <c r="D228" s="55">
        <v>50</v>
      </c>
      <c r="E228" s="56">
        <v>37</v>
      </c>
      <c r="F228" s="57"/>
      <c r="G228" s="55">
        <f>B228-C228</f>
        <v>3</v>
      </c>
      <c r="H228" s="56">
        <f>D228-E228</f>
        <v>13</v>
      </c>
      <c r="I228" s="77">
        <f>IF(C228=0, "-", IF(G228/C228&lt;10, G228/C228, "&gt;999%"))</f>
        <v>0.75</v>
      </c>
      <c r="J228" s="78">
        <f>IF(E228=0, "-", IF(H228/E228&lt;10, H228/E228, "&gt;999%"))</f>
        <v>0.35135135135135137</v>
      </c>
    </row>
    <row r="229" spans="1:10" x14ac:dyDescent="0.2">
      <c r="A229" s="117" t="s">
        <v>608</v>
      </c>
      <c r="B229" s="55">
        <v>3</v>
      </c>
      <c r="C229" s="56">
        <v>1</v>
      </c>
      <c r="D229" s="55">
        <v>9</v>
      </c>
      <c r="E229" s="56">
        <v>11</v>
      </c>
      <c r="F229" s="57"/>
      <c r="G229" s="55">
        <f>B229-C229</f>
        <v>2</v>
      </c>
      <c r="H229" s="56">
        <f>D229-E229</f>
        <v>-2</v>
      </c>
      <c r="I229" s="77">
        <f>IF(C229=0, "-", IF(G229/C229&lt;10, G229/C229, "&gt;999%"))</f>
        <v>2</v>
      </c>
      <c r="J229" s="78">
        <f>IF(E229=0, "-", IF(H229/E229&lt;10, H229/E229, "&gt;999%"))</f>
        <v>-0.18181818181818182</v>
      </c>
    </row>
    <row r="230" spans="1:10" x14ac:dyDescent="0.2">
      <c r="A230" s="117" t="s">
        <v>597</v>
      </c>
      <c r="B230" s="55">
        <v>45</v>
      </c>
      <c r="C230" s="56">
        <v>28</v>
      </c>
      <c r="D230" s="55">
        <v>161</v>
      </c>
      <c r="E230" s="56">
        <v>151</v>
      </c>
      <c r="F230" s="57"/>
      <c r="G230" s="55">
        <f>B230-C230</f>
        <v>17</v>
      </c>
      <c r="H230" s="56">
        <f>D230-E230</f>
        <v>10</v>
      </c>
      <c r="I230" s="77">
        <f>IF(C230=0, "-", IF(G230/C230&lt;10, G230/C230, "&gt;999%"))</f>
        <v>0.6071428571428571</v>
      </c>
      <c r="J230" s="78">
        <f>IF(E230=0, "-", IF(H230/E230&lt;10, H230/E230, "&gt;999%"))</f>
        <v>6.6225165562913912E-2</v>
      </c>
    </row>
    <row r="231" spans="1:10" x14ac:dyDescent="0.2">
      <c r="A231" s="117" t="s">
        <v>598</v>
      </c>
      <c r="B231" s="55">
        <v>7</v>
      </c>
      <c r="C231" s="56">
        <v>3</v>
      </c>
      <c r="D231" s="55">
        <v>18</v>
      </c>
      <c r="E231" s="56">
        <v>13</v>
      </c>
      <c r="F231" s="57"/>
      <c r="G231" s="55">
        <f>B231-C231</f>
        <v>4</v>
      </c>
      <c r="H231" s="56">
        <f>D231-E231</f>
        <v>5</v>
      </c>
      <c r="I231" s="77">
        <f>IF(C231=0, "-", IF(G231/C231&lt;10, G231/C231, "&gt;999%"))</f>
        <v>1.3333333333333333</v>
      </c>
      <c r="J231" s="78">
        <f>IF(E231=0, "-", IF(H231/E231&lt;10, H231/E231, "&gt;999%"))</f>
        <v>0.38461538461538464</v>
      </c>
    </row>
    <row r="232" spans="1:10" s="38" customFormat="1" x14ac:dyDescent="0.2">
      <c r="A232" s="143" t="s">
        <v>662</v>
      </c>
      <c r="B232" s="32">
        <v>62</v>
      </c>
      <c r="C232" s="33">
        <v>36</v>
      </c>
      <c r="D232" s="32">
        <v>238</v>
      </c>
      <c r="E232" s="33">
        <v>212</v>
      </c>
      <c r="F232" s="34"/>
      <c r="G232" s="32">
        <f>B232-C232</f>
        <v>26</v>
      </c>
      <c r="H232" s="33">
        <f>D232-E232</f>
        <v>26</v>
      </c>
      <c r="I232" s="35">
        <f>IF(C232=0, "-", IF(G232/C232&lt;10, G232/C232, "&gt;999%"))</f>
        <v>0.72222222222222221</v>
      </c>
      <c r="J232" s="36">
        <f>IF(E232=0, "-", IF(H232/E232&lt;10, H232/E232, "&gt;999%"))</f>
        <v>0.12264150943396226</v>
      </c>
    </row>
    <row r="233" spans="1:10" x14ac:dyDescent="0.2">
      <c r="A233" s="142"/>
      <c r="B233" s="63"/>
      <c r="C233" s="64"/>
      <c r="D233" s="63"/>
      <c r="E233" s="64"/>
      <c r="F233" s="65"/>
      <c r="G233" s="63"/>
      <c r="H233" s="64"/>
      <c r="I233" s="79"/>
      <c r="J233" s="80"/>
    </row>
    <row r="234" spans="1:10" x14ac:dyDescent="0.2">
      <c r="A234" s="111" t="s">
        <v>70</v>
      </c>
      <c r="B234" s="55"/>
      <c r="C234" s="56"/>
      <c r="D234" s="55"/>
      <c r="E234" s="56"/>
      <c r="F234" s="57"/>
      <c r="G234" s="55"/>
      <c r="H234" s="56"/>
      <c r="I234" s="77"/>
      <c r="J234" s="78"/>
    </row>
    <row r="235" spans="1:10" x14ac:dyDescent="0.2">
      <c r="A235" s="117" t="s">
        <v>417</v>
      </c>
      <c r="B235" s="55">
        <v>31</v>
      </c>
      <c r="C235" s="56">
        <v>30</v>
      </c>
      <c r="D235" s="55">
        <v>101</v>
      </c>
      <c r="E235" s="56">
        <v>93</v>
      </c>
      <c r="F235" s="57"/>
      <c r="G235" s="55">
        <f t="shared" ref="G235:G242" si="32">B235-C235</f>
        <v>1</v>
      </c>
      <c r="H235" s="56">
        <f t="shared" ref="H235:H242" si="33">D235-E235</f>
        <v>8</v>
      </c>
      <c r="I235" s="77">
        <f t="shared" ref="I235:I242" si="34">IF(C235=0, "-", IF(G235/C235&lt;10, G235/C235, "&gt;999%"))</f>
        <v>3.3333333333333333E-2</v>
      </c>
      <c r="J235" s="78">
        <f t="shared" ref="J235:J242" si="35">IF(E235=0, "-", IF(H235/E235&lt;10, H235/E235, "&gt;999%"))</f>
        <v>8.6021505376344093E-2</v>
      </c>
    </row>
    <row r="236" spans="1:10" x14ac:dyDescent="0.2">
      <c r="A236" s="117" t="s">
        <v>497</v>
      </c>
      <c r="B236" s="55">
        <v>7</v>
      </c>
      <c r="C236" s="56">
        <v>12</v>
      </c>
      <c r="D236" s="55">
        <v>27</v>
      </c>
      <c r="E236" s="56">
        <v>70</v>
      </c>
      <c r="F236" s="57"/>
      <c r="G236" s="55">
        <f t="shared" si="32"/>
        <v>-5</v>
      </c>
      <c r="H236" s="56">
        <f t="shared" si="33"/>
        <v>-43</v>
      </c>
      <c r="I236" s="77">
        <f t="shared" si="34"/>
        <v>-0.41666666666666669</v>
      </c>
      <c r="J236" s="78">
        <f t="shared" si="35"/>
        <v>-0.61428571428571432</v>
      </c>
    </row>
    <row r="237" spans="1:10" x14ac:dyDescent="0.2">
      <c r="A237" s="117" t="s">
        <v>341</v>
      </c>
      <c r="B237" s="55">
        <v>0</v>
      </c>
      <c r="C237" s="56">
        <v>4</v>
      </c>
      <c r="D237" s="55">
        <v>1</v>
      </c>
      <c r="E237" s="56">
        <v>6</v>
      </c>
      <c r="F237" s="57"/>
      <c r="G237" s="55">
        <f t="shared" si="32"/>
        <v>-4</v>
      </c>
      <c r="H237" s="56">
        <f t="shared" si="33"/>
        <v>-5</v>
      </c>
      <c r="I237" s="77">
        <f t="shared" si="34"/>
        <v>-1</v>
      </c>
      <c r="J237" s="78">
        <f t="shared" si="35"/>
        <v>-0.83333333333333337</v>
      </c>
    </row>
    <row r="238" spans="1:10" x14ac:dyDescent="0.2">
      <c r="A238" s="117" t="s">
        <v>498</v>
      </c>
      <c r="B238" s="55">
        <v>2</v>
      </c>
      <c r="C238" s="56">
        <v>5</v>
      </c>
      <c r="D238" s="55">
        <v>6</v>
      </c>
      <c r="E238" s="56">
        <v>15</v>
      </c>
      <c r="F238" s="57"/>
      <c r="G238" s="55">
        <f t="shared" si="32"/>
        <v>-3</v>
      </c>
      <c r="H238" s="56">
        <f t="shared" si="33"/>
        <v>-9</v>
      </c>
      <c r="I238" s="77">
        <f t="shared" si="34"/>
        <v>-0.6</v>
      </c>
      <c r="J238" s="78">
        <f t="shared" si="35"/>
        <v>-0.6</v>
      </c>
    </row>
    <row r="239" spans="1:10" x14ac:dyDescent="0.2">
      <c r="A239" s="117" t="s">
        <v>261</v>
      </c>
      <c r="B239" s="55">
        <v>9</v>
      </c>
      <c r="C239" s="56">
        <v>4</v>
      </c>
      <c r="D239" s="55">
        <v>29</v>
      </c>
      <c r="E239" s="56">
        <v>39</v>
      </c>
      <c r="F239" s="57"/>
      <c r="G239" s="55">
        <f t="shared" si="32"/>
        <v>5</v>
      </c>
      <c r="H239" s="56">
        <f t="shared" si="33"/>
        <v>-10</v>
      </c>
      <c r="I239" s="77">
        <f t="shared" si="34"/>
        <v>1.25</v>
      </c>
      <c r="J239" s="78">
        <f t="shared" si="35"/>
        <v>-0.25641025641025639</v>
      </c>
    </row>
    <row r="240" spans="1:10" x14ac:dyDescent="0.2">
      <c r="A240" s="117" t="s">
        <v>280</v>
      </c>
      <c r="B240" s="55">
        <v>0</v>
      </c>
      <c r="C240" s="56">
        <v>1</v>
      </c>
      <c r="D240" s="55">
        <v>1</v>
      </c>
      <c r="E240" s="56">
        <v>4</v>
      </c>
      <c r="F240" s="57"/>
      <c r="G240" s="55">
        <f t="shared" si="32"/>
        <v>-1</v>
      </c>
      <c r="H240" s="56">
        <f t="shared" si="33"/>
        <v>-3</v>
      </c>
      <c r="I240" s="77">
        <f t="shared" si="34"/>
        <v>-1</v>
      </c>
      <c r="J240" s="78">
        <f t="shared" si="35"/>
        <v>-0.75</v>
      </c>
    </row>
    <row r="241" spans="1:10" x14ac:dyDescent="0.2">
      <c r="A241" s="117" t="s">
        <v>296</v>
      </c>
      <c r="B241" s="55">
        <v>0</v>
      </c>
      <c r="C241" s="56">
        <v>0</v>
      </c>
      <c r="D241" s="55">
        <v>1</v>
      </c>
      <c r="E241" s="56">
        <v>0</v>
      </c>
      <c r="F241" s="57"/>
      <c r="G241" s="55">
        <f t="shared" si="32"/>
        <v>0</v>
      </c>
      <c r="H241" s="56">
        <f t="shared" si="33"/>
        <v>1</v>
      </c>
      <c r="I241" s="77" t="str">
        <f t="shared" si="34"/>
        <v>-</v>
      </c>
      <c r="J241" s="78" t="str">
        <f t="shared" si="35"/>
        <v>-</v>
      </c>
    </row>
    <row r="242" spans="1:10" s="38" customFormat="1" x14ac:dyDescent="0.2">
      <c r="A242" s="143" t="s">
        <v>663</v>
      </c>
      <c r="B242" s="32">
        <v>49</v>
      </c>
      <c r="C242" s="33">
        <v>56</v>
      </c>
      <c r="D242" s="32">
        <v>166</v>
      </c>
      <c r="E242" s="33">
        <v>227</v>
      </c>
      <c r="F242" s="34"/>
      <c r="G242" s="32">
        <f t="shared" si="32"/>
        <v>-7</v>
      </c>
      <c r="H242" s="33">
        <f t="shared" si="33"/>
        <v>-61</v>
      </c>
      <c r="I242" s="35">
        <f t="shared" si="34"/>
        <v>-0.125</v>
      </c>
      <c r="J242" s="36">
        <f t="shared" si="35"/>
        <v>-0.2687224669603524</v>
      </c>
    </row>
    <row r="243" spans="1:10" x14ac:dyDescent="0.2">
      <c r="A243" s="142"/>
      <c r="B243" s="63"/>
      <c r="C243" s="64"/>
      <c r="D243" s="63"/>
      <c r="E243" s="64"/>
      <c r="F243" s="65"/>
      <c r="G243" s="63"/>
      <c r="H243" s="64"/>
      <c r="I243" s="79"/>
      <c r="J243" s="80"/>
    </row>
    <row r="244" spans="1:10" x14ac:dyDescent="0.2">
      <c r="A244" s="111" t="s">
        <v>71</v>
      </c>
      <c r="B244" s="55"/>
      <c r="C244" s="56"/>
      <c r="D244" s="55"/>
      <c r="E244" s="56"/>
      <c r="F244" s="57"/>
      <c r="G244" s="55"/>
      <c r="H244" s="56"/>
      <c r="I244" s="77"/>
      <c r="J244" s="78"/>
    </row>
    <row r="245" spans="1:10" x14ac:dyDescent="0.2">
      <c r="A245" s="117" t="s">
        <v>431</v>
      </c>
      <c r="B245" s="55">
        <v>10</v>
      </c>
      <c r="C245" s="56">
        <v>17</v>
      </c>
      <c r="D245" s="55">
        <v>27</v>
      </c>
      <c r="E245" s="56">
        <v>52</v>
      </c>
      <c r="F245" s="57"/>
      <c r="G245" s="55">
        <f t="shared" ref="G245:G251" si="36">B245-C245</f>
        <v>-7</v>
      </c>
      <c r="H245" s="56">
        <f t="shared" ref="H245:H251" si="37">D245-E245</f>
        <v>-25</v>
      </c>
      <c r="I245" s="77">
        <f t="shared" ref="I245:I251" si="38">IF(C245=0, "-", IF(G245/C245&lt;10, G245/C245, "&gt;999%"))</f>
        <v>-0.41176470588235292</v>
      </c>
      <c r="J245" s="78">
        <f t="shared" ref="J245:J251" si="39">IF(E245=0, "-", IF(H245/E245&lt;10, H245/E245, "&gt;999%"))</f>
        <v>-0.48076923076923078</v>
      </c>
    </row>
    <row r="246" spans="1:10" x14ac:dyDescent="0.2">
      <c r="A246" s="117" t="s">
        <v>395</v>
      </c>
      <c r="B246" s="55">
        <v>13</v>
      </c>
      <c r="C246" s="56">
        <v>14</v>
      </c>
      <c r="D246" s="55">
        <v>57</v>
      </c>
      <c r="E246" s="56">
        <v>70</v>
      </c>
      <c r="F246" s="57"/>
      <c r="G246" s="55">
        <f t="shared" si="36"/>
        <v>-1</v>
      </c>
      <c r="H246" s="56">
        <f t="shared" si="37"/>
        <v>-13</v>
      </c>
      <c r="I246" s="77">
        <f t="shared" si="38"/>
        <v>-7.1428571428571425E-2</v>
      </c>
      <c r="J246" s="78">
        <f t="shared" si="39"/>
        <v>-0.18571428571428572</v>
      </c>
    </row>
    <row r="247" spans="1:10" x14ac:dyDescent="0.2">
      <c r="A247" s="117" t="s">
        <v>573</v>
      </c>
      <c r="B247" s="55">
        <v>17</v>
      </c>
      <c r="C247" s="56">
        <v>0</v>
      </c>
      <c r="D247" s="55">
        <v>32</v>
      </c>
      <c r="E247" s="56">
        <v>0</v>
      </c>
      <c r="F247" s="57"/>
      <c r="G247" s="55">
        <f t="shared" si="36"/>
        <v>17</v>
      </c>
      <c r="H247" s="56">
        <f t="shared" si="37"/>
        <v>32</v>
      </c>
      <c r="I247" s="77" t="str">
        <f t="shared" si="38"/>
        <v>-</v>
      </c>
      <c r="J247" s="78" t="str">
        <f t="shared" si="39"/>
        <v>-</v>
      </c>
    </row>
    <row r="248" spans="1:10" x14ac:dyDescent="0.2">
      <c r="A248" s="117" t="s">
        <v>474</v>
      </c>
      <c r="B248" s="55">
        <v>68</v>
      </c>
      <c r="C248" s="56">
        <v>69</v>
      </c>
      <c r="D248" s="55">
        <v>182</v>
      </c>
      <c r="E248" s="56">
        <v>228</v>
      </c>
      <c r="F248" s="57"/>
      <c r="G248" s="55">
        <f t="shared" si="36"/>
        <v>-1</v>
      </c>
      <c r="H248" s="56">
        <f t="shared" si="37"/>
        <v>-46</v>
      </c>
      <c r="I248" s="77">
        <f t="shared" si="38"/>
        <v>-1.4492753623188406E-2</v>
      </c>
      <c r="J248" s="78">
        <f t="shared" si="39"/>
        <v>-0.20175438596491227</v>
      </c>
    </row>
    <row r="249" spans="1:10" x14ac:dyDescent="0.2">
      <c r="A249" s="117" t="s">
        <v>396</v>
      </c>
      <c r="B249" s="55">
        <v>0</v>
      </c>
      <c r="C249" s="56">
        <v>1</v>
      </c>
      <c r="D249" s="55">
        <v>0</v>
      </c>
      <c r="E249" s="56">
        <v>9</v>
      </c>
      <c r="F249" s="57"/>
      <c r="G249" s="55">
        <f t="shared" si="36"/>
        <v>-1</v>
      </c>
      <c r="H249" s="56">
        <f t="shared" si="37"/>
        <v>-9</v>
      </c>
      <c r="I249" s="77">
        <f t="shared" si="38"/>
        <v>-1</v>
      </c>
      <c r="J249" s="78">
        <f t="shared" si="39"/>
        <v>-1</v>
      </c>
    </row>
    <row r="250" spans="1:10" x14ac:dyDescent="0.2">
      <c r="A250" s="117" t="s">
        <v>475</v>
      </c>
      <c r="B250" s="55">
        <v>27</v>
      </c>
      <c r="C250" s="56">
        <v>27</v>
      </c>
      <c r="D250" s="55">
        <v>105</v>
      </c>
      <c r="E250" s="56">
        <v>98</v>
      </c>
      <c r="F250" s="57"/>
      <c r="G250" s="55">
        <f t="shared" si="36"/>
        <v>0</v>
      </c>
      <c r="H250" s="56">
        <f t="shared" si="37"/>
        <v>7</v>
      </c>
      <c r="I250" s="77">
        <f t="shared" si="38"/>
        <v>0</v>
      </c>
      <c r="J250" s="78">
        <f t="shared" si="39"/>
        <v>7.1428571428571425E-2</v>
      </c>
    </row>
    <row r="251" spans="1:10" s="38" customFormat="1" x14ac:dyDescent="0.2">
      <c r="A251" s="143" t="s">
        <v>664</v>
      </c>
      <c r="B251" s="32">
        <v>135</v>
      </c>
      <c r="C251" s="33">
        <v>128</v>
      </c>
      <c r="D251" s="32">
        <v>403</v>
      </c>
      <c r="E251" s="33">
        <v>457</v>
      </c>
      <c r="F251" s="34"/>
      <c r="G251" s="32">
        <f t="shared" si="36"/>
        <v>7</v>
      </c>
      <c r="H251" s="33">
        <f t="shared" si="37"/>
        <v>-54</v>
      </c>
      <c r="I251" s="35">
        <f t="shared" si="38"/>
        <v>5.46875E-2</v>
      </c>
      <c r="J251" s="36">
        <f t="shared" si="39"/>
        <v>-0.11816192560175055</v>
      </c>
    </row>
    <row r="252" spans="1:10" x14ac:dyDescent="0.2">
      <c r="A252" s="142"/>
      <c r="B252" s="63"/>
      <c r="C252" s="64"/>
      <c r="D252" s="63"/>
      <c r="E252" s="64"/>
      <c r="F252" s="65"/>
      <c r="G252" s="63"/>
      <c r="H252" s="64"/>
      <c r="I252" s="79"/>
      <c r="J252" s="80"/>
    </row>
    <row r="253" spans="1:10" x14ac:dyDescent="0.2">
      <c r="A253" s="111" t="s">
        <v>109</v>
      </c>
      <c r="B253" s="55"/>
      <c r="C253" s="56"/>
      <c r="D253" s="55"/>
      <c r="E253" s="56"/>
      <c r="F253" s="57"/>
      <c r="G253" s="55"/>
      <c r="H253" s="56"/>
      <c r="I253" s="77"/>
      <c r="J253" s="78"/>
    </row>
    <row r="254" spans="1:10" x14ac:dyDescent="0.2">
      <c r="A254" s="117" t="s">
        <v>109</v>
      </c>
      <c r="B254" s="55">
        <v>45</v>
      </c>
      <c r="C254" s="56">
        <v>48</v>
      </c>
      <c r="D254" s="55">
        <v>210</v>
      </c>
      <c r="E254" s="56">
        <v>285</v>
      </c>
      <c r="F254" s="57"/>
      <c r="G254" s="55">
        <f>B254-C254</f>
        <v>-3</v>
      </c>
      <c r="H254" s="56">
        <f>D254-E254</f>
        <v>-75</v>
      </c>
      <c r="I254" s="77">
        <f>IF(C254=0, "-", IF(G254/C254&lt;10, G254/C254, "&gt;999%"))</f>
        <v>-6.25E-2</v>
      </c>
      <c r="J254" s="78">
        <f>IF(E254=0, "-", IF(H254/E254&lt;10, H254/E254, "&gt;999%"))</f>
        <v>-0.26315789473684209</v>
      </c>
    </row>
    <row r="255" spans="1:10" s="38" customFormat="1" x14ac:dyDescent="0.2">
      <c r="A255" s="143" t="s">
        <v>665</v>
      </c>
      <c r="B255" s="32">
        <v>45</v>
      </c>
      <c r="C255" s="33">
        <v>48</v>
      </c>
      <c r="D255" s="32">
        <v>210</v>
      </c>
      <c r="E255" s="33">
        <v>285</v>
      </c>
      <c r="F255" s="34"/>
      <c r="G255" s="32">
        <f>B255-C255</f>
        <v>-3</v>
      </c>
      <c r="H255" s="33">
        <f>D255-E255</f>
        <v>-75</v>
      </c>
      <c r="I255" s="35">
        <f>IF(C255=0, "-", IF(G255/C255&lt;10, G255/C255, "&gt;999%"))</f>
        <v>-6.25E-2</v>
      </c>
      <c r="J255" s="36">
        <f>IF(E255=0, "-", IF(H255/E255&lt;10, H255/E255, "&gt;999%"))</f>
        <v>-0.26315789473684209</v>
      </c>
    </row>
    <row r="256" spans="1:10" x14ac:dyDescent="0.2">
      <c r="A256" s="142"/>
      <c r="B256" s="63"/>
      <c r="C256" s="64"/>
      <c r="D256" s="63"/>
      <c r="E256" s="64"/>
      <c r="F256" s="65"/>
      <c r="G256" s="63"/>
      <c r="H256" s="64"/>
      <c r="I256" s="79"/>
      <c r="J256" s="80"/>
    </row>
    <row r="257" spans="1:10" x14ac:dyDescent="0.2">
      <c r="A257" s="111" t="s">
        <v>72</v>
      </c>
      <c r="B257" s="55"/>
      <c r="C257" s="56"/>
      <c r="D257" s="55"/>
      <c r="E257" s="56"/>
      <c r="F257" s="57"/>
      <c r="G257" s="55"/>
      <c r="H257" s="56"/>
      <c r="I257" s="77"/>
      <c r="J257" s="78"/>
    </row>
    <row r="258" spans="1:10" x14ac:dyDescent="0.2">
      <c r="A258" s="117" t="s">
        <v>308</v>
      </c>
      <c r="B258" s="55">
        <v>54</v>
      </c>
      <c r="C258" s="56">
        <v>90</v>
      </c>
      <c r="D258" s="55">
        <v>289</v>
      </c>
      <c r="E258" s="56">
        <v>383</v>
      </c>
      <c r="F258" s="57"/>
      <c r="G258" s="55">
        <f t="shared" ref="G258:G269" si="40">B258-C258</f>
        <v>-36</v>
      </c>
      <c r="H258" s="56">
        <f t="shared" ref="H258:H269" si="41">D258-E258</f>
        <v>-94</v>
      </c>
      <c r="I258" s="77">
        <f t="shared" ref="I258:I269" si="42">IF(C258=0, "-", IF(G258/C258&lt;10, G258/C258, "&gt;999%"))</f>
        <v>-0.4</v>
      </c>
      <c r="J258" s="78">
        <f t="shared" ref="J258:J269" si="43">IF(E258=0, "-", IF(H258/E258&lt;10, H258/E258, "&gt;999%"))</f>
        <v>-0.24543080939947781</v>
      </c>
    </row>
    <row r="259" spans="1:10" x14ac:dyDescent="0.2">
      <c r="A259" s="117" t="s">
        <v>209</v>
      </c>
      <c r="B259" s="55">
        <v>301</v>
      </c>
      <c r="C259" s="56">
        <v>487</v>
      </c>
      <c r="D259" s="55">
        <v>1492</v>
      </c>
      <c r="E259" s="56">
        <v>2036</v>
      </c>
      <c r="F259" s="57"/>
      <c r="G259" s="55">
        <f t="shared" si="40"/>
        <v>-186</v>
      </c>
      <c r="H259" s="56">
        <f t="shared" si="41"/>
        <v>-544</v>
      </c>
      <c r="I259" s="77">
        <f t="shared" si="42"/>
        <v>-0.38193018480492813</v>
      </c>
      <c r="J259" s="78">
        <f t="shared" si="43"/>
        <v>-0.26719056974459726</v>
      </c>
    </row>
    <row r="260" spans="1:10" x14ac:dyDescent="0.2">
      <c r="A260" s="117" t="s">
        <v>243</v>
      </c>
      <c r="B260" s="55">
        <v>4</v>
      </c>
      <c r="C260" s="56">
        <v>5</v>
      </c>
      <c r="D260" s="55">
        <v>15</v>
      </c>
      <c r="E260" s="56">
        <v>44</v>
      </c>
      <c r="F260" s="57"/>
      <c r="G260" s="55">
        <f t="shared" si="40"/>
        <v>-1</v>
      </c>
      <c r="H260" s="56">
        <f t="shared" si="41"/>
        <v>-29</v>
      </c>
      <c r="I260" s="77">
        <f t="shared" si="42"/>
        <v>-0.2</v>
      </c>
      <c r="J260" s="78">
        <f t="shared" si="43"/>
        <v>-0.65909090909090906</v>
      </c>
    </row>
    <row r="261" spans="1:10" x14ac:dyDescent="0.2">
      <c r="A261" s="117" t="s">
        <v>173</v>
      </c>
      <c r="B261" s="55">
        <v>57</v>
      </c>
      <c r="C261" s="56">
        <v>168</v>
      </c>
      <c r="D261" s="55">
        <v>299</v>
      </c>
      <c r="E261" s="56">
        <v>639</v>
      </c>
      <c r="F261" s="57"/>
      <c r="G261" s="55">
        <f t="shared" si="40"/>
        <v>-111</v>
      </c>
      <c r="H261" s="56">
        <f t="shared" si="41"/>
        <v>-340</v>
      </c>
      <c r="I261" s="77">
        <f t="shared" si="42"/>
        <v>-0.6607142857142857</v>
      </c>
      <c r="J261" s="78">
        <f t="shared" si="43"/>
        <v>-0.53208137715179971</v>
      </c>
    </row>
    <row r="262" spans="1:10" x14ac:dyDescent="0.2">
      <c r="A262" s="117" t="s">
        <v>182</v>
      </c>
      <c r="B262" s="55">
        <v>108</v>
      </c>
      <c r="C262" s="56">
        <v>102</v>
      </c>
      <c r="D262" s="55">
        <v>566</v>
      </c>
      <c r="E262" s="56">
        <v>509</v>
      </c>
      <c r="F262" s="57"/>
      <c r="G262" s="55">
        <f t="shared" si="40"/>
        <v>6</v>
      </c>
      <c r="H262" s="56">
        <f t="shared" si="41"/>
        <v>57</v>
      </c>
      <c r="I262" s="77">
        <f t="shared" si="42"/>
        <v>5.8823529411764705E-2</v>
      </c>
      <c r="J262" s="78">
        <f t="shared" si="43"/>
        <v>0.11198428290766209</v>
      </c>
    </row>
    <row r="263" spans="1:10" x14ac:dyDescent="0.2">
      <c r="A263" s="117" t="s">
        <v>210</v>
      </c>
      <c r="B263" s="55">
        <v>0</v>
      </c>
      <c r="C263" s="56">
        <v>0</v>
      </c>
      <c r="D263" s="55">
        <v>0</v>
      </c>
      <c r="E263" s="56">
        <v>1</v>
      </c>
      <c r="F263" s="57"/>
      <c r="G263" s="55">
        <f t="shared" si="40"/>
        <v>0</v>
      </c>
      <c r="H263" s="56">
        <f t="shared" si="41"/>
        <v>-1</v>
      </c>
      <c r="I263" s="77" t="str">
        <f t="shared" si="42"/>
        <v>-</v>
      </c>
      <c r="J263" s="78">
        <f t="shared" si="43"/>
        <v>-1</v>
      </c>
    </row>
    <row r="264" spans="1:10" x14ac:dyDescent="0.2">
      <c r="A264" s="117" t="s">
        <v>397</v>
      </c>
      <c r="B264" s="55">
        <v>99</v>
      </c>
      <c r="C264" s="56">
        <v>0</v>
      </c>
      <c r="D264" s="55">
        <v>639</v>
      </c>
      <c r="E264" s="56">
        <v>0</v>
      </c>
      <c r="F264" s="57"/>
      <c r="G264" s="55">
        <f t="shared" si="40"/>
        <v>99</v>
      </c>
      <c r="H264" s="56">
        <f t="shared" si="41"/>
        <v>639</v>
      </c>
      <c r="I264" s="77" t="str">
        <f t="shared" si="42"/>
        <v>-</v>
      </c>
      <c r="J264" s="78" t="str">
        <f t="shared" si="43"/>
        <v>-</v>
      </c>
    </row>
    <row r="265" spans="1:10" x14ac:dyDescent="0.2">
      <c r="A265" s="117" t="s">
        <v>476</v>
      </c>
      <c r="B265" s="55">
        <v>51</v>
      </c>
      <c r="C265" s="56">
        <v>61</v>
      </c>
      <c r="D265" s="55">
        <v>203</v>
      </c>
      <c r="E265" s="56">
        <v>280</v>
      </c>
      <c r="F265" s="57"/>
      <c r="G265" s="55">
        <f t="shared" si="40"/>
        <v>-10</v>
      </c>
      <c r="H265" s="56">
        <f t="shared" si="41"/>
        <v>-77</v>
      </c>
      <c r="I265" s="77">
        <f t="shared" si="42"/>
        <v>-0.16393442622950818</v>
      </c>
      <c r="J265" s="78">
        <f t="shared" si="43"/>
        <v>-0.27500000000000002</v>
      </c>
    </row>
    <row r="266" spans="1:10" x14ac:dyDescent="0.2">
      <c r="A266" s="117" t="s">
        <v>211</v>
      </c>
      <c r="B266" s="55">
        <v>0</v>
      </c>
      <c r="C266" s="56">
        <v>0</v>
      </c>
      <c r="D266" s="55">
        <v>0</v>
      </c>
      <c r="E266" s="56">
        <v>17</v>
      </c>
      <c r="F266" s="57"/>
      <c r="G266" s="55">
        <f t="shared" si="40"/>
        <v>0</v>
      </c>
      <c r="H266" s="56">
        <f t="shared" si="41"/>
        <v>-17</v>
      </c>
      <c r="I266" s="77" t="str">
        <f t="shared" si="42"/>
        <v>-</v>
      </c>
      <c r="J266" s="78">
        <f t="shared" si="43"/>
        <v>-1</v>
      </c>
    </row>
    <row r="267" spans="1:10" x14ac:dyDescent="0.2">
      <c r="A267" s="117" t="s">
        <v>432</v>
      </c>
      <c r="B267" s="55">
        <v>226</v>
      </c>
      <c r="C267" s="56">
        <v>320</v>
      </c>
      <c r="D267" s="55">
        <v>794</v>
      </c>
      <c r="E267" s="56">
        <v>1278</v>
      </c>
      <c r="F267" s="57"/>
      <c r="G267" s="55">
        <f t="shared" si="40"/>
        <v>-94</v>
      </c>
      <c r="H267" s="56">
        <f t="shared" si="41"/>
        <v>-484</v>
      </c>
      <c r="I267" s="77">
        <f t="shared" si="42"/>
        <v>-0.29375000000000001</v>
      </c>
      <c r="J267" s="78">
        <f t="shared" si="43"/>
        <v>-0.37871674491392804</v>
      </c>
    </row>
    <row r="268" spans="1:10" x14ac:dyDescent="0.2">
      <c r="A268" s="117" t="s">
        <v>273</v>
      </c>
      <c r="B268" s="55">
        <v>54</v>
      </c>
      <c r="C268" s="56">
        <v>48</v>
      </c>
      <c r="D268" s="55">
        <v>197</v>
      </c>
      <c r="E268" s="56">
        <v>230</v>
      </c>
      <c r="F268" s="57"/>
      <c r="G268" s="55">
        <f t="shared" si="40"/>
        <v>6</v>
      </c>
      <c r="H268" s="56">
        <f t="shared" si="41"/>
        <v>-33</v>
      </c>
      <c r="I268" s="77">
        <f t="shared" si="42"/>
        <v>0.125</v>
      </c>
      <c r="J268" s="78">
        <f t="shared" si="43"/>
        <v>-0.14347826086956522</v>
      </c>
    </row>
    <row r="269" spans="1:10" s="38" customFormat="1" x14ac:dyDescent="0.2">
      <c r="A269" s="143" t="s">
        <v>666</v>
      </c>
      <c r="B269" s="32">
        <v>954</v>
      </c>
      <c r="C269" s="33">
        <v>1281</v>
      </c>
      <c r="D269" s="32">
        <v>4494</v>
      </c>
      <c r="E269" s="33">
        <v>5417</v>
      </c>
      <c r="F269" s="34"/>
      <c r="G269" s="32">
        <f t="shared" si="40"/>
        <v>-327</v>
      </c>
      <c r="H269" s="33">
        <f t="shared" si="41"/>
        <v>-923</v>
      </c>
      <c r="I269" s="35">
        <f t="shared" si="42"/>
        <v>-0.25526932084309134</v>
      </c>
      <c r="J269" s="36">
        <f t="shared" si="43"/>
        <v>-0.1703895144914159</v>
      </c>
    </row>
    <row r="270" spans="1:10" x14ac:dyDescent="0.2">
      <c r="A270" s="142"/>
      <c r="B270" s="63"/>
      <c r="C270" s="64"/>
      <c r="D270" s="63"/>
      <c r="E270" s="64"/>
      <c r="F270" s="65"/>
      <c r="G270" s="63"/>
      <c r="H270" s="64"/>
      <c r="I270" s="79"/>
      <c r="J270" s="80"/>
    </row>
    <row r="271" spans="1:10" x14ac:dyDescent="0.2">
      <c r="A271" s="111" t="s">
        <v>73</v>
      </c>
      <c r="B271" s="55"/>
      <c r="C271" s="56"/>
      <c r="D271" s="55"/>
      <c r="E271" s="56"/>
      <c r="F271" s="57"/>
      <c r="G271" s="55"/>
      <c r="H271" s="56"/>
      <c r="I271" s="77"/>
      <c r="J271" s="78"/>
    </row>
    <row r="272" spans="1:10" x14ac:dyDescent="0.2">
      <c r="A272" s="117" t="s">
        <v>362</v>
      </c>
      <c r="B272" s="55">
        <v>3</v>
      </c>
      <c r="C272" s="56">
        <v>3</v>
      </c>
      <c r="D272" s="55">
        <v>3</v>
      </c>
      <c r="E272" s="56">
        <v>9</v>
      </c>
      <c r="F272" s="57"/>
      <c r="G272" s="55">
        <f>B272-C272</f>
        <v>0</v>
      </c>
      <c r="H272" s="56">
        <f>D272-E272</f>
        <v>-6</v>
      </c>
      <c r="I272" s="77">
        <f>IF(C272=0, "-", IF(G272/C272&lt;10, G272/C272, "&gt;999%"))</f>
        <v>0</v>
      </c>
      <c r="J272" s="78">
        <f>IF(E272=0, "-", IF(H272/E272&lt;10, H272/E272, "&gt;999%"))</f>
        <v>-0.66666666666666663</v>
      </c>
    </row>
    <row r="273" spans="1:10" x14ac:dyDescent="0.2">
      <c r="A273" s="117" t="s">
        <v>520</v>
      </c>
      <c r="B273" s="55">
        <v>0</v>
      </c>
      <c r="C273" s="56">
        <v>0</v>
      </c>
      <c r="D273" s="55">
        <v>5</v>
      </c>
      <c r="E273" s="56">
        <v>14</v>
      </c>
      <c r="F273" s="57"/>
      <c r="G273" s="55">
        <f>B273-C273</f>
        <v>0</v>
      </c>
      <c r="H273" s="56">
        <f>D273-E273</f>
        <v>-9</v>
      </c>
      <c r="I273" s="77" t="str">
        <f>IF(C273=0, "-", IF(G273/C273&lt;10, G273/C273, "&gt;999%"))</f>
        <v>-</v>
      </c>
      <c r="J273" s="78">
        <f>IF(E273=0, "-", IF(H273/E273&lt;10, H273/E273, "&gt;999%"))</f>
        <v>-0.6428571428571429</v>
      </c>
    </row>
    <row r="274" spans="1:10" s="38" customFormat="1" x14ac:dyDescent="0.2">
      <c r="A274" s="143" t="s">
        <v>667</v>
      </c>
      <c r="B274" s="32">
        <v>3</v>
      </c>
      <c r="C274" s="33">
        <v>3</v>
      </c>
      <c r="D274" s="32">
        <v>8</v>
      </c>
      <c r="E274" s="33">
        <v>23</v>
      </c>
      <c r="F274" s="34"/>
      <c r="G274" s="32">
        <f>B274-C274</f>
        <v>0</v>
      </c>
      <c r="H274" s="33">
        <f>D274-E274</f>
        <v>-15</v>
      </c>
      <c r="I274" s="35">
        <f>IF(C274=0, "-", IF(G274/C274&lt;10, G274/C274, "&gt;999%"))</f>
        <v>0</v>
      </c>
      <c r="J274" s="36">
        <f>IF(E274=0, "-", IF(H274/E274&lt;10, H274/E274, "&gt;999%"))</f>
        <v>-0.65217391304347827</v>
      </c>
    </row>
    <row r="275" spans="1:10" x14ac:dyDescent="0.2">
      <c r="A275" s="142"/>
      <c r="B275" s="63"/>
      <c r="C275" s="64"/>
      <c r="D275" s="63"/>
      <c r="E275" s="64"/>
      <c r="F275" s="65"/>
      <c r="G275" s="63"/>
      <c r="H275" s="64"/>
      <c r="I275" s="79"/>
      <c r="J275" s="80"/>
    </row>
    <row r="276" spans="1:10" x14ac:dyDescent="0.2">
      <c r="A276" s="111" t="s">
        <v>74</v>
      </c>
      <c r="B276" s="55"/>
      <c r="C276" s="56"/>
      <c r="D276" s="55"/>
      <c r="E276" s="56"/>
      <c r="F276" s="57"/>
      <c r="G276" s="55"/>
      <c r="H276" s="56"/>
      <c r="I276" s="77"/>
      <c r="J276" s="78"/>
    </row>
    <row r="277" spans="1:10" x14ac:dyDescent="0.2">
      <c r="A277" s="117" t="s">
        <v>521</v>
      </c>
      <c r="B277" s="55">
        <v>34</v>
      </c>
      <c r="C277" s="56">
        <v>36</v>
      </c>
      <c r="D277" s="55">
        <v>88</v>
      </c>
      <c r="E277" s="56">
        <v>124</v>
      </c>
      <c r="F277" s="57"/>
      <c r="G277" s="55">
        <f t="shared" ref="G277:G283" si="44">B277-C277</f>
        <v>-2</v>
      </c>
      <c r="H277" s="56">
        <f t="shared" ref="H277:H283" si="45">D277-E277</f>
        <v>-36</v>
      </c>
      <c r="I277" s="77">
        <f t="shared" ref="I277:I283" si="46">IF(C277=0, "-", IF(G277/C277&lt;10, G277/C277, "&gt;999%"))</f>
        <v>-5.5555555555555552E-2</v>
      </c>
      <c r="J277" s="78">
        <f t="shared" ref="J277:J283" si="47">IF(E277=0, "-", IF(H277/E277&lt;10, H277/E277, "&gt;999%"))</f>
        <v>-0.29032258064516131</v>
      </c>
    </row>
    <row r="278" spans="1:10" x14ac:dyDescent="0.2">
      <c r="A278" s="117" t="s">
        <v>454</v>
      </c>
      <c r="B278" s="55">
        <v>67</v>
      </c>
      <c r="C278" s="56">
        <v>54</v>
      </c>
      <c r="D278" s="55">
        <v>137</v>
      </c>
      <c r="E278" s="56">
        <v>209</v>
      </c>
      <c r="F278" s="57"/>
      <c r="G278" s="55">
        <f t="shared" si="44"/>
        <v>13</v>
      </c>
      <c r="H278" s="56">
        <f t="shared" si="45"/>
        <v>-72</v>
      </c>
      <c r="I278" s="77">
        <f t="shared" si="46"/>
        <v>0.24074074074074073</v>
      </c>
      <c r="J278" s="78">
        <f t="shared" si="47"/>
        <v>-0.34449760765550241</v>
      </c>
    </row>
    <row r="279" spans="1:10" x14ac:dyDescent="0.2">
      <c r="A279" s="117" t="s">
        <v>522</v>
      </c>
      <c r="B279" s="55">
        <v>4</v>
      </c>
      <c r="C279" s="56">
        <v>8</v>
      </c>
      <c r="D279" s="55">
        <v>15</v>
      </c>
      <c r="E279" s="56">
        <v>23</v>
      </c>
      <c r="F279" s="57"/>
      <c r="G279" s="55">
        <f t="shared" si="44"/>
        <v>-4</v>
      </c>
      <c r="H279" s="56">
        <f t="shared" si="45"/>
        <v>-8</v>
      </c>
      <c r="I279" s="77">
        <f t="shared" si="46"/>
        <v>-0.5</v>
      </c>
      <c r="J279" s="78">
        <f t="shared" si="47"/>
        <v>-0.34782608695652173</v>
      </c>
    </row>
    <row r="280" spans="1:10" x14ac:dyDescent="0.2">
      <c r="A280" s="117" t="s">
        <v>455</v>
      </c>
      <c r="B280" s="55">
        <v>55</v>
      </c>
      <c r="C280" s="56">
        <v>55</v>
      </c>
      <c r="D280" s="55">
        <v>164</v>
      </c>
      <c r="E280" s="56">
        <v>206</v>
      </c>
      <c r="F280" s="57"/>
      <c r="G280" s="55">
        <f t="shared" si="44"/>
        <v>0</v>
      </c>
      <c r="H280" s="56">
        <f t="shared" si="45"/>
        <v>-42</v>
      </c>
      <c r="I280" s="77">
        <f t="shared" si="46"/>
        <v>0</v>
      </c>
      <c r="J280" s="78">
        <f t="shared" si="47"/>
        <v>-0.20388349514563106</v>
      </c>
    </row>
    <row r="281" spans="1:10" x14ac:dyDescent="0.2">
      <c r="A281" s="117" t="s">
        <v>499</v>
      </c>
      <c r="B281" s="55">
        <v>37</v>
      </c>
      <c r="C281" s="56">
        <v>31</v>
      </c>
      <c r="D281" s="55">
        <v>166</v>
      </c>
      <c r="E281" s="56">
        <v>197</v>
      </c>
      <c r="F281" s="57"/>
      <c r="G281" s="55">
        <f t="shared" si="44"/>
        <v>6</v>
      </c>
      <c r="H281" s="56">
        <f t="shared" si="45"/>
        <v>-31</v>
      </c>
      <c r="I281" s="77">
        <f t="shared" si="46"/>
        <v>0.19354838709677419</v>
      </c>
      <c r="J281" s="78">
        <f t="shared" si="47"/>
        <v>-0.15736040609137056</v>
      </c>
    </row>
    <row r="282" spans="1:10" x14ac:dyDescent="0.2">
      <c r="A282" s="117" t="s">
        <v>500</v>
      </c>
      <c r="B282" s="55">
        <v>22</v>
      </c>
      <c r="C282" s="56">
        <v>21</v>
      </c>
      <c r="D282" s="55">
        <v>64</v>
      </c>
      <c r="E282" s="56">
        <v>93</v>
      </c>
      <c r="F282" s="57"/>
      <c r="G282" s="55">
        <f t="shared" si="44"/>
        <v>1</v>
      </c>
      <c r="H282" s="56">
        <f t="shared" si="45"/>
        <v>-29</v>
      </c>
      <c r="I282" s="77">
        <f t="shared" si="46"/>
        <v>4.7619047619047616E-2</v>
      </c>
      <c r="J282" s="78">
        <f t="shared" si="47"/>
        <v>-0.31182795698924731</v>
      </c>
    </row>
    <row r="283" spans="1:10" s="38" customFormat="1" x14ac:dyDescent="0.2">
      <c r="A283" s="143" t="s">
        <v>668</v>
      </c>
      <c r="B283" s="32">
        <v>219</v>
      </c>
      <c r="C283" s="33">
        <v>205</v>
      </c>
      <c r="D283" s="32">
        <v>634</v>
      </c>
      <c r="E283" s="33">
        <v>852</v>
      </c>
      <c r="F283" s="34"/>
      <c r="G283" s="32">
        <f t="shared" si="44"/>
        <v>14</v>
      </c>
      <c r="H283" s="33">
        <f t="shared" si="45"/>
        <v>-218</v>
      </c>
      <c r="I283" s="35">
        <f t="shared" si="46"/>
        <v>6.8292682926829273E-2</v>
      </c>
      <c r="J283" s="36">
        <f t="shared" si="47"/>
        <v>-0.25586854460093894</v>
      </c>
    </row>
    <row r="284" spans="1:10" x14ac:dyDescent="0.2">
      <c r="A284" s="142"/>
      <c r="B284" s="63"/>
      <c r="C284" s="64"/>
      <c r="D284" s="63"/>
      <c r="E284" s="64"/>
      <c r="F284" s="65"/>
      <c r="G284" s="63"/>
      <c r="H284" s="64"/>
      <c r="I284" s="79"/>
      <c r="J284" s="80"/>
    </row>
    <row r="285" spans="1:10" x14ac:dyDescent="0.2">
      <c r="A285" s="111" t="s">
        <v>75</v>
      </c>
      <c r="B285" s="55"/>
      <c r="C285" s="56"/>
      <c r="D285" s="55"/>
      <c r="E285" s="56"/>
      <c r="F285" s="57"/>
      <c r="G285" s="55"/>
      <c r="H285" s="56"/>
      <c r="I285" s="77"/>
      <c r="J285" s="78"/>
    </row>
    <row r="286" spans="1:10" x14ac:dyDescent="0.2">
      <c r="A286" s="117" t="s">
        <v>477</v>
      </c>
      <c r="B286" s="55">
        <v>16</v>
      </c>
      <c r="C286" s="56">
        <v>3</v>
      </c>
      <c r="D286" s="55">
        <v>32</v>
      </c>
      <c r="E286" s="56">
        <v>12</v>
      </c>
      <c r="F286" s="57"/>
      <c r="G286" s="55">
        <f t="shared" ref="G286:G291" si="48">B286-C286</f>
        <v>13</v>
      </c>
      <c r="H286" s="56">
        <f t="shared" ref="H286:H291" si="49">D286-E286</f>
        <v>20</v>
      </c>
      <c r="I286" s="77">
        <f t="shared" ref="I286:I291" si="50">IF(C286=0, "-", IF(G286/C286&lt;10, G286/C286, "&gt;999%"))</f>
        <v>4.333333333333333</v>
      </c>
      <c r="J286" s="78">
        <f t="shared" ref="J286:J291" si="51">IF(E286=0, "-", IF(H286/E286&lt;10, H286/E286, "&gt;999%"))</f>
        <v>1.6666666666666667</v>
      </c>
    </row>
    <row r="287" spans="1:10" x14ac:dyDescent="0.2">
      <c r="A287" s="117" t="s">
        <v>549</v>
      </c>
      <c r="B287" s="55">
        <v>28</v>
      </c>
      <c r="C287" s="56">
        <v>37</v>
      </c>
      <c r="D287" s="55">
        <v>82</v>
      </c>
      <c r="E287" s="56">
        <v>129</v>
      </c>
      <c r="F287" s="57"/>
      <c r="G287" s="55">
        <f t="shared" si="48"/>
        <v>-9</v>
      </c>
      <c r="H287" s="56">
        <f t="shared" si="49"/>
        <v>-47</v>
      </c>
      <c r="I287" s="77">
        <f t="shared" si="50"/>
        <v>-0.24324324324324326</v>
      </c>
      <c r="J287" s="78">
        <f t="shared" si="51"/>
        <v>-0.36434108527131781</v>
      </c>
    </row>
    <row r="288" spans="1:10" x14ac:dyDescent="0.2">
      <c r="A288" s="117" t="s">
        <v>309</v>
      </c>
      <c r="B288" s="55">
        <v>16</v>
      </c>
      <c r="C288" s="56">
        <v>16</v>
      </c>
      <c r="D288" s="55">
        <v>60</v>
      </c>
      <c r="E288" s="56">
        <v>93</v>
      </c>
      <c r="F288" s="57"/>
      <c r="G288" s="55">
        <f t="shared" si="48"/>
        <v>0</v>
      </c>
      <c r="H288" s="56">
        <f t="shared" si="49"/>
        <v>-33</v>
      </c>
      <c r="I288" s="77">
        <f t="shared" si="50"/>
        <v>0</v>
      </c>
      <c r="J288" s="78">
        <f t="shared" si="51"/>
        <v>-0.35483870967741937</v>
      </c>
    </row>
    <row r="289" spans="1:10" x14ac:dyDescent="0.2">
      <c r="A289" s="117" t="s">
        <v>574</v>
      </c>
      <c r="B289" s="55">
        <v>145</v>
      </c>
      <c r="C289" s="56">
        <v>100</v>
      </c>
      <c r="D289" s="55">
        <v>411</v>
      </c>
      <c r="E289" s="56">
        <v>330</v>
      </c>
      <c r="F289" s="57"/>
      <c r="G289" s="55">
        <f t="shared" si="48"/>
        <v>45</v>
      </c>
      <c r="H289" s="56">
        <f t="shared" si="49"/>
        <v>81</v>
      </c>
      <c r="I289" s="77">
        <f t="shared" si="50"/>
        <v>0.45</v>
      </c>
      <c r="J289" s="78">
        <f t="shared" si="51"/>
        <v>0.24545454545454545</v>
      </c>
    </row>
    <row r="290" spans="1:10" x14ac:dyDescent="0.2">
      <c r="A290" s="117" t="s">
        <v>550</v>
      </c>
      <c r="B290" s="55">
        <v>25</v>
      </c>
      <c r="C290" s="56">
        <v>18</v>
      </c>
      <c r="D290" s="55">
        <v>62</v>
      </c>
      <c r="E290" s="56">
        <v>62</v>
      </c>
      <c r="F290" s="57"/>
      <c r="G290" s="55">
        <f t="shared" si="48"/>
        <v>7</v>
      </c>
      <c r="H290" s="56">
        <f t="shared" si="49"/>
        <v>0</v>
      </c>
      <c r="I290" s="77">
        <f t="shared" si="50"/>
        <v>0.3888888888888889</v>
      </c>
      <c r="J290" s="78">
        <f t="shared" si="51"/>
        <v>0</v>
      </c>
    </row>
    <row r="291" spans="1:10" s="38" customFormat="1" x14ac:dyDescent="0.2">
      <c r="A291" s="143" t="s">
        <v>669</v>
      </c>
      <c r="B291" s="32">
        <v>230</v>
      </c>
      <c r="C291" s="33">
        <v>174</v>
      </c>
      <c r="D291" s="32">
        <v>647</v>
      </c>
      <c r="E291" s="33">
        <v>626</v>
      </c>
      <c r="F291" s="34"/>
      <c r="G291" s="32">
        <f t="shared" si="48"/>
        <v>56</v>
      </c>
      <c r="H291" s="33">
        <f t="shared" si="49"/>
        <v>21</v>
      </c>
      <c r="I291" s="35">
        <f t="shared" si="50"/>
        <v>0.32183908045977011</v>
      </c>
      <c r="J291" s="36">
        <f t="shared" si="51"/>
        <v>3.3546325878594248E-2</v>
      </c>
    </row>
    <row r="292" spans="1:10" x14ac:dyDescent="0.2">
      <c r="A292" s="142"/>
      <c r="B292" s="63"/>
      <c r="C292" s="64"/>
      <c r="D292" s="63"/>
      <c r="E292" s="64"/>
      <c r="F292" s="65"/>
      <c r="G292" s="63"/>
      <c r="H292" s="64"/>
      <c r="I292" s="79"/>
      <c r="J292" s="80"/>
    </row>
    <row r="293" spans="1:10" x14ac:dyDescent="0.2">
      <c r="A293" s="111" t="s">
        <v>76</v>
      </c>
      <c r="B293" s="55"/>
      <c r="C293" s="56"/>
      <c r="D293" s="55"/>
      <c r="E293" s="56"/>
      <c r="F293" s="57"/>
      <c r="G293" s="55"/>
      <c r="H293" s="56"/>
      <c r="I293" s="77"/>
      <c r="J293" s="78"/>
    </row>
    <row r="294" spans="1:10" x14ac:dyDescent="0.2">
      <c r="A294" s="117" t="s">
        <v>231</v>
      </c>
      <c r="B294" s="55">
        <v>0</v>
      </c>
      <c r="C294" s="56">
        <v>2</v>
      </c>
      <c r="D294" s="55">
        <v>5</v>
      </c>
      <c r="E294" s="56">
        <v>16</v>
      </c>
      <c r="F294" s="57"/>
      <c r="G294" s="55">
        <f t="shared" ref="G294:G305" si="52">B294-C294</f>
        <v>-2</v>
      </c>
      <c r="H294" s="56">
        <f t="shared" ref="H294:H305" si="53">D294-E294</f>
        <v>-11</v>
      </c>
      <c r="I294" s="77">
        <f t="shared" ref="I294:I305" si="54">IF(C294=0, "-", IF(G294/C294&lt;10, G294/C294, "&gt;999%"))</f>
        <v>-1</v>
      </c>
      <c r="J294" s="78">
        <f t="shared" ref="J294:J305" si="55">IF(E294=0, "-", IF(H294/E294&lt;10, H294/E294, "&gt;999%"))</f>
        <v>-0.6875</v>
      </c>
    </row>
    <row r="295" spans="1:10" x14ac:dyDescent="0.2">
      <c r="A295" s="117" t="s">
        <v>262</v>
      </c>
      <c r="B295" s="55">
        <v>11</v>
      </c>
      <c r="C295" s="56">
        <v>4</v>
      </c>
      <c r="D295" s="55">
        <v>58</v>
      </c>
      <c r="E295" s="56">
        <v>53</v>
      </c>
      <c r="F295" s="57"/>
      <c r="G295" s="55">
        <f t="shared" si="52"/>
        <v>7</v>
      </c>
      <c r="H295" s="56">
        <f t="shared" si="53"/>
        <v>5</v>
      </c>
      <c r="I295" s="77">
        <f t="shared" si="54"/>
        <v>1.75</v>
      </c>
      <c r="J295" s="78">
        <f t="shared" si="55"/>
        <v>9.4339622641509441E-2</v>
      </c>
    </row>
    <row r="296" spans="1:10" x14ac:dyDescent="0.2">
      <c r="A296" s="117" t="s">
        <v>281</v>
      </c>
      <c r="B296" s="55">
        <v>0</v>
      </c>
      <c r="C296" s="56">
        <v>0</v>
      </c>
      <c r="D296" s="55">
        <v>1</v>
      </c>
      <c r="E296" s="56">
        <v>2</v>
      </c>
      <c r="F296" s="57"/>
      <c r="G296" s="55">
        <f t="shared" si="52"/>
        <v>0</v>
      </c>
      <c r="H296" s="56">
        <f t="shared" si="53"/>
        <v>-1</v>
      </c>
      <c r="I296" s="77" t="str">
        <f t="shared" si="54"/>
        <v>-</v>
      </c>
      <c r="J296" s="78">
        <f t="shared" si="55"/>
        <v>-0.5</v>
      </c>
    </row>
    <row r="297" spans="1:10" x14ac:dyDescent="0.2">
      <c r="A297" s="117" t="s">
        <v>263</v>
      </c>
      <c r="B297" s="55">
        <v>12</v>
      </c>
      <c r="C297" s="56">
        <v>14</v>
      </c>
      <c r="D297" s="55">
        <v>45</v>
      </c>
      <c r="E297" s="56">
        <v>57</v>
      </c>
      <c r="F297" s="57"/>
      <c r="G297" s="55">
        <f t="shared" si="52"/>
        <v>-2</v>
      </c>
      <c r="H297" s="56">
        <f t="shared" si="53"/>
        <v>-12</v>
      </c>
      <c r="I297" s="77">
        <f t="shared" si="54"/>
        <v>-0.14285714285714285</v>
      </c>
      <c r="J297" s="78">
        <f t="shared" si="55"/>
        <v>-0.21052631578947367</v>
      </c>
    </row>
    <row r="298" spans="1:10" x14ac:dyDescent="0.2">
      <c r="A298" s="117" t="s">
        <v>342</v>
      </c>
      <c r="B298" s="55">
        <v>1</v>
      </c>
      <c r="C298" s="56">
        <v>1</v>
      </c>
      <c r="D298" s="55">
        <v>3</v>
      </c>
      <c r="E298" s="56">
        <v>4</v>
      </c>
      <c r="F298" s="57"/>
      <c r="G298" s="55">
        <f t="shared" si="52"/>
        <v>0</v>
      </c>
      <c r="H298" s="56">
        <f t="shared" si="53"/>
        <v>-1</v>
      </c>
      <c r="I298" s="77">
        <f t="shared" si="54"/>
        <v>0</v>
      </c>
      <c r="J298" s="78">
        <f t="shared" si="55"/>
        <v>-0.25</v>
      </c>
    </row>
    <row r="299" spans="1:10" x14ac:dyDescent="0.2">
      <c r="A299" s="117" t="s">
        <v>297</v>
      </c>
      <c r="B299" s="55">
        <v>0</v>
      </c>
      <c r="C299" s="56">
        <v>0</v>
      </c>
      <c r="D299" s="55">
        <v>1</v>
      </c>
      <c r="E299" s="56">
        <v>2</v>
      </c>
      <c r="F299" s="57"/>
      <c r="G299" s="55">
        <f t="shared" si="52"/>
        <v>0</v>
      </c>
      <c r="H299" s="56">
        <f t="shared" si="53"/>
        <v>-1</v>
      </c>
      <c r="I299" s="77" t="str">
        <f t="shared" si="54"/>
        <v>-</v>
      </c>
      <c r="J299" s="78">
        <f t="shared" si="55"/>
        <v>-0.5</v>
      </c>
    </row>
    <row r="300" spans="1:10" x14ac:dyDescent="0.2">
      <c r="A300" s="117" t="s">
        <v>523</v>
      </c>
      <c r="B300" s="55">
        <v>11</v>
      </c>
      <c r="C300" s="56">
        <v>7</v>
      </c>
      <c r="D300" s="55">
        <v>36</v>
      </c>
      <c r="E300" s="56">
        <v>53</v>
      </c>
      <c r="F300" s="57"/>
      <c r="G300" s="55">
        <f t="shared" si="52"/>
        <v>4</v>
      </c>
      <c r="H300" s="56">
        <f t="shared" si="53"/>
        <v>-17</v>
      </c>
      <c r="I300" s="77">
        <f t="shared" si="54"/>
        <v>0.5714285714285714</v>
      </c>
      <c r="J300" s="78">
        <f t="shared" si="55"/>
        <v>-0.32075471698113206</v>
      </c>
    </row>
    <row r="301" spans="1:10" x14ac:dyDescent="0.2">
      <c r="A301" s="117" t="s">
        <v>456</v>
      </c>
      <c r="B301" s="55">
        <v>123</v>
      </c>
      <c r="C301" s="56">
        <v>29</v>
      </c>
      <c r="D301" s="55">
        <v>347</v>
      </c>
      <c r="E301" s="56">
        <v>265</v>
      </c>
      <c r="F301" s="57"/>
      <c r="G301" s="55">
        <f t="shared" si="52"/>
        <v>94</v>
      </c>
      <c r="H301" s="56">
        <f t="shared" si="53"/>
        <v>82</v>
      </c>
      <c r="I301" s="77">
        <f t="shared" si="54"/>
        <v>3.2413793103448274</v>
      </c>
      <c r="J301" s="78">
        <f t="shared" si="55"/>
        <v>0.30943396226415093</v>
      </c>
    </row>
    <row r="302" spans="1:10" x14ac:dyDescent="0.2">
      <c r="A302" s="117" t="s">
        <v>343</v>
      </c>
      <c r="B302" s="55">
        <v>4</v>
      </c>
      <c r="C302" s="56">
        <v>4</v>
      </c>
      <c r="D302" s="55">
        <v>20</v>
      </c>
      <c r="E302" s="56">
        <v>20</v>
      </c>
      <c r="F302" s="57"/>
      <c r="G302" s="55">
        <f t="shared" si="52"/>
        <v>0</v>
      </c>
      <c r="H302" s="56">
        <f t="shared" si="53"/>
        <v>0</v>
      </c>
      <c r="I302" s="77">
        <f t="shared" si="54"/>
        <v>0</v>
      </c>
      <c r="J302" s="78">
        <f t="shared" si="55"/>
        <v>0</v>
      </c>
    </row>
    <row r="303" spans="1:10" x14ac:dyDescent="0.2">
      <c r="A303" s="117" t="s">
        <v>501</v>
      </c>
      <c r="B303" s="55">
        <v>64</v>
      </c>
      <c r="C303" s="56">
        <v>31</v>
      </c>
      <c r="D303" s="55">
        <v>172</v>
      </c>
      <c r="E303" s="56">
        <v>144</v>
      </c>
      <c r="F303" s="57"/>
      <c r="G303" s="55">
        <f t="shared" si="52"/>
        <v>33</v>
      </c>
      <c r="H303" s="56">
        <f t="shared" si="53"/>
        <v>28</v>
      </c>
      <c r="I303" s="77">
        <f t="shared" si="54"/>
        <v>1.064516129032258</v>
      </c>
      <c r="J303" s="78">
        <f t="shared" si="55"/>
        <v>0.19444444444444445</v>
      </c>
    </row>
    <row r="304" spans="1:10" x14ac:dyDescent="0.2">
      <c r="A304" s="117" t="s">
        <v>418</v>
      </c>
      <c r="B304" s="55">
        <v>38</v>
      </c>
      <c r="C304" s="56">
        <v>39</v>
      </c>
      <c r="D304" s="55">
        <v>136</v>
      </c>
      <c r="E304" s="56">
        <v>184</v>
      </c>
      <c r="F304" s="57"/>
      <c r="G304" s="55">
        <f t="shared" si="52"/>
        <v>-1</v>
      </c>
      <c r="H304" s="56">
        <f t="shared" si="53"/>
        <v>-48</v>
      </c>
      <c r="I304" s="77">
        <f t="shared" si="54"/>
        <v>-2.564102564102564E-2</v>
      </c>
      <c r="J304" s="78">
        <f t="shared" si="55"/>
        <v>-0.2608695652173913</v>
      </c>
    </row>
    <row r="305" spans="1:10" s="38" customFormat="1" x14ac:dyDescent="0.2">
      <c r="A305" s="143" t="s">
        <v>670</v>
      </c>
      <c r="B305" s="32">
        <v>264</v>
      </c>
      <c r="C305" s="33">
        <v>131</v>
      </c>
      <c r="D305" s="32">
        <v>824</v>
      </c>
      <c r="E305" s="33">
        <v>800</v>
      </c>
      <c r="F305" s="34"/>
      <c r="G305" s="32">
        <f t="shared" si="52"/>
        <v>133</v>
      </c>
      <c r="H305" s="33">
        <f t="shared" si="53"/>
        <v>24</v>
      </c>
      <c r="I305" s="35">
        <f t="shared" si="54"/>
        <v>1.0152671755725191</v>
      </c>
      <c r="J305" s="36">
        <f t="shared" si="55"/>
        <v>0.03</v>
      </c>
    </row>
    <row r="306" spans="1:10" x14ac:dyDescent="0.2">
      <c r="A306" s="142"/>
      <c r="B306" s="63"/>
      <c r="C306" s="64"/>
      <c r="D306" s="63"/>
      <c r="E306" s="64"/>
      <c r="F306" s="65"/>
      <c r="G306" s="63"/>
      <c r="H306" s="64"/>
      <c r="I306" s="79"/>
      <c r="J306" s="80"/>
    </row>
    <row r="307" spans="1:10" x14ac:dyDescent="0.2">
      <c r="A307" s="111" t="s">
        <v>77</v>
      </c>
      <c r="B307" s="55"/>
      <c r="C307" s="56"/>
      <c r="D307" s="55"/>
      <c r="E307" s="56"/>
      <c r="F307" s="57"/>
      <c r="G307" s="55"/>
      <c r="H307" s="56"/>
      <c r="I307" s="77"/>
      <c r="J307" s="78"/>
    </row>
    <row r="308" spans="1:10" x14ac:dyDescent="0.2">
      <c r="A308" s="117" t="s">
        <v>344</v>
      </c>
      <c r="B308" s="55">
        <v>2</v>
      </c>
      <c r="C308" s="56">
        <v>0</v>
      </c>
      <c r="D308" s="55">
        <v>4</v>
      </c>
      <c r="E308" s="56">
        <v>1</v>
      </c>
      <c r="F308" s="57"/>
      <c r="G308" s="55">
        <f>B308-C308</f>
        <v>2</v>
      </c>
      <c r="H308" s="56">
        <f>D308-E308</f>
        <v>3</v>
      </c>
      <c r="I308" s="77" t="str">
        <f>IF(C308=0, "-", IF(G308/C308&lt;10, G308/C308, "&gt;999%"))</f>
        <v>-</v>
      </c>
      <c r="J308" s="78">
        <f>IF(E308=0, "-", IF(H308/E308&lt;10, H308/E308, "&gt;999%"))</f>
        <v>3</v>
      </c>
    </row>
    <row r="309" spans="1:10" x14ac:dyDescent="0.2">
      <c r="A309" s="117" t="s">
        <v>345</v>
      </c>
      <c r="B309" s="55">
        <v>0</v>
      </c>
      <c r="C309" s="56">
        <v>1</v>
      </c>
      <c r="D309" s="55">
        <v>0</v>
      </c>
      <c r="E309" s="56">
        <v>1</v>
      </c>
      <c r="F309" s="57"/>
      <c r="G309" s="55">
        <f>B309-C309</f>
        <v>-1</v>
      </c>
      <c r="H309" s="56">
        <f>D309-E309</f>
        <v>-1</v>
      </c>
      <c r="I309" s="77">
        <f>IF(C309=0, "-", IF(G309/C309&lt;10, G309/C309, "&gt;999%"))</f>
        <v>-1</v>
      </c>
      <c r="J309" s="78">
        <f>IF(E309=0, "-", IF(H309/E309&lt;10, H309/E309, "&gt;999%"))</f>
        <v>-1</v>
      </c>
    </row>
    <row r="310" spans="1:10" x14ac:dyDescent="0.2">
      <c r="A310" s="117" t="s">
        <v>346</v>
      </c>
      <c r="B310" s="55">
        <v>2</v>
      </c>
      <c r="C310" s="56">
        <v>2</v>
      </c>
      <c r="D310" s="55">
        <v>4</v>
      </c>
      <c r="E310" s="56">
        <v>3</v>
      </c>
      <c r="F310" s="57"/>
      <c r="G310" s="55">
        <f>B310-C310</f>
        <v>0</v>
      </c>
      <c r="H310" s="56">
        <f>D310-E310</f>
        <v>1</v>
      </c>
      <c r="I310" s="77">
        <f>IF(C310=0, "-", IF(G310/C310&lt;10, G310/C310, "&gt;999%"))</f>
        <v>0</v>
      </c>
      <c r="J310" s="78">
        <f>IF(E310=0, "-", IF(H310/E310&lt;10, H310/E310, "&gt;999%"))</f>
        <v>0.33333333333333331</v>
      </c>
    </row>
    <row r="311" spans="1:10" s="38" customFormat="1" x14ac:dyDescent="0.2">
      <c r="A311" s="143" t="s">
        <v>671</v>
      </c>
      <c r="B311" s="32">
        <v>4</v>
      </c>
      <c r="C311" s="33">
        <v>3</v>
      </c>
      <c r="D311" s="32">
        <v>8</v>
      </c>
      <c r="E311" s="33">
        <v>5</v>
      </c>
      <c r="F311" s="34"/>
      <c r="G311" s="32">
        <f>B311-C311</f>
        <v>1</v>
      </c>
      <c r="H311" s="33">
        <f>D311-E311</f>
        <v>3</v>
      </c>
      <c r="I311" s="35">
        <f>IF(C311=0, "-", IF(G311/C311&lt;10, G311/C311, "&gt;999%"))</f>
        <v>0.33333333333333331</v>
      </c>
      <c r="J311" s="36">
        <f>IF(E311=0, "-", IF(H311/E311&lt;10, H311/E311, "&gt;999%"))</f>
        <v>0.6</v>
      </c>
    </row>
    <row r="312" spans="1:10" x14ac:dyDescent="0.2">
      <c r="A312" s="142"/>
      <c r="B312" s="63"/>
      <c r="C312" s="64"/>
      <c r="D312" s="63"/>
      <c r="E312" s="64"/>
      <c r="F312" s="65"/>
      <c r="G312" s="63"/>
      <c r="H312" s="64"/>
      <c r="I312" s="79"/>
      <c r="J312" s="80"/>
    </row>
    <row r="313" spans="1:10" x14ac:dyDescent="0.2">
      <c r="A313" s="111" t="s">
        <v>110</v>
      </c>
      <c r="B313" s="55"/>
      <c r="C313" s="56"/>
      <c r="D313" s="55"/>
      <c r="E313" s="56"/>
      <c r="F313" s="57"/>
      <c r="G313" s="55"/>
      <c r="H313" s="56"/>
      <c r="I313" s="77"/>
      <c r="J313" s="78"/>
    </row>
    <row r="314" spans="1:10" x14ac:dyDescent="0.2">
      <c r="A314" s="117" t="s">
        <v>622</v>
      </c>
      <c r="B314" s="55">
        <v>15</v>
      </c>
      <c r="C314" s="56">
        <v>22</v>
      </c>
      <c r="D314" s="55">
        <v>117</v>
      </c>
      <c r="E314" s="56">
        <v>122</v>
      </c>
      <c r="F314" s="57"/>
      <c r="G314" s="55">
        <f>B314-C314</f>
        <v>-7</v>
      </c>
      <c r="H314" s="56">
        <f>D314-E314</f>
        <v>-5</v>
      </c>
      <c r="I314" s="77">
        <f>IF(C314=0, "-", IF(G314/C314&lt;10, G314/C314, "&gt;999%"))</f>
        <v>-0.31818181818181818</v>
      </c>
      <c r="J314" s="78">
        <f>IF(E314=0, "-", IF(H314/E314&lt;10, H314/E314, "&gt;999%"))</f>
        <v>-4.0983606557377046E-2</v>
      </c>
    </row>
    <row r="315" spans="1:10" s="38" customFormat="1" x14ac:dyDescent="0.2">
      <c r="A315" s="143" t="s">
        <v>672</v>
      </c>
      <c r="B315" s="32">
        <v>15</v>
      </c>
      <c r="C315" s="33">
        <v>22</v>
      </c>
      <c r="D315" s="32">
        <v>117</v>
      </c>
      <c r="E315" s="33">
        <v>122</v>
      </c>
      <c r="F315" s="34"/>
      <c r="G315" s="32">
        <f>B315-C315</f>
        <v>-7</v>
      </c>
      <c r="H315" s="33">
        <f>D315-E315</f>
        <v>-5</v>
      </c>
      <c r="I315" s="35">
        <f>IF(C315=0, "-", IF(G315/C315&lt;10, G315/C315, "&gt;999%"))</f>
        <v>-0.31818181818181818</v>
      </c>
      <c r="J315" s="36">
        <f>IF(E315=0, "-", IF(H315/E315&lt;10, H315/E315, "&gt;999%"))</f>
        <v>-4.0983606557377046E-2</v>
      </c>
    </row>
    <row r="316" spans="1:10" x14ac:dyDescent="0.2">
      <c r="A316" s="142"/>
      <c r="B316" s="63"/>
      <c r="C316" s="64"/>
      <c r="D316" s="63"/>
      <c r="E316" s="64"/>
      <c r="F316" s="65"/>
      <c r="G316" s="63"/>
      <c r="H316" s="64"/>
      <c r="I316" s="79"/>
      <c r="J316" s="80"/>
    </row>
    <row r="317" spans="1:10" x14ac:dyDescent="0.2">
      <c r="A317" s="111" t="s">
        <v>111</v>
      </c>
      <c r="B317" s="55"/>
      <c r="C317" s="56"/>
      <c r="D317" s="55"/>
      <c r="E317" s="56"/>
      <c r="F317" s="57"/>
      <c r="G317" s="55"/>
      <c r="H317" s="56"/>
      <c r="I317" s="77"/>
      <c r="J317" s="78"/>
    </row>
    <row r="318" spans="1:10" x14ac:dyDescent="0.2">
      <c r="A318" s="117" t="s">
        <v>623</v>
      </c>
      <c r="B318" s="55">
        <v>2</v>
      </c>
      <c r="C318" s="56">
        <v>17</v>
      </c>
      <c r="D318" s="55">
        <v>14</v>
      </c>
      <c r="E318" s="56">
        <v>128</v>
      </c>
      <c r="F318" s="57"/>
      <c r="G318" s="55">
        <f>B318-C318</f>
        <v>-15</v>
      </c>
      <c r="H318" s="56">
        <f>D318-E318</f>
        <v>-114</v>
      </c>
      <c r="I318" s="77">
        <f>IF(C318=0, "-", IF(G318/C318&lt;10, G318/C318, "&gt;999%"))</f>
        <v>-0.88235294117647056</v>
      </c>
      <c r="J318" s="78">
        <f>IF(E318=0, "-", IF(H318/E318&lt;10, H318/E318, "&gt;999%"))</f>
        <v>-0.890625</v>
      </c>
    </row>
    <row r="319" spans="1:10" x14ac:dyDescent="0.2">
      <c r="A319" s="117" t="s">
        <v>609</v>
      </c>
      <c r="B319" s="55">
        <v>16</v>
      </c>
      <c r="C319" s="56">
        <v>42</v>
      </c>
      <c r="D319" s="55">
        <v>131</v>
      </c>
      <c r="E319" s="56">
        <v>269</v>
      </c>
      <c r="F319" s="57"/>
      <c r="G319" s="55">
        <f>B319-C319</f>
        <v>-26</v>
      </c>
      <c r="H319" s="56">
        <f>D319-E319</f>
        <v>-138</v>
      </c>
      <c r="I319" s="77">
        <f>IF(C319=0, "-", IF(G319/C319&lt;10, G319/C319, "&gt;999%"))</f>
        <v>-0.61904761904761907</v>
      </c>
      <c r="J319" s="78">
        <f>IF(E319=0, "-", IF(H319/E319&lt;10, H319/E319, "&gt;999%"))</f>
        <v>-0.51301115241635686</v>
      </c>
    </row>
    <row r="320" spans="1:10" s="38" customFormat="1" x14ac:dyDescent="0.2">
      <c r="A320" s="143" t="s">
        <v>673</v>
      </c>
      <c r="B320" s="32">
        <v>18</v>
      </c>
      <c r="C320" s="33">
        <v>59</v>
      </c>
      <c r="D320" s="32">
        <v>145</v>
      </c>
      <c r="E320" s="33">
        <v>397</v>
      </c>
      <c r="F320" s="34"/>
      <c r="G320" s="32">
        <f>B320-C320</f>
        <v>-41</v>
      </c>
      <c r="H320" s="33">
        <f>D320-E320</f>
        <v>-252</v>
      </c>
      <c r="I320" s="35">
        <f>IF(C320=0, "-", IF(G320/C320&lt;10, G320/C320, "&gt;999%"))</f>
        <v>-0.69491525423728817</v>
      </c>
      <c r="J320" s="36">
        <f>IF(E320=0, "-", IF(H320/E320&lt;10, H320/E320, "&gt;999%"))</f>
        <v>-0.63476070528967254</v>
      </c>
    </row>
    <row r="321" spans="1:10" x14ac:dyDescent="0.2">
      <c r="A321" s="142"/>
      <c r="B321" s="63"/>
      <c r="C321" s="64"/>
      <c r="D321" s="63"/>
      <c r="E321" s="64"/>
      <c r="F321" s="65"/>
      <c r="G321" s="63"/>
      <c r="H321" s="64"/>
      <c r="I321" s="79"/>
      <c r="J321" s="80"/>
    </row>
    <row r="322" spans="1:10" x14ac:dyDescent="0.2">
      <c r="A322" s="111" t="s">
        <v>78</v>
      </c>
      <c r="B322" s="55"/>
      <c r="C322" s="56"/>
      <c r="D322" s="55"/>
      <c r="E322" s="56"/>
      <c r="F322" s="57"/>
      <c r="G322" s="55"/>
      <c r="H322" s="56"/>
      <c r="I322" s="77"/>
      <c r="J322" s="78"/>
    </row>
    <row r="323" spans="1:10" x14ac:dyDescent="0.2">
      <c r="A323" s="117" t="s">
        <v>363</v>
      </c>
      <c r="B323" s="55">
        <v>1</v>
      </c>
      <c r="C323" s="56">
        <v>0</v>
      </c>
      <c r="D323" s="55">
        <v>1</v>
      </c>
      <c r="E323" s="56">
        <v>1</v>
      </c>
      <c r="F323" s="57"/>
      <c r="G323" s="55">
        <f>B323-C323</f>
        <v>1</v>
      </c>
      <c r="H323" s="56">
        <f>D323-E323</f>
        <v>0</v>
      </c>
      <c r="I323" s="77" t="str">
        <f>IF(C323=0, "-", IF(G323/C323&lt;10, G323/C323, "&gt;999%"))</f>
        <v>-</v>
      </c>
      <c r="J323" s="78">
        <f>IF(E323=0, "-", IF(H323/E323&lt;10, H323/E323, "&gt;999%"))</f>
        <v>0</v>
      </c>
    </row>
    <row r="324" spans="1:10" x14ac:dyDescent="0.2">
      <c r="A324" s="117" t="s">
        <v>282</v>
      </c>
      <c r="B324" s="55">
        <v>2</v>
      </c>
      <c r="C324" s="56">
        <v>0</v>
      </c>
      <c r="D324" s="55">
        <v>6</v>
      </c>
      <c r="E324" s="56">
        <v>12</v>
      </c>
      <c r="F324" s="57"/>
      <c r="G324" s="55">
        <f>B324-C324</f>
        <v>2</v>
      </c>
      <c r="H324" s="56">
        <f>D324-E324</f>
        <v>-6</v>
      </c>
      <c r="I324" s="77" t="str">
        <f>IF(C324=0, "-", IF(G324/C324&lt;10, G324/C324, "&gt;999%"))</f>
        <v>-</v>
      </c>
      <c r="J324" s="78">
        <f>IF(E324=0, "-", IF(H324/E324&lt;10, H324/E324, "&gt;999%"))</f>
        <v>-0.5</v>
      </c>
    </row>
    <row r="325" spans="1:10" x14ac:dyDescent="0.2">
      <c r="A325" s="117" t="s">
        <v>502</v>
      </c>
      <c r="B325" s="55">
        <v>6</v>
      </c>
      <c r="C325" s="56">
        <v>6</v>
      </c>
      <c r="D325" s="55">
        <v>22</v>
      </c>
      <c r="E325" s="56">
        <v>24</v>
      </c>
      <c r="F325" s="57"/>
      <c r="G325" s="55">
        <f>B325-C325</f>
        <v>0</v>
      </c>
      <c r="H325" s="56">
        <f>D325-E325</f>
        <v>-2</v>
      </c>
      <c r="I325" s="77">
        <f>IF(C325=0, "-", IF(G325/C325&lt;10, G325/C325, "&gt;999%"))</f>
        <v>0</v>
      </c>
      <c r="J325" s="78">
        <f>IF(E325=0, "-", IF(H325/E325&lt;10, H325/E325, "&gt;999%"))</f>
        <v>-8.3333333333333329E-2</v>
      </c>
    </row>
    <row r="326" spans="1:10" x14ac:dyDescent="0.2">
      <c r="A326" s="117" t="s">
        <v>298</v>
      </c>
      <c r="B326" s="55">
        <v>0</v>
      </c>
      <c r="C326" s="56">
        <v>0</v>
      </c>
      <c r="D326" s="55">
        <v>1</v>
      </c>
      <c r="E326" s="56">
        <v>2</v>
      </c>
      <c r="F326" s="57"/>
      <c r="G326" s="55">
        <f>B326-C326</f>
        <v>0</v>
      </c>
      <c r="H326" s="56">
        <f>D326-E326</f>
        <v>-1</v>
      </c>
      <c r="I326" s="77" t="str">
        <f>IF(C326=0, "-", IF(G326/C326&lt;10, G326/C326, "&gt;999%"))</f>
        <v>-</v>
      </c>
      <c r="J326" s="78">
        <f>IF(E326=0, "-", IF(H326/E326&lt;10, H326/E326, "&gt;999%"))</f>
        <v>-0.5</v>
      </c>
    </row>
    <row r="327" spans="1:10" s="38" customFormat="1" x14ac:dyDescent="0.2">
      <c r="A327" s="143" t="s">
        <v>674</v>
      </c>
      <c r="B327" s="32">
        <v>9</v>
      </c>
      <c r="C327" s="33">
        <v>6</v>
      </c>
      <c r="D327" s="32">
        <v>30</v>
      </c>
      <c r="E327" s="33">
        <v>39</v>
      </c>
      <c r="F327" s="34"/>
      <c r="G327" s="32">
        <f>B327-C327</f>
        <v>3</v>
      </c>
      <c r="H327" s="33">
        <f>D327-E327</f>
        <v>-9</v>
      </c>
      <c r="I327" s="35">
        <f>IF(C327=0, "-", IF(G327/C327&lt;10, G327/C327, "&gt;999%"))</f>
        <v>0.5</v>
      </c>
      <c r="J327" s="36">
        <f>IF(E327=0, "-", IF(H327/E327&lt;10, H327/E327, "&gt;999%"))</f>
        <v>-0.23076923076923078</v>
      </c>
    </row>
    <row r="328" spans="1:10" x14ac:dyDescent="0.2">
      <c r="A328" s="142"/>
      <c r="B328" s="63"/>
      <c r="C328" s="64"/>
      <c r="D328" s="63"/>
      <c r="E328" s="64"/>
      <c r="F328" s="65"/>
      <c r="G328" s="63"/>
      <c r="H328" s="64"/>
      <c r="I328" s="79"/>
      <c r="J328" s="80"/>
    </row>
    <row r="329" spans="1:10" x14ac:dyDescent="0.2">
      <c r="A329" s="111" t="s">
        <v>79</v>
      </c>
      <c r="B329" s="55"/>
      <c r="C329" s="56"/>
      <c r="D329" s="55"/>
      <c r="E329" s="56"/>
      <c r="F329" s="57"/>
      <c r="G329" s="55"/>
      <c r="H329" s="56"/>
      <c r="I329" s="77"/>
      <c r="J329" s="78"/>
    </row>
    <row r="330" spans="1:10" x14ac:dyDescent="0.2">
      <c r="A330" s="117" t="s">
        <v>562</v>
      </c>
      <c r="B330" s="55">
        <v>134</v>
      </c>
      <c r="C330" s="56">
        <v>128</v>
      </c>
      <c r="D330" s="55">
        <v>387</v>
      </c>
      <c r="E330" s="56">
        <v>568</v>
      </c>
      <c r="F330" s="57"/>
      <c r="G330" s="55">
        <f t="shared" ref="G330:G341" si="56">B330-C330</f>
        <v>6</v>
      </c>
      <c r="H330" s="56">
        <f t="shared" ref="H330:H341" si="57">D330-E330</f>
        <v>-181</v>
      </c>
      <c r="I330" s="77">
        <f t="shared" ref="I330:I341" si="58">IF(C330=0, "-", IF(G330/C330&lt;10, G330/C330, "&gt;999%"))</f>
        <v>4.6875E-2</v>
      </c>
      <c r="J330" s="78">
        <f t="shared" ref="J330:J341" si="59">IF(E330=0, "-", IF(H330/E330&lt;10, H330/E330, "&gt;999%"))</f>
        <v>-0.31866197183098594</v>
      </c>
    </row>
    <row r="331" spans="1:10" x14ac:dyDescent="0.2">
      <c r="A331" s="117" t="s">
        <v>575</v>
      </c>
      <c r="B331" s="55">
        <v>470</v>
      </c>
      <c r="C331" s="56">
        <v>240</v>
      </c>
      <c r="D331" s="55">
        <v>1279</v>
      </c>
      <c r="E331" s="56">
        <v>1380</v>
      </c>
      <c r="F331" s="57"/>
      <c r="G331" s="55">
        <f t="shared" si="56"/>
        <v>230</v>
      </c>
      <c r="H331" s="56">
        <f t="shared" si="57"/>
        <v>-101</v>
      </c>
      <c r="I331" s="77">
        <f t="shared" si="58"/>
        <v>0.95833333333333337</v>
      </c>
      <c r="J331" s="78">
        <f t="shared" si="59"/>
        <v>-7.3188405797101452E-2</v>
      </c>
    </row>
    <row r="332" spans="1:10" x14ac:dyDescent="0.2">
      <c r="A332" s="117" t="s">
        <v>382</v>
      </c>
      <c r="B332" s="55">
        <v>297</v>
      </c>
      <c r="C332" s="56">
        <v>398</v>
      </c>
      <c r="D332" s="55">
        <v>1388</v>
      </c>
      <c r="E332" s="56">
        <v>1688</v>
      </c>
      <c r="F332" s="57"/>
      <c r="G332" s="55">
        <f t="shared" si="56"/>
        <v>-101</v>
      </c>
      <c r="H332" s="56">
        <f t="shared" si="57"/>
        <v>-300</v>
      </c>
      <c r="I332" s="77">
        <f t="shared" si="58"/>
        <v>-0.25376884422110552</v>
      </c>
      <c r="J332" s="78">
        <f t="shared" si="59"/>
        <v>-0.17772511848341233</v>
      </c>
    </row>
    <row r="333" spans="1:10" x14ac:dyDescent="0.2">
      <c r="A333" s="117" t="s">
        <v>398</v>
      </c>
      <c r="B333" s="55">
        <v>179</v>
      </c>
      <c r="C333" s="56">
        <v>0</v>
      </c>
      <c r="D333" s="55">
        <v>766</v>
      </c>
      <c r="E333" s="56">
        <v>0</v>
      </c>
      <c r="F333" s="57"/>
      <c r="G333" s="55">
        <f t="shared" si="56"/>
        <v>179</v>
      </c>
      <c r="H333" s="56">
        <f t="shared" si="57"/>
        <v>766</v>
      </c>
      <c r="I333" s="77" t="str">
        <f t="shared" si="58"/>
        <v>-</v>
      </c>
      <c r="J333" s="78" t="str">
        <f t="shared" si="59"/>
        <v>-</v>
      </c>
    </row>
    <row r="334" spans="1:10" x14ac:dyDescent="0.2">
      <c r="A334" s="117" t="s">
        <v>433</v>
      </c>
      <c r="B334" s="55">
        <v>586</v>
      </c>
      <c r="C334" s="56">
        <v>604</v>
      </c>
      <c r="D334" s="55">
        <v>2213</v>
      </c>
      <c r="E334" s="56">
        <v>2874</v>
      </c>
      <c r="F334" s="57"/>
      <c r="G334" s="55">
        <f t="shared" si="56"/>
        <v>-18</v>
      </c>
      <c r="H334" s="56">
        <f t="shared" si="57"/>
        <v>-661</v>
      </c>
      <c r="I334" s="77">
        <f t="shared" si="58"/>
        <v>-2.9801324503311258E-2</v>
      </c>
      <c r="J334" s="78">
        <f t="shared" si="59"/>
        <v>-0.22999304105775922</v>
      </c>
    </row>
    <row r="335" spans="1:10" x14ac:dyDescent="0.2">
      <c r="A335" s="117" t="s">
        <v>478</v>
      </c>
      <c r="B335" s="55">
        <v>66</v>
      </c>
      <c r="C335" s="56">
        <v>63</v>
      </c>
      <c r="D335" s="55">
        <v>260</v>
      </c>
      <c r="E335" s="56">
        <v>300</v>
      </c>
      <c r="F335" s="57"/>
      <c r="G335" s="55">
        <f t="shared" si="56"/>
        <v>3</v>
      </c>
      <c r="H335" s="56">
        <f t="shared" si="57"/>
        <v>-40</v>
      </c>
      <c r="I335" s="77">
        <f t="shared" si="58"/>
        <v>4.7619047619047616E-2</v>
      </c>
      <c r="J335" s="78">
        <f t="shared" si="59"/>
        <v>-0.13333333333333333</v>
      </c>
    </row>
    <row r="336" spans="1:10" x14ac:dyDescent="0.2">
      <c r="A336" s="117" t="s">
        <v>479</v>
      </c>
      <c r="B336" s="55">
        <v>134</v>
      </c>
      <c r="C336" s="56">
        <v>123</v>
      </c>
      <c r="D336" s="55">
        <v>467</v>
      </c>
      <c r="E336" s="56">
        <v>505</v>
      </c>
      <c r="F336" s="57"/>
      <c r="G336" s="55">
        <f t="shared" si="56"/>
        <v>11</v>
      </c>
      <c r="H336" s="56">
        <f t="shared" si="57"/>
        <v>-38</v>
      </c>
      <c r="I336" s="77">
        <f t="shared" si="58"/>
        <v>8.943089430894309E-2</v>
      </c>
      <c r="J336" s="78">
        <f t="shared" si="59"/>
        <v>-7.5247524752475245E-2</v>
      </c>
    </row>
    <row r="337" spans="1:10" x14ac:dyDescent="0.2">
      <c r="A337" s="117" t="s">
        <v>328</v>
      </c>
      <c r="B337" s="55">
        <v>5</v>
      </c>
      <c r="C337" s="56">
        <v>10</v>
      </c>
      <c r="D337" s="55">
        <v>43</v>
      </c>
      <c r="E337" s="56">
        <v>49</v>
      </c>
      <c r="F337" s="57"/>
      <c r="G337" s="55">
        <f t="shared" si="56"/>
        <v>-5</v>
      </c>
      <c r="H337" s="56">
        <f t="shared" si="57"/>
        <v>-6</v>
      </c>
      <c r="I337" s="77">
        <f t="shared" si="58"/>
        <v>-0.5</v>
      </c>
      <c r="J337" s="78">
        <f t="shared" si="59"/>
        <v>-0.12244897959183673</v>
      </c>
    </row>
    <row r="338" spans="1:10" x14ac:dyDescent="0.2">
      <c r="A338" s="117" t="s">
        <v>183</v>
      </c>
      <c r="B338" s="55">
        <v>63</v>
      </c>
      <c r="C338" s="56">
        <v>212</v>
      </c>
      <c r="D338" s="55">
        <v>317</v>
      </c>
      <c r="E338" s="56">
        <v>1230</v>
      </c>
      <c r="F338" s="57"/>
      <c r="G338" s="55">
        <f t="shared" si="56"/>
        <v>-149</v>
      </c>
      <c r="H338" s="56">
        <f t="shared" si="57"/>
        <v>-913</v>
      </c>
      <c r="I338" s="77">
        <f t="shared" si="58"/>
        <v>-0.70283018867924529</v>
      </c>
      <c r="J338" s="78">
        <f t="shared" si="59"/>
        <v>-0.74227642276422767</v>
      </c>
    </row>
    <row r="339" spans="1:10" x14ac:dyDescent="0.2">
      <c r="A339" s="117" t="s">
        <v>212</v>
      </c>
      <c r="B339" s="55">
        <v>387</v>
      </c>
      <c r="C339" s="56">
        <v>522</v>
      </c>
      <c r="D339" s="55">
        <v>1500</v>
      </c>
      <c r="E339" s="56">
        <v>3005</v>
      </c>
      <c r="F339" s="57"/>
      <c r="G339" s="55">
        <f t="shared" si="56"/>
        <v>-135</v>
      </c>
      <c r="H339" s="56">
        <f t="shared" si="57"/>
        <v>-1505</v>
      </c>
      <c r="I339" s="77">
        <f t="shared" si="58"/>
        <v>-0.25862068965517243</v>
      </c>
      <c r="J339" s="78">
        <f t="shared" si="59"/>
        <v>-0.50083194675540765</v>
      </c>
    </row>
    <row r="340" spans="1:10" x14ac:dyDescent="0.2">
      <c r="A340" s="117" t="s">
        <v>244</v>
      </c>
      <c r="B340" s="55">
        <v>40</v>
      </c>
      <c r="C340" s="56">
        <v>54</v>
      </c>
      <c r="D340" s="55">
        <v>182</v>
      </c>
      <c r="E340" s="56">
        <v>280</v>
      </c>
      <c r="F340" s="57"/>
      <c r="G340" s="55">
        <f t="shared" si="56"/>
        <v>-14</v>
      </c>
      <c r="H340" s="56">
        <f t="shared" si="57"/>
        <v>-98</v>
      </c>
      <c r="I340" s="77">
        <f t="shared" si="58"/>
        <v>-0.25925925925925924</v>
      </c>
      <c r="J340" s="78">
        <f t="shared" si="59"/>
        <v>-0.35</v>
      </c>
    </row>
    <row r="341" spans="1:10" s="38" customFormat="1" x14ac:dyDescent="0.2">
      <c r="A341" s="143" t="s">
        <v>675</v>
      </c>
      <c r="B341" s="32">
        <v>2361</v>
      </c>
      <c r="C341" s="33">
        <v>2354</v>
      </c>
      <c r="D341" s="32">
        <v>8802</v>
      </c>
      <c r="E341" s="33">
        <v>11879</v>
      </c>
      <c r="F341" s="34"/>
      <c r="G341" s="32">
        <f t="shared" si="56"/>
        <v>7</v>
      </c>
      <c r="H341" s="33">
        <f t="shared" si="57"/>
        <v>-3077</v>
      </c>
      <c r="I341" s="35">
        <f t="shared" si="58"/>
        <v>2.9736618521665251E-3</v>
      </c>
      <c r="J341" s="36">
        <f t="shared" si="59"/>
        <v>-0.25902853775570334</v>
      </c>
    </row>
    <row r="342" spans="1:10" x14ac:dyDescent="0.2">
      <c r="A342" s="142"/>
      <c r="B342" s="63"/>
      <c r="C342" s="64"/>
      <c r="D342" s="63"/>
      <c r="E342" s="64"/>
      <c r="F342" s="65"/>
      <c r="G342" s="63"/>
      <c r="H342" s="64"/>
      <c r="I342" s="79"/>
      <c r="J342" s="80"/>
    </row>
    <row r="343" spans="1:10" x14ac:dyDescent="0.2">
      <c r="A343" s="111" t="s">
        <v>80</v>
      </c>
      <c r="B343" s="55"/>
      <c r="C343" s="56"/>
      <c r="D343" s="55"/>
      <c r="E343" s="56"/>
      <c r="F343" s="57"/>
      <c r="G343" s="55"/>
      <c r="H343" s="56"/>
      <c r="I343" s="77"/>
      <c r="J343" s="78"/>
    </row>
    <row r="344" spans="1:10" x14ac:dyDescent="0.2">
      <c r="A344" s="117" t="s">
        <v>364</v>
      </c>
      <c r="B344" s="55">
        <v>0</v>
      </c>
      <c r="C344" s="56">
        <v>3</v>
      </c>
      <c r="D344" s="55">
        <v>2</v>
      </c>
      <c r="E344" s="56">
        <v>9</v>
      </c>
      <c r="F344" s="57"/>
      <c r="G344" s="55">
        <f>B344-C344</f>
        <v>-3</v>
      </c>
      <c r="H344" s="56">
        <f>D344-E344</f>
        <v>-7</v>
      </c>
      <c r="I344" s="77">
        <f>IF(C344=0, "-", IF(G344/C344&lt;10, G344/C344, "&gt;999%"))</f>
        <v>-1</v>
      </c>
      <c r="J344" s="78">
        <f>IF(E344=0, "-", IF(H344/E344&lt;10, H344/E344, "&gt;999%"))</f>
        <v>-0.77777777777777779</v>
      </c>
    </row>
    <row r="345" spans="1:10" s="38" customFormat="1" x14ac:dyDescent="0.2">
      <c r="A345" s="143" t="s">
        <v>676</v>
      </c>
      <c r="B345" s="32">
        <v>0</v>
      </c>
      <c r="C345" s="33">
        <v>3</v>
      </c>
      <c r="D345" s="32">
        <v>2</v>
      </c>
      <c r="E345" s="33">
        <v>9</v>
      </c>
      <c r="F345" s="34"/>
      <c r="G345" s="32">
        <f>B345-C345</f>
        <v>-3</v>
      </c>
      <c r="H345" s="33">
        <f>D345-E345</f>
        <v>-7</v>
      </c>
      <c r="I345" s="35">
        <f>IF(C345=0, "-", IF(G345/C345&lt;10, G345/C345, "&gt;999%"))</f>
        <v>-1</v>
      </c>
      <c r="J345" s="36">
        <f>IF(E345=0, "-", IF(H345/E345&lt;10, H345/E345, "&gt;999%"))</f>
        <v>-0.77777777777777779</v>
      </c>
    </row>
    <row r="346" spans="1:10" x14ac:dyDescent="0.2">
      <c r="A346" s="142"/>
      <c r="B346" s="63"/>
      <c r="C346" s="64"/>
      <c r="D346" s="63"/>
      <c r="E346" s="64"/>
      <c r="F346" s="65"/>
      <c r="G346" s="63"/>
      <c r="H346" s="64"/>
      <c r="I346" s="79"/>
      <c r="J346" s="80"/>
    </row>
    <row r="347" spans="1:10" x14ac:dyDescent="0.2">
      <c r="A347" s="111" t="s">
        <v>81</v>
      </c>
      <c r="B347" s="55"/>
      <c r="C347" s="56"/>
      <c r="D347" s="55"/>
      <c r="E347" s="56"/>
      <c r="F347" s="57"/>
      <c r="G347" s="55"/>
      <c r="H347" s="56"/>
      <c r="I347" s="77"/>
      <c r="J347" s="78"/>
    </row>
    <row r="348" spans="1:10" x14ac:dyDescent="0.2">
      <c r="A348" s="117" t="s">
        <v>299</v>
      </c>
      <c r="B348" s="55">
        <v>3</v>
      </c>
      <c r="C348" s="56">
        <v>1</v>
      </c>
      <c r="D348" s="55">
        <v>8</v>
      </c>
      <c r="E348" s="56">
        <v>4</v>
      </c>
      <c r="F348" s="57"/>
      <c r="G348" s="55">
        <f t="shared" ref="G348:G372" si="60">B348-C348</f>
        <v>2</v>
      </c>
      <c r="H348" s="56">
        <f t="shared" ref="H348:H372" si="61">D348-E348</f>
        <v>4</v>
      </c>
      <c r="I348" s="77">
        <f t="shared" ref="I348:I372" si="62">IF(C348=0, "-", IF(G348/C348&lt;10, G348/C348, "&gt;999%"))</f>
        <v>2</v>
      </c>
      <c r="J348" s="78">
        <f t="shared" ref="J348:J372" si="63">IF(E348=0, "-", IF(H348/E348&lt;10, H348/E348, "&gt;999%"))</f>
        <v>1</v>
      </c>
    </row>
    <row r="349" spans="1:10" x14ac:dyDescent="0.2">
      <c r="A349" s="117" t="s">
        <v>365</v>
      </c>
      <c r="B349" s="55">
        <v>0</v>
      </c>
      <c r="C349" s="56">
        <v>0</v>
      </c>
      <c r="D349" s="55">
        <v>2</v>
      </c>
      <c r="E349" s="56">
        <v>7</v>
      </c>
      <c r="F349" s="57"/>
      <c r="G349" s="55">
        <f t="shared" si="60"/>
        <v>0</v>
      </c>
      <c r="H349" s="56">
        <f t="shared" si="61"/>
        <v>-5</v>
      </c>
      <c r="I349" s="77" t="str">
        <f t="shared" si="62"/>
        <v>-</v>
      </c>
      <c r="J349" s="78">
        <f t="shared" si="63"/>
        <v>-0.7142857142857143</v>
      </c>
    </row>
    <row r="350" spans="1:10" x14ac:dyDescent="0.2">
      <c r="A350" s="117" t="s">
        <v>232</v>
      </c>
      <c r="B350" s="55">
        <v>150</v>
      </c>
      <c r="C350" s="56">
        <v>114</v>
      </c>
      <c r="D350" s="55">
        <v>529</v>
      </c>
      <c r="E350" s="56">
        <v>402</v>
      </c>
      <c r="F350" s="57"/>
      <c r="G350" s="55">
        <f t="shared" si="60"/>
        <v>36</v>
      </c>
      <c r="H350" s="56">
        <f t="shared" si="61"/>
        <v>127</v>
      </c>
      <c r="I350" s="77">
        <f t="shared" si="62"/>
        <v>0.31578947368421051</v>
      </c>
      <c r="J350" s="78">
        <f t="shared" si="63"/>
        <v>0.31592039800995025</v>
      </c>
    </row>
    <row r="351" spans="1:10" x14ac:dyDescent="0.2">
      <c r="A351" s="117" t="s">
        <v>233</v>
      </c>
      <c r="B351" s="55">
        <v>17</v>
      </c>
      <c r="C351" s="56">
        <v>20</v>
      </c>
      <c r="D351" s="55">
        <v>38</v>
      </c>
      <c r="E351" s="56">
        <v>50</v>
      </c>
      <c r="F351" s="57"/>
      <c r="G351" s="55">
        <f t="shared" si="60"/>
        <v>-3</v>
      </c>
      <c r="H351" s="56">
        <f t="shared" si="61"/>
        <v>-12</v>
      </c>
      <c r="I351" s="77">
        <f t="shared" si="62"/>
        <v>-0.15</v>
      </c>
      <c r="J351" s="78">
        <f t="shared" si="63"/>
        <v>-0.24</v>
      </c>
    </row>
    <row r="352" spans="1:10" x14ac:dyDescent="0.2">
      <c r="A352" s="117" t="s">
        <v>264</v>
      </c>
      <c r="B352" s="55">
        <v>82</v>
      </c>
      <c r="C352" s="56">
        <v>119</v>
      </c>
      <c r="D352" s="55">
        <v>208</v>
      </c>
      <c r="E352" s="56">
        <v>534</v>
      </c>
      <c r="F352" s="57"/>
      <c r="G352" s="55">
        <f t="shared" si="60"/>
        <v>-37</v>
      </c>
      <c r="H352" s="56">
        <f t="shared" si="61"/>
        <v>-326</v>
      </c>
      <c r="I352" s="77">
        <f t="shared" si="62"/>
        <v>-0.31092436974789917</v>
      </c>
      <c r="J352" s="78">
        <f t="shared" si="63"/>
        <v>-0.61048689138576784</v>
      </c>
    </row>
    <row r="353" spans="1:10" x14ac:dyDescent="0.2">
      <c r="A353" s="117" t="s">
        <v>347</v>
      </c>
      <c r="B353" s="55">
        <v>40</v>
      </c>
      <c r="C353" s="56">
        <v>36</v>
      </c>
      <c r="D353" s="55">
        <v>108</v>
      </c>
      <c r="E353" s="56">
        <v>187</v>
      </c>
      <c r="F353" s="57"/>
      <c r="G353" s="55">
        <f t="shared" si="60"/>
        <v>4</v>
      </c>
      <c r="H353" s="56">
        <f t="shared" si="61"/>
        <v>-79</v>
      </c>
      <c r="I353" s="77">
        <f t="shared" si="62"/>
        <v>0.1111111111111111</v>
      </c>
      <c r="J353" s="78">
        <f t="shared" si="63"/>
        <v>-0.42245989304812837</v>
      </c>
    </row>
    <row r="354" spans="1:10" x14ac:dyDescent="0.2">
      <c r="A354" s="117" t="s">
        <v>265</v>
      </c>
      <c r="B354" s="55">
        <v>63</v>
      </c>
      <c r="C354" s="56">
        <v>5</v>
      </c>
      <c r="D354" s="55">
        <v>134</v>
      </c>
      <c r="E354" s="56">
        <v>83</v>
      </c>
      <c r="F354" s="57"/>
      <c r="G354" s="55">
        <f t="shared" si="60"/>
        <v>58</v>
      </c>
      <c r="H354" s="56">
        <f t="shared" si="61"/>
        <v>51</v>
      </c>
      <c r="I354" s="77" t="str">
        <f t="shared" si="62"/>
        <v>&gt;999%</v>
      </c>
      <c r="J354" s="78">
        <f t="shared" si="63"/>
        <v>0.61445783132530118</v>
      </c>
    </row>
    <row r="355" spans="1:10" x14ac:dyDescent="0.2">
      <c r="A355" s="117" t="s">
        <v>283</v>
      </c>
      <c r="B355" s="55">
        <v>2</v>
      </c>
      <c r="C355" s="56">
        <v>3</v>
      </c>
      <c r="D355" s="55">
        <v>5</v>
      </c>
      <c r="E355" s="56">
        <v>20</v>
      </c>
      <c r="F355" s="57"/>
      <c r="G355" s="55">
        <f t="shared" si="60"/>
        <v>-1</v>
      </c>
      <c r="H355" s="56">
        <f t="shared" si="61"/>
        <v>-15</v>
      </c>
      <c r="I355" s="77">
        <f t="shared" si="62"/>
        <v>-0.33333333333333331</v>
      </c>
      <c r="J355" s="78">
        <f t="shared" si="63"/>
        <v>-0.75</v>
      </c>
    </row>
    <row r="356" spans="1:10" x14ac:dyDescent="0.2">
      <c r="A356" s="117" t="s">
        <v>284</v>
      </c>
      <c r="B356" s="55">
        <v>26</v>
      </c>
      <c r="C356" s="56">
        <v>20</v>
      </c>
      <c r="D356" s="55">
        <v>46</v>
      </c>
      <c r="E356" s="56">
        <v>71</v>
      </c>
      <c r="F356" s="57"/>
      <c r="G356" s="55">
        <f t="shared" si="60"/>
        <v>6</v>
      </c>
      <c r="H356" s="56">
        <f t="shared" si="61"/>
        <v>-25</v>
      </c>
      <c r="I356" s="77">
        <f t="shared" si="62"/>
        <v>0.3</v>
      </c>
      <c r="J356" s="78">
        <f t="shared" si="63"/>
        <v>-0.352112676056338</v>
      </c>
    </row>
    <row r="357" spans="1:10" x14ac:dyDescent="0.2">
      <c r="A357" s="117" t="s">
        <v>348</v>
      </c>
      <c r="B357" s="55">
        <v>6</v>
      </c>
      <c r="C357" s="56">
        <v>9</v>
      </c>
      <c r="D357" s="55">
        <v>14</v>
      </c>
      <c r="E357" s="56">
        <v>52</v>
      </c>
      <c r="F357" s="57"/>
      <c r="G357" s="55">
        <f t="shared" si="60"/>
        <v>-3</v>
      </c>
      <c r="H357" s="56">
        <f t="shared" si="61"/>
        <v>-38</v>
      </c>
      <c r="I357" s="77">
        <f t="shared" si="62"/>
        <v>-0.33333333333333331</v>
      </c>
      <c r="J357" s="78">
        <f t="shared" si="63"/>
        <v>-0.73076923076923073</v>
      </c>
    </row>
    <row r="358" spans="1:10" x14ac:dyDescent="0.2">
      <c r="A358" s="117" t="s">
        <v>457</v>
      </c>
      <c r="B358" s="55">
        <v>4</v>
      </c>
      <c r="C358" s="56">
        <v>0</v>
      </c>
      <c r="D358" s="55">
        <v>10</v>
      </c>
      <c r="E358" s="56">
        <v>0</v>
      </c>
      <c r="F358" s="57"/>
      <c r="G358" s="55">
        <f t="shared" si="60"/>
        <v>4</v>
      </c>
      <c r="H358" s="56">
        <f t="shared" si="61"/>
        <v>10</v>
      </c>
      <c r="I358" s="77" t="str">
        <f t="shared" si="62"/>
        <v>-</v>
      </c>
      <c r="J358" s="78" t="str">
        <f t="shared" si="63"/>
        <v>-</v>
      </c>
    </row>
    <row r="359" spans="1:10" x14ac:dyDescent="0.2">
      <c r="A359" s="117" t="s">
        <v>524</v>
      </c>
      <c r="B359" s="55">
        <v>3</v>
      </c>
      <c r="C359" s="56">
        <v>5</v>
      </c>
      <c r="D359" s="55">
        <v>14</v>
      </c>
      <c r="E359" s="56">
        <v>29</v>
      </c>
      <c r="F359" s="57"/>
      <c r="G359" s="55">
        <f t="shared" si="60"/>
        <v>-2</v>
      </c>
      <c r="H359" s="56">
        <f t="shared" si="61"/>
        <v>-15</v>
      </c>
      <c r="I359" s="77">
        <f t="shared" si="62"/>
        <v>-0.4</v>
      </c>
      <c r="J359" s="78">
        <f t="shared" si="63"/>
        <v>-0.51724137931034486</v>
      </c>
    </row>
    <row r="360" spans="1:10" x14ac:dyDescent="0.2">
      <c r="A360" s="117" t="s">
        <v>419</v>
      </c>
      <c r="B360" s="55">
        <v>52</v>
      </c>
      <c r="C360" s="56">
        <v>38</v>
      </c>
      <c r="D360" s="55">
        <v>205</v>
      </c>
      <c r="E360" s="56">
        <v>195</v>
      </c>
      <c r="F360" s="57"/>
      <c r="G360" s="55">
        <f t="shared" si="60"/>
        <v>14</v>
      </c>
      <c r="H360" s="56">
        <f t="shared" si="61"/>
        <v>10</v>
      </c>
      <c r="I360" s="77">
        <f t="shared" si="62"/>
        <v>0.36842105263157893</v>
      </c>
      <c r="J360" s="78">
        <f t="shared" si="63"/>
        <v>5.128205128205128E-2</v>
      </c>
    </row>
    <row r="361" spans="1:10" x14ac:dyDescent="0.2">
      <c r="A361" s="117" t="s">
        <v>458</v>
      </c>
      <c r="B361" s="55">
        <v>36</v>
      </c>
      <c r="C361" s="56">
        <v>0</v>
      </c>
      <c r="D361" s="55">
        <v>36</v>
      </c>
      <c r="E361" s="56">
        <v>0</v>
      </c>
      <c r="F361" s="57"/>
      <c r="G361" s="55">
        <f t="shared" si="60"/>
        <v>36</v>
      </c>
      <c r="H361" s="56">
        <f t="shared" si="61"/>
        <v>36</v>
      </c>
      <c r="I361" s="77" t="str">
        <f t="shared" si="62"/>
        <v>-</v>
      </c>
      <c r="J361" s="78" t="str">
        <f t="shared" si="63"/>
        <v>-</v>
      </c>
    </row>
    <row r="362" spans="1:10" x14ac:dyDescent="0.2">
      <c r="A362" s="117" t="s">
        <v>459</v>
      </c>
      <c r="B362" s="55">
        <v>140</v>
      </c>
      <c r="C362" s="56">
        <v>115</v>
      </c>
      <c r="D362" s="55">
        <v>373</v>
      </c>
      <c r="E362" s="56">
        <v>413</v>
      </c>
      <c r="F362" s="57"/>
      <c r="G362" s="55">
        <f t="shared" si="60"/>
        <v>25</v>
      </c>
      <c r="H362" s="56">
        <f t="shared" si="61"/>
        <v>-40</v>
      </c>
      <c r="I362" s="77">
        <f t="shared" si="62"/>
        <v>0.21739130434782608</v>
      </c>
      <c r="J362" s="78">
        <f t="shared" si="63"/>
        <v>-9.6852300242130748E-2</v>
      </c>
    </row>
    <row r="363" spans="1:10" x14ac:dyDescent="0.2">
      <c r="A363" s="117" t="s">
        <v>460</v>
      </c>
      <c r="B363" s="55">
        <v>41</v>
      </c>
      <c r="C363" s="56">
        <v>17</v>
      </c>
      <c r="D363" s="55">
        <v>128</v>
      </c>
      <c r="E363" s="56">
        <v>76</v>
      </c>
      <c r="F363" s="57"/>
      <c r="G363" s="55">
        <f t="shared" si="60"/>
        <v>24</v>
      </c>
      <c r="H363" s="56">
        <f t="shared" si="61"/>
        <v>52</v>
      </c>
      <c r="I363" s="77">
        <f t="shared" si="62"/>
        <v>1.411764705882353</v>
      </c>
      <c r="J363" s="78">
        <f t="shared" si="63"/>
        <v>0.68421052631578949</v>
      </c>
    </row>
    <row r="364" spans="1:10" x14ac:dyDescent="0.2">
      <c r="A364" s="117" t="s">
        <v>503</v>
      </c>
      <c r="B364" s="55">
        <v>66</v>
      </c>
      <c r="C364" s="56">
        <v>20</v>
      </c>
      <c r="D364" s="55">
        <v>238</v>
      </c>
      <c r="E364" s="56">
        <v>49</v>
      </c>
      <c r="F364" s="57"/>
      <c r="G364" s="55">
        <f t="shared" si="60"/>
        <v>46</v>
      </c>
      <c r="H364" s="56">
        <f t="shared" si="61"/>
        <v>189</v>
      </c>
      <c r="I364" s="77">
        <f t="shared" si="62"/>
        <v>2.2999999999999998</v>
      </c>
      <c r="J364" s="78">
        <f t="shared" si="63"/>
        <v>3.8571428571428572</v>
      </c>
    </row>
    <row r="365" spans="1:10" x14ac:dyDescent="0.2">
      <c r="A365" s="117" t="s">
        <v>504</v>
      </c>
      <c r="B365" s="55">
        <v>0</v>
      </c>
      <c r="C365" s="56">
        <v>4</v>
      </c>
      <c r="D365" s="55">
        <v>4</v>
      </c>
      <c r="E365" s="56">
        <v>32</v>
      </c>
      <c r="F365" s="57"/>
      <c r="G365" s="55">
        <f t="shared" si="60"/>
        <v>-4</v>
      </c>
      <c r="H365" s="56">
        <f t="shared" si="61"/>
        <v>-28</v>
      </c>
      <c r="I365" s="77">
        <f t="shared" si="62"/>
        <v>-1</v>
      </c>
      <c r="J365" s="78">
        <f t="shared" si="63"/>
        <v>-0.875</v>
      </c>
    </row>
    <row r="366" spans="1:10" x14ac:dyDescent="0.2">
      <c r="A366" s="117" t="s">
        <v>525</v>
      </c>
      <c r="B366" s="55">
        <v>20</v>
      </c>
      <c r="C366" s="56">
        <v>1</v>
      </c>
      <c r="D366" s="55">
        <v>80</v>
      </c>
      <c r="E366" s="56">
        <v>21</v>
      </c>
      <c r="F366" s="57"/>
      <c r="G366" s="55">
        <f t="shared" si="60"/>
        <v>19</v>
      </c>
      <c r="H366" s="56">
        <f t="shared" si="61"/>
        <v>59</v>
      </c>
      <c r="I366" s="77" t="str">
        <f t="shared" si="62"/>
        <v>&gt;999%</v>
      </c>
      <c r="J366" s="78">
        <f t="shared" si="63"/>
        <v>2.8095238095238093</v>
      </c>
    </row>
    <row r="367" spans="1:10" x14ac:dyDescent="0.2">
      <c r="A367" s="117" t="s">
        <v>526</v>
      </c>
      <c r="B367" s="55">
        <v>0</v>
      </c>
      <c r="C367" s="56">
        <v>3</v>
      </c>
      <c r="D367" s="55">
        <v>0</v>
      </c>
      <c r="E367" s="56">
        <v>7</v>
      </c>
      <c r="F367" s="57"/>
      <c r="G367" s="55">
        <f t="shared" si="60"/>
        <v>-3</v>
      </c>
      <c r="H367" s="56">
        <f t="shared" si="61"/>
        <v>-7</v>
      </c>
      <c r="I367" s="77">
        <f t="shared" si="62"/>
        <v>-1</v>
      </c>
      <c r="J367" s="78">
        <f t="shared" si="63"/>
        <v>-1</v>
      </c>
    </row>
    <row r="368" spans="1:10" x14ac:dyDescent="0.2">
      <c r="A368" s="117" t="s">
        <v>300</v>
      </c>
      <c r="B368" s="55">
        <v>4</v>
      </c>
      <c r="C368" s="56">
        <v>1</v>
      </c>
      <c r="D368" s="55">
        <v>10</v>
      </c>
      <c r="E368" s="56">
        <v>11</v>
      </c>
      <c r="F368" s="57"/>
      <c r="G368" s="55">
        <f t="shared" si="60"/>
        <v>3</v>
      </c>
      <c r="H368" s="56">
        <f t="shared" si="61"/>
        <v>-1</v>
      </c>
      <c r="I368" s="77">
        <f t="shared" si="62"/>
        <v>3</v>
      </c>
      <c r="J368" s="78">
        <f t="shared" si="63"/>
        <v>-9.0909090909090912E-2</v>
      </c>
    </row>
    <row r="369" spans="1:10" x14ac:dyDescent="0.2">
      <c r="A369" s="117" t="s">
        <v>366</v>
      </c>
      <c r="B369" s="55">
        <v>0</v>
      </c>
      <c r="C369" s="56">
        <v>1</v>
      </c>
      <c r="D369" s="55">
        <v>0</v>
      </c>
      <c r="E369" s="56">
        <v>6</v>
      </c>
      <c r="F369" s="57"/>
      <c r="G369" s="55">
        <f t="shared" si="60"/>
        <v>-1</v>
      </c>
      <c r="H369" s="56">
        <f t="shared" si="61"/>
        <v>-6</v>
      </c>
      <c r="I369" s="77">
        <f t="shared" si="62"/>
        <v>-1</v>
      </c>
      <c r="J369" s="78">
        <f t="shared" si="63"/>
        <v>-1</v>
      </c>
    </row>
    <row r="370" spans="1:10" x14ac:dyDescent="0.2">
      <c r="A370" s="117" t="s">
        <v>349</v>
      </c>
      <c r="B370" s="55">
        <v>0</v>
      </c>
      <c r="C370" s="56">
        <v>5</v>
      </c>
      <c r="D370" s="55">
        <v>2</v>
      </c>
      <c r="E370" s="56">
        <v>12</v>
      </c>
      <c r="F370" s="57"/>
      <c r="G370" s="55">
        <f t="shared" si="60"/>
        <v>-5</v>
      </c>
      <c r="H370" s="56">
        <f t="shared" si="61"/>
        <v>-10</v>
      </c>
      <c r="I370" s="77">
        <f t="shared" si="62"/>
        <v>-1</v>
      </c>
      <c r="J370" s="78">
        <f t="shared" si="63"/>
        <v>-0.83333333333333337</v>
      </c>
    </row>
    <row r="371" spans="1:10" x14ac:dyDescent="0.2">
      <c r="A371" s="117" t="s">
        <v>367</v>
      </c>
      <c r="B371" s="55">
        <v>0</v>
      </c>
      <c r="C371" s="56">
        <v>0</v>
      </c>
      <c r="D371" s="55">
        <v>0</v>
      </c>
      <c r="E371" s="56">
        <v>1</v>
      </c>
      <c r="F371" s="57"/>
      <c r="G371" s="55">
        <f t="shared" si="60"/>
        <v>0</v>
      </c>
      <c r="H371" s="56">
        <f t="shared" si="61"/>
        <v>-1</v>
      </c>
      <c r="I371" s="77" t="str">
        <f t="shared" si="62"/>
        <v>-</v>
      </c>
      <c r="J371" s="78">
        <f t="shared" si="63"/>
        <v>-1</v>
      </c>
    </row>
    <row r="372" spans="1:10" s="38" customFormat="1" x14ac:dyDescent="0.2">
      <c r="A372" s="143" t="s">
        <v>677</v>
      </c>
      <c r="B372" s="32">
        <v>755</v>
      </c>
      <c r="C372" s="33">
        <v>537</v>
      </c>
      <c r="D372" s="32">
        <v>2192</v>
      </c>
      <c r="E372" s="33">
        <v>2262</v>
      </c>
      <c r="F372" s="34"/>
      <c r="G372" s="32">
        <f t="shared" si="60"/>
        <v>218</v>
      </c>
      <c r="H372" s="33">
        <f t="shared" si="61"/>
        <v>-70</v>
      </c>
      <c r="I372" s="35">
        <f t="shared" si="62"/>
        <v>0.4059590316573557</v>
      </c>
      <c r="J372" s="36">
        <f t="shared" si="63"/>
        <v>-3.0946065428824051E-2</v>
      </c>
    </row>
    <row r="373" spans="1:10" x14ac:dyDescent="0.2">
      <c r="A373" s="142"/>
      <c r="B373" s="63"/>
      <c r="C373" s="64"/>
      <c r="D373" s="63"/>
      <c r="E373" s="64"/>
      <c r="F373" s="65"/>
      <c r="G373" s="63"/>
      <c r="H373" s="64"/>
      <c r="I373" s="79"/>
      <c r="J373" s="80"/>
    </row>
    <row r="374" spans="1:10" x14ac:dyDescent="0.2">
      <c r="A374" s="111" t="s">
        <v>112</v>
      </c>
      <c r="B374" s="55"/>
      <c r="C374" s="56"/>
      <c r="D374" s="55"/>
      <c r="E374" s="56"/>
      <c r="F374" s="57"/>
      <c r="G374" s="55"/>
      <c r="H374" s="56"/>
      <c r="I374" s="77"/>
      <c r="J374" s="78"/>
    </row>
    <row r="375" spans="1:10" x14ac:dyDescent="0.2">
      <c r="A375" s="117" t="s">
        <v>624</v>
      </c>
      <c r="B375" s="55">
        <v>24</v>
      </c>
      <c r="C375" s="56">
        <v>21</v>
      </c>
      <c r="D375" s="55">
        <v>76</v>
      </c>
      <c r="E375" s="56">
        <v>84</v>
      </c>
      <c r="F375" s="57"/>
      <c r="G375" s="55">
        <f>B375-C375</f>
        <v>3</v>
      </c>
      <c r="H375" s="56">
        <f>D375-E375</f>
        <v>-8</v>
      </c>
      <c r="I375" s="77">
        <f>IF(C375=0, "-", IF(G375/C375&lt;10, G375/C375, "&gt;999%"))</f>
        <v>0.14285714285714285</v>
      </c>
      <c r="J375" s="78">
        <f>IF(E375=0, "-", IF(H375/E375&lt;10, H375/E375, "&gt;999%"))</f>
        <v>-9.5238095238095233E-2</v>
      </c>
    </row>
    <row r="376" spans="1:10" x14ac:dyDescent="0.2">
      <c r="A376" s="117" t="s">
        <v>610</v>
      </c>
      <c r="B376" s="55">
        <v>4</v>
      </c>
      <c r="C376" s="56">
        <v>1</v>
      </c>
      <c r="D376" s="55">
        <v>7</v>
      </c>
      <c r="E376" s="56">
        <v>8</v>
      </c>
      <c r="F376" s="57"/>
      <c r="G376" s="55">
        <f>B376-C376</f>
        <v>3</v>
      </c>
      <c r="H376" s="56">
        <f>D376-E376</f>
        <v>-1</v>
      </c>
      <c r="I376" s="77">
        <f>IF(C376=0, "-", IF(G376/C376&lt;10, G376/C376, "&gt;999%"))</f>
        <v>3</v>
      </c>
      <c r="J376" s="78">
        <f>IF(E376=0, "-", IF(H376/E376&lt;10, H376/E376, "&gt;999%"))</f>
        <v>-0.125</v>
      </c>
    </row>
    <row r="377" spans="1:10" s="38" customFormat="1" x14ac:dyDescent="0.2">
      <c r="A377" s="143" t="s">
        <v>678</v>
      </c>
      <c r="B377" s="32">
        <v>28</v>
      </c>
      <c r="C377" s="33">
        <v>22</v>
      </c>
      <c r="D377" s="32">
        <v>83</v>
      </c>
      <c r="E377" s="33">
        <v>92</v>
      </c>
      <c r="F377" s="34"/>
      <c r="G377" s="32">
        <f>B377-C377</f>
        <v>6</v>
      </c>
      <c r="H377" s="33">
        <f>D377-E377</f>
        <v>-9</v>
      </c>
      <c r="I377" s="35">
        <f>IF(C377=0, "-", IF(G377/C377&lt;10, G377/C377, "&gt;999%"))</f>
        <v>0.27272727272727271</v>
      </c>
      <c r="J377" s="36">
        <f>IF(E377=0, "-", IF(H377/E377&lt;10, H377/E377, "&gt;999%"))</f>
        <v>-9.7826086956521743E-2</v>
      </c>
    </row>
    <row r="378" spans="1:10" x14ac:dyDescent="0.2">
      <c r="A378" s="142"/>
      <c r="B378" s="63"/>
      <c r="C378" s="64"/>
      <c r="D378" s="63"/>
      <c r="E378" s="64"/>
      <c r="F378" s="65"/>
      <c r="G378" s="63"/>
      <c r="H378" s="64"/>
      <c r="I378" s="79"/>
      <c r="J378" s="80"/>
    </row>
    <row r="379" spans="1:10" x14ac:dyDescent="0.2">
      <c r="A379" s="111" t="s">
        <v>82</v>
      </c>
      <c r="B379" s="55"/>
      <c r="C379" s="56"/>
      <c r="D379" s="55"/>
      <c r="E379" s="56"/>
      <c r="F379" s="57"/>
      <c r="G379" s="55"/>
      <c r="H379" s="56"/>
      <c r="I379" s="77"/>
      <c r="J379" s="78"/>
    </row>
    <row r="380" spans="1:10" x14ac:dyDescent="0.2">
      <c r="A380" s="117" t="s">
        <v>316</v>
      </c>
      <c r="B380" s="55">
        <v>0</v>
      </c>
      <c r="C380" s="56">
        <v>0</v>
      </c>
      <c r="D380" s="55">
        <v>2</v>
      </c>
      <c r="E380" s="56">
        <v>2</v>
      </c>
      <c r="F380" s="57"/>
      <c r="G380" s="55">
        <f t="shared" ref="G380:G388" si="64">B380-C380</f>
        <v>0</v>
      </c>
      <c r="H380" s="56">
        <f t="shared" ref="H380:H388" si="65">D380-E380</f>
        <v>0</v>
      </c>
      <c r="I380" s="77" t="str">
        <f t="shared" ref="I380:I388" si="66">IF(C380=0, "-", IF(G380/C380&lt;10, G380/C380, "&gt;999%"))</f>
        <v>-</v>
      </c>
      <c r="J380" s="78">
        <f t="shared" ref="J380:J388" si="67">IF(E380=0, "-", IF(H380/E380&lt;10, H380/E380, "&gt;999%"))</f>
        <v>0</v>
      </c>
    </row>
    <row r="381" spans="1:10" x14ac:dyDescent="0.2">
      <c r="A381" s="117" t="s">
        <v>599</v>
      </c>
      <c r="B381" s="55">
        <v>39</v>
      </c>
      <c r="C381" s="56">
        <v>49</v>
      </c>
      <c r="D381" s="55">
        <v>251</v>
      </c>
      <c r="E381" s="56">
        <v>251</v>
      </c>
      <c r="F381" s="57"/>
      <c r="G381" s="55">
        <f t="shared" si="64"/>
        <v>-10</v>
      </c>
      <c r="H381" s="56">
        <f t="shared" si="65"/>
        <v>0</v>
      </c>
      <c r="I381" s="77">
        <f t="shared" si="66"/>
        <v>-0.20408163265306123</v>
      </c>
      <c r="J381" s="78">
        <f t="shared" si="67"/>
        <v>0</v>
      </c>
    </row>
    <row r="382" spans="1:10" x14ac:dyDescent="0.2">
      <c r="A382" s="117" t="s">
        <v>535</v>
      </c>
      <c r="B382" s="55">
        <v>4</v>
      </c>
      <c r="C382" s="56">
        <v>1</v>
      </c>
      <c r="D382" s="55">
        <v>12</v>
      </c>
      <c r="E382" s="56">
        <v>1</v>
      </c>
      <c r="F382" s="57"/>
      <c r="G382" s="55">
        <f t="shared" si="64"/>
        <v>3</v>
      </c>
      <c r="H382" s="56">
        <f t="shared" si="65"/>
        <v>11</v>
      </c>
      <c r="I382" s="77">
        <f t="shared" si="66"/>
        <v>3</v>
      </c>
      <c r="J382" s="78" t="str">
        <f t="shared" si="67"/>
        <v>&gt;999%</v>
      </c>
    </row>
    <row r="383" spans="1:10" x14ac:dyDescent="0.2">
      <c r="A383" s="117" t="s">
        <v>317</v>
      </c>
      <c r="B383" s="55">
        <v>1</v>
      </c>
      <c r="C383" s="56">
        <v>0</v>
      </c>
      <c r="D383" s="55">
        <v>10</v>
      </c>
      <c r="E383" s="56">
        <v>16</v>
      </c>
      <c r="F383" s="57"/>
      <c r="G383" s="55">
        <f t="shared" si="64"/>
        <v>1</v>
      </c>
      <c r="H383" s="56">
        <f t="shared" si="65"/>
        <v>-6</v>
      </c>
      <c r="I383" s="77" t="str">
        <f t="shared" si="66"/>
        <v>-</v>
      </c>
      <c r="J383" s="78">
        <f t="shared" si="67"/>
        <v>-0.375</v>
      </c>
    </row>
    <row r="384" spans="1:10" x14ac:dyDescent="0.2">
      <c r="A384" s="117" t="s">
        <v>318</v>
      </c>
      <c r="B384" s="55">
        <v>7</v>
      </c>
      <c r="C384" s="56">
        <v>0</v>
      </c>
      <c r="D384" s="55">
        <v>30</v>
      </c>
      <c r="E384" s="56">
        <v>28</v>
      </c>
      <c r="F384" s="57"/>
      <c r="G384" s="55">
        <f t="shared" si="64"/>
        <v>7</v>
      </c>
      <c r="H384" s="56">
        <f t="shared" si="65"/>
        <v>2</v>
      </c>
      <c r="I384" s="77" t="str">
        <f t="shared" si="66"/>
        <v>-</v>
      </c>
      <c r="J384" s="78">
        <f t="shared" si="67"/>
        <v>7.1428571428571425E-2</v>
      </c>
    </row>
    <row r="385" spans="1:10" x14ac:dyDescent="0.2">
      <c r="A385" s="117" t="s">
        <v>551</v>
      </c>
      <c r="B385" s="55">
        <v>37</v>
      </c>
      <c r="C385" s="56">
        <v>1</v>
      </c>
      <c r="D385" s="55">
        <v>98</v>
      </c>
      <c r="E385" s="56">
        <v>30</v>
      </c>
      <c r="F385" s="57"/>
      <c r="G385" s="55">
        <f t="shared" si="64"/>
        <v>36</v>
      </c>
      <c r="H385" s="56">
        <f t="shared" si="65"/>
        <v>68</v>
      </c>
      <c r="I385" s="77" t="str">
        <f t="shared" si="66"/>
        <v>&gt;999%</v>
      </c>
      <c r="J385" s="78">
        <f t="shared" si="67"/>
        <v>2.2666666666666666</v>
      </c>
    </row>
    <row r="386" spans="1:10" x14ac:dyDescent="0.2">
      <c r="A386" s="117" t="s">
        <v>563</v>
      </c>
      <c r="B386" s="55">
        <v>0</v>
      </c>
      <c r="C386" s="56">
        <v>0</v>
      </c>
      <c r="D386" s="55">
        <v>2</v>
      </c>
      <c r="E386" s="56">
        <v>4</v>
      </c>
      <c r="F386" s="57"/>
      <c r="G386" s="55">
        <f t="shared" si="64"/>
        <v>0</v>
      </c>
      <c r="H386" s="56">
        <f t="shared" si="65"/>
        <v>-2</v>
      </c>
      <c r="I386" s="77" t="str">
        <f t="shared" si="66"/>
        <v>-</v>
      </c>
      <c r="J386" s="78">
        <f t="shared" si="67"/>
        <v>-0.5</v>
      </c>
    </row>
    <row r="387" spans="1:10" x14ac:dyDescent="0.2">
      <c r="A387" s="117" t="s">
        <v>576</v>
      </c>
      <c r="B387" s="55">
        <v>78</v>
      </c>
      <c r="C387" s="56">
        <v>58</v>
      </c>
      <c r="D387" s="55">
        <v>212</v>
      </c>
      <c r="E387" s="56">
        <v>331</v>
      </c>
      <c r="F387" s="57"/>
      <c r="G387" s="55">
        <f t="shared" si="64"/>
        <v>20</v>
      </c>
      <c r="H387" s="56">
        <f t="shared" si="65"/>
        <v>-119</v>
      </c>
      <c r="I387" s="77">
        <f t="shared" si="66"/>
        <v>0.34482758620689657</v>
      </c>
      <c r="J387" s="78">
        <f t="shared" si="67"/>
        <v>-0.3595166163141994</v>
      </c>
    </row>
    <row r="388" spans="1:10" s="38" customFormat="1" x14ac:dyDescent="0.2">
      <c r="A388" s="143" t="s">
        <v>679</v>
      </c>
      <c r="B388" s="32">
        <v>166</v>
      </c>
      <c r="C388" s="33">
        <v>109</v>
      </c>
      <c r="D388" s="32">
        <v>617</v>
      </c>
      <c r="E388" s="33">
        <v>663</v>
      </c>
      <c r="F388" s="34"/>
      <c r="G388" s="32">
        <f t="shared" si="64"/>
        <v>57</v>
      </c>
      <c r="H388" s="33">
        <f t="shared" si="65"/>
        <v>-46</v>
      </c>
      <c r="I388" s="35">
        <f t="shared" si="66"/>
        <v>0.52293577981651373</v>
      </c>
      <c r="J388" s="36">
        <f t="shared" si="67"/>
        <v>-6.9381598793363503E-2</v>
      </c>
    </row>
    <row r="389" spans="1:10" x14ac:dyDescent="0.2">
      <c r="A389" s="142"/>
      <c r="B389" s="63"/>
      <c r="C389" s="64"/>
      <c r="D389" s="63"/>
      <c r="E389" s="64"/>
      <c r="F389" s="65"/>
      <c r="G389" s="63"/>
      <c r="H389" s="64"/>
      <c r="I389" s="79"/>
      <c r="J389" s="80"/>
    </row>
    <row r="390" spans="1:10" x14ac:dyDescent="0.2">
      <c r="A390" s="111" t="s">
        <v>83</v>
      </c>
      <c r="B390" s="55"/>
      <c r="C390" s="56"/>
      <c r="D390" s="55"/>
      <c r="E390" s="56"/>
      <c r="F390" s="57"/>
      <c r="G390" s="55"/>
      <c r="H390" s="56"/>
      <c r="I390" s="77"/>
      <c r="J390" s="78"/>
    </row>
    <row r="391" spans="1:10" x14ac:dyDescent="0.2">
      <c r="A391" s="117" t="s">
        <v>434</v>
      </c>
      <c r="B391" s="55">
        <v>0</v>
      </c>
      <c r="C391" s="56">
        <v>18</v>
      </c>
      <c r="D391" s="55">
        <v>0</v>
      </c>
      <c r="E391" s="56">
        <v>58</v>
      </c>
      <c r="F391" s="57"/>
      <c r="G391" s="55">
        <f t="shared" ref="G391:G396" si="68">B391-C391</f>
        <v>-18</v>
      </c>
      <c r="H391" s="56">
        <f t="shared" ref="H391:H396" si="69">D391-E391</f>
        <v>-58</v>
      </c>
      <c r="I391" s="77">
        <f t="shared" ref="I391:I396" si="70">IF(C391=0, "-", IF(G391/C391&lt;10, G391/C391, "&gt;999%"))</f>
        <v>-1</v>
      </c>
      <c r="J391" s="78">
        <f t="shared" ref="J391:J396" si="71">IF(E391=0, "-", IF(H391/E391&lt;10, H391/E391, "&gt;999%"))</f>
        <v>-1</v>
      </c>
    </row>
    <row r="392" spans="1:10" x14ac:dyDescent="0.2">
      <c r="A392" s="117" t="s">
        <v>435</v>
      </c>
      <c r="B392" s="55">
        <v>71</v>
      </c>
      <c r="C392" s="56">
        <v>0</v>
      </c>
      <c r="D392" s="55">
        <v>258</v>
      </c>
      <c r="E392" s="56">
        <v>0</v>
      </c>
      <c r="F392" s="57"/>
      <c r="G392" s="55">
        <f t="shared" si="68"/>
        <v>71</v>
      </c>
      <c r="H392" s="56">
        <f t="shared" si="69"/>
        <v>258</v>
      </c>
      <c r="I392" s="77" t="str">
        <f t="shared" si="70"/>
        <v>-</v>
      </c>
      <c r="J392" s="78" t="str">
        <f t="shared" si="71"/>
        <v>-</v>
      </c>
    </row>
    <row r="393" spans="1:10" x14ac:dyDescent="0.2">
      <c r="A393" s="117" t="s">
        <v>184</v>
      </c>
      <c r="B393" s="55">
        <v>149</v>
      </c>
      <c r="C393" s="56">
        <v>142</v>
      </c>
      <c r="D393" s="55">
        <v>748</v>
      </c>
      <c r="E393" s="56">
        <v>513</v>
      </c>
      <c r="F393" s="57"/>
      <c r="G393" s="55">
        <f t="shared" si="68"/>
        <v>7</v>
      </c>
      <c r="H393" s="56">
        <f t="shared" si="69"/>
        <v>235</v>
      </c>
      <c r="I393" s="77">
        <f t="shared" si="70"/>
        <v>4.9295774647887321E-2</v>
      </c>
      <c r="J393" s="78">
        <f t="shared" si="71"/>
        <v>0.45808966861598438</v>
      </c>
    </row>
    <row r="394" spans="1:10" x14ac:dyDescent="0.2">
      <c r="A394" s="117" t="s">
        <v>213</v>
      </c>
      <c r="B394" s="55">
        <v>0</v>
      </c>
      <c r="C394" s="56">
        <v>0</v>
      </c>
      <c r="D394" s="55">
        <v>0</v>
      </c>
      <c r="E394" s="56">
        <v>47</v>
      </c>
      <c r="F394" s="57"/>
      <c r="G394" s="55">
        <f t="shared" si="68"/>
        <v>0</v>
      </c>
      <c r="H394" s="56">
        <f t="shared" si="69"/>
        <v>-47</v>
      </c>
      <c r="I394" s="77" t="str">
        <f t="shared" si="70"/>
        <v>-</v>
      </c>
      <c r="J394" s="78">
        <f t="shared" si="71"/>
        <v>-1</v>
      </c>
    </row>
    <row r="395" spans="1:10" x14ac:dyDescent="0.2">
      <c r="A395" s="117" t="s">
        <v>399</v>
      </c>
      <c r="B395" s="55">
        <v>100</v>
      </c>
      <c r="C395" s="56">
        <v>135</v>
      </c>
      <c r="D395" s="55">
        <v>385</v>
      </c>
      <c r="E395" s="56">
        <v>480</v>
      </c>
      <c r="F395" s="57"/>
      <c r="G395" s="55">
        <f t="shared" si="68"/>
        <v>-35</v>
      </c>
      <c r="H395" s="56">
        <f t="shared" si="69"/>
        <v>-95</v>
      </c>
      <c r="I395" s="77">
        <f t="shared" si="70"/>
        <v>-0.25925925925925924</v>
      </c>
      <c r="J395" s="78">
        <f t="shared" si="71"/>
        <v>-0.19791666666666666</v>
      </c>
    </row>
    <row r="396" spans="1:10" s="38" customFormat="1" x14ac:dyDescent="0.2">
      <c r="A396" s="143" t="s">
        <v>680</v>
      </c>
      <c r="B396" s="32">
        <v>320</v>
      </c>
      <c r="C396" s="33">
        <v>295</v>
      </c>
      <c r="D396" s="32">
        <v>1391</v>
      </c>
      <c r="E396" s="33">
        <v>1098</v>
      </c>
      <c r="F396" s="34"/>
      <c r="G396" s="32">
        <f t="shared" si="68"/>
        <v>25</v>
      </c>
      <c r="H396" s="33">
        <f t="shared" si="69"/>
        <v>293</v>
      </c>
      <c r="I396" s="35">
        <f t="shared" si="70"/>
        <v>8.4745762711864403E-2</v>
      </c>
      <c r="J396" s="36">
        <f t="shared" si="71"/>
        <v>0.2668488160291439</v>
      </c>
    </row>
    <row r="397" spans="1:10" x14ac:dyDescent="0.2">
      <c r="A397" s="142"/>
      <c r="B397" s="63"/>
      <c r="C397" s="64"/>
      <c r="D397" s="63"/>
      <c r="E397" s="64"/>
      <c r="F397" s="65"/>
      <c r="G397" s="63"/>
      <c r="H397" s="64"/>
      <c r="I397" s="79"/>
      <c r="J397" s="80"/>
    </row>
    <row r="398" spans="1:10" x14ac:dyDescent="0.2">
      <c r="A398" s="111" t="s">
        <v>84</v>
      </c>
      <c r="B398" s="55"/>
      <c r="C398" s="56"/>
      <c r="D398" s="55"/>
      <c r="E398" s="56"/>
      <c r="F398" s="57"/>
      <c r="G398" s="55"/>
      <c r="H398" s="56"/>
      <c r="I398" s="77"/>
      <c r="J398" s="78"/>
    </row>
    <row r="399" spans="1:10" x14ac:dyDescent="0.2">
      <c r="A399" s="117" t="s">
        <v>329</v>
      </c>
      <c r="B399" s="55">
        <v>10</v>
      </c>
      <c r="C399" s="56">
        <v>3</v>
      </c>
      <c r="D399" s="55">
        <v>29</v>
      </c>
      <c r="E399" s="56">
        <v>24</v>
      </c>
      <c r="F399" s="57"/>
      <c r="G399" s="55">
        <f>B399-C399</f>
        <v>7</v>
      </c>
      <c r="H399" s="56">
        <f>D399-E399</f>
        <v>5</v>
      </c>
      <c r="I399" s="77">
        <f>IF(C399=0, "-", IF(G399/C399&lt;10, G399/C399, "&gt;999%"))</f>
        <v>2.3333333333333335</v>
      </c>
      <c r="J399" s="78">
        <f>IF(E399=0, "-", IF(H399/E399&lt;10, H399/E399, "&gt;999%"))</f>
        <v>0.20833333333333334</v>
      </c>
    </row>
    <row r="400" spans="1:10" x14ac:dyDescent="0.2">
      <c r="A400" s="117" t="s">
        <v>234</v>
      </c>
      <c r="B400" s="55">
        <v>21</v>
      </c>
      <c r="C400" s="56">
        <v>3</v>
      </c>
      <c r="D400" s="55">
        <v>47</v>
      </c>
      <c r="E400" s="56">
        <v>26</v>
      </c>
      <c r="F400" s="57"/>
      <c r="G400" s="55">
        <f>B400-C400</f>
        <v>18</v>
      </c>
      <c r="H400" s="56">
        <f>D400-E400</f>
        <v>21</v>
      </c>
      <c r="I400" s="77">
        <f>IF(C400=0, "-", IF(G400/C400&lt;10, G400/C400, "&gt;999%"))</f>
        <v>6</v>
      </c>
      <c r="J400" s="78">
        <f>IF(E400=0, "-", IF(H400/E400&lt;10, H400/E400, "&gt;999%"))</f>
        <v>0.80769230769230771</v>
      </c>
    </row>
    <row r="401" spans="1:10" x14ac:dyDescent="0.2">
      <c r="A401" s="117" t="s">
        <v>420</v>
      </c>
      <c r="B401" s="55">
        <v>52</v>
      </c>
      <c r="C401" s="56">
        <v>19</v>
      </c>
      <c r="D401" s="55">
        <v>151</v>
      </c>
      <c r="E401" s="56">
        <v>109</v>
      </c>
      <c r="F401" s="57"/>
      <c r="G401" s="55">
        <f>B401-C401</f>
        <v>33</v>
      </c>
      <c r="H401" s="56">
        <f>D401-E401</f>
        <v>42</v>
      </c>
      <c r="I401" s="77">
        <f>IF(C401=0, "-", IF(G401/C401&lt;10, G401/C401, "&gt;999%"))</f>
        <v>1.736842105263158</v>
      </c>
      <c r="J401" s="78">
        <f>IF(E401=0, "-", IF(H401/E401&lt;10, H401/E401, "&gt;999%"))</f>
        <v>0.38532110091743121</v>
      </c>
    </row>
    <row r="402" spans="1:10" x14ac:dyDescent="0.2">
      <c r="A402" s="117" t="s">
        <v>196</v>
      </c>
      <c r="B402" s="55">
        <v>50</v>
      </c>
      <c r="C402" s="56">
        <v>24</v>
      </c>
      <c r="D402" s="55">
        <v>171</v>
      </c>
      <c r="E402" s="56">
        <v>178</v>
      </c>
      <c r="F402" s="57"/>
      <c r="G402" s="55">
        <f>B402-C402</f>
        <v>26</v>
      </c>
      <c r="H402" s="56">
        <f>D402-E402</f>
        <v>-7</v>
      </c>
      <c r="I402" s="77">
        <f>IF(C402=0, "-", IF(G402/C402&lt;10, G402/C402, "&gt;999%"))</f>
        <v>1.0833333333333333</v>
      </c>
      <c r="J402" s="78">
        <f>IF(E402=0, "-", IF(H402/E402&lt;10, H402/E402, "&gt;999%"))</f>
        <v>-3.9325842696629212E-2</v>
      </c>
    </row>
    <row r="403" spans="1:10" s="38" customFormat="1" x14ac:dyDescent="0.2">
      <c r="A403" s="143" t="s">
        <v>681</v>
      </c>
      <c r="B403" s="32">
        <v>133</v>
      </c>
      <c r="C403" s="33">
        <v>49</v>
      </c>
      <c r="D403" s="32">
        <v>398</v>
      </c>
      <c r="E403" s="33">
        <v>337</v>
      </c>
      <c r="F403" s="34"/>
      <c r="G403" s="32">
        <f>B403-C403</f>
        <v>84</v>
      </c>
      <c r="H403" s="33">
        <f>D403-E403</f>
        <v>61</v>
      </c>
      <c r="I403" s="35">
        <f>IF(C403=0, "-", IF(G403/C403&lt;10, G403/C403, "&gt;999%"))</f>
        <v>1.7142857142857142</v>
      </c>
      <c r="J403" s="36">
        <f>IF(E403=0, "-", IF(H403/E403&lt;10, H403/E403, "&gt;999%"))</f>
        <v>0.18100890207715134</v>
      </c>
    </row>
    <row r="404" spans="1:10" x14ac:dyDescent="0.2">
      <c r="A404" s="142"/>
      <c r="B404" s="63"/>
      <c r="C404" s="64"/>
      <c r="D404" s="63"/>
      <c r="E404" s="64"/>
      <c r="F404" s="65"/>
      <c r="G404" s="63"/>
      <c r="H404" s="64"/>
      <c r="I404" s="79"/>
      <c r="J404" s="80"/>
    </row>
    <row r="405" spans="1:10" x14ac:dyDescent="0.2">
      <c r="A405" s="111" t="s">
        <v>85</v>
      </c>
      <c r="B405" s="55"/>
      <c r="C405" s="56"/>
      <c r="D405" s="55"/>
      <c r="E405" s="56"/>
      <c r="F405" s="57"/>
      <c r="G405" s="55"/>
      <c r="H405" s="56"/>
      <c r="I405" s="77"/>
      <c r="J405" s="78"/>
    </row>
    <row r="406" spans="1:10" x14ac:dyDescent="0.2">
      <c r="A406" s="117" t="s">
        <v>400</v>
      </c>
      <c r="B406" s="55">
        <v>411</v>
      </c>
      <c r="C406" s="56">
        <v>626</v>
      </c>
      <c r="D406" s="55">
        <v>1650</v>
      </c>
      <c r="E406" s="56">
        <v>2774</v>
      </c>
      <c r="F406" s="57"/>
      <c r="G406" s="55">
        <f t="shared" ref="G406:G416" si="72">B406-C406</f>
        <v>-215</v>
      </c>
      <c r="H406" s="56">
        <f t="shared" ref="H406:H416" si="73">D406-E406</f>
        <v>-1124</v>
      </c>
      <c r="I406" s="77">
        <f t="shared" ref="I406:I416" si="74">IF(C406=0, "-", IF(G406/C406&lt;10, G406/C406, "&gt;999%"))</f>
        <v>-0.34345047923322686</v>
      </c>
      <c r="J406" s="78">
        <f t="shared" ref="J406:J416" si="75">IF(E406=0, "-", IF(H406/E406&lt;10, H406/E406, "&gt;999%"))</f>
        <v>-0.40519105984138426</v>
      </c>
    </row>
    <row r="407" spans="1:10" x14ac:dyDescent="0.2">
      <c r="A407" s="117" t="s">
        <v>401</v>
      </c>
      <c r="B407" s="55">
        <v>177</v>
      </c>
      <c r="C407" s="56">
        <v>307</v>
      </c>
      <c r="D407" s="55">
        <v>722</v>
      </c>
      <c r="E407" s="56">
        <v>1052</v>
      </c>
      <c r="F407" s="57"/>
      <c r="G407" s="55">
        <f t="shared" si="72"/>
        <v>-130</v>
      </c>
      <c r="H407" s="56">
        <f t="shared" si="73"/>
        <v>-330</v>
      </c>
      <c r="I407" s="77">
        <f t="shared" si="74"/>
        <v>-0.42345276872964172</v>
      </c>
      <c r="J407" s="78">
        <f t="shared" si="75"/>
        <v>-0.31368821292775667</v>
      </c>
    </row>
    <row r="408" spans="1:10" x14ac:dyDescent="0.2">
      <c r="A408" s="117" t="s">
        <v>552</v>
      </c>
      <c r="B408" s="55">
        <v>36</v>
      </c>
      <c r="C408" s="56">
        <v>0</v>
      </c>
      <c r="D408" s="55">
        <v>36</v>
      </c>
      <c r="E408" s="56">
        <v>0</v>
      </c>
      <c r="F408" s="57"/>
      <c r="G408" s="55">
        <f t="shared" si="72"/>
        <v>36</v>
      </c>
      <c r="H408" s="56">
        <f t="shared" si="73"/>
        <v>36</v>
      </c>
      <c r="I408" s="77" t="str">
        <f t="shared" si="74"/>
        <v>-</v>
      </c>
      <c r="J408" s="78" t="str">
        <f t="shared" si="75"/>
        <v>-</v>
      </c>
    </row>
    <row r="409" spans="1:10" x14ac:dyDescent="0.2">
      <c r="A409" s="117" t="s">
        <v>214</v>
      </c>
      <c r="B409" s="55">
        <v>0</v>
      </c>
      <c r="C409" s="56">
        <v>153</v>
      </c>
      <c r="D409" s="55">
        <v>0</v>
      </c>
      <c r="E409" s="56">
        <v>451</v>
      </c>
      <c r="F409" s="57"/>
      <c r="G409" s="55">
        <f t="shared" si="72"/>
        <v>-153</v>
      </c>
      <c r="H409" s="56">
        <f t="shared" si="73"/>
        <v>-451</v>
      </c>
      <c r="I409" s="77">
        <f t="shared" si="74"/>
        <v>-1</v>
      </c>
      <c r="J409" s="78">
        <f t="shared" si="75"/>
        <v>-1</v>
      </c>
    </row>
    <row r="410" spans="1:10" x14ac:dyDescent="0.2">
      <c r="A410" s="117" t="s">
        <v>174</v>
      </c>
      <c r="B410" s="55">
        <v>37</v>
      </c>
      <c r="C410" s="56">
        <v>27</v>
      </c>
      <c r="D410" s="55">
        <v>83</v>
      </c>
      <c r="E410" s="56">
        <v>100</v>
      </c>
      <c r="F410" s="57"/>
      <c r="G410" s="55">
        <f t="shared" si="72"/>
        <v>10</v>
      </c>
      <c r="H410" s="56">
        <f t="shared" si="73"/>
        <v>-17</v>
      </c>
      <c r="I410" s="77">
        <f t="shared" si="74"/>
        <v>0.37037037037037035</v>
      </c>
      <c r="J410" s="78">
        <f t="shared" si="75"/>
        <v>-0.17</v>
      </c>
    </row>
    <row r="411" spans="1:10" x14ac:dyDescent="0.2">
      <c r="A411" s="117" t="s">
        <v>436</v>
      </c>
      <c r="B411" s="55">
        <v>356</v>
      </c>
      <c r="C411" s="56">
        <v>537</v>
      </c>
      <c r="D411" s="55">
        <v>1593</v>
      </c>
      <c r="E411" s="56">
        <v>2548</v>
      </c>
      <c r="F411" s="57"/>
      <c r="G411" s="55">
        <f t="shared" si="72"/>
        <v>-181</v>
      </c>
      <c r="H411" s="56">
        <f t="shared" si="73"/>
        <v>-955</v>
      </c>
      <c r="I411" s="77">
        <f t="shared" si="74"/>
        <v>-0.33705772811918061</v>
      </c>
      <c r="J411" s="78">
        <f t="shared" si="75"/>
        <v>-0.3748037676609105</v>
      </c>
    </row>
    <row r="412" spans="1:10" x14ac:dyDescent="0.2">
      <c r="A412" s="117" t="s">
        <v>480</v>
      </c>
      <c r="B412" s="55">
        <v>130</v>
      </c>
      <c r="C412" s="56">
        <v>32</v>
      </c>
      <c r="D412" s="55">
        <v>238</v>
      </c>
      <c r="E412" s="56">
        <v>243</v>
      </c>
      <c r="F412" s="57"/>
      <c r="G412" s="55">
        <f t="shared" si="72"/>
        <v>98</v>
      </c>
      <c r="H412" s="56">
        <f t="shared" si="73"/>
        <v>-5</v>
      </c>
      <c r="I412" s="77">
        <f t="shared" si="74"/>
        <v>3.0625</v>
      </c>
      <c r="J412" s="78">
        <f t="shared" si="75"/>
        <v>-2.0576131687242798E-2</v>
      </c>
    </row>
    <row r="413" spans="1:10" x14ac:dyDescent="0.2">
      <c r="A413" s="117" t="s">
        <v>481</v>
      </c>
      <c r="B413" s="55">
        <v>228</v>
      </c>
      <c r="C413" s="56">
        <v>195</v>
      </c>
      <c r="D413" s="55">
        <v>834</v>
      </c>
      <c r="E413" s="56">
        <v>1001</v>
      </c>
      <c r="F413" s="57"/>
      <c r="G413" s="55">
        <f t="shared" si="72"/>
        <v>33</v>
      </c>
      <c r="H413" s="56">
        <f t="shared" si="73"/>
        <v>-167</v>
      </c>
      <c r="I413" s="77">
        <f t="shared" si="74"/>
        <v>0.16923076923076924</v>
      </c>
      <c r="J413" s="78">
        <f t="shared" si="75"/>
        <v>-0.16683316683316685</v>
      </c>
    </row>
    <row r="414" spans="1:10" x14ac:dyDescent="0.2">
      <c r="A414" s="117" t="s">
        <v>564</v>
      </c>
      <c r="B414" s="55">
        <v>122</v>
      </c>
      <c r="C414" s="56">
        <v>138</v>
      </c>
      <c r="D414" s="55">
        <v>373</v>
      </c>
      <c r="E414" s="56">
        <v>465</v>
      </c>
      <c r="F414" s="57"/>
      <c r="G414" s="55">
        <f t="shared" si="72"/>
        <v>-16</v>
      </c>
      <c r="H414" s="56">
        <f t="shared" si="73"/>
        <v>-92</v>
      </c>
      <c r="I414" s="77">
        <f t="shared" si="74"/>
        <v>-0.11594202898550725</v>
      </c>
      <c r="J414" s="78">
        <f t="shared" si="75"/>
        <v>-0.19784946236559139</v>
      </c>
    </row>
    <row r="415" spans="1:10" x14ac:dyDescent="0.2">
      <c r="A415" s="117" t="s">
        <v>577</v>
      </c>
      <c r="B415" s="55">
        <v>558</v>
      </c>
      <c r="C415" s="56">
        <v>553</v>
      </c>
      <c r="D415" s="55">
        <v>2237</v>
      </c>
      <c r="E415" s="56">
        <v>2568</v>
      </c>
      <c r="F415" s="57"/>
      <c r="G415" s="55">
        <f t="shared" si="72"/>
        <v>5</v>
      </c>
      <c r="H415" s="56">
        <f t="shared" si="73"/>
        <v>-331</v>
      </c>
      <c r="I415" s="77">
        <f t="shared" si="74"/>
        <v>9.0415913200723331E-3</v>
      </c>
      <c r="J415" s="78">
        <f t="shared" si="75"/>
        <v>-0.12889408099688474</v>
      </c>
    </row>
    <row r="416" spans="1:10" s="38" customFormat="1" x14ac:dyDescent="0.2">
      <c r="A416" s="143" t="s">
        <v>682</v>
      </c>
      <c r="B416" s="32">
        <v>2055</v>
      </c>
      <c r="C416" s="33">
        <v>2568</v>
      </c>
      <c r="D416" s="32">
        <v>7766</v>
      </c>
      <c r="E416" s="33">
        <v>11202</v>
      </c>
      <c r="F416" s="34"/>
      <c r="G416" s="32">
        <f t="shared" si="72"/>
        <v>-513</v>
      </c>
      <c r="H416" s="33">
        <f t="shared" si="73"/>
        <v>-3436</v>
      </c>
      <c r="I416" s="35">
        <f t="shared" si="74"/>
        <v>-0.19976635514018692</v>
      </c>
      <c r="J416" s="36">
        <f t="shared" si="75"/>
        <v>-0.30673094090341013</v>
      </c>
    </row>
    <row r="417" spans="1:10" x14ac:dyDescent="0.2">
      <c r="A417" s="142"/>
      <c r="B417" s="63"/>
      <c r="C417" s="64"/>
      <c r="D417" s="63"/>
      <c r="E417" s="64"/>
      <c r="F417" s="65"/>
      <c r="G417" s="63"/>
      <c r="H417" s="64"/>
      <c r="I417" s="79"/>
      <c r="J417" s="80"/>
    </row>
    <row r="418" spans="1:10" x14ac:dyDescent="0.2">
      <c r="A418" s="111" t="s">
        <v>86</v>
      </c>
      <c r="B418" s="55"/>
      <c r="C418" s="56"/>
      <c r="D418" s="55"/>
      <c r="E418" s="56"/>
      <c r="F418" s="57"/>
      <c r="G418" s="55"/>
      <c r="H418" s="56"/>
      <c r="I418" s="77"/>
      <c r="J418" s="78"/>
    </row>
    <row r="419" spans="1:10" x14ac:dyDescent="0.2">
      <c r="A419" s="117" t="s">
        <v>350</v>
      </c>
      <c r="B419" s="55">
        <v>0</v>
      </c>
      <c r="C419" s="56">
        <v>0</v>
      </c>
      <c r="D419" s="55">
        <v>1</v>
      </c>
      <c r="E419" s="56">
        <v>2</v>
      </c>
      <c r="F419" s="57"/>
      <c r="G419" s="55">
        <f>B419-C419</f>
        <v>0</v>
      </c>
      <c r="H419" s="56">
        <f>D419-E419</f>
        <v>-1</v>
      </c>
      <c r="I419" s="77" t="str">
        <f>IF(C419=0, "-", IF(G419/C419&lt;10, G419/C419, "&gt;999%"))</f>
        <v>-</v>
      </c>
      <c r="J419" s="78">
        <f>IF(E419=0, "-", IF(H419/E419&lt;10, H419/E419, "&gt;999%"))</f>
        <v>-0.5</v>
      </c>
    </row>
    <row r="420" spans="1:10" s="38" customFormat="1" x14ac:dyDescent="0.2">
      <c r="A420" s="143" t="s">
        <v>683</v>
      </c>
      <c r="B420" s="32">
        <v>0</v>
      </c>
      <c r="C420" s="33">
        <v>0</v>
      </c>
      <c r="D420" s="32">
        <v>1</v>
      </c>
      <c r="E420" s="33">
        <v>2</v>
      </c>
      <c r="F420" s="34"/>
      <c r="G420" s="32">
        <f>B420-C420</f>
        <v>0</v>
      </c>
      <c r="H420" s="33">
        <f>D420-E420</f>
        <v>-1</v>
      </c>
      <c r="I420" s="35" t="str">
        <f>IF(C420=0, "-", IF(G420/C420&lt;10, G420/C420, "&gt;999%"))</f>
        <v>-</v>
      </c>
      <c r="J420" s="36">
        <f>IF(E420=0, "-", IF(H420/E420&lt;10, H420/E420, "&gt;999%"))</f>
        <v>-0.5</v>
      </c>
    </row>
    <row r="421" spans="1:10" x14ac:dyDescent="0.2">
      <c r="A421" s="142"/>
      <c r="B421" s="63"/>
      <c r="C421" s="64"/>
      <c r="D421" s="63"/>
      <c r="E421" s="64"/>
      <c r="F421" s="65"/>
      <c r="G421" s="63"/>
      <c r="H421" s="64"/>
      <c r="I421" s="79"/>
      <c r="J421" s="80"/>
    </row>
    <row r="422" spans="1:10" x14ac:dyDescent="0.2">
      <c r="A422" s="111" t="s">
        <v>87</v>
      </c>
      <c r="B422" s="55"/>
      <c r="C422" s="56"/>
      <c r="D422" s="55"/>
      <c r="E422" s="56"/>
      <c r="F422" s="57"/>
      <c r="G422" s="55"/>
      <c r="H422" s="56"/>
      <c r="I422" s="77"/>
      <c r="J422" s="78"/>
    </row>
    <row r="423" spans="1:10" x14ac:dyDescent="0.2">
      <c r="A423" s="117" t="s">
        <v>330</v>
      </c>
      <c r="B423" s="55">
        <v>5</v>
      </c>
      <c r="C423" s="56">
        <v>7</v>
      </c>
      <c r="D423" s="55">
        <v>11</v>
      </c>
      <c r="E423" s="56">
        <v>21</v>
      </c>
      <c r="F423" s="57"/>
      <c r="G423" s="55">
        <f t="shared" ref="G423:G433" si="76">B423-C423</f>
        <v>-2</v>
      </c>
      <c r="H423" s="56">
        <f t="shared" ref="H423:H433" si="77">D423-E423</f>
        <v>-10</v>
      </c>
      <c r="I423" s="77">
        <f t="shared" ref="I423:I433" si="78">IF(C423=0, "-", IF(G423/C423&lt;10, G423/C423, "&gt;999%"))</f>
        <v>-0.2857142857142857</v>
      </c>
      <c r="J423" s="78">
        <f t="shared" ref="J423:J433" si="79">IF(E423=0, "-", IF(H423/E423&lt;10, H423/E423, "&gt;999%"))</f>
        <v>-0.47619047619047616</v>
      </c>
    </row>
    <row r="424" spans="1:10" x14ac:dyDescent="0.2">
      <c r="A424" s="117" t="s">
        <v>368</v>
      </c>
      <c r="B424" s="55">
        <v>0</v>
      </c>
      <c r="C424" s="56">
        <v>2</v>
      </c>
      <c r="D424" s="55">
        <v>1</v>
      </c>
      <c r="E424" s="56">
        <v>5</v>
      </c>
      <c r="F424" s="57"/>
      <c r="G424" s="55">
        <f t="shared" si="76"/>
        <v>-2</v>
      </c>
      <c r="H424" s="56">
        <f t="shared" si="77"/>
        <v>-4</v>
      </c>
      <c r="I424" s="77">
        <f t="shared" si="78"/>
        <v>-1</v>
      </c>
      <c r="J424" s="78">
        <f t="shared" si="79"/>
        <v>-0.8</v>
      </c>
    </row>
    <row r="425" spans="1:10" x14ac:dyDescent="0.2">
      <c r="A425" s="117" t="s">
        <v>383</v>
      </c>
      <c r="B425" s="55">
        <v>31</v>
      </c>
      <c r="C425" s="56">
        <v>11</v>
      </c>
      <c r="D425" s="55">
        <v>46</v>
      </c>
      <c r="E425" s="56">
        <v>55</v>
      </c>
      <c r="F425" s="57"/>
      <c r="G425" s="55">
        <f t="shared" si="76"/>
        <v>20</v>
      </c>
      <c r="H425" s="56">
        <f t="shared" si="77"/>
        <v>-9</v>
      </c>
      <c r="I425" s="77">
        <f t="shared" si="78"/>
        <v>1.8181818181818181</v>
      </c>
      <c r="J425" s="78">
        <f t="shared" si="79"/>
        <v>-0.16363636363636364</v>
      </c>
    </row>
    <row r="426" spans="1:10" x14ac:dyDescent="0.2">
      <c r="A426" s="117" t="s">
        <v>235</v>
      </c>
      <c r="B426" s="55">
        <v>18</v>
      </c>
      <c r="C426" s="56">
        <v>0</v>
      </c>
      <c r="D426" s="55">
        <v>51</v>
      </c>
      <c r="E426" s="56">
        <v>0</v>
      </c>
      <c r="F426" s="57"/>
      <c r="G426" s="55">
        <f t="shared" si="76"/>
        <v>18</v>
      </c>
      <c r="H426" s="56">
        <f t="shared" si="77"/>
        <v>51</v>
      </c>
      <c r="I426" s="77" t="str">
        <f t="shared" si="78"/>
        <v>-</v>
      </c>
      <c r="J426" s="78" t="str">
        <f t="shared" si="79"/>
        <v>-</v>
      </c>
    </row>
    <row r="427" spans="1:10" x14ac:dyDescent="0.2">
      <c r="A427" s="117" t="s">
        <v>565</v>
      </c>
      <c r="B427" s="55">
        <v>44</v>
      </c>
      <c r="C427" s="56">
        <v>68</v>
      </c>
      <c r="D427" s="55">
        <v>201</v>
      </c>
      <c r="E427" s="56">
        <v>332</v>
      </c>
      <c r="F427" s="57"/>
      <c r="G427" s="55">
        <f t="shared" si="76"/>
        <v>-24</v>
      </c>
      <c r="H427" s="56">
        <f t="shared" si="77"/>
        <v>-131</v>
      </c>
      <c r="I427" s="77">
        <f t="shared" si="78"/>
        <v>-0.35294117647058826</v>
      </c>
      <c r="J427" s="78">
        <f t="shared" si="79"/>
        <v>-0.39457831325301207</v>
      </c>
    </row>
    <row r="428" spans="1:10" x14ac:dyDescent="0.2">
      <c r="A428" s="117" t="s">
        <v>578</v>
      </c>
      <c r="B428" s="55">
        <v>308</v>
      </c>
      <c r="C428" s="56">
        <v>385</v>
      </c>
      <c r="D428" s="55">
        <v>1330</v>
      </c>
      <c r="E428" s="56">
        <v>1697</v>
      </c>
      <c r="F428" s="57"/>
      <c r="G428" s="55">
        <f t="shared" si="76"/>
        <v>-77</v>
      </c>
      <c r="H428" s="56">
        <f t="shared" si="77"/>
        <v>-367</v>
      </c>
      <c r="I428" s="77">
        <f t="shared" si="78"/>
        <v>-0.2</v>
      </c>
      <c r="J428" s="78">
        <f t="shared" si="79"/>
        <v>-0.21626399528579845</v>
      </c>
    </row>
    <row r="429" spans="1:10" x14ac:dyDescent="0.2">
      <c r="A429" s="117" t="s">
        <v>482</v>
      </c>
      <c r="B429" s="55">
        <v>12</v>
      </c>
      <c r="C429" s="56">
        <v>36</v>
      </c>
      <c r="D429" s="55">
        <v>59</v>
      </c>
      <c r="E429" s="56">
        <v>142</v>
      </c>
      <c r="F429" s="57"/>
      <c r="G429" s="55">
        <f t="shared" si="76"/>
        <v>-24</v>
      </c>
      <c r="H429" s="56">
        <f t="shared" si="77"/>
        <v>-83</v>
      </c>
      <c r="I429" s="77">
        <f t="shared" si="78"/>
        <v>-0.66666666666666663</v>
      </c>
      <c r="J429" s="78">
        <f t="shared" si="79"/>
        <v>-0.58450704225352113</v>
      </c>
    </row>
    <row r="430" spans="1:10" x14ac:dyDescent="0.2">
      <c r="A430" s="117" t="s">
        <v>512</v>
      </c>
      <c r="B430" s="55">
        <v>35</v>
      </c>
      <c r="C430" s="56">
        <v>55</v>
      </c>
      <c r="D430" s="55">
        <v>325</v>
      </c>
      <c r="E430" s="56">
        <v>274</v>
      </c>
      <c r="F430" s="57"/>
      <c r="G430" s="55">
        <f t="shared" si="76"/>
        <v>-20</v>
      </c>
      <c r="H430" s="56">
        <f t="shared" si="77"/>
        <v>51</v>
      </c>
      <c r="I430" s="77">
        <f t="shared" si="78"/>
        <v>-0.36363636363636365</v>
      </c>
      <c r="J430" s="78">
        <f t="shared" si="79"/>
        <v>0.18613138686131386</v>
      </c>
    </row>
    <row r="431" spans="1:10" x14ac:dyDescent="0.2">
      <c r="A431" s="117" t="s">
        <v>402</v>
      </c>
      <c r="B431" s="55">
        <v>177</v>
      </c>
      <c r="C431" s="56">
        <v>245</v>
      </c>
      <c r="D431" s="55">
        <v>681</v>
      </c>
      <c r="E431" s="56">
        <v>1032</v>
      </c>
      <c r="F431" s="57"/>
      <c r="G431" s="55">
        <f t="shared" si="76"/>
        <v>-68</v>
      </c>
      <c r="H431" s="56">
        <f t="shared" si="77"/>
        <v>-351</v>
      </c>
      <c r="I431" s="77">
        <f t="shared" si="78"/>
        <v>-0.27755102040816326</v>
      </c>
      <c r="J431" s="78">
        <f t="shared" si="79"/>
        <v>-0.34011627906976744</v>
      </c>
    </row>
    <row r="432" spans="1:10" x14ac:dyDescent="0.2">
      <c r="A432" s="117" t="s">
        <v>437</v>
      </c>
      <c r="B432" s="55">
        <v>292</v>
      </c>
      <c r="C432" s="56">
        <v>512</v>
      </c>
      <c r="D432" s="55">
        <v>1151</v>
      </c>
      <c r="E432" s="56">
        <v>1955</v>
      </c>
      <c r="F432" s="57"/>
      <c r="G432" s="55">
        <f t="shared" si="76"/>
        <v>-220</v>
      </c>
      <c r="H432" s="56">
        <f t="shared" si="77"/>
        <v>-804</v>
      </c>
      <c r="I432" s="77">
        <f t="shared" si="78"/>
        <v>-0.4296875</v>
      </c>
      <c r="J432" s="78">
        <f t="shared" si="79"/>
        <v>-0.41125319693094631</v>
      </c>
    </row>
    <row r="433" spans="1:10" s="38" customFormat="1" x14ac:dyDescent="0.2">
      <c r="A433" s="143" t="s">
        <v>684</v>
      </c>
      <c r="B433" s="32">
        <v>922</v>
      </c>
      <c r="C433" s="33">
        <v>1321</v>
      </c>
      <c r="D433" s="32">
        <v>3856</v>
      </c>
      <c r="E433" s="33">
        <v>5513</v>
      </c>
      <c r="F433" s="34"/>
      <c r="G433" s="32">
        <f t="shared" si="76"/>
        <v>-399</v>
      </c>
      <c r="H433" s="33">
        <f t="shared" si="77"/>
        <v>-1657</v>
      </c>
      <c r="I433" s="35">
        <f t="shared" si="78"/>
        <v>-0.30204390613171839</v>
      </c>
      <c r="J433" s="36">
        <f t="shared" si="79"/>
        <v>-0.30056230727371669</v>
      </c>
    </row>
    <row r="434" spans="1:10" x14ac:dyDescent="0.2">
      <c r="A434" s="142"/>
      <c r="B434" s="63"/>
      <c r="C434" s="64"/>
      <c r="D434" s="63"/>
      <c r="E434" s="64"/>
      <c r="F434" s="65"/>
      <c r="G434" s="63"/>
      <c r="H434" s="64"/>
      <c r="I434" s="79"/>
      <c r="J434" s="80"/>
    </row>
    <row r="435" spans="1:10" x14ac:dyDescent="0.2">
      <c r="A435" s="111" t="s">
        <v>88</v>
      </c>
      <c r="B435" s="55"/>
      <c r="C435" s="56"/>
      <c r="D435" s="55"/>
      <c r="E435" s="56"/>
      <c r="F435" s="57"/>
      <c r="G435" s="55"/>
      <c r="H435" s="56"/>
      <c r="I435" s="77"/>
      <c r="J435" s="78"/>
    </row>
    <row r="436" spans="1:10" x14ac:dyDescent="0.2">
      <c r="A436" s="117" t="s">
        <v>403</v>
      </c>
      <c r="B436" s="55">
        <v>1</v>
      </c>
      <c r="C436" s="56">
        <v>4</v>
      </c>
      <c r="D436" s="55">
        <v>3</v>
      </c>
      <c r="E436" s="56">
        <v>13</v>
      </c>
      <c r="F436" s="57"/>
      <c r="G436" s="55">
        <f t="shared" ref="G436:G444" si="80">B436-C436</f>
        <v>-3</v>
      </c>
      <c r="H436" s="56">
        <f t="shared" ref="H436:H444" si="81">D436-E436</f>
        <v>-10</v>
      </c>
      <c r="I436" s="77">
        <f t="shared" ref="I436:I444" si="82">IF(C436=0, "-", IF(G436/C436&lt;10, G436/C436, "&gt;999%"))</f>
        <v>-0.75</v>
      </c>
      <c r="J436" s="78">
        <f t="shared" ref="J436:J444" si="83">IF(E436=0, "-", IF(H436/E436&lt;10, H436/E436, "&gt;999%"))</f>
        <v>-0.76923076923076927</v>
      </c>
    </row>
    <row r="437" spans="1:10" x14ac:dyDescent="0.2">
      <c r="A437" s="117" t="s">
        <v>197</v>
      </c>
      <c r="B437" s="55">
        <v>0</v>
      </c>
      <c r="C437" s="56">
        <v>2</v>
      </c>
      <c r="D437" s="55">
        <v>0</v>
      </c>
      <c r="E437" s="56">
        <v>9</v>
      </c>
      <c r="F437" s="57"/>
      <c r="G437" s="55">
        <f t="shared" si="80"/>
        <v>-2</v>
      </c>
      <c r="H437" s="56">
        <f t="shared" si="81"/>
        <v>-9</v>
      </c>
      <c r="I437" s="77">
        <f t="shared" si="82"/>
        <v>-1</v>
      </c>
      <c r="J437" s="78">
        <f t="shared" si="83"/>
        <v>-1</v>
      </c>
    </row>
    <row r="438" spans="1:10" x14ac:dyDescent="0.2">
      <c r="A438" s="117" t="s">
        <v>438</v>
      </c>
      <c r="B438" s="55">
        <v>22</v>
      </c>
      <c r="C438" s="56">
        <v>30</v>
      </c>
      <c r="D438" s="55">
        <v>63</v>
      </c>
      <c r="E438" s="56">
        <v>77</v>
      </c>
      <c r="F438" s="57"/>
      <c r="G438" s="55">
        <f t="shared" si="80"/>
        <v>-8</v>
      </c>
      <c r="H438" s="56">
        <f t="shared" si="81"/>
        <v>-14</v>
      </c>
      <c r="I438" s="77">
        <f t="shared" si="82"/>
        <v>-0.26666666666666666</v>
      </c>
      <c r="J438" s="78">
        <f t="shared" si="83"/>
        <v>-0.18181818181818182</v>
      </c>
    </row>
    <row r="439" spans="1:10" x14ac:dyDescent="0.2">
      <c r="A439" s="117" t="s">
        <v>215</v>
      </c>
      <c r="B439" s="55">
        <v>2</v>
      </c>
      <c r="C439" s="56">
        <v>4</v>
      </c>
      <c r="D439" s="55">
        <v>5</v>
      </c>
      <c r="E439" s="56">
        <v>9</v>
      </c>
      <c r="F439" s="57"/>
      <c r="G439" s="55">
        <f t="shared" si="80"/>
        <v>-2</v>
      </c>
      <c r="H439" s="56">
        <f t="shared" si="81"/>
        <v>-4</v>
      </c>
      <c r="I439" s="77">
        <f t="shared" si="82"/>
        <v>-0.5</v>
      </c>
      <c r="J439" s="78">
        <f t="shared" si="83"/>
        <v>-0.44444444444444442</v>
      </c>
    </row>
    <row r="440" spans="1:10" x14ac:dyDescent="0.2">
      <c r="A440" s="117" t="s">
        <v>439</v>
      </c>
      <c r="B440" s="55">
        <v>3</v>
      </c>
      <c r="C440" s="56">
        <v>18</v>
      </c>
      <c r="D440" s="55">
        <v>10</v>
      </c>
      <c r="E440" s="56">
        <v>36</v>
      </c>
      <c r="F440" s="57"/>
      <c r="G440" s="55">
        <f t="shared" si="80"/>
        <v>-15</v>
      </c>
      <c r="H440" s="56">
        <f t="shared" si="81"/>
        <v>-26</v>
      </c>
      <c r="I440" s="77">
        <f t="shared" si="82"/>
        <v>-0.83333333333333337</v>
      </c>
      <c r="J440" s="78">
        <f t="shared" si="83"/>
        <v>-0.72222222222222221</v>
      </c>
    </row>
    <row r="441" spans="1:10" x14ac:dyDescent="0.2">
      <c r="A441" s="117" t="s">
        <v>245</v>
      </c>
      <c r="B441" s="55">
        <v>3</v>
      </c>
      <c r="C441" s="56">
        <v>0</v>
      </c>
      <c r="D441" s="55">
        <v>10</v>
      </c>
      <c r="E441" s="56">
        <v>0</v>
      </c>
      <c r="F441" s="57"/>
      <c r="G441" s="55">
        <f t="shared" si="80"/>
        <v>3</v>
      </c>
      <c r="H441" s="56">
        <f t="shared" si="81"/>
        <v>10</v>
      </c>
      <c r="I441" s="77" t="str">
        <f t="shared" si="82"/>
        <v>-</v>
      </c>
      <c r="J441" s="78" t="str">
        <f t="shared" si="83"/>
        <v>-</v>
      </c>
    </row>
    <row r="442" spans="1:10" x14ac:dyDescent="0.2">
      <c r="A442" s="117" t="s">
        <v>553</v>
      </c>
      <c r="B442" s="55">
        <v>1</v>
      </c>
      <c r="C442" s="56">
        <v>0</v>
      </c>
      <c r="D442" s="55">
        <v>6</v>
      </c>
      <c r="E442" s="56">
        <v>1</v>
      </c>
      <c r="F442" s="57"/>
      <c r="G442" s="55">
        <f t="shared" si="80"/>
        <v>1</v>
      </c>
      <c r="H442" s="56">
        <f t="shared" si="81"/>
        <v>5</v>
      </c>
      <c r="I442" s="77" t="str">
        <f t="shared" si="82"/>
        <v>-</v>
      </c>
      <c r="J442" s="78">
        <f t="shared" si="83"/>
        <v>5</v>
      </c>
    </row>
    <row r="443" spans="1:10" x14ac:dyDescent="0.2">
      <c r="A443" s="117" t="s">
        <v>543</v>
      </c>
      <c r="B443" s="55">
        <v>6</v>
      </c>
      <c r="C443" s="56">
        <v>0</v>
      </c>
      <c r="D443" s="55">
        <v>15</v>
      </c>
      <c r="E443" s="56">
        <v>0</v>
      </c>
      <c r="F443" s="57"/>
      <c r="G443" s="55">
        <f t="shared" si="80"/>
        <v>6</v>
      </c>
      <c r="H443" s="56">
        <f t="shared" si="81"/>
        <v>15</v>
      </c>
      <c r="I443" s="77" t="str">
        <f t="shared" si="82"/>
        <v>-</v>
      </c>
      <c r="J443" s="78" t="str">
        <f t="shared" si="83"/>
        <v>-</v>
      </c>
    </row>
    <row r="444" spans="1:10" s="38" customFormat="1" x14ac:dyDescent="0.2">
      <c r="A444" s="143" t="s">
        <v>685</v>
      </c>
      <c r="B444" s="32">
        <v>38</v>
      </c>
      <c r="C444" s="33">
        <v>58</v>
      </c>
      <c r="D444" s="32">
        <v>112</v>
      </c>
      <c r="E444" s="33">
        <v>145</v>
      </c>
      <c r="F444" s="34"/>
      <c r="G444" s="32">
        <f t="shared" si="80"/>
        <v>-20</v>
      </c>
      <c r="H444" s="33">
        <f t="shared" si="81"/>
        <v>-33</v>
      </c>
      <c r="I444" s="35">
        <f t="shared" si="82"/>
        <v>-0.34482758620689657</v>
      </c>
      <c r="J444" s="36">
        <f t="shared" si="83"/>
        <v>-0.22758620689655173</v>
      </c>
    </row>
    <row r="445" spans="1:10" x14ac:dyDescent="0.2">
      <c r="A445" s="142"/>
      <c r="B445" s="63"/>
      <c r="C445" s="64"/>
      <c r="D445" s="63"/>
      <c r="E445" s="64"/>
      <c r="F445" s="65"/>
      <c r="G445" s="63"/>
      <c r="H445" s="64"/>
      <c r="I445" s="79"/>
      <c r="J445" s="80"/>
    </row>
    <row r="446" spans="1:10" x14ac:dyDescent="0.2">
      <c r="A446" s="111" t="s">
        <v>89</v>
      </c>
      <c r="B446" s="55"/>
      <c r="C446" s="56"/>
      <c r="D446" s="55"/>
      <c r="E446" s="56"/>
      <c r="F446" s="57"/>
      <c r="G446" s="55"/>
      <c r="H446" s="56"/>
      <c r="I446" s="77"/>
      <c r="J446" s="78"/>
    </row>
    <row r="447" spans="1:10" x14ac:dyDescent="0.2">
      <c r="A447" s="117" t="s">
        <v>369</v>
      </c>
      <c r="B447" s="55">
        <v>5</v>
      </c>
      <c r="C447" s="56">
        <v>5</v>
      </c>
      <c r="D447" s="55">
        <v>24</v>
      </c>
      <c r="E447" s="56">
        <v>43</v>
      </c>
      <c r="F447" s="57"/>
      <c r="G447" s="55">
        <f t="shared" ref="G447:G453" si="84">B447-C447</f>
        <v>0</v>
      </c>
      <c r="H447" s="56">
        <f t="shared" ref="H447:H453" si="85">D447-E447</f>
        <v>-19</v>
      </c>
      <c r="I447" s="77">
        <f t="shared" ref="I447:I453" si="86">IF(C447=0, "-", IF(G447/C447&lt;10, G447/C447, "&gt;999%"))</f>
        <v>0</v>
      </c>
      <c r="J447" s="78">
        <f t="shared" ref="J447:J453" si="87">IF(E447=0, "-", IF(H447/E447&lt;10, H447/E447, "&gt;999%"))</f>
        <v>-0.44186046511627908</v>
      </c>
    </row>
    <row r="448" spans="1:10" x14ac:dyDescent="0.2">
      <c r="A448" s="117" t="s">
        <v>351</v>
      </c>
      <c r="B448" s="55">
        <v>3</v>
      </c>
      <c r="C448" s="56">
        <v>0</v>
      </c>
      <c r="D448" s="55">
        <v>8</v>
      </c>
      <c r="E448" s="56">
        <v>6</v>
      </c>
      <c r="F448" s="57"/>
      <c r="G448" s="55">
        <f t="shared" si="84"/>
        <v>3</v>
      </c>
      <c r="H448" s="56">
        <f t="shared" si="85"/>
        <v>2</v>
      </c>
      <c r="I448" s="77" t="str">
        <f t="shared" si="86"/>
        <v>-</v>
      </c>
      <c r="J448" s="78">
        <f t="shared" si="87"/>
        <v>0.33333333333333331</v>
      </c>
    </row>
    <row r="449" spans="1:10" x14ac:dyDescent="0.2">
      <c r="A449" s="117" t="s">
        <v>505</v>
      </c>
      <c r="B449" s="55">
        <v>32</v>
      </c>
      <c r="C449" s="56">
        <v>21</v>
      </c>
      <c r="D449" s="55">
        <v>107</v>
      </c>
      <c r="E449" s="56">
        <v>98</v>
      </c>
      <c r="F449" s="57"/>
      <c r="G449" s="55">
        <f t="shared" si="84"/>
        <v>11</v>
      </c>
      <c r="H449" s="56">
        <f t="shared" si="85"/>
        <v>9</v>
      </c>
      <c r="I449" s="77">
        <f t="shared" si="86"/>
        <v>0.52380952380952384</v>
      </c>
      <c r="J449" s="78">
        <f t="shared" si="87"/>
        <v>9.1836734693877556E-2</v>
      </c>
    </row>
    <row r="450" spans="1:10" x14ac:dyDescent="0.2">
      <c r="A450" s="117" t="s">
        <v>352</v>
      </c>
      <c r="B450" s="55">
        <v>4</v>
      </c>
      <c r="C450" s="56">
        <v>2</v>
      </c>
      <c r="D450" s="55">
        <v>11</v>
      </c>
      <c r="E450" s="56">
        <v>8</v>
      </c>
      <c r="F450" s="57"/>
      <c r="G450" s="55">
        <f t="shared" si="84"/>
        <v>2</v>
      </c>
      <c r="H450" s="56">
        <f t="shared" si="85"/>
        <v>3</v>
      </c>
      <c r="I450" s="77">
        <f t="shared" si="86"/>
        <v>1</v>
      </c>
      <c r="J450" s="78">
        <f t="shared" si="87"/>
        <v>0.375</v>
      </c>
    </row>
    <row r="451" spans="1:10" x14ac:dyDescent="0.2">
      <c r="A451" s="117" t="s">
        <v>461</v>
      </c>
      <c r="B451" s="55">
        <v>58</v>
      </c>
      <c r="C451" s="56">
        <v>41</v>
      </c>
      <c r="D451" s="55">
        <v>201</v>
      </c>
      <c r="E451" s="56">
        <v>153</v>
      </c>
      <c r="F451" s="57"/>
      <c r="G451" s="55">
        <f t="shared" si="84"/>
        <v>17</v>
      </c>
      <c r="H451" s="56">
        <f t="shared" si="85"/>
        <v>48</v>
      </c>
      <c r="I451" s="77">
        <f t="shared" si="86"/>
        <v>0.41463414634146339</v>
      </c>
      <c r="J451" s="78">
        <f t="shared" si="87"/>
        <v>0.31372549019607843</v>
      </c>
    </row>
    <row r="452" spans="1:10" x14ac:dyDescent="0.2">
      <c r="A452" s="117" t="s">
        <v>301</v>
      </c>
      <c r="B452" s="55">
        <v>0</v>
      </c>
      <c r="C452" s="56">
        <v>1</v>
      </c>
      <c r="D452" s="55">
        <v>2</v>
      </c>
      <c r="E452" s="56">
        <v>4</v>
      </c>
      <c r="F452" s="57"/>
      <c r="G452" s="55">
        <f t="shared" si="84"/>
        <v>-1</v>
      </c>
      <c r="H452" s="56">
        <f t="shared" si="85"/>
        <v>-2</v>
      </c>
      <c r="I452" s="77">
        <f t="shared" si="86"/>
        <v>-1</v>
      </c>
      <c r="J452" s="78">
        <f t="shared" si="87"/>
        <v>-0.5</v>
      </c>
    </row>
    <row r="453" spans="1:10" s="38" customFormat="1" x14ac:dyDescent="0.2">
      <c r="A453" s="143" t="s">
        <v>686</v>
      </c>
      <c r="B453" s="32">
        <v>102</v>
      </c>
      <c r="C453" s="33">
        <v>70</v>
      </c>
      <c r="D453" s="32">
        <v>353</v>
      </c>
      <c r="E453" s="33">
        <v>312</v>
      </c>
      <c r="F453" s="34"/>
      <c r="G453" s="32">
        <f t="shared" si="84"/>
        <v>32</v>
      </c>
      <c r="H453" s="33">
        <f t="shared" si="85"/>
        <v>41</v>
      </c>
      <c r="I453" s="35">
        <f t="shared" si="86"/>
        <v>0.45714285714285713</v>
      </c>
      <c r="J453" s="36">
        <f t="shared" si="87"/>
        <v>0.13141025641025642</v>
      </c>
    </row>
    <row r="454" spans="1:10" x14ac:dyDescent="0.2">
      <c r="A454" s="142"/>
      <c r="B454" s="63"/>
      <c r="C454" s="64"/>
      <c r="D454" s="63"/>
      <c r="E454" s="64"/>
      <c r="F454" s="65"/>
      <c r="G454" s="63"/>
      <c r="H454" s="64"/>
      <c r="I454" s="79"/>
      <c r="J454" s="80"/>
    </row>
    <row r="455" spans="1:10" x14ac:dyDescent="0.2">
      <c r="A455" s="111" t="s">
        <v>90</v>
      </c>
      <c r="B455" s="55"/>
      <c r="C455" s="56"/>
      <c r="D455" s="55"/>
      <c r="E455" s="56"/>
      <c r="F455" s="57"/>
      <c r="G455" s="55"/>
      <c r="H455" s="56"/>
      <c r="I455" s="77"/>
      <c r="J455" s="78"/>
    </row>
    <row r="456" spans="1:10" x14ac:dyDescent="0.2">
      <c r="A456" s="117" t="s">
        <v>579</v>
      </c>
      <c r="B456" s="55">
        <v>140</v>
      </c>
      <c r="C456" s="56">
        <v>30</v>
      </c>
      <c r="D456" s="55">
        <v>334</v>
      </c>
      <c r="E456" s="56">
        <v>138</v>
      </c>
      <c r="F456" s="57"/>
      <c r="G456" s="55">
        <f>B456-C456</f>
        <v>110</v>
      </c>
      <c r="H456" s="56">
        <f>D456-E456</f>
        <v>196</v>
      </c>
      <c r="I456" s="77">
        <f>IF(C456=0, "-", IF(G456/C456&lt;10, G456/C456, "&gt;999%"))</f>
        <v>3.6666666666666665</v>
      </c>
      <c r="J456" s="78">
        <f>IF(E456=0, "-", IF(H456/E456&lt;10, H456/E456, "&gt;999%"))</f>
        <v>1.4202898550724639</v>
      </c>
    </row>
    <row r="457" spans="1:10" x14ac:dyDescent="0.2">
      <c r="A457" s="117" t="s">
        <v>580</v>
      </c>
      <c r="B457" s="55">
        <v>59</v>
      </c>
      <c r="C457" s="56">
        <v>42</v>
      </c>
      <c r="D457" s="55">
        <v>189</v>
      </c>
      <c r="E457" s="56">
        <v>189</v>
      </c>
      <c r="F457" s="57"/>
      <c r="G457" s="55">
        <f>B457-C457</f>
        <v>17</v>
      </c>
      <c r="H457" s="56">
        <f>D457-E457</f>
        <v>0</v>
      </c>
      <c r="I457" s="77">
        <f>IF(C457=0, "-", IF(G457/C457&lt;10, G457/C457, "&gt;999%"))</f>
        <v>0.40476190476190477</v>
      </c>
      <c r="J457" s="78">
        <f>IF(E457=0, "-", IF(H457/E457&lt;10, H457/E457, "&gt;999%"))</f>
        <v>0</v>
      </c>
    </row>
    <row r="458" spans="1:10" x14ac:dyDescent="0.2">
      <c r="A458" s="117" t="s">
        <v>581</v>
      </c>
      <c r="B458" s="55">
        <v>0</v>
      </c>
      <c r="C458" s="56">
        <v>6</v>
      </c>
      <c r="D458" s="55">
        <v>4</v>
      </c>
      <c r="E458" s="56">
        <v>39</v>
      </c>
      <c r="F458" s="57"/>
      <c r="G458" s="55">
        <f>B458-C458</f>
        <v>-6</v>
      </c>
      <c r="H458" s="56">
        <f>D458-E458</f>
        <v>-35</v>
      </c>
      <c r="I458" s="77">
        <f>IF(C458=0, "-", IF(G458/C458&lt;10, G458/C458, "&gt;999%"))</f>
        <v>-1</v>
      </c>
      <c r="J458" s="78">
        <f>IF(E458=0, "-", IF(H458/E458&lt;10, H458/E458, "&gt;999%"))</f>
        <v>-0.89743589743589747</v>
      </c>
    </row>
    <row r="459" spans="1:10" s="38" customFormat="1" x14ac:dyDescent="0.2">
      <c r="A459" s="143" t="s">
        <v>687</v>
      </c>
      <c r="B459" s="32">
        <v>199</v>
      </c>
      <c r="C459" s="33">
        <v>78</v>
      </c>
      <c r="D459" s="32">
        <v>527</v>
      </c>
      <c r="E459" s="33">
        <v>366</v>
      </c>
      <c r="F459" s="34"/>
      <c r="G459" s="32">
        <f>B459-C459</f>
        <v>121</v>
      </c>
      <c r="H459" s="33">
        <f>D459-E459</f>
        <v>161</v>
      </c>
      <c r="I459" s="35">
        <f>IF(C459=0, "-", IF(G459/C459&lt;10, G459/C459, "&gt;999%"))</f>
        <v>1.5512820512820513</v>
      </c>
      <c r="J459" s="36">
        <f>IF(E459=0, "-", IF(H459/E459&lt;10, H459/E459, "&gt;999%"))</f>
        <v>0.43989071038251365</v>
      </c>
    </row>
    <row r="460" spans="1:10" x14ac:dyDescent="0.2">
      <c r="A460" s="142"/>
      <c r="B460" s="63"/>
      <c r="C460" s="64"/>
      <c r="D460" s="63"/>
      <c r="E460" s="64"/>
      <c r="F460" s="65"/>
      <c r="G460" s="63"/>
      <c r="H460" s="64"/>
      <c r="I460" s="79"/>
      <c r="J460" s="80"/>
    </row>
    <row r="461" spans="1:10" x14ac:dyDescent="0.2">
      <c r="A461" s="111" t="s">
        <v>91</v>
      </c>
      <c r="B461" s="55"/>
      <c r="C461" s="56"/>
      <c r="D461" s="55"/>
      <c r="E461" s="56"/>
      <c r="F461" s="57"/>
      <c r="G461" s="55"/>
      <c r="H461" s="56"/>
      <c r="I461" s="77"/>
      <c r="J461" s="78"/>
    </row>
    <row r="462" spans="1:10" x14ac:dyDescent="0.2">
      <c r="A462" s="117" t="s">
        <v>384</v>
      </c>
      <c r="B462" s="55">
        <v>0</v>
      </c>
      <c r="C462" s="56">
        <v>6</v>
      </c>
      <c r="D462" s="55">
        <v>7</v>
      </c>
      <c r="E462" s="56">
        <v>25</v>
      </c>
      <c r="F462" s="57"/>
      <c r="G462" s="55">
        <f t="shared" ref="G462:G472" si="88">B462-C462</f>
        <v>-6</v>
      </c>
      <c r="H462" s="56">
        <f t="shared" ref="H462:H472" si="89">D462-E462</f>
        <v>-18</v>
      </c>
      <c r="I462" s="77">
        <f t="shared" ref="I462:I472" si="90">IF(C462=0, "-", IF(G462/C462&lt;10, G462/C462, "&gt;999%"))</f>
        <v>-1</v>
      </c>
      <c r="J462" s="78">
        <f t="shared" ref="J462:J472" si="91">IF(E462=0, "-", IF(H462/E462&lt;10, H462/E462, "&gt;999%"))</f>
        <v>-0.72</v>
      </c>
    </row>
    <row r="463" spans="1:10" x14ac:dyDescent="0.2">
      <c r="A463" s="117" t="s">
        <v>185</v>
      </c>
      <c r="B463" s="55">
        <v>1</v>
      </c>
      <c r="C463" s="56">
        <v>23</v>
      </c>
      <c r="D463" s="55">
        <v>9</v>
      </c>
      <c r="E463" s="56">
        <v>80</v>
      </c>
      <c r="F463" s="57"/>
      <c r="G463" s="55">
        <f t="shared" si="88"/>
        <v>-22</v>
      </c>
      <c r="H463" s="56">
        <f t="shared" si="89"/>
        <v>-71</v>
      </c>
      <c r="I463" s="77">
        <f t="shared" si="90"/>
        <v>-0.95652173913043481</v>
      </c>
      <c r="J463" s="78">
        <f t="shared" si="91"/>
        <v>-0.88749999999999996</v>
      </c>
    </row>
    <row r="464" spans="1:10" x14ac:dyDescent="0.2">
      <c r="A464" s="117" t="s">
        <v>404</v>
      </c>
      <c r="B464" s="55">
        <v>2</v>
      </c>
      <c r="C464" s="56">
        <v>0</v>
      </c>
      <c r="D464" s="55">
        <v>21</v>
      </c>
      <c r="E464" s="56">
        <v>0</v>
      </c>
      <c r="F464" s="57"/>
      <c r="G464" s="55">
        <f t="shared" si="88"/>
        <v>2</v>
      </c>
      <c r="H464" s="56">
        <f t="shared" si="89"/>
        <v>21</v>
      </c>
      <c r="I464" s="77" t="str">
        <f t="shared" si="90"/>
        <v>-</v>
      </c>
      <c r="J464" s="78" t="str">
        <f t="shared" si="91"/>
        <v>-</v>
      </c>
    </row>
    <row r="465" spans="1:10" x14ac:dyDescent="0.2">
      <c r="A465" s="117" t="s">
        <v>544</v>
      </c>
      <c r="B465" s="55">
        <v>15</v>
      </c>
      <c r="C465" s="56">
        <v>13</v>
      </c>
      <c r="D465" s="55">
        <v>39</v>
      </c>
      <c r="E465" s="56">
        <v>52</v>
      </c>
      <c r="F465" s="57"/>
      <c r="G465" s="55">
        <f t="shared" si="88"/>
        <v>2</v>
      </c>
      <c r="H465" s="56">
        <f t="shared" si="89"/>
        <v>-13</v>
      </c>
      <c r="I465" s="77">
        <f t="shared" si="90"/>
        <v>0.15384615384615385</v>
      </c>
      <c r="J465" s="78">
        <f t="shared" si="91"/>
        <v>-0.25</v>
      </c>
    </row>
    <row r="466" spans="1:10" x14ac:dyDescent="0.2">
      <c r="A466" s="117" t="s">
        <v>440</v>
      </c>
      <c r="B466" s="55">
        <v>44</v>
      </c>
      <c r="C466" s="56">
        <v>24</v>
      </c>
      <c r="D466" s="55">
        <v>110</v>
      </c>
      <c r="E466" s="56">
        <v>129</v>
      </c>
      <c r="F466" s="57"/>
      <c r="G466" s="55">
        <f t="shared" si="88"/>
        <v>20</v>
      </c>
      <c r="H466" s="56">
        <f t="shared" si="89"/>
        <v>-19</v>
      </c>
      <c r="I466" s="77">
        <f t="shared" si="90"/>
        <v>0.83333333333333337</v>
      </c>
      <c r="J466" s="78">
        <f t="shared" si="91"/>
        <v>-0.14728682170542637</v>
      </c>
    </row>
    <row r="467" spans="1:10" x14ac:dyDescent="0.2">
      <c r="A467" s="117" t="s">
        <v>600</v>
      </c>
      <c r="B467" s="55">
        <v>41</v>
      </c>
      <c r="C467" s="56">
        <v>17</v>
      </c>
      <c r="D467" s="55">
        <v>81</v>
      </c>
      <c r="E467" s="56">
        <v>108</v>
      </c>
      <c r="F467" s="57"/>
      <c r="G467" s="55">
        <f t="shared" si="88"/>
        <v>24</v>
      </c>
      <c r="H467" s="56">
        <f t="shared" si="89"/>
        <v>-27</v>
      </c>
      <c r="I467" s="77">
        <f t="shared" si="90"/>
        <v>1.411764705882353</v>
      </c>
      <c r="J467" s="78">
        <f t="shared" si="91"/>
        <v>-0.25</v>
      </c>
    </row>
    <row r="468" spans="1:10" x14ac:dyDescent="0.2">
      <c r="A468" s="117" t="s">
        <v>536</v>
      </c>
      <c r="B468" s="55">
        <v>0</v>
      </c>
      <c r="C468" s="56">
        <v>3</v>
      </c>
      <c r="D468" s="55">
        <v>5</v>
      </c>
      <c r="E468" s="56">
        <v>3</v>
      </c>
      <c r="F468" s="57"/>
      <c r="G468" s="55">
        <f t="shared" si="88"/>
        <v>-3</v>
      </c>
      <c r="H468" s="56">
        <f t="shared" si="89"/>
        <v>2</v>
      </c>
      <c r="I468" s="77">
        <f t="shared" si="90"/>
        <v>-1</v>
      </c>
      <c r="J468" s="78">
        <f t="shared" si="91"/>
        <v>0.66666666666666663</v>
      </c>
    </row>
    <row r="469" spans="1:10" x14ac:dyDescent="0.2">
      <c r="A469" s="117" t="s">
        <v>216</v>
      </c>
      <c r="B469" s="55">
        <v>1</v>
      </c>
      <c r="C469" s="56">
        <v>4</v>
      </c>
      <c r="D469" s="55">
        <v>26</v>
      </c>
      <c r="E469" s="56">
        <v>41</v>
      </c>
      <c r="F469" s="57"/>
      <c r="G469" s="55">
        <f t="shared" si="88"/>
        <v>-3</v>
      </c>
      <c r="H469" s="56">
        <f t="shared" si="89"/>
        <v>-15</v>
      </c>
      <c r="I469" s="77">
        <f t="shared" si="90"/>
        <v>-0.75</v>
      </c>
      <c r="J469" s="78">
        <f t="shared" si="91"/>
        <v>-0.36585365853658536</v>
      </c>
    </row>
    <row r="470" spans="1:10" x14ac:dyDescent="0.2">
      <c r="A470" s="117" t="s">
        <v>554</v>
      </c>
      <c r="B470" s="55">
        <v>50</v>
      </c>
      <c r="C470" s="56">
        <v>57</v>
      </c>
      <c r="D470" s="55">
        <v>179</v>
      </c>
      <c r="E470" s="56">
        <v>191</v>
      </c>
      <c r="F470" s="57"/>
      <c r="G470" s="55">
        <f t="shared" si="88"/>
        <v>-7</v>
      </c>
      <c r="H470" s="56">
        <f t="shared" si="89"/>
        <v>-12</v>
      </c>
      <c r="I470" s="77">
        <f t="shared" si="90"/>
        <v>-0.12280701754385964</v>
      </c>
      <c r="J470" s="78">
        <f t="shared" si="91"/>
        <v>-6.2827225130890049E-2</v>
      </c>
    </row>
    <row r="471" spans="1:10" x14ac:dyDescent="0.2">
      <c r="A471" s="117" t="s">
        <v>198</v>
      </c>
      <c r="B471" s="55">
        <v>0</v>
      </c>
      <c r="C471" s="56">
        <v>0</v>
      </c>
      <c r="D471" s="55">
        <v>3</v>
      </c>
      <c r="E471" s="56">
        <v>2</v>
      </c>
      <c r="F471" s="57"/>
      <c r="G471" s="55">
        <f t="shared" si="88"/>
        <v>0</v>
      </c>
      <c r="H471" s="56">
        <f t="shared" si="89"/>
        <v>1</v>
      </c>
      <c r="I471" s="77" t="str">
        <f t="shared" si="90"/>
        <v>-</v>
      </c>
      <c r="J471" s="78">
        <f t="shared" si="91"/>
        <v>0.5</v>
      </c>
    </row>
    <row r="472" spans="1:10" s="38" customFormat="1" x14ac:dyDescent="0.2">
      <c r="A472" s="143" t="s">
        <v>688</v>
      </c>
      <c r="B472" s="32">
        <v>154</v>
      </c>
      <c r="C472" s="33">
        <v>147</v>
      </c>
      <c r="D472" s="32">
        <v>480</v>
      </c>
      <c r="E472" s="33">
        <v>631</v>
      </c>
      <c r="F472" s="34"/>
      <c r="G472" s="32">
        <f t="shared" si="88"/>
        <v>7</v>
      </c>
      <c r="H472" s="33">
        <f t="shared" si="89"/>
        <v>-151</v>
      </c>
      <c r="I472" s="35">
        <f t="shared" si="90"/>
        <v>4.7619047619047616E-2</v>
      </c>
      <c r="J472" s="36">
        <f t="shared" si="91"/>
        <v>-0.2393026941362916</v>
      </c>
    </row>
    <row r="473" spans="1:10" x14ac:dyDescent="0.2">
      <c r="A473" s="142"/>
      <c r="B473" s="63"/>
      <c r="C473" s="64"/>
      <c r="D473" s="63"/>
      <c r="E473" s="64"/>
      <c r="F473" s="65"/>
      <c r="G473" s="63"/>
      <c r="H473" s="64"/>
      <c r="I473" s="79"/>
      <c r="J473" s="80"/>
    </row>
    <row r="474" spans="1:10" x14ac:dyDescent="0.2">
      <c r="A474" s="111" t="s">
        <v>92</v>
      </c>
      <c r="B474" s="55"/>
      <c r="C474" s="56"/>
      <c r="D474" s="55"/>
      <c r="E474" s="56"/>
      <c r="F474" s="57"/>
      <c r="G474" s="55"/>
      <c r="H474" s="56"/>
      <c r="I474" s="77"/>
      <c r="J474" s="78"/>
    </row>
    <row r="475" spans="1:10" x14ac:dyDescent="0.2">
      <c r="A475" s="117" t="s">
        <v>370</v>
      </c>
      <c r="B475" s="55">
        <v>0</v>
      </c>
      <c r="C475" s="56">
        <v>0</v>
      </c>
      <c r="D475" s="55">
        <v>3</v>
      </c>
      <c r="E475" s="56">
        <v>1</v>
      </c>
      <c r="F475" s="57"/>
      <c r="G475" s="55">
        <f>B475-C475</f>
        <v>0</v>
      </c>
      <c r="H475" s="56">
        <f>D475-E475</f>
        <v>2</v>
      </c>
      <c r="I475" s="77" t="str">
        <f>IF(C475=0, "-", IF(G475/C475&lt;10, G475/C475, "&gt;999%"))</f>
        <v>-</v>
      </c>
      <c r="J475" s="78">
        <f>IF(E475=0, "-", IF(H475/E475&lt;10, H475/E475, "&gt;999%"))</f>
        <v>2</v>
      </c>
    </row>
    <row r="476" spans="1:10" x14ac:dyDescent="0.2">
      <c r="A476" s="117" t="s">
        <v>527</v>
      </c>
      <c r="B476" s="55">
        <v>0</v>
      </c>
      <c r="C476" s="56">
        <v>0</v>
      </c>
      <c r="D476" s="55">
        <v>1</v>
      </c>
      <c r="E476" s="56">
        <v>0</v>
      </c>
      <c r="F476" s="57"/>
      <c r="G476" s="55">
        <f>B476-C476</f>
        <v>0</v>
      </c>
      <c r="H476" s="56">
        <f>D476-E476</f>
        <v>1</v>
      </c>
      <c r="I476" s="77" t="str">
        <f>IF(C476=0, "-", IF(G476/C476&lt;10, G476/C476, "&gt;999%"))</f>
        <v>-</v>
      </c>
      <c r="J476" s="78" t="str">
        <f>IF(E476=0, "-", IF(H476/E476&lt;10, H476/E476, "&gt;999%"))</f>
        <v>-</v>
      </c>
    </row>
    <row r="477" spans="1:10" x14ac:dyDescent="0.2">
      <c r="A477" s="117" t="s">
        <v>302</v>
      </c>
      <c r="B477" s="55">
        <v>0</v>
      </c>
      <c r="C477" s="56">
        <v>0</v>
      </c>
      <c r="D477" s="55">
        <v>1</v>
      </c>
      <c r="E477" s="56">
        <v>0</v>
      </c>
      <c r="F477" s="57"/>
      <c r="G477" s="55">
        <f>B477-C477</f>
        <v>0</v>
      </c>
      <c r="H477" s="56">
        <f>D477-E477</f>
        <v>1</v>
      </c>
      <c r="I477" s="77" t="str">
        <f>IF(C477=0, "-", IF(G477/C477&lt;10, G477/C477, "&gt;999%"))</f>
        <v>-</v>
      </c>
      <c r="J477" s="78" t="str">
        <f>IF(E477=0, "-", IF(H477/E477&lt;10, H477/E477, "&gt;999%"))</f>
        <v>-</v>
      </c>
    </row>
    <row r="478" spans="1:10" s="38" customFormat="1" x14ac:dyDescent="0.2">
      <c r="A478" s="143" t="s">
        <v>689</v>
      </c>
      <c r="B478" s="32">
        <v>0</v>
      </c>
      <c r="C478" s="33">
        <v>0</v>
      </c>
      <c r="D478" s="32">
        <v>5</v>
      </c>
      <c r="E478" s="33">
        <v>1</v>
      </c>
      <c r="F478" s="34"/>
      <c r="G478" s="32">
        <f>B478-C478</f>
        <v>0</v>
      </c>
      <c r="H478" s="33">
        <f>D478-E478</f>
        <v>4</v>
      </c>
      <c r="I478" s="35" t="str">
        <f>IF(C478=0, "-", IF(G478/C478&lt;10, G478/C478, "&gt;999%"))</f>
        <v>-</v>
      </c>
      <c r="J478" s="36">
        <f>IF(E478=0, "-", IF(H478/E478&lt;10, H478/E478, "&gt;999%"))</f>
        <v>4</v>
      </c>
    </row>
    <row r="479" spans="1:10" x14ac:dyDescent="0.2">
      <c r="A479" s="142"/>
      <c r="B479" s="63"/>
      <c r="C479" s="64"/>
      <c r="D479" s="63"/>
      <c r="E479" s="64"/>
      <c r="F479" s="65"/>
      <c r="G479" s="63"/>
      <c r="H479" s="64"/>
      <c r="I479" s="79"/>
      <c r="J479" s="80"/>
    </row>
    <row r="480" spans="1:10" x14ac:dyDescent="0.2">
      <c r="A480" s="111" t="s">
        <v>113</v>
      </c>
      <c r="B480" s="55"/>
      <c r="C480" s="56"/>
      <c r="D480" s="55"/>
      <c r="E480" s="56"/>
      <c r="F480" s="57"/>
      <c r="G480" s="55"/>
      <c r="H480" s="56"/>
      <c r="I480" s="77"/>
      <c r="J480" s="78"/>
    </row>
    <row r="481" spans="1:10" x14ac:dyDescent="0.2">
      <c r="A481" s="117" t="s">
        <v>625</v>
      </c>
      <c r="B481" s="55">
        <v>13</v>
      </c>
      <c r="C481" s="56">
        <v>27</v>
      </c>
      <c r="D481" s="55">
        <v>76</v>
      </c>
      <c r="E481" s="56">
        <v>141</v>
      </c>
      <c r="F481" s="57"/>
      <c r="G481" s="55">
        <f>B481-C481</f>
        <v>-14</v>
      </c>
      <c r="H481" s="56">
        <f>D481-E481</f>
        <v>-65</v>
      </c>
      <c r="I481" s="77">
        <f>IF(C481=0, "-", IF(G481/C481&lt;10, G481/C481, "&gt;999%"))</f>
        <v>-0.51851851851851849</v>
      </c>
      <c r="J481" s="78">
        <f>IF(E481=0, "-", IF(H481/E481&lt;10, H481/E481, "&gt;999%"))</f>
        <v>-0.46099290780141844</v>
      </c>
    </row>
    <row r="482" spans="1:10" s="38" customFormat="1" x14ac:dyDescent="0.2">
      <c r="A482" s="143" t="s">
        <v>690</v>
      </c>
      <c r="B482" s="32">
        <v>13</v>
      </c>
      <c r="C482" s="33">
        <v>27</v>
      </c>
      <c r="D482" s="32">
        <v>76</v>
      </c>
      <c r="E482" s="33">
        <v>141</v>
      </c>
      <c r="F482" s="34"/>
      <c r="G482" s="32">
        <f>B482-C482</f>
        <v>-14</v>
      </c>
      <c r="H482" s="33">
        <f>D482-E482</f>
        <v>-65</v>
      </c>
      <c r="I482" s="35">
        <f>IF(C482=0, "-", IF(G482/C482&lt;10, G482/C482, "&gt;999%"))</f>
        <v>-0.51851851851851849</v>
      </c>
      <c r="J482" s="36">
        <f>IF(E482=0, "-", IF(H482/E482&lt;10, H482/E482, "&gt;999%"))</f>
        <v>-0.46099290780141844</v>
      </c>
    </row>
    <row r="483" spans="1:10" x14ac:dyDescent="0.2">
      <c r="A483" s="142"/>
      <c r="B483" s="63"/>
      <c r="C483" s="64"/>
      <c r="D483" s="63"/>
      <c r="E483" s="64"/>
      <c r="F483" s="65"/>
      <c r="G483" s="63"/>
      <c r="H483" s="64"/>
      <c r="I483" s="79"/>
      <c r="J483" s="80"/>
    </row>
    <row r="484" spans="1:10" x14ac:dyDescent="0.2">
      <c r="A484" s="111" t="s">
        <v>93</v>
      </c>
      <c r="B484" s="55"/>
      <c r="C484" s="56"/>
      <c r="D484" s="55"/>
      <c r="E484" s="56"/>
      <c r="F484" s="57"/>
      <c r="G484" s="55"/>
      <c r="H484" s="56"/>
      <c r="I484" s="77"/>
      <c r="J484" s="78"/>
    </row>
    <row r="485" spans="1:10" x14ac:dyDescent="0.2">
      <c r="A485" s="117" t="s">
        <v>186</v>
      </c>
      <c r="B485" s="55">
        <v>11</v>
      </c>
      <c r="C485" s="56">
        <v>8</v>
      </c>
      <c r="D485" s="55">
        <v>42</v>
      </c>
      <c r="E485" s="56">
        <v>48</v>
      </c>
      <c r="F485" s="57"/>
      <c r="G485" s="55">
        <f t="shared" ref="G485:G491" si="92">B485-C485</f>
        <v>3</v>
      </c>
      <c r="H485" s="56">
        <f t="shared" ref="H485:H491" si="93">D485-E485</f>
        <v>-6</v>
      </c>
      <c r="I485" s="77">
        <f t="shared" ref="I485:I491" si="94">IF(C485=0, "-", IF(G485/C485&lt;10, G485/C485, "&gt;999%"))</f>
        <v>0.375</v>
      </c>
      <c r="J485" s="78">
        <f t="shared" ref="J485:J491" si="95">IF(E485=0, "-", IF(H485/E485&lt;10, H485/E485, "&gt;999%"))</f>
        <v>-0.125</v>
      </c>
    </row>
    <row r="486" spans="1:10" x14ac:dyDescent="0.2">
      <c r="A486" s="117" t="s">
        <v>441</v>
      </c>
      <c r="B486" s="55">
        <v>30</v>
      </c>
      <c r="C486" s="56">
        <v>10</v>
      </c>
      <c r="D486" s="55">
        <v>73</v>
      </c>
      <c r="E486" s="56">
        <v>82</v>
      </c>
      <c r="F486" s="57"/>
      <c r="G486" s="55">
        <f t="shared" si="92"/>
        <v>20</v>
      </c>
      <c r="H486" s="56">
        <f t="shared" si="93"/>
        <v>-9</v>
      </c>
      <c r="I486" s="77">
        <f t="shared" si="94"/>
        <v>2</v>
      </c>
      <c r="J486" s="78">
        <f t="shared" si="95"/>
        <v>-0.10975609756097561</v>
      </c>
    </row>
    <row r="487" spans="1:10" x14ac:dyDescent="0.2">
      <c r="A487" s="117" t="s">
        <v>483</v>
      </c>
      <c r="B487" s="55">
        <v>46</v>
      </c>
      <c r="C487" s="56">
        <v>23</v>
      </c>
      <c r="D487" s="55">
        <v>128</v>
      </c>
      <c r="E487" s="56">
        <v>113</v>
      </c>
      <c r="F487" s="57"/>
      <c r="G487" s="55">
        <f t="shared" si="92"/>
        <v>23</v>
      </c>
      <c r="H487" s="56">
        <f t="shared" si="93"/>
        <v>15</v>
      </c>
      <c r="I487" s="77">
        <f t="shared" si="94"/>
        <v>1</v>
      </c>
      <c r="J487" s="78">
        <f t="shared" si="95"/>
        <v>0.13274336283185842</v>
      </c>
    </row>
    <row r="488" spans="1:10" x14ac:dyDescent="0.2">
      <c r="A488" s="117" t="s">
        <v>246</v>
      </c>
      <c r="B488" s="55">
        <v>20</v>
      </c>
      <c r="C488" s="56">
        <v>20</v>
      </c>
      <c r="D488" s="55">
        <v>107</v>
      </c>
      <c r="E488" s="56">
        <v>90</v>
      </c>
      <c r="F488" s="57"/>
      <c r="G488" s="55">
        <f t="shared" si="92"/>
        <v>0</v>
      </c>
      <c r="H488" s="56">
        <f t="shared" si="93"/>
        <v>17</v>
      </c>
      <c r="I488" s="77">
        <f t="shared" si="94"/>
        <v>0</v>
      </c>
      <c r="J488" s="78">
        <f t="shared" si="95"/>
        <v>0.18888888888888888</v>
      </c>
    </row>
    <row r="489" spans="1:10" x14ac:dyDescent="0.2">
      <c r="A489" s="117" t="s">
        <v>217</v>
      </c>
      <c r="B489" s="55">
        <v>0</v>
      </c>
      <c r="C489" s="56">
        <v>0</v>
      </c>
      <c r="D489" s="55">
        <v>15</v>
      </c>
      <c r="E489" s="56">
        <v>16</v>
      </c>
      <c r="F489" s="57"/>
      <c r="G489" s="55">
        <f t="shared" si="92"/>
        <v>0</v>
      </c>
      <c r="H489" s="56">
        <f t="shared" si="93"/>
        <v>-1</v>
      </c>
      <c r="I489" s="77" t="str">
        <f t="shared" si="94"/>
        <v>-</v>
      </c>
      <c r="J489" s="78">
        <f t="shared" si="95"/>
        <v>-6.25E-2</v>
      </c>
    </row>
    <row r="490" spans="1:10" x14ac:dyDescent="0.2">
      <c r="A490" s="117" t="s">
        <v>274</v>
      </c>
      <c r="B490" s="55">
        <v>2</v>
      </c>
      <c r="C490" s="56">
        <v>18</v>
      </c>
      <c r="D490" s="55">
        <v>10</v>
      </c>
      <c r="E490" s="56">
        <v>64</v>
      </c>
      <c r="F490" s="57"/>
      <c r="G490" s="55">
        <f t="shared" si="92"/>
        <v>-16</v>
      </c>
      <c r="H490" s="56">
        <f t="shared" si="93"/>
        <v>-54</v>
      </c>
      <c r="I490" s="77">
        <f t="shared" si="94"/>
        <v>-0.88888888888888884</v>
      </c>
      <c r="J490" s="78">
        <f t="shared" si="95"/>
        <v>-0.84375</v>
      </c>
    </row>
    <row r="491" spans="1:10" s="38" customFormat="1" x14ac:dyDescent="0.2">
      <c r="A491" s="143" t="s">
        <v>691</v>
      </c>
      <c r="B491" s="32">
        <v>109</v>
      </c>
      <c r="C491" s="33">
        <v>79</v>
      </c>
      <c r="D491" s="32">
        <v>375</v>
      </c>
      <c r="E491" s="33">
        <v>413</v>
      </c>
      <c r="F491" s="34"/>
      <c r="G491" s="32">
        <f t="shared" si="92"/>
        <v>30</v>
      </c>
      <c r="H491" s="33">
        <f t="shared" si="93"/>
        <v>-38</v>
      </c>
      <c r="I491" s="35">
        <f t="shared" si="94"/>
        <v>0.379746835443038</v>
      </c>
      <c r="J491" s="36">
        <f t="shared" si="95"/>
        <v>-9.2009685230024216E-2</v>
      </c>
    </row>
    <row r="492" spans="1:10" x14ac:dyDescent="0.2">
      <c r="A492" s="142"/>
      <c r="B492" s="63"/>
      <c r="C492" s="64"/>
      <c r="D492" s="63"/>
      <c r="E492" s="64"/>
      <c r="F492" s="65"/>
      <c r="G492" s="63"/>
      <c r="H492" s="64"/>
      <c r="I492" s="79"/>
      <c r="J492" s="80"/>
    </row>
    <row r="493" spans="1:10" x14ac:dyDescent="0.2">
      <c r="A493" s="111" t="s">
        <v>94</v>
      </c>
      <c r="B493" s="55"/>
      <c r="C493" s="56"/>
      <c r="D493" s="55"/>
      <c r="E493" s="56"/>
      <c r="F493" s="57"/>
      <c r="G493" s="55"/>
      <c r="H493" s="56"/>
      <c r="I493" s="77"/>
      <c r="J493" s="78"/>
    </row>
    <row r="494" spans="1:10" x14ac:dyDescent="0.2">
      <c r="A494" s="117" t="s">
        <v>442</v>
      </c>
      <c r="B494" s="55">
        <v>5</v>
      </c>
      <c r="C494" s="56">
        <v>0</v>
      </c>
      <c r="D494" s="55">
        <v>28</v>
      </c>
      <c r="E494" s="56">
        <v>0</v>
      </c>
      <c r="F494" s="57"/>
      <c r="G494" s="55">
        <f t="shared" ref="G494:G499" si="96">B494-C494</f>
        <v>5</v>
      </c>
      <c r="H494" s="56">
        <f t="shared" ref="H494:H499" si="97">D494-E494</f>
        <v>28</v>
      </c>
      <c r="I494" s="77" t="str">
        <f t="shared" ref="I494:I499" si="98">IF(C494=0, "-", IF(G494/C494&lt;10, G494/C494, "&gt;999%"))</f>
        <v>-</v>
      </c>
      <c r="J494" s="78" t="str">
        <f t="shared" ref="J494:J499" si="99">IF(E494=0, "-", IF(H494/E494&lt;10, H494/E494, "&gt;999%"))</f>
        <v>-</v>
      </c>
    </row>
    <row r="495" spans="1:10" x14ac:dyDescent="0.2">
      <c r="A495" s="117" t="s">
        <v>582</v>
      </c>
      <c r="B495" s="55">
        <v>32</v>
      </c>
      <c r="C495" s="56">
        <v>0</v>
      </c>
      <c r="D495" s="55">
        <v>94</v>
      </c>
      <c r="E495" s="56">
        <v>0</v>
      </c>
      <c r="F495" s="57"/>
      <c r="G495" s="55">
        <f t="shared" si="96"/>
        <v>32</v>
      </c>
      <c r="H495" s="56">
        <f t="shared" si="97"/>
        <v>94</v>
      </c>
      <c r="I495" s="77" t="str">
        <f t="shared" si="98"/>
        <v>-</v>
      </c>
      <c r="J495" s="78" t="str">
        <f t="shared" si="99"/>
        <v>-</v>
      </c>
    </row>
    <row r="496" spans="1:10" x14ac:dyDescent="0.2">
      <c r="A496" s="117" t="s">
        <v>484</v>
      </c>
      <c r="B496" s="55">
        <v>8</v>
      </c>
      <c r="C496" s="56">
        <v>0</v>
      </c>
      <c r="D496" s="55">
        <v>24</v>
      </c>
      <c r="E496" s="56">
        <v>0</v>
      </c>
      <c r="F496" s="57"/>
      <c r="G496" s="55">
        <f t="shared" si="96"/>
        <v>8</v>
      </c>
      <c r="H496" s="56">
        <f t="shared" si="97"/>
        <v>24</v>
      </c>
      <c r="I496" s="77" t="str">
        <f t="shared" si="98"/>
        <v>-</v>
      </c>
      <c r="J496" s="78" t="str">
        <f t="shared" si="99"/>
        <v>-</v>
      </c>
    </row>
    <row r="497" spans="1:10" x14ac:dyDescent="0.2">
      <c r="A497" s="117" t="s">
        <v>385</v>
      </c>
      <c r="B497" s="55">
        <v>5</v>
      </c>
      <c r="C497" s="56">
        <v>0</v>
      </c>
      <c r="D497" s="55">
        <v>22</v>
      </c>
      <c r="E497" s="56">
        <v>0</v>
      </c>
      <c r="F497" s="57"/>
      <c r="G497" s="55">
        <f t="shared" si="96"/>
        <v>5</v>
      </c>
      <c r="H497" s="56">
        <f t="shared" si="97"/>
        <v>22</v>
      </c>
      <c r="I497" s="77" t="str">
        <f t="shared" si="98"/>
        <v>-</v>
      </c>
      <c r="J497" s="78" t="str">
        <f t="shared" si="99"/>
        <v>-</v>
      </c>
    </row>
    <row r="498" spans="1:10" x14ac:dyDescent="0.2">
      <c r="A498" s="117" t="s">
        <v>405</v>
      </c>
      <c r="B498" s="55">
        <v>0</v>
      </c>
      <c r="C498" s="56">
        <v>0</v>
      </c>
      <c r="D498" s="55">
        <v>8</v>
      </c>
      <c r="E498" s="56">
        <v>0</v>
      </c>
      <c r="F498" s="57"/>
      <c r="G498" s="55">
        <f t="shared" si="96"/>
        <v>0</v>
      </c>
      <c r="H498" s="56">
        <f t="shared" si="97"/>
        <v>8</v>
      </c>
      <c r="I498" s="77" t="str">
        <f t="shared" si="98"/>
        <v>-</v>
      </c>
      <c r="J498" s="78" t="str">
        <f t="shared" si="99"/>
        <v>-</v>
      </c>
    </row>
    <row r="499" spans="1:10" s="38" customFormat="1" x14ac:dyDescent="0.2">
      <c r="A499" s="143" t="s">
        <v>692</v>
      </c>
      <c r="B499" s="32">
        <v>50</v>
      </c>
      <c r="C499" s="33">
        <v>0</v>
      </c>
      <c r="D499" s="32">
        <v>176</v>
      </c>
      <c r="E499" s="33">
        <v>0</v>
      </c>
      <c r="F499" s="34"/>
      <c r="G499" s="32">
        <f t="shared" si="96"/>
        <v>50</v>
      </c>
      <c r="H499" s="33">
        <f t="shared" si="97"/>
        <v>176</v>
      </c>
      <c r="I499" s="35" t="str">
        <f t="shared" si="98"/>
        <v>-</v>
      </c>
      <c r="J499" s="36" t="str">
        <f t="shared" si="99"/>
        <v>-</v>
      </c>
    </row>
    <row r="500" spans="1:10" x14ac:dyDescent="0.2">
      <c r="A500" s="142"/>
      <c r="B500" s="63"/>
      <c r="C500" s="64"/>
      <c r="D500" s="63"/>
      <c r="E500" s="64"/>
      <c r="F500" s="65"/>
      <c r="G500" s="63"/>
      <c r="H500" s="64"/>
      <c r="I500" s="79"/>
      <c r="J500" s="80"/>
    </row>
    <row r="501" spans="1:10" x14ac:dyDescent="0.2">
      <c r="A501" s="111" t="s">
        <v>95</v>
      </c>
      <c r="B501" s="55"/>
      <c r="C501" s="56"/>
      <c r="D501" s="55"/>
      <c r="E501" s="56"/>
      <c r="F501" s="57"/>
      <c r="G501" s="55"/>
      <c r="H501" s="56"/>
      <c r="I501" s="77"/>
      <c r="J501" s="78"/>
    </row>
    <row r="502" spans="1:10" x14ac:dyDescent="0.2">
      <c r="A502" s="117" t="s">
        <v>331</v>
      </c>
      <c r="B502" s="55">
        <v>13</v>
      </c>
      <c r="C502" s="56">
        <v>5</v>
      </c>
      <c r="D502" s="55">
        <v>47</v>
      </c>
      <c r="E502" s="56">
        <v>42</v>
      </c>
      <c r="F502" s="57"/>
      <c r="G502" s="55">
        <f t="shared" ref="G502:G510" si="100">B502-C502</f>
        <v>8</v>
      </c>
      <c r="H502" s="56">
        <f t="shared" ref="H502:H510" si="101">D502-E502</f>
        <v>5</v>
      </c>
      <c r="I502" s="77">
        <f t="shared" ref="I502:I510" si="102">IF(C502=0, "-", IF(G502/C502&lt;10, G502/C502, "&gt;999%"))</f>
        <v>1.6</v>
      </c>
      <c r="J502" s="78">
        <f t="shared" ref="J502:J510" si="103">IF(E502=0, "-", IF(H502/E502&lt;10, H502/E502, "&gt;999%"))</f>
        <v>0.11904761904761904</v>
      </c>
    </row>
    <row r="503" spans="1:10" x14ac:dyDescent="0.2">
      <c r="A503" s="117" t="s">
        <v>443</v>
      </c>
      <c r="B503" s="55">
        <v>262</v>
      </c>
      <c r="C503" s="56">
        <v>308</v>
      </c>
      <c r="D503" s="55">
        <v>985</v>
      </c>
      <c r="E503" s="56">
        <v>1168</v>
      </c>
      <c r="F503" s="57"/>
      <c r="G503" s="55">
        <f t="shared" si="100"/>
        <v>-46</v>
      </c>
      <c r="H503" s="56">
        <f t="shared" si="101"/>
        <v>-183</v>
      </c>
      <c r="I503" s="77">
        <f t="shared" si="102"/>
        <v>-0.14935064935064934</v>
      </c>
      <c r="J503" s="78">
        <f t="shared" si="103"/>
        <v>-0.15667808219178081</v>
      </c>
    </row>
    <row r="504" spans="1:10" x14ac:dyDescent="0.2">
      <c r="A504" s="117" t="s">
        <v>218</v>
      </c>
      <c r="B504" s="55">
        <v>51</v>
      </c>
      <c r="C504" s="56">
        <v>70</v>
      </c>
      <c r="D504" s="55">
        <v>291</v>
      </c>
      <c r="E504" s="56">
        <v>373</v>
      </c>
      <c r="F504" s="57"/>
      <c r="G504" s="55">
        <f t="shared" si="100"/>
        <v>-19</v>
      </c>
      <c r="H504" s="56">
        <f t="shared" si="101"/>
        <v>-82</v>
      </c>
      <c r="I504" s="77">
        <f t="shared" si="102"/>
        <v>-0.27142857142857141</v>
      </c>
      <c r="J504" s="78">
        <f t="shared" si="103"/>
        <v>-0.21983914209115282</v>
      </c>
    </row>
    <row r="505" spans="1:10" x14ac:dyDescent="0.2">
      <c r="A505" s="117" t="s">
        <v>247</v>
      </c>
      <c r="B505" s="55">
        <v>1</v>
      </c>
      <c r="C505" s="56">
        <v>2</v>
      </c>
      <c r="D505" s="55">
        <v>18</v>
      </c>
      <c r="E505" s="56">
        <v>26</v>
      </c>
      <c r="F505" s="57"/>
      <c r="G505" s="55">
        <f t="shared" si="100"/>
        <v>-1</v>
      </c>
      <c r="H505" s="56">
        <f t="shared" si="101"/>
        <v>-8</v>
      </c>
      <c r="I505" s="77">
        <f t="shared" si="102"/>
        <v>-0.5</v>
      </c>
      <c r="J505" s="78">
        <f t="shared" si="103"/>
        <v>-0.30769230769230771</v>
      </c>
    </row>
    <row r="506" spans="1:10" x14ac:dyDescent="0.2">
      <c r="A506" s="117" t="s">
        <v>248</v>
      </c>
      <c r="B506" s="55">
        <v>34</v>
      </c>
      <c r="C506" s="56">
        <v>6</v>
      </c>
      <c r="D506" s="55">
        <v>66</v>
      </c>
      <c r="E506" s="56">
        <v>66</v>
      </c>
      <c r="F506" s="57"/>
      <c r="G506" s="55">
        <f t="shared" si="100"/>
        <v>28</v>
      </c>
      <c r="H506" s="56">
        <f t="shared" si="101"/>
        <v>0</v>
      </c>
      <c r="I506" s="77">
        <f t="shared" si="102"/>
        <v>4.666666666666667</v>
      </c>
      <c r="J506" s="78">
        <f t="shared" si="103"/>
        <v>0</v>
      </c>
    </row>
    <row r="507" spans="1:10" x14ac:dyDescent="0.2">
      <c r="A507" s="117" t="s">
        <v>485</v>
      </c>
      <c r="B507" s="55">
        <v>84</v>
      </c>
      <c r="C507" s="56">
        <v>58</v>
      </c>
      <c r="D507" s="55">
        <v>283</v>
      </c>
      <c r="E507" s="56">
        <v>664</v>
      </c>
      <c r="F507" s="57"/>
      <c r="G507" s="55">
        <f t="shared" si="100"/>
        <v>26</v>
      </c>
      <c r="H507" s="56">
        <f t="shared" si="101"/>
        <v>-381</v>
      </c>
      <c r="I507" s="77">
        <f t="shared" si="102"/>
        <v>0.44827586206896552</v>
      </c>
      <c r="J507" s="78">
        <f t="shared" si="103"/>
        <v>-0.5737951807228916</v>
      </c>
    </row>
    <row r="508" spans="1:10" x14ac:dyDescent="0.2">
      <c r="A508" s="117" t="s">
        <v>219</v>
      </c>
      <c r="B508" s="55">
        <v>26</v>
      </c>
      <c r="C508" s="56">
        <v>19</v>
      </c>
      <c r="D508" s="55">
        <v>103</v>
      </c>
      <c r="E508" s="56">
        <v>113</v>
      </c>
      <c r="F508" s="57"/>
      <c r="G508" s="55">
        <f t="shared" si="100"/>
        <v>7</v>
      </c>
      <c r="H508" s="56">
        <f t="shared" si="101"/>
        <v>-10</v>
      </c>
      <c r="I508" s="77">
        <f t="shared" si="102"/>
        <v>0.36842105263157893</v>
      </c>
      <c r="J508" s="78">
        <f t="shared" si="103"/>
        <v>-8.8495575221238937E-2</v>
      </c>
    </row>
    <row r="509" spans="1:10" x14ac:dyDescent="0.2">
      <c r="A509" s="117" t="s">
        <v>406</v>
      </c>
      <c r="B509" s="55">
        <v>213</v>
      </c>
      <c r="C509" s="56">
        <v>194</v>
      </c>
      <c r="D509" s="55">
        <v>830</v>
      </c>
      <c r="E509" s="56">
        <v>972</v>
      </c>
      <c r="F509" s="57"/>
      <c r="G509" s="55">
        <f t="shared" si="100"/>
        <v>19</v>
      </c>
      <c r="H509" s="56">
        <f t="shared" si="101"/>
        <v>-142</v>
      </c>
      <c r="I509" s="77">
        <f t="shared" si="102"/>
        <v>9.7938144329896906E-2</v>
      </c>
      <c r="J509" s="78">
        <f t="shared" si="103"/>
        <v>-0.14609053497942387</v>
      </c>
    </row>
    <row r="510" spans="1:10" s="38" customFormat="1" x14ac:dyDescent="0.2">
      <c r="A510" s="143" t="s">
        <v>693</v>
      </c>
      <c r="B510" s="32">
        <v>684</v>
      </c>
      <c r="C510" s="33">
        <v>662</v>
      </c>
      <c r="D510" s="32">
        <v>2623</v>
      </c>
      <c r="E510" s="33">
        <v>3424</v>
      </c>
      <c r="F510" s="34"/>
      <c r="G510" s="32">
        <f t="shared" si="100"/>
        <v>22</v>
      </c>
      <c r="H510" s="33">
        <f t="shared" si="101"/>
        <v>-801</v>
      </c>
      <c r="I510" s="35">
        <f t="shared" si="102"/>
        <v>3.3232628398791542E-2</v>
      </c>
      <c r="J510" s="36">
        <f t="shared" si="103"/>
        <v>-0.23393691588785046</v>
      </c>
    </row>
    <row r="511" spans="1:10" x14ac:dyDescent="0.2">
      <c r="A511" s="142"/>
      <c r="B511" s="63"/>
      <c r="C511" s="64"/>
      <c r="D511" s="63"/>
      <c r="E511" s="64"/>
      <c r="F511" s="65"/>
      <c r="G511" s="63"/>
      <c r="H511" s="64"/>
      <c r="I511" s="79"/>
      <c r="J511" s="80"/>
    </row>
    <row r="512" spans="1:10" x14ac:dyDescent="0.2">
      <c r="A512" s="111" t="s">
        <v>96</v>
      </c>
      <c r="B512" s="55"/>
      <c r="C512" s="56"/>
      <c r="D512" s="55"/>
      <c r="E512" s="56"/>
      <c r="F512" s="57"/>
      <c r="G512" s="55"/>
      <c r="H512" s="56"/>
      <c r="I512" s="77"/>
      <c r="J512" s="78"/>
    </row>
    <row r="513" spans="1:10" x14ac:dyDescent="0.2">
      <c r="A513" s="117" t="s">
        <v>187</v>
      </c>
      <c r="B513" s="55">
        <v>30</v>
      </c>
      <c r="C513" s="56">
        <v>1</v>
      </c>
      <c r="D513" s="55">
        <v>192</v>
      </c>
      <c r="E513" s="56">
        <v>35</v>
      </c>
      <c r="F513" s="57"/>
      <c r="G513" s="55">
        <f t="shared" ref="G513:G520" si="104">B513-C513</f>
        <v>29</v>
      </c>
      <c r="H513" s="56">
        <f t="shared" ref="H513:H520" si="105">D513-E513</f>
        <v>157</v>
      </c>
      <c r="I513" s="77" t="str">
        <f t="shared" ref="I513:I520" si="106">IF(C513=0, "-", IF(G513/C513&lt;10, G513/C513, "&gt;999%"))</f>
        <v>&gt;999%</v>
      </c>
      <c r="J513" s="78">
        <f t="shared" ref="J513:J520" si="107">IF(E513=0, "-", IF(H513/E513&lt;10, H513/E513, "&gt;999%"))</f>
        <v>4.4857142857142858</v>
      </c>
    </row>
    <row r="514" spans="1:10" x14ac:dyDescent="0.2">
      <c r="A514" s="117" t="s">
        <v>444</v>
      </c>
      <c r="B514" s="55">
        <v>0</v>
      </c>
      <c r="C514" s="56">
        <v>0</v>
      </c>
      <c r="D514" s="55">
        <v>0</v>
      </c>
      <c r="E514" s="56">
        <v>22</v>
      </c>
      <c r="F514" s="57"/>
      <c r="G514" s="55">
        <f t="shared" si="104"/>
        <v>0</v>
      </c>
      <c r="H514" s="56">
        <f t="shared" si="105"/>
        <v>-22</v>
      </c>
      <c r="I514" s="77" t="str">
        <f t="shared" si="106"/>
        <v>-</v>
      </c>
      <c r="J514" s="78">
        <f t="shared" si="107"/>
        <v>-1</v>
      </c>
    </row>
    <row r="515" spans="1:10" x14ac:dyDescent="0.2">
      <c r="A515" s="117" t="s">
        <v>386</v>
      </c>
      <c r="B515" s="55">
        <v>7</v>
      </c>
      <c r="C515" s="56">
        <v>16</v>
      </c>
      <c r="D515" s="55">
        <v>49</v>
      </c>
      <c r="E515" s="56">
        <v>92</v>
      </c>
      <c r="F515" s="57"/>
      <c r="G515" s="55">
        <f t="shared" si="104"/>
        <v>-9</v>
      </c>
      <c r="H515" s="56">
        <f t="shared" si="105"/>
        <v>-43</v>
      </c>
      <c r="I515" s="77">
        <f t="shared" si="106"/>
        <v>-0.5625</v>
      </c>
      <c r="J515" s="78">
        <f t="shared" si="107"/>
        <v>-0.46739130434782611</v>
      </c>
    </row>
    <row r="516" spans="1:10" x14ac:dyDescent="0.2">
      <c r="A516" s="117" t="s">
        <v>387</v>
      </c>
      <c r="B516" s="55">
        <v>8</v>
      </c>
      <c r="C516" s="56">
        <v>58</v>
      </c>
      <c r="D516" s="55">
        <v>137</v>
      </c>
      <c r="E516" s="56">
        <v>201</v>
      </c>
      <c r="F516" s="57"/>
      <c r="G516" s="55">
        <f t="shared" si="104"/>
        <v>-50</v>
      </c>
      <c r="H516" s="56">
        <f t="shared" si="105"/>
        <v>-64</v>
      </c>
      <c r="I516" s="77">
        <f t="shared" si="106"/>
        <v>-0.86206896551724133</v>
      </c>
      <c r="J516" s="78">
        <f t="shared" si="107"/>
        <v>-0.31840796019900497</v>
      </c>
    </row>
    <row r="517" spans="1:10" x14ac:dyDescent="0.2">
      <c r="A517" s="117" t="s">
        <v>407</v>
      </c>
      <c r="B517" s="55">
        <v>0</v>
      </c>
      <c r="C517" s="56">
        <v>3</v>
      </c>
      <c r="D517" s="55">
        <v>6</v>
      </c>
      <c r="E517" s="56">
        <v>6</v>
      </c>
      <c r="F517" s="57"/>
      <c r="G517" s="55">
        <f t="shared" si="104"/>
        <v>-3</v>
      </c>
      <c r="H517" s="56">
        <f t="shared" si="105"/>
        <v>0</v>
      </c>
      <c r="I517" s="77">
        <f t="shared" si="106"/>
        <v>-1</v>
      </c>
      <c r="J517" s="78">
        <f t="shared" si="107"/>
        <v>0</v>
      </c>
    </row>
    <row r="518" spans="1:10" x14ac:dyDescent="0.2">
      <c r="A518" s="117" t="s">
        <v>188</v>
      </c>
      <c r="B518" s="55">
        <v>138</v>
      </c>
      <c r="C518" s="56">
        <v>129</v>
      </c>
      <c r="D518" s="55">
        <v>520</v>
      </c>
      <c r="E518" s="56">
        <v>548</v>
      </c>
      <c r="F518" s="57"/>
      <c r="G518" s="55">
        <f t="shared" si="104"/>
        <v>9</v>
      </c>
      <c r="H518" s="56">
        <f t="shared" si="105"/>
        <v>-28</v>
      </c>
      <c r="I518" s="77">
        <f t="shared" si="106"/>
        <v>6.9767441860465115E-2</v>
      </c>
      <c r="J518" s="78">
        <f t="shared" si="107"/>
        <v>-5.1094890510948905E-2</v>
      </c>
    </row>
    <row r="519" spans="1:10" x14ac:dyDescent="0.2">
      <c r="A519" s="117" t="s">
        <v>408</v>
      </c>
      <c r="B519" s="55">
        <v>110</v>
      </c>
      <c r="C519" s="56">
        <v>68</v>
      </c>
      <c r="D519" s="55">
        <v>344</v>
      </c>
      <c r="E519" s="56">
        <v>271</v>
      </c>
      <c r="F519" s="57"/>
      <c r="G519" s="55">
        <f t="shared" si="104"/>
        <v>42</v>
      </c>
      <c r="H519" s="56">
        <f t="shared" si="105"/>
        <v>73</v>
      </c>
      <c r="I519" s="77">
        <f t="shared" si="106"/>
        <v>0.61764705882352944</v>
      </c>
      <c r="J519" s="78">
        <f t="shared" si="107"/>
        <v>0.26937269372693728</v>
      </c>
    </row>
    <row r="520" spans="1:10" s="38" customFormat="1" x14ac:dyDescent="0.2">
      <c r="A520" s="143" t="s">
        <v>694</v>
      </c>
      <c r="B520" s="32">
        <v>293</v>
      </c>
      <c r="C520" s="33">
        <v>275</v>
      </c>
      <c r="D520" s="32">
        <v>1248</v>
      </c>
      <c r="E520" s="33">
        <v>1175</v>
      </c>
      <c r="F520" s="34"/>
      <c r="G520" s="32">
        <f t="shared" si="104"/>
        <v>18</v>
      </c>
      <c r="H520" s="33">
        <f t="shared" si="105"/>
        <v>73</v>
      </c>
      <c r="I520" s="35">
        <f t="shared" si="106"/>
        <v>6.545454545454546E-2</v>
      </c>
      <c r="J520" s="36">
        <f t="shared" si="107"/>
        <v>6.2127659574468086E-2</v>
      </c>
    </row>
    <row r="521" spans="1:10" x14ac:dyDescent="0.2">
      <c r="A521" s="142"/>
      <c r="B521" s="63"/>
      <c r="C521" s="64"/>
      <c r="D521" s="63"/>
      <c r="E521" s="64"/>
      <c r="F521" s="65"/>
      <c r="G521" s="63"/>
      <c r="H521" s="64"/>
      <c r="I521" s="79"/>
      <c r="J521" s="80"/>
    </row>
    <row r="522" spans="1:10" x14ac:dyDescent="0.2">
      <c r="A522" s="111" t="s">
        <v>97</v>
      </c>
      <c r="B522" s="55"/>
      <c r="C522" s="56"/>
      <c r="D522" s="55"/>
      <c r="E522" s="56"/>
      <c r="F522" s="57"/>
      <c r="G522" s="55"/>
      <c r="H522" s="56"/>
      <c r="I522" s="77"/>
      <c r="J522" s="78"/>
    </row>
    <row r="523" spans="1:10" x14ac:dyDescent="0.2">
      <c r="A523" s="117" t="s">
        <v>332</v>
      </c>
      <c r="B523" s="55">
        <v>3</v>
      </c>
      <c r="C523" s="56">
        <v>9</v>
      </c>
      <c r="D523" s="55">
        <v>37</v>
      </c>
      <c r="E523" s="56">
        <v>62</v>
      </c>
      <c r="F523" s="57"/>
      <c r="G523" s="55">
        <f t="shared" ref="G523:G545" si="108">B523-C523</f>
        <v>-6</v>
      </c>
      <c r="H523" s="56">
        <f t="shared" ref="H523:H545" si="109">D523-E523</f>
        <v>-25</v>
      </c>
      <c r="I523" s="77">
        <f t="shared" ref="I523:I545" si="110">IF(C523=0, "-", IF(G523/C523&lt;10, G523/C523, "&gt;999%"))</f>
        <v>-0.66666666666666663</v>
      </c>
      <c r="J523" s="78">
        <f t="shared" ref="J523:J545" si="111">IF(E523=0, "-", IF(H523/E523&lt;10, H523/E523, "&gt;999%"))</f>
        <v>-0.40322580645161288</v>
      </c>
    </row>
    <row r="524" spans="1:10" x14ac:dyDescent="0.2">
      <c r="A524" s="117" t="s">
        <v>249</v>
      </c>
      <c r="B524" s="55">
        <v>287</v>
      </c>
      <c r="C524" s="56">
        <v>267</v>
      </c>
      <c r="D524" s="55">
        <v>1205</v>
      </c>
      <c r="E524" s="56">
        <v>1509</v>
      </c>
      <c r="F524" s="57"/>
      <c r="G524" s="55">
        <f t="shared" si="108"/>
        <v>20</v>
      </c>
      <c r="H524" s="56">
        <f t="shared" si="109"/>
        <v>-304</v>
      </c>
      <c r="I524" s="77">
        <f t="shared" si="110"/>
        <v>7.4906367041198504E-2</v>
      </c>
      <c r="J524" s="78">
        <f t="shared" si="111"/>
        <v>-0.20145791915175612</v>
      </c>
    </row>
    <row r="525" spans="1:10" x14ac:dyDescent="0.2">
      <c r="A525" s="117" t="s">
        <v>409</v>
      </c>
      <c r="B525" s="55">
        <v>298</v>
      </c>
      <c r="C525" s="56">
        <v>240</v>
      </c>
      <c r="D525" s="55">
        <v>1013</v>
      </c>
      <c r="E525" s="56">
        <v>1110</v>
      </c>
      <c r="F525" s="57"/>
      <c r="G525" s="55">
        <f t="shared" si="108"/>
        <v>58</v>
      </c>
      <c r="H525" s="56">
        <f t="shared" si="109"/>
        <v>-97</v>
      </c>
      <c r="I525" s="77">
        <f t="shared" si="110"/>
        <v>0.24166666666666667</v>
      </c>
      <c r="J525" s="78">
        <f t="shared" si="111"/>
        <v>-8.7387387387387383E-2</v>
      </c>
    </row>
    <row r="526" spans="1:10" x14ac:dyDescent="0.2">
      <c r="A526" s="117" t="s">
        <v>539</v>
      </c>
      <c r="B526" s="55">
        <v>18</v>
      </c>
      <c r="C526" s="56">
        <v>12</v>
      </c>
      <c r="D526" s="55">
        <v>69</v>
      </c>
      <c r="E526" s="56">
        <v>33</v>
      </c>
      <c r="F526" s="57"/>
      <c r="G526" s="55">
        <f t="shared" si="108"/>
        <v>6</v>
      </c>
      <c r="H526" s="56">
        <f t="shared" si="109"/>
        <v>36</v>
      </c>
      <c r="I526" s="77">
        <f t="shared" si="110"/>
        <v>0.5</v>
      </c>
      <c r="J526" s="78">
        <f t="shared" si="111"/>
        <v>1.0909090909090908</v>
      </c>
    </row>
    <row r="527" spans="1:10" x14ac:dyDescent="0.2">
      <c r="A527" s="117" t="s">
        <v>220</v>
      </c>
      <c r="B527" s="55">
        <v>661</v>
      </c>
      <c r="C527" s="56">
        <v>645</v>
      </c>
      <c r="D527" s="55">
        <v>2668</v>
      </c>
      <c r="E527" s="56">
        <v>2984</v>
      </c>
      <c r="F527" s="57"/>
      <c r="G527" s="55">
        <f t="shared" si="108"/>
        <v>16</v>
      </c>
      <c r="H527" s="56">
        <f t="shared" si="109"/>
        <v>-316</v>
      </c>
      <c r="I527" s="77">
        <f t="shared" si="110"/>
        <v>2.4806201550387597E-2</v>
      </c>
      <c r="J527" s="78">
        <f t="shared" si="111"/>
        <v>-0.10589812332439678</v>
      </c>
    </row>
    <row r="528" spans="1:10" x14ac:dyDescent="0.2">
      <c r="A528" s="117" t="s">
        <v>486</v>
      </c>
      <c r="B528" s="55">
        <v>94</v>
      </c>
      <c r="C528" s="56">
        <v>83</v>
      </c>
      <c r="D528" s="55">
        <v>306</v>
      </c>
      <c r="E528" s="56">
        <v>446</v>
      </c>
      <c r="F528" s="57"/>
      <c r="G528" s="55">
        <f t="shared" si="108"/>
        <v>11</v>
      </c>
      <c r="H528" s="56">
        <f t="shared" si="109"/>
        <v>-140</v>
      </c>
      <c r="I528" s="77">
        <f t="shared" si="110"/>
        <v>0.13253012048192772</v>
      </c>
      <c r="J528" s="78">
        <f t="shared" si="111"/>
        <v>-0.31390134529147984</v>
      </c>
    </row>
    <row r="529" spans="1:10" x14ac:dyDescent="0.2">
      <c r="A529" s="117" t="s">
        <v>319</v>
      </c>
      <c r="B529" s="55">
        <v>5</v>
      </c>
      <c r="C529" s="56">
        <v>0</v>
      </c>
      <c r="D529" s="55">
        <v>26</v>
      </c>
      <c r="E529" s="56">
        <v>0</v>
      </c>
      <c r="F529" s="57"/>
      <c r="G529" s="55">
        <f t="shared" si="108"/>
        <v>5</v>
      </c>
      <c r="H529" s="56">
        <f t="shared" si="109"/>
        <v>26</v>
      </c>
      <c r="I529" s="77" t="str">
        <f t="shared" si="110"/>
        <v>-</v>
      </c>
      <c r="J529" s="78" t="str">
        <f t="shared" si="111"/>
        <v>-</v>
      </c>
    </row>
    <row r="530" spans="1:10" x14ac:dyDescent="0.2">
      <c r="A530" s="117" t="s">
        <v>537</v>
      </c>
      <c r="B530" s="55">
        <v>48</v>
      </c>
      <c r="C530" s="56">
        <v>88</v>
      </c>
      <c r="D530" s="55">
        <v>204</v>
      </c>
      <c r="E530" s="56">
        <v>229</v>
      </c>
      <c r="F530" s="57"/>
      <c r="G530" s="55">
        <f t="shared" si="108"/>
        <v>-40</v>
      </c>
      <c r="H530" s="56">
        <f t="shared" si="109"/>
        <v>-25</v>
      </c>
      <c r="I530" s="77">
        <f t="shared" si="110"/>
        <v>-0.45454545454545453</v>
      </c>
      <c r="J530" s="78">
        <f t="shared" si="111"/>
        <v>-0.1091703056768559</v>
      </c>
    </row>
    <row r="531" spans="1:10" x14ac:dyDescent="0.2">
      <c r="A531" s="117" t="s">
        <v>555</v>
      </c>
      <c r="B531" s="55">
        <v>175</v>
      </c>
      <c r="C531" s="56">
        <v>139</v>
      </c>
      <c r="D531" s="55">
        <v>540</v>
      </c>
      <c r="E531" s="56">
        <v>418</v>
      </c>
      <c r="F531" s="57"/>
      <c r="G531" s="55">
        <f t="shared" si="108"/>
        <v>36</v>
      </c>
      <c r="H531" s="56">
        <f t="shared" si="109"/>
        <v>122</v>
      </c>
      <c r="I531" s="77">
        <f t="shared" si="110"/>
        <v>0.25899280575539568</v>
      </c>
      <c r="J531" s="78">
        <f t="shared" si="111"/>
        <v>0.291866028708134</v>
      </c>
    </row>
    <row r="532" spans="1:10" x14ac:dyDescent="0.2">
      <c r="A532" s="117" t="s">
        <v>566</v>
      </c>
      <c r="B532" s="55">
        <v>563</v>
      </c>
      <c r="C532" s="56">
        <v>436</v>
      </c>
      <c r="D532" s="55">
        <v>1412</v>
      </c>
      <c r="E532" s="56">
        <v>1801</v>
      </c>
      <c r="F532" s="57"/>
      <c r="G532" s="55">
        <f t="shared" si="108"/>
        <v>127</v>
      </c>
      <c r="H532" s="56">
        <f t="shared" si="109"/>
        <v>-389</v>
      </c>
      <c r="I532" s="77">
        <f t="shared" si="110"/>
        <v>0.29128440366972475</v>
      </c>
      <c r="J532" s="78">
        <f t="shared" si="111"/>
        <v>-0.21599111604664076</v>
      </c>
    </row>
    <row r="533" spans="1:10" x14ac:dyDescent="0.2">
      <c r="A533" s="117" t="s">
        <v>583</v>
      </c>
      <c r="B533" s="55">
        <v>1263</v>
      </c>
      <c r="C533" s="56">
        <v>1070</v>
      </c>
      <c r="D533" s="55">
        <v>4339</v>
      </c>
      <c r="E533" s="56">
        <v>5158</v>
      </c>
      <c r="F533" s="57"/>
      <c r="G533" s="55">
        <f t="shared" si="108"/>
        <v>193</v>
      </c>
      <c r="H533" s="56">
        <f t="shared" si="109"/>
        <v>-819</v>
      </c>
      <c r="I533" s="77">
        <f t="shared" si="110"/>
        <v>0.18037383177570093</v>
      </c>
      <c r="J533" s="78">
        <f t="shared" si="111"/>
        <v>-0.15878247382706476</v>
      </c>
    </row>
    <row r="534" spans="1:10" x14ac:dyDescent="0.2">
      <c r="A534" s="117" t="s">
        <v>487</v>
      </c>
      <c r="B534" s="55">
        <v>177</v>
      </c>
      <c r="C534" s="56">
        <v>203</v>
      </c>
      <c r="D534" s="55">
        <v>560</v>
      </c>
      <c r="E534" s="56">
        <v>758</v>
      </c>
      <c r="F534" s="57"/>
      <c r="G534" s="55">
        <f t="shared" si="108"/>
        <v>-26</v>
      </c>
      <c r="H534" s="56">
        <f t="shared" si="109"/>
        <v>-198</v>
      </c>
      <c r="I534" s="77">
        <f t="shared" si="110"/>
        <v>-0.12807881773399016</v>
      </c>
      <c r="J534" s="78">
        <f t="shared" si="111"/>
        <v>-0.26121372031662271</v>
      </c>
    </row>
    <row r="535" spans="1:10" x14ac:dyDescent="0.2">
      <c r="A535" s="117" t="s">
        <v>584</v>
      </c>
      <c r="B535" s="55">
        <v>468</v>
      </c>
      <c r="C535" s="56">
        <v>310</v>
      </c>
      <c r="D535" s="55">
        <v>1426</v>
      </c>
      <c r="E535" s="56">
        <v>1510</v>
      </c>
      <c r="F535" s="57"/>
      <c r="G535" s="55">
        <f t="shared" si="108"/>
        <v>158</v>
      </c>
      <c r="H535" s="56">
        <f t="shared" si="109"/>
        <v>-84</v>
      </c>
      <c r="I535" s="77">
        <f t="shared" si="110"/>
        <v>0.50967741935483868</v>
      </c>
      <c r="J535" s="78">
        <f t="shared" si="111"/>
        <v>-5.562913907284768E-2</v>
      </c>
    </row>
    <row r="536" spans="1:10" x14ac:dyDescent="0.2">
      <c r="A536" s="117" t="s">
        <v>513</v>
      </c>
      <c r="B536" s="55">
        <v>412</v>
      </c>
      <c r="C536" s="56">
        <v>357</v>
      </c>
      <c r="D536" s="55">
        <v>1691</v>
      </c>
      <c r="E536" s="56">
        <v>1757</v>
      </c>
      <c r="F536" s="57"/>
      <c r="G536" s="55">
        <f t="shared" si="108"/>
        <v>55</v>
      </c>
      <c r="H536" s="56">
        <f t="shared" si="109"/>
        <v>-66</v>
      </c>
      <c r="I536" s="77">
        <f t="shared" si="110"/>
        <v>0.15406162464985995</v>
      </c>
      <c r="J536" s="78">
        <f t="shared" si="111"/>
        <v>-3.7564029595902104E-2</v>
      </c>
    </row>
    <row r="537" spans="1:10" x14ac:dyDescent="0.2">
      <c r="A537" s="117" t="s">
        <v>488</v>
      </c>
      <c r="B537" s="55">
        <v>742</v>
      </c>
      <c r="C537" s="56">
        <v>615</v>
      </c>
      <c r="D537" s="55">
        <v>2559</v>
      </c>
      <c r="E537" s="56">
        <v>2892</v>
      </c>
      <c r="F537" s="57"/>
      <c r="G537" s="55">
        <f t="shared" si="108"/>
        <v>127</v>
      </c>
      <c r="H537" s="56">
        <f t="shared" si="109"/>
        <v>-333</v>
      </c>
      <c r="I537" s="77">
        <f t="shared" si="110"/>
        <v>0.20650406504065041</v>
      </c>
      <c r="J537" s="78">
        <f t="shared" si="111"/>
        <v>-0.11514522821576763</v>
      </c>
    </row>
    <row r="538" spans="1:10" x14ac:dyDescent="0.2">
      <c r="A538" s="117" t="s">
        <v>221</v>
      </c>
      <c r="B538" s="55">
        <v>0</v>
      </c>
      <c r="C538" s="56">
        <v>0</v>
      </c>
      <c r="D538" s="55">
        <v>7</v>
      </c>
      <c r="E538" s="56">
        <v>17</v>
      </c>
      <c r="F538" s="57"/>
      <c r="G538" s="55">
        <f t="shared" si="108"/>
        <v>0</v>
      </c>
      <c r="H538" s="56">
        <f t="shared" si="109"/>
        <v>-10</v>
      </c>
      <c r="I538" s="77" t="str">
        <f t="shared" si="110"/>
        <v>-</v>
      </c>
      <c r="J538" s="78">
        <f t="shared" si="111"/>
        <v>-0.58823529411764708</v>
      </c>
    </row>
    <row r="539" spans="1:10" x14ac:dyDescent="0.2">
      <c r="A539" s="117" t="s">
        <v>189</v>
      </c>
      <c r="B539" s="55">
        <v>0</v>
      </c>
      <c r="C539" s="56">
        <v>8</v>
      </c>
      <c r="D539" s="55">
        <v>36</v>
      </c>
      <c r="E539" s="56">
        <v>41</v>
      </c>
      <c r="F539" s="57"/>
      <c r="G539" s="55">
        <f t="shared" si="108"/>
        <v>-8</v>
      </c>
      <c r="H539" s="56">
        <f t="shared" si="109"/>
        <v>-5</v>
      </c>
      <c r="I539" s="77">
        <f t="shared" si="110"/>
        <v>-1</v>
      </c>
      <c r="J539" s="78">
        <f t="shared" si="111"/>
        <v>-0.12195121951219512</v>
      </c>
    </row>
    <row r="540" spans="1:10" x14ac:dyDescent="0.2">
      <c r="A540" s="117" t="s">
        <v>222</v>
      </c>
      <c r="B540" s="55">
        <v>9</v>
      </c>
      <c r="C540" s="56">
        <v>9</v>
      </c>
      <c r="D540" s="55">
        <v>52</v>
      </c>
      <c r="E540" s="56">
        <v>53</v>
      </c>
      <c r="F540" s="57"/>
      <c r="G540" s="55">
        <f t="shared" si="108"/>
        <v>0</v>
      </c>
      <c r="H540" s="56">
        <f t="shared" si="109"/>
        <v>-1</v>
      </c>
      <c r="I540" s="77">
        <f t="shared" si="110"/>
        <v>0</v>
      </c>
      <c r="J540" s="78">
        <f t="shared" si="111"/>
        <v>-1.8867924528301886E-2</v>
      </c>
    </row>
    <row r="541" spans="1:10" x14ac:dyDescent="0.2">
      <c r="A541" s="117" t="s">
        <v>445</v>
      </c>
      <c r="B541" s="55">
        <v>601</v>
      </c>
      <c r="C541" s="56">
        <v>567</v>
      </c>
      <c r="D541" s="55">
        <v>3111</v>
      </c>
      <c r="E541" s="56">
        <v>2477</v>
      </c>
      <c r="F541" s="57"/>
      <c r="G541" s="55">
        <f t="shared" si="108"/>
        <v>34</v>
      </c>
      <c r="H541" s="56">
        <f t="shared" si="109"/>
        <v>634</v>
      </c>
      <c r="I541" s="77">
        <f t="shared" si="110"/>
        <v>5.9964726631393295E-2</v>
      </c>
      <c r="J541" s="78">
        <f t="shared" si="111"/>
        <v>0.25595478401291888</v>
      </c>
    </row>
    <row r="542" spans="1:10" x14ac:dyDescent="0.2">
      <c r="A542" s="117" t="s">
        <v>353</v>
      </c>
      <c r="B542" s="55">
        <v>2</v>
      </c>
      <c r="C542" s="56">
        <v>0</v>
      </c>
      <c r="D542" s="55">
        <v>18</v>
      </c>
      <c r="E542" s="56">
        <v>0</v>
      </c>
      <c r="F542" s="57"/>
      <c r="G542" s="55">
        <f t="shared" si="108"/>
        <v>2</v>
      </c>
      <c r="H542" s="56">
        <f t="shared" si="109"/>
        <v>18</v>
      </c>
      <c r="I542" s="77" t="str">
        <f t="shared" si="110"/>
        <v>-</v>
      </c>
      <c r="J542" s="78" t="str">
        <f t="shared" si="111"/>
        <v>-</v>
      </c>
    </row>
    <row r="543" spans="1:10" x14ac:dyDescent="0.2">
      <c r="A543" s="117" t="s">
        <v>310</v>
      </c>
      <c r="B543" s="55">
        <v>4</v>
      </c>
      <c r="C543" s="56">
        <v>14</v>
      </c>
      <c r="D543" s="55">
        <v>11</v>
      </c>
      <c r="E543" s="56">
        <v>73</v>
      </c>
      <c r="F543" s="57"/>
      <c r="G543" s="55">
        <f t="shared" si="108"/>
        <v>-10</v>
      </c>
      <c r="H543" s="56">
        <f t="shared" si="109"/>
        <v>-62</v>
      </c>
      <c r="I543" s="77">
        <f t="shared" si="110"/>
        <v>-0.7142857142857143</v>
      </c>
      <c r="J543" s="78">
        <f t="shared" si="111"/>
        <v>-0.84931506849315064</v>
      </c>
    </row>
    <row r="544" spans="1:10" x14ac:dyDescent="0.2">
      <c r="A544" s="117" t="s">
        <v>190</v>
      </c>
      <c r="B544" s="55">
        <v>28</v>
      </c>
      <c r="C544" s="56">
        <v>205</v>
      </c>
      <c r="D544" s="55">
        <v>567</v>
      </c>
      <c r="E544" s="56">
        <v>880</v>
      </c>
      <c r="F544" s="57"/>
      <c r="G544" s="55">
        <f t="shared" si="108"/>
        <v>-177</v>
      </c>
      <c r="H544" s="56">
        <f t="shared" si="109"/>
        <v>-313</v>
      </c>
      <c r="I544" s="77">
        <f t="shared" si="110"/>
        <v>-0.86341463414634145</v>
      </c>
      <c r="J544" s="78">
        <f t="shared" si="111"/>
        <v>-0.35568181818181815</v>
      </c>
    </row>
    <row r="545" spans="1:10" s="38" customFormat="1" x14ac:dyDescent="0.2">
      <c r="A545" s="143" t="s">
        <v>695</v>
      </c>
      <c r="B545" s="32">
        <v>5858</v>
      </c>
      <c r="C545" s="33">
        <v>5277</v>
      </c>
      <c r="D545" s="32">
        <v>21857</v>
      </c>
      <c r="E545" s="33">
        <v>24208</v>
      </c>
      <c r="F545" s="34"/>
      <c r="G545" s="32">
        <f t="shared" si="108"/>
        <v>581</v>
      </c>
      <c r="H545" s="33">
        <f t="shared" si="109"/>
        <v>-2351</v>
      </c>
      <c r="I545" s="35">
        <f t="shared" si="110"/>
        <v>0.11010043585370476</v>
      </c>
      <c r="J545" s="36">
        <f t="shared" si="111"/>
        <v>-9.7116655651024453E-2</v>
      </c>
    </row>
    <row r="546" spans="1:10" x14ac:dyDescent="0.2">
      <c r="A546" s="142"/>
      <c r="B546" s="63"/>
      <c r="C546" s="64"/>
      <c r="D546" s="63"/>
      <c r="E546" s="64"/>
      <c r="F546" s="65"/>
      <c r="G546" s="63"/>
      <c r="H546" s="64"/>
      <c r="I546" s="79"/>
      <c r="J546" s="80"/>
    </row>
    <row r="547" spans="1:10" x14ac:dyDescent="0.2">
      <c r="A547" s="111" t="s">
        <v>114</v>
      </c>
      <c r="B547" s="55"/>
      <c r="C547" s="56"/>
      <c r="D547" s="55"/>
      <c r="E547" s="56"/>
      <c r="F547" s="57"/>
      <c r="G547" s="55"/>
      <c r="H547" s="56"/>
      <c r="I547" s="77"/>
      <c r="J547" s="78"/>
    </row>
    <row r="548" spans="1:10" x14ac:dyDescent="0.2">
      <c r="A548" s="117" t="s">
        <v>626</v>
      </c>
      <c r="B548" s="55">
        <v>30</v>
      </c>
      <c r="C548" s="56">
        <v>6</v>
      </c>
      <c r="D548" s="55">
        <v>75</v>
      </c>
      <c r="E548" s="56">
        <v>47</v>
      </c>
      <c r="F548" s="57"/>
      <c r="G548" s="55">
        <f>B548-C548</f>
        <v>24</v>
      </c>
      <c r="H548" s="56">
        <f>D548-E548</f>
        <v>28</v>
      </c>
      <c r="I548" s="77">
        <f>IF(C548=0, "-", IF(G548/C548&lt;10, G548/C548, "&gt;999%"))</f>
        <v>4</v>
      </c>
      <c r="J548" s="78">
        <f>IF(E548=0, "-", IF(H548/E548&lt;10, H548/E548, "&gt;999%"))</f>
        <v>0.5957446808510638</v>
      </c>
    </row>
    <row r="549" spans="1:10" x14ac:dyDescent="0.2">
      <c r="A549" s="117" t="s">
        <v>611</v>
      </c>
      <c r="B549" s="55">
        <v>4</v>
      </c>
      <c r="C549" s="56">
        <v>6</v>
      </c>
      <c r="D549" s="55">
        <v>10</v>
      </c>
      <c r="E549" s="56">
        <v>27</v>
      </c>
      <c r="F549" s="57"/>
      <c r="G549" s="55">
        <f>B549-C549</f>
        <v>-2</v>
      </c>
      <c r="H549" s="56">
        <f>D549-E549</f>
        <v>-17</v>
      </c>
      <c r="I549" s="77">
        <f>IF(C549=0, "-", IF(G549/C549&lt;10, G549/C549, "&gt;999%"))</f>
        <v>-0.33333333333333331</v>
      </c>
      <c r="J549" s="78">
        <f>IF(E549=0, "-", IF(H549/E549&lt;10, H549/E549, "&gt;999%"))</f>
        <v>-0.62962962962962965</v>
      </c>
    </row>
    <row r="550" spans="1:10" s="38" customFormat="1" x14ac:dyDescent="0.2">
      <c r="A550" s="143" t="s">
        <v>696</v>
      </c>
      <c r="B550" s="32">
        <v>34</v>
      </c>
      <c r="C550" s="33">
        <v>12</v>
      </c>
      <c r="D550" s="32">
        <v>85</v>
      </c>
      <c r="E550" s="33">
        <v>74</v>
      </c>
      <c r="F550" s="34"/>
      <c r="G550" s="32">
        <f>B550-C550</f>
        <v>22</v>
      </c>
      <c r="H550" s="33">
        <f>D550-E550</f>
        <v>11</v>
      </c>
      <c r="I550" s="35">
        <f>IF(C550=0, "-", IF(G550/C550&lt;10, G550/C550, "&gt;999%"))</f>
        <v>1.8333333333333333</v>
      </c>
      <c r="J550" s="36">
        <f>IF(E550=0, "-", IF(H550/E550&lt;10, H550/E550, "&gt;999%"))</f>
        <v>0.14864864864864866</v>
      </c>
    </row>
    <row r="551" spans="1:10" x14ac:dyDescent="0.2">
      <c r="A551" s="142"/>
      <c r="B551" s="63"/>
      <c r="C551" s="64"/>
      <c r="D551" s="63"/>
      <c r="E551" s="64"/>
      <c r="F551" s="65"/>
      <c r="G551" s="63"/>
      <c r="H551" s="64"/>
      <c r="I551" s="79"/>
      <c r="J551" s="80"/>
    </row>
    <row r="552" spans="1:10" x14ac:dyDescent="0.2">
      <c r="A552" s="111" t="s">
        <v>98</v>
      </c>
      <c r="B552" s="55"/>
      <c r="C552" s="56"/>
      <c r="D552" s="55"/>
      <c r="E552" s="56"/>
      <c r="F552" s="57"/>
      <c r="G552" s="55"/>
      <c r="H552" s="56"/>
      <c r="I552" s="77"/>
      <c r="J552" s="78"/>
    </row>
    <row r="553" spans="1:10" x14ac:dyDescent="0.2">
      <c r="A553" s="117" t="s">
        <v>567</v>
      </c>
      <c r="B553" s="55">
        <v>0</v>
      </c>
      <c r="C553" s="56">
        <v>0</v>
      </c>
      <c r="D553" s="55">
        <v>0</v>
      </c>
      <c r="E553" s="56">
        <v>2</v>
      </c>
      <c r="F553" s="57"/>
      <c r="G553" s="55">
        <f t="shared" ref="G553:G571" si="112">B553-C553</f>
        <v>0</v>
      </c>
      <c r="H553" s="56">
        <f t="shared" ref="H553:H571" si="113">D553-E553</f>
        <v>-2</v>
      </c>
      <c r="I553" s="77" t="str">
        <f t="shared" ref="I553:I571" si="114">IF(C553=0, "-", IF(G553/C553&lt;10, G553/C553, "&gt;999%"))</f>
        <v>-</v>
      </c>
      <c r="J553" s="78">
        <f t="shared" ref="J553:J571" si="115">IF(E553=0, "-", IF(H553/E553&lt;10, H553/E553, "&gt;999%"))</f>
        <v>-1</v>
      </c>
    </row>
    <row r="554" spans="1:10" x14ac:dyDescent="0.2">
      <c r="A554" s="117" t="s">
        <v>585</v>
      </c>
      <c r="B554" s="55">
        <v>326</v>
      </c>
      <c r="C554" s="56">
        <v>253</v>
      </c>
      <c r="D554" s="55">
        <v>851</v>
      </c>
      <c r="E554" s="56">
        <v>1052</v>
      </c>
      <c r="F554" s="57"/>
      <c r="G554" s="55">
        <f t="shared" si="112"/>
        <v>73</v>
      </c>
      <c r="H554" s="56">
        <f t="shared" si="113"/>
        <v>-201</v>
      </c>
      <c r="I554" s="77">
        <f t="shared" si="114"/>
        <v>0.28853754940711462</v>
      </c>
      <c r="J554" s="78">
        <f t="shared" si="115"/>
        <v>-0.19106463878326996</v>
      </c>
    </row>
    <row r="555" spans="1:10" x14ac:dyDescent="0.2">
      <c r="A555" s="117" t="s">
        <v>266</v>
      </c>
      <c r="B555" s="55">
        <v>0</v>
      </c>
      <c r="C555" s="56">
        <v>8</v>
      </c>
      <c r="D555" s="55">
        <v>1</v>
      </c>
      <c r="E555" s="56">
        <v>35</v>
      </c>
      <c r="F555" s="57"/>
      <c r="G555" s="55">
        <f t="shared" si="112"/>
        <v>-8</v>
      </c>
      <c r="H555" s="56">
        <f t="shared" si="113"/>
        <v>-34</v>
      </c>
      <c r="I555" s="77">
        <f t="shared" si="114"/>
        <v>-1</v>
      </c>
      <c r="J555" s="78">
        <f t="shared" si="115"/>
        <v>-0.97142857142857142</v>
      </c>
    </row>
    <row r="556" spans="1:10" x14ac:dyDescent="0.2">
      <c r="A556" s="117" t="s">
        <v>311</v>
      </c>
      <c r="B556" s="55">
        <v>6</v>
      </c>
      <c r="C556" s="56">
        <v>11</v>
      </c>
      <c r="D556" s="55">
        <v>20</v>
      </c>
      <c r="E556" s="56">
        <v>32</v>
      </c>
      <c r="F556" s="57"/>
      <c r="G556" s="55">
        <f t="shared" si="112"/>
        <v>-5</v>
      </c>
      <c r="H556" s="56">
        <f t="shared" si="113"/>
        <v>-12</v>
      </c>
      <c r="I556" s="77">
        <f t="shared" si="114"/>
        <v>-0.45454545454545453</v>
      </c>
      <c r="J556" s="78">
        <f t="shared" si="115"/>
        <v>-0.375</v>
      </c>
    </row>
    <row r="557" spans="1:10" x14ac:dyDescent="0.2">
      <c r="A557" s="117" t="s">
        <v>545</v>
      </c>
      <c r="B557" s="55">
        <v>47</v>
      </c>
      <c r="C557" s="56">
        <v>46</v>
      </c>
      <c r="D557" s="55">
        <v>130</v>
      </c>
      <c r="E557" s="56">
        <v>140</v>
      </c>
      <c r="F557" s="57"/>
      <c r="G557" s="55">
        <f t="shared" si="112"/>
        <v>1</v>
      </c>
      <c r="H557" s="56">
        <f t="shared" si="113"/>
        <v>-10</v>
      </c>
      <c r="I557" s="77">
        <f t="shared" si="114"/>
        <v>2.1739130434782608E-2</v>
      </c>
      <c r="J557" s="78">
        <f t="shared" si="115"/>
        <v>-7.1428571428571425E-2</v>
      </c>
    </row>
    <row r="558" spans="1:10" x14ac:dyDescent="0.2">
      <c r="A558" s="117" t="s">
        <v>312</v>
      </c>
      <c r="B558" s="55">
        <v>0</v>
      </c>
      <c r="C558" s="56">
        <v>1</v>
      </c>
      <c r="D558" s="55">
        <v>4</v>
      </c>
      <c r="E558" s="56">
        <v>5</v>
      </c>
      <c r="F558" s="57"/>
      <c r="G558" s="55">
        <f t="shared" si="112"/>
        <v>-1</v>
      </c>
      <c r="H558" s="56">
        <f t="shared" si="113"/>
        <v>-1</v>
      </c>
      <c r="I558" s="77">
        <f t="shared" si="114"/>
        <v>-1</v>
      </c>
      <c r="J558" s="78">
        <f t="shared" si="115"/>
        <v>-0.2</v>
      </c>
    </row>
    <row r="559" spans="1:10" x14ac:dyDescent="0.2">
      <c r="A559" s="117" t="s">
        <v>601</v>
      </c>
      <c r="B559" s="55">
        <v>67</v>
      </c>
      <c r="C559" s="56">
        <v>23</v>
      </c>
      <c r="D559" s="55">
        <v>141</v>
      </c>
      <c r="E559" s="56">
        <v>89</v>
      </c>
      <c r="F559" s="57"/>
      <c r="G559" s="55">
        <f t="shared" si="112"/>
        <v>44</v>
      </c>
      <c r="H559" s="56">
        <f t="shared" si="113"/>
        <v>52</v>
      </c>
      <c r="I559" s="77">
        <f t="shared" si="114"/>
        <v>1.9130434782608696</v>
      </c>
      <c r="J559" s="78">
        <f t="shared" si="115"/>
        <v>0.5842696629213483</v>
      </c>
    </row>
    <row r="560" spans="1:10" x14ac:dyDescent="0.2">
      <c r="A560" s="117" t="s">
        <v>223</v>
      </c>
      <c r="B560" s="55">
        <v>209</v>
      </c>
      <c r="C560" s="56">
        <v>289</v>
      </c>
      <c r="D560" s="55">
        <v>867</v>
      </c>
      <c r="E560" s="56">
        <v>1319</v>
      </c>
      <c r="F560" s="57"/>
      <c r="G560" s="55">
        <f t="shared" si="112"/>
        <v>-80</v>
      </c>
      <c r="H560" s="56">
        <f t="shared" si="113"/>
        <v>-452</v>
      </c>
      <c r="I560" s="77">
        <f t="shared" si="114"/>
        <v>-0.27681660899653981</v>
      </c>
      <c r="J560" s="78">
        <f t="shared" si="115"/>
        <v>-0.34268385140257773</v>
      </c>
    </row>
    <row r="561" spans="1:10" x14ac:dyDescent="0.2">
      <c r="A561" s="117" t="s">
        <v>446</v>
      </c>
      <c r="B561" s="55">
        <v>7</v>
      </c>
      <c r="C561" s="56">
        <v>10</v>
      </c>
      <c r="D561" s="55">
        <v>25</v>
      </c>
      <c r="E561" s="56">
        <v>38</v>
      </c>
      <c r="F561" s="57"/>
      <c r="G561" s="55">
        <f t="shared" si="112"/>
        <v>-3</v>
      </c>
      <c r="H561" s="56">
        <f t="shared" si="113"/>
        <v>-13</v>
      </c>
      <c r="I561" s="77">
        <f t="shared" si="114"/>
        <v>-0.3</v>
      </c>
      <c r="J561" s="78">
        <f t="shared" si="115"/>
        <v>-0.34210526315789475</v>
      </c>
    </row>
    <row r="562" spans="1:10" x14ac:dyDescent="0.2">
      <c r="A562" s="117" t="s">
        <v>313</v>
      </c>
      <c r="B562" s="55">
        <v>2</v>
      </c>
      <c r="C562" s="56">
        <v>20</v>
      </c>
      <c r="D562" s="55">
        <v>22</v>
      </c>
      <c r="E562" s="56">
        <v>98</v>
      </c>
      <c r="F562" s="57"/>
      <c r="G562" s="55">
        <f t="shared" si="112"/>
        <v>-18</v>
      </c>
      <c r="H562" s="56">
        <f t="shared" si="113"/>
        <v>-76</v>
      </c>
      <c r="I562" s="77">
        <f t="shared" si="114"/>
        <v>-0.9</v>
      </c>
      <c r="J562" s="78">
        <f t="shared" si="115"/>
        <v>-0.77551020408163263</v>
      </c>
    </row>
    <row r="563" spans="1:10" x14ac:dyDescent="0.2">
      <c r="A563" s="117" t="s">
        <v>250</v>
      </c>
      <c r="B563" s="55">
        <v>11</v>
      </c>
      <c r="C563" s="56">
        <v>15</v>
      </c>
      <c r="D563" s="55">
        <v>34</v>
      </c>
      <c r="E563" s="56">
        <v>59</v>
      </c>
      <c r="F563" s="57"/>
      <c r="G563" s="55">
        <f t="shared" si="112"/>
        <v>-4</v>
      </c>
      <c r="H563" s="56">
        <f t="shared" si="113"/>
        <v>-25</v>
      </c>
      <c r="I563" s="77">
        <f t="shared" si="114"/>
        <v>-0.26666666666666666</v>
      </c>
      <c r="J563" s="78">
        <f t="shared" si="115"/>
        <v>-0.42372881355932202</v>
      </c>
    </row>
    <row r="564" spans="1:10" x14ac:dyDescent="0.2">
      <c r="A564" s="117" t="s">
        <v>489</v>
      </c>
      <c r="B564" s="55">
        <v>0</v>
      </c>
      <c r="C564" s="56">
        <v>3</v>
      </c>
      <c r="D564" s="55">
        <v>0</v>
      </c>
      <c r="E564" s="56">
        <v>22</v>
      </c>
      <c r="F564" s="57"/>
      <c r="G564" s="55">
        <f t="shared" si="112"/>
        <v>-3</v>
      </c>
      <c r="H564" s="56">
        <f t="shared" si="113"/>
        <v>-22</v>
      </c>
      <c r="I564" s="77">
        <f t="shared" si="114"/>
        <v>-1</v>
      </c>
      <c r="J564" s="78">
        <f t="shared" si="115"/>
        <v>-1</v>
      </c>
    </row>
    <row r="565" spans="1:10" x14ac:dyDescent="0.2">
      <c r="A565" s="117" t="s">
        <v>191</v>
      </c>
      <c r="B565" s="55">
        <v>93</v>
      </c>
      <c r="C565" s="56">
        <v>162</v>
      </c>
      <c r="D565" s="55">
        <v>337</v>
      </c>
      <c r="E565" s="56">
        <v>648</v>
      </c>
      <c r="F565" s="57"/>
      <c r="G565" s="55">
        <f t="shared" si="112"/>
        <v>-69</v>
      </c>
      <c r="H565" s="56">
        <f t="shared" si="113"/>
        <v>-311</v>
      </c>
      <c r="I565" s="77">
        <f t="shared" si="114"/>
        <v>-0.42592592592592593</v>
      </c>
      <c r="J565" s="78">
        <f t="shared" si="115"/>
        <v>-0.47993827160493829</v>
      </c>
    </row>
    <row r="566" spans="1:10" x14ac:dyDescent="0.2">
      <c r="A566" s="117" t="s">
        <v>388</v>
      </c>
      <c r="B566" s="55">
        <v>76</v>
      </c>
      <c r="C566" s="56">
        <v>0</v>
      </c>
      <c r="D566" s="55">
        <v>146</v>
      </c>
      <c r="E566" s="56">
        <v>0</v>
      </c>
      <c r="F566" s="57"/>
      <c r="G566" s="55">
        <f t="shared" si="112"/>
        <v>76</v>
      </c>
      <c r="H566" s="56">
        <f t="shared" si="113"/>
        <v>146</v>
      </c>
      <c r="I566" s="77" t="str">
        <f t="shared" si="114"/>
        <v>-</v>
      </c>
      <c r="J566" s="78" t="str">
        <f t="shared" si="115"/>
        <v>-</v>
      </c>
    </row>
    <row r="567" spans="1:10" x14ac:dyDescent="0.2">
      <c r="A567" s="117" t="s">
        <v>447</v>
      </c>
      <c r="B567" s="55">
        <v>163</v>
      </c>
      <c r="C567" s="56">
        <v>161</v>
      </c>
      <c r="D567" s="55">
        <v>419</v>
      </c>
      <c r="E567" s="56">
        <v>611</v>
      </c>
      <c r="F567" s="57"/>
      <c r="G567" s="55">
        <f t="shared" si="112"/>
        <v>2</v>
      </c>
      <c r="H567" s="56">
        <f t="shared" si="113"/>
        <v>-192</v>
      </c>
      <c r="I567" s="77">
        <f t="shared" si="114"/>
        <v>1.2422360248447204E-2</v>
      </c>
      <c r="J567" s="78">
        <f t="shared" si="115"/>
        <v>-0.31423895253682488</v>
      </c>
    </row>
    <row r="568" spans="1:10" x14ac:dyDescent="0.2">
      <c r="A568" s="117" t="s">
        <v>490</v>
      </c>
      <c r="B568" s="55">
        <v>79</v>
      </c>
      <c r="C568" s="56">
        <v>49</v>
      </c>
      <c r="D568" s="55">
        <v>245</v>
      </c>
      <c r="E568" s="56">
        <v>335</v>
      </c>
      <c r="F568" s="57"/>
      <c r="G568" s="55">
        <f t="shared" si="112"/>
        <v>30</v>
      </c>
      <c r="H568" s="56">
        <f t="shared" si="113"/>
        <v>-90</v>
      </c>
      <c r="I568" s="77">
        <f t="shared" si="114"/>
        <v>0.61224489795918369</v>
      </c>
      <c r="J568" s="78">
        <f t="shared" si="115"/>
        <v>-0.26865671641791045</v>
      </c>
    </row>
    <row r="569" spans="1:10" x14ac:dyDescent="0.2">
      <c r="A569" s="117" t="s">
        <v>506</v>
      </c>
      <c r="B569" s="55">
        <v>19</v>
      </c>
      <c r="C569" s="56">
        <v>26</v>
      </c>
      <c r="D569" s="55">
        <v>79</v>
      </c>
      <c r="E569" s="56">
        <v>50</v>
      </c>
      <c r="F569" s="57"/>
      <c r="G569" s="55">
        <f t="shared" si="112"/>
        <v>-7</v>
      </c>
      <c r="H569" s="56">
        <f t="shared" si="113"/>
        <v>29</v>
      </c>
      <c r="I569" s="77">
        <f t="shared" si="114"/>
        <v>-0.26923076923076922</v>
      </c>
      <c r="J569" s="78">
        <f t="shared" si="115"/>
        <v>0.57999999999999996</v>
      </c>
    </row>
    <row r="570" spans="1:10" x14ac:dyDescent="0.2">
      <c r="A570" s="117" t="s">
        <v>556</v>
      </c>
      <c r="B570" s="55">
        <v>15</v>
      </c>
      <c r="C570" s="56">
        <v>39</v>
      </c>
      <c r="D570" s="55">
        <v>45</v>
      </c>
      <c r="E570" s="56">
        <v>115</v>
      </c>
      <c r="F570" s="57"/>
      <c r="G570" s="55">
        <f t="shared" si="112"/>
        <v>-24</v>
      </c>
      <c r="H570" s="56">
        <f t="shared" si="113"/>
        <v>-70</v>
      </c>
      <c r="I570" s="77">
        <f t="shared" si="114"/>
        <v>-0.61538461538461542</v>
      </c>
      <c r="J570" s="78">
        <f t="shared" si="115"/>
        <v>-0.60869565217391308</v>
      </c>
    </row>
    <row r="571" spans="1:10" s="38" customFormat="1" x14ac:dyDescent="0.2">
      <c r="A571" s="143" t="s">
        <v>697</v>
      </c>
      <c r="B571" s="32">
        <v>1120</v>
      </c>
      <c r="C571" s="33">
        <v>1116</v>
      </c>
      <c r="D571" s="32">
        <v>3366</v>
      </c>
      <c r="E571" s="33">
        <v>4650</v>
      </c>
      <c r="F571" s="34"/>
      <c r="G571" s="32">
        <f t="shared" si="112"/>
        <v>4</v>
      </c>
      <c r="H571" s="33">
        <f t="shared" si="113"/>
        <v>-1284</v>
      </c>
      <c r="I571" s="35">
        <f t="shared" si="114"/>
        <v>3.5842293906810036E-3</v>
      </c>
      <c r="J571" s="36">
        <f t="shared" si="115"/>
        <v>-0.27612903225806451</v>
      </c>
    </row>
    <row r="572" spans="1:10" x14ac:dyDescent="0.2">
      <c r="A572" s="142"/>
      <c r="B572" s="63"/>
      <c r="C572" s="64"/>
      <c r="D572" s="63"/>
      <c r="E572" s="64"/>
      <c r="F572" s="65"/>
      <c r="G572" s="63"/>
      <c r="H572" s="64"/>
      <c r="I572" s="79"/>
      <c r="J572" s="80"/>
    </row>
    <row r="573" spans="1:10" x14ac:dyDescent="0.2">
      <c r="A573" s="111" t="s">
        <v>99</v>
      </c>
      <c r="B573" s="55"/>
      <c r="C573" s="56"/>
      <c r="D573" s="55"/>
      <c r="E573" s="56"/>
      <c r="F573" s="57"/>
      <c r="G573" s="55"/>
      <c r="H573" s="56"/>
      <c r="I573" s="77"/>
      <c r="J573" s="78"/>
    </row>
    <row r="574" spans="1:10" x14ac:dyDescent="0.2">
      <c r="A574" s="117" t="s">
        <v>267</v>
      </c>
      <c r="B574" s="55">
        <v>5</v>
      </c>
      <c r="C574" s="56">
        <v>0</v>
      </c>
      <c r="D574" s="55">
        <v>12</v>
      </c>
      <c r="E574" s="56">
        <v>0</v>
      </c>
      <c r="F574" s="57"/>
      <c r="G574" s="55">
        <f t="shared" ref="G574:G580" si="116">B574-C574</f>
        <v>5</v>
      </c>
      <c r="H574" s="56">
        <f t="shared" ref="H574:H580" si="117">D574-E574</f>
        <v>12</v>
      </c>
      <c r="I574" s="77" t="str">
        <f t="shared" ref="I574:I580" si="118">IF(C574=0, "-", IF(G574/C574&lt;10, G574/C574, "&gt;999%"))</f>
        <v>-</v>
      </c>
      <c r="J574" s="78" t="str">
        <f t="shared" ref="J574:J580" si="119">IF(E574=0, "-", IF(H574/E574&lt;10, H574/E574, "&gt;999%"))</f>
        <v>-</v>
      </c>
    </row>
    <row r="575" spans="1:10" x14ac:dyDescent="0.2">
      <c r="A575" s="117" t="s">
        <v>268</v>
      </c>
      <c r="B575" s="55">
        <v>1</v>
      </c>
      <c r="C575" s="56">
        <v>0</v>
      </c>
      <c r="D575" s="55">
        <v>13</v>
      </c>
      <c r="E575" s="56">
        <v>0</v>
      </c>
      <c r="F575" s="57"/>
      <c r="G575" s="55">
        <f t="shared" si="116"/>
        <v>1</v>
      </c>
      <c r="H575" s="56">
        <f t="shared" si="117"/>
        <v>13</v>
      </c>
      <c r="I575" s="77" t="str">
        <f t="shared" si="118"/>
        <v>-</v>
      </c>
      <c r="J575" s="78" t="str">
        <f t="shared" si="119"/>
        <v>-</v>
      </c>
    </row>
    <row r="576" spans="1:10" x14ac:dyDescent="0.2">
      <c r="A576" s="117" t="s">
        <v>507</v>
      </c>
      <c r="B576" s="55">
        <v>2</v>
      </c>
      <c r="C576" s="56">
        <v>1</v>
      </c>
      <c r="D576" s="55">
        <v>7</v>
      </c>
      <c r="E576" s="56">
        <v>2</v>
      </c>
      <c r="F576" s="57"/>
      <c r="G576" s="55">
        <f t="shared" si="116"/>
        <v>1</v>
      </c>
      <c r="H576" s="56">
        <f t="shared" si="117"/>
        <v>5</v>
      </c>
      <c r="I576" s="77">
        <f t="shared" si="118"/>
        <v>1</v>
      </c>
      <c r="J576" s="78">
        <f t="shared" si="119"/>
        <v>2.5</v>
      </c>
    </row>
    <row r="577" spans="1:10" x14ac:dyDescent="0.2">
      <c r="A577" s="117" t="s">
        <v>421</v>
      </c>
      <c r="B577" s="55">
        <v>81</v>
      </c>
      <c r="C577" s="56">
        <v>40</v>
      </c>
      <c r="D577" s="55">
        <v>207</v>
      </c>
      <c r="E577" s="56">
        <v>205</v>
      </c>
      <c r="F577" s="57"/>
      <c r="G577" s="55">
        <f t="shared" si="116"/>
        <v>41</v>
      </c>
      <c r="H577" s="56">
        <f t="shared" si="117"/>
        <v>2</v>
      </c>
      <c r="I577" s="77">
        <f t="shared" si="118"/>
        <v>1.0249999999999999</v>
      </c>
      <c r="J577" s="78">
        <f t="shared" si="119"/>
        <v>9.7560975609756097E-3</v>
      </c>
    </row>
    <row r="578" spans="1:10" x14ac:dyDescent="0.2">
      <c r="A578" s="117" t="s">
        <v>462</v>
      </c>
      <c r="B578" s="55">
        <v>64</v>
      </c>
      <c r="C578" s="56">
        <v>51</v>
      </c>
      <c r="D578" s="55">
        <v>185</v>
      </c>
      <c r="E578" s="56">
        <v>229</v>
      </c>
      <c r="F578" s="57"/>
      <c r="G578" s="55">
        <f t="shared" si="116"/>
        <v>13</v>
      </c>
      <c r="H578" s="56">
        <f t="shared" si="117"/>
        <v>-44</v>
      </c>
      <c r="I578" s="77">
        <f t="shared" si="118"/>
        <v>0.25490196078431371</v>
      </c>
      <c r="J578" s="78">
        <f t="shared" si="119"/>
        <v>-0.19213973799126638</v>
      </c>
    </row>
    <row r="579" spans="1:10" x14ac:dyDescent="0.2">
      <c r="A579" s="117" t="s">
        <v>508</v>
      </c>
      <c r="B579" s="55">
        <v>24</v>
      </c>
      <c r="C579" s="56">
        <v>17</v>
      </c>
      <c r="D579" s="55">
        <v>62</v>
      </c>
      <c r="E579" s="56">
        <v>68</v>
      </c>
      <c r="F579" s="57"/>
      <c r="G579" s="55">
        <f t="shared" si="116"/>
        <v>7</v>
      </c>
      <c r="H579" s="56">
        <f t="shared" si="117"/>
        <v>-6</v>
      </c>
      <c r="I579" s="77">
        <f t="shared" si="118"/>
        <v>0.41176470588235292</v>
      </c>
      <c r="J579" s="78">
        <f t="shared" si="119"/>
        <v>-8.8235294117647065E-2</v>
      </c>
    </row>
    <row r="580" spans="1:10" s="38" customFormat="1" x14ac:dyDescent="0.2">
      <c r="A580" s="143" t="s">
        <v>698</v>
      </c>
      <c r="B580" s="32">
        <v>177</v>
      </c>
      <c r="C580" s="33">
        <v>109</v>
      </c>
      <c r="D580" s="32">
        <v>486</v>
      </c>
      <c r="E580" s="33">
        <v>504</v>
      </c>
      <c r="F580" s="34"/>
      <c r="G580" s="32">
        <f t="shared" si="116"/>
        <v>68</v>
      </c>
      <c r="H580" s="33">
        <f t="shared" si="117"/>
        <v>-18</v>
      </c>
      <c r="I580" s="35">
        <f t="shared" si="118"/>
        <v>0.62385321100917435</v>
      </c>
      <c r="J580" s="36">
        <f t="shared" si="119"/>
        <v>-3.5714285714285712E-2</v>
      </c>
    </row>
    <row r="581" spans="1:10" x14ac:dyDescent="0.2">
      <c r="A581" s="142"/>
      <c r="B581" s="63"/>
      <c r="C581" s="64"/>
      <c r="D581" s="63"/>
      <c r="E581" s="64"/>
      <c r="F581" s="65"/>
      <c r="G581" s="63"/>
      <c r="H581" s="64"/>
      <c r="I581" s="79"/>
      <c r="J581" s="80"/>
    </row>
    <row r="582" spans="1:10" x14ac:dyDescent="0.2">
      <c r="A582" s="111" t="s">
        <v>115</v>
      </c>
      <c r="B582" s="55"/>
      <c r="C582" s="56"/>
      <c r="D582" s="55"/>
      <c r="E582" s="56"/>
      <c r="F582" s="57"/>
      <c r="G582" s="55"/>
      <c r="H582" s="56"/>
      <c r="I582" s="77"/>
      <c r="J582" s="78"/>
    </row>
    <row r="583" spans="1:10" x14ac:dyDescent="0.2">
      <c r="A583" s="117" t="s">
        <v>627</v>
      </c>
      <c r="B583" s="55">
        <v>32</v>
      </c>
      <c r="C583" s="56">
        <v>67</v>
      </c>
      <c r="D583" s="55">
        <v>212</v>
      </c>
      <c r="E583" s="56">
        <v>253</v>
      </c>
      <c r="F583" s="57"/>
      <c r="G583" s="55">
        <f>B583-C583</f>
        <v>-35</v>
      </c>
      <c r="H583" s="56">
        <f>D583-E583</f>
        <v>-41</v>
      </c>
      <c r="I583" s="77">
        <f>IF(C583=0, "-", IF(G583/C583&lt;10, G583/C583, "&gt;999%"))</f>
        <v>-0.52238805970149249</v>
      </c>
      <c r="J583" s="78">
        <f>IF(E583=0, "-", IF(H583/E583&lt;10, H583/E583, "&gt;999%"))</f>
        <v>-0.16205533596837945</v>
      </c>
    </row>
    <row r="584" spans="1:10" x14ac:dyDescent="0.2">
      <c r="A584" s="117" t="s">
        <v>612</v>
      </c>
      <c r="B584" s="55">
        <v>1</v>
      </c>
      <c r="C584" s="56">
        <v>0</v>
      </c>
      <c r="D584" s="55">
        <v>7</v>
      </c>
      <c r="E584" s="56">
        <v>9</v>
      </c>
      <c r="F584" s="57"/>
      <c r="G584" s="55">
        <f>B584-C584</f>
        <v>1</v>
      </c>
      <c r="H584" s="56">
        <f>D584-E584</f>
        <v>-2</v>
      </c>
      <c r="I584" s="77" t="str">
        <f>IF(C584=0, "-", IF(G584/C584&lt;10, G584/C584, "&gt;999%"))</f>
        <v>-</v>
      </c>
      <c r="J584" s="78">
        <f>IF(E584=0, "-", IF(H584/E584&lt;10, H584/E584, "&gt;999%"))</f>
        <v>-0.22222222222222221</v>
      </c>
    </row>
    <row r="585" spans="1:10" s="38" customFormat="1" x14ac:dyDescent="0.2">
      <c r="A585" s="143" t="s">
        <v>699</v>
      </c>
      <c r="B585" s="32">
        <v>33</v>
      </c>
      <c r="C585" s="33">
        <v>67</v>
      </c>
      <c r="D585" s="32">
        <v>219</v>
      </c>
      <c r="E585" s="33">
        <v>262</v>
      </c>
      <c r="F585" s="34"/>
      <c r="G585" s="32">
        <f>B585-C585</f>
        <v>-34</v>
      </c>
      <c r="H585" s="33">
        <f>D585-E585</f>
        <v>-43</v>
      </c>
      <c r="I585" s="35">
        <f>IF(C585=0, "-", IF(G585/C585&lt;10, G585/C585, "&gt;999%"))</f>
        <v>-0.5074626865671642</v>
      </c>
      <c r="J585" s="36">
        <f>IF(E585=0, "-", IF(H585/E585&lt;10, H585/E585, "&gt;999%"))</f>
        <v>-0.16412213740458015</v>
      </c>
    </row>
    <row r="586" spans="1:10" x14ac:dyDescent="0.2">
      <c r="A586" s="142"/>
      <c r="B586" s="63"/>
      <c r="C586" s="64"/>
      <c r="D586" s="63"/>
      <c r="E586" s="64"/>
      <c r="F586" s="65"/>
      <c r="G586" s="63"/>
      <c r="H586" s="64"/>
      <c r="I586" s="79"/>
      <c r="J586" s="80"/>
    </row>
    <row r="587" spans="1:10" x14ac:dyDescent="0.2">
      <c r="A587" s="111" t="s">
        <v>116</v>
      </c>
      <c r="B587" s="55"/>
      <c r="C587" s="56"/>
      <c r="D587" s="55"/>
      <c r="E587" s="56"/>
      <c r="F587" s="57"/>
      <c r="G587" s="55"/>
      <c r="H587" s="56"/>
      <c r="I587" s="77"/>
      <c r="J587" s="78"/>
    </row>
    <row r="588" spans="1:10" x14ac:dyDescent="0.2">
      <c r="A588" s="117" t="s">
        <v>628</v>
      </c>
      <c r="B588" s="55">
        <v>11</v>
      </c>
      <c r="C588" s="56">
        <v>11</v>
      </c>
      <c r="D588" s="55">
        <v>47</v>
      </c>
      <c r="E588" s="56">
        <v>55</v>
      </c>
      <c r="F588" s="57"/>
      <c r="G588" s="55">
        <f>B588-C588</f>
        <v>0</v>
      </c>
      <c r="H588" s="56">
        <f>D588-E588</f>
        <v>-8</v>
      </c>
      <c r="I588" s="77">
        <f>IF(C588=0, "-", IF(G588/C588&lt;10, G588/C588, "&gt;999%"))</f>
        <v>0</v>
      </c>
      <c r="J588" s="78">
        <f>IF(E588=0, "-", IF(H588/E588&lt;10, H588/E588, "&gt;999%"))</f>
        <v>-0.14545454545454545</v>
      </c>
    </row>
    <row r="589" spans="1:10" s="38" customFormat="1" x14ac:dyDescent="0.2">
      <c r="A589" s="144" t="s">
        <v>700</v>
      </c>
      <c r="B589" s="145">
        <v>11</v>
      </c>
      <c r="C589" s="146">
        <v>11</v>
      </c>
      <c r="D589" s="145">
        <v>47</v>
      </c>
      <c r="E589" s="146">
        <v>55</v>
      </c>
      <c r="F589" s="147"/>
      <c r="G589" s="145">
        <f>B589-C589</f>
        <v>0</v>
      </c>
      <c r="H589" s="146">
        <f>D589-E589</f>
        <v>-8</v>
      </c>
      <c r="I589" s="148">
        <f>IF(C589=0, "-", IF(G589/C589&lt;10, G589/C589, "&gt;999%"))</f>
        <v>0</v>
      </c>
      <c r="J589" s="149">
        <f>IF(E589=0, "-", IF(H589/E589&lt;10, H589/E589, "&gt;999%"))</f>
        <v>-0.14545454545454545</v>
      </c>
    </row>
    <row r="590" spans="1:10" x14ac:dyDescent="0.2">
      <c r="A590" s="150"/>
      <c r="B590" s="151"/>
      <c r="C590" s="152"/>
      <c r="D590" s="151"/>
      <c r="E590" s="152"/>
      <c r="F590" s="153"/>
      <c r="G590" s="151"/>
      <c r="H590" s="152"/>
      <c r="I590" s="154"/>
      <c r="J590" s="155"/>
    </row>
    <row r="591" spans="1:10" x14ac:dyDescent="0.2">
      <c r="A591" s="12" t="s">
        <v>701</v>
      </c>
      <c r="B591" s="32">
        <f>SUM(B7:B590)/2</f>
        <v>24634</v>
      </c>
      <c r="C591" s="121">
        <f>SUM(C7:C590)/2</f>
        <v>25100</v>
      </c>
      <c r="D591" s="32">
        <f>SUM(D7:D590)/2</f>
        <v>91758</v>
      </c>
      <c r="E591" s="121">
        <f>SUM(E7:E590)/2</f>
        <v>113881</v>
      </c>
      <c r="F591" s="34"/>
      <c r="G591" s="32">
        <f>B591-C591</f>
        <v>-466</v>
      </c>
      <c r="H591" s="33">
        <f>D591-E591</f>
        <v>-22123</v>
      </c>
      <c r="I591" s="35">
        <f>IF(C591=0, 0, G591/C591)</f>
        <v>-1.8565737051792829E-2</v>
      </c>
      <c r="J591" s="36">
        <f>IF(E591=0, 0, H591/E591)</f>
        <v>-0.19426418805595314</v>
      </c>
    </row>
  </sheetData>
  <mergeCells count="5">
    <mergeCell ref="B1:J1"/>
    <mergeCell ref="B2:J2"/>
    <mergeCell ref="B4:C4"/>
    <mergeCell ref="D4:E4"/>
    <mergeCell ref="G4:J4"/>
  </mergeCells>
  <printOptions horizontalCentered="1"/>
  <pageMargins left="0.39370078740157483" right="0.39370078740157483" top="0.39370078740157483" bottom="0.59055118110236227" header="0.39370078740157483" footer="0.19685039370078741"/>
  <pageSetup paperSize="9" fitToHeight="0" orientation="portrait" r:id="rId1"/>
  <headerFooter alignWithMargins="0">
    <oddFooter>&amp;L&amp;"Arial,Bold"&amp;9©Reproduction of VFACTS reports in whole or part, without prior permission is strictly forbidden
 &amp;C
&amp;"Arial,Bold"Page &amp;P&amp;R&amp;"Arial,Bold" 
&amp;D</oddFooter>
  </headerFooter>
  <rowBreaks count="12" manualBreakCount="12">
    <brk id="44" max="16383" man="1"/>
    <brk id="95" max="16383" man="1"/>
    <brk id="146" max="16383" man="1"/>
    <brk id="197" max="16383" man="1"/>
    <brk id="242" max="16383" man="1"/>
    <brk id="291" max="16383" man="1"/>
    <brk id="341" max="16383" man="1"/>
    <brk id="388" max="16383" man="1"/>
    <brk id="433" max="16383" man="1"/>
    <brk id="482" max="16383" man="1"/>
    <brk id="520" max="16383" man="1"/>
    <brk id="571"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EF43E8-AAB3-47F5-A48D-C99FF563FEC4}">
  <sheetPr>
    <pageSetUpPr fitToPage="1"/>
  </sheetPr>
  <dimension ref="A1:J66"/>
  <sheetViews>
    <sheetView tabSelected="1" workbookViewId="0">
      <selection activeCell="M1" sqref="M1"/>
    </sheetView>
  </sheetViews>
  <sheetFormatPr defaultRowHeight="12.75" x14ac:dyDescent="0.2"/>
  <cols>
    <col min="1" max="1" width="20.7109375" style="1" bestFit="1" customWidth="1"/>
    <col min="2" max="5" width="8.7109375" style="1"/>
    <col min="6" max="6" width="1.7109375" style="1" customWidth="1"/>
    <col min="7" max="256" width="8.7109375" style="1"/>
    <col min="257" max="257" width="19.7109375" style="1" customWidth="1"/>
    <col min="258" max="261" width="8.7109375" style="1"/>
    <col min="262" max="262" width="1.7109375" style="1" customWidth="1"/>
    <col min="263" max="512" width="8.7109375" style="1"/>
    <col min="513" max="513" width="19.7109375" style="1" customWidth="1"/>
    <col min="514" max="517" width="8.7109375" style="1"/>
    <col min="518" max="518" width="1.7109375" style="1" customWidth="1"/>
    <col min="519" max="768" width="8.7109375" style="1"/>
    <col min="769" max="769" width="19.7109375" style="1" customWidth="1"/>
    <col min="770" max="773" width="8.7109375" style="1"/>
    <col min="774" max="774" width="1.7109375" style="1" customWidth="1"/>
    <col min="775" max="1024" width="8.7109375" style="1"/>
    <col min="1025" max="1025" width="19.7109375" style="1" customWidth="1"/>
    <col min="1026" max="1029" width="8.7109375" style="1"/>
    <col min="1030" max="1030" width="1.7109375" style="1" customWidth="1"/>
    <col min="1031" max="1280" width="8.7109375" style="1"/>
    <col min="1281" max="1281" width="19.7109375" style="1" customWidth="1"/>
    <col min="1282" max="1285" width="8.7109375" style="1"/>
    <col min="1286" max="1286" width="1.7109375" style="1" customWidth="1"/>
    <col min="1287" max="1536" width="8.7109375" style="1"/>
    <col min="1537" max="1537" width="19.7109375" style="1" customWidth="1"/>
    <col min="1538" max="1541" width="8.7109375" style="1"/>
    <col min="1542" max="1542" width="1.7109375" style="1" customWidth="1"/>
    <col min="1543" max="1792" width="8.7109375" style="1"/>
    <col min="1793" max="1793" width="19.7109375" style="1" customWidth="1"/>
    <col min="1794" max="1797" width="8.7109375" style="1"/>
    <col min="1798" max="1798" width="1.7109375" style="1" customWidth="1"/>
    <col min="1799" max="2048" width="8.7109375" style="1"/>
    <col min="2049" max="2049" width="19.7109375" style="1" customWidth="1"/>
    <col min="2050" max="2053" width="8.7109375" style="1"/>
    <col min="2054" max="2054" width="1.7109375" style="1" customWidth="1"/>
    <col min="2055" max="2304" width="8.7109375" style="1"/>
    <col min="2305" max="2305" width="19.7109375" style="1" customWidth="1"/>
    <col min="2306" max="2309" width="8.7109375" style="1"/>
    <col min="2310" max="2310" width="1.7109375" style="1" customWidth="1"/>
    <col min="2311" max="2560" width="8.7109375" style="1"/>
    <col min="2561" max="2561" width="19.7109375" style="1" customWidth="1"/>
    <col min="2562" max="2565" width="8.7109375" style="1"/>
    <col min="2566" max="2566" width="1.7109375" style="1" customWidth="1"/>
    <col min="2567" max="2816" width="8.7109375" style="1"/>
    <col min="2817" max="2817" width="19.7109375" style="1" customWidth="1"/>
    <col min="2818" max="2821" width="8.7109375" style="1"/>
    <col min="2822" max="2822" width="1.7109375" style="1" customWidth="1"/>
    <col min="2823" max="3072" width="8.7109375" style="1"/>
    <col min="3073" max="3073" width="19.7109375" style="1" customWidth="1"/>
    <col min="3074" max="3077" width="8.7109375" style="1"/>
    <col min="3078" max="3078" width="1.7109375" style="1" customWidth="1"/>
    <col min="3079" max="3328" width="8.7109375" style="1"/>
    <col min="3329" max="3329" width="19.7109375" style="1" customWidth="1"/>
    <col min="3330" max="3333" width="8.7109375" style="1"/>
    <col min="3334" max="3334" width="1.7109375" style="1" customWidth="1"/>
    <col min="3335" max="3584" width="8.7109375" style="1"/>
    <col min="3585" max="3585" width="19.7109375" style="1" customWidth="1"/>
    <col min="3586" max="3589" width="8.7109375" style="1"/>
    <col min="3590" max="3590" width="1.7109375" style="1" customWidth="1"/>
    <col min="3591" max="3840" width="8.7109375" style="1"/>
    <col min="3841" max="3841" width="19.7109375" style="1" customWidth="1"/>
    <col min="3842" max="3845" width="8.7109375" style="1"/>
    <col min="3846" max="3846" width="1.7109375" style="1" customWidth="1"/>
    <col min="3847" max="4096" width="8.7109375" style="1"/>
    <col min="4097" max="4097" width="19.7109375" style="1" customWidth="1"/>
    <col min="4098" max="4101" width="8.7109375" style="1"/>
    <col min="4102" max="4102" width="1.7109375" style="1" customWidth="1"/>
    <col min="4103" max="4352" width="8.7109375" style="1"/>
    <col min="4353" max="4353" width="19.7109375" style="1" customWidth="1"/>
    <col min="4354" max="4357" width="8.7109375" style="1"/>
    <col min="4358" max="4358" width="1.7109375" style="1" customWidth="1"/>
    <col min="4359" max="4608" width="8.7109375" style="1"/>
    <col min="4609" max="4609" width="19.7109375" style="1" customWidth="1"/>
    <col min="4610" max="4613" width="8.7109375" style="1"/>
    <col min="4614" max="4614" width="1.7109375" style="1" customWidth="1"/>
    <col min="4615" max="4864" width="8.7109375" style="1"/>
    <col min="4865" max="4865" width="19.7109375" style="1" customWidth="1"/>
    <col min="4866" max="4869" width="8.7109375" style="1"/>
    <col min="4870" max="4870" width="1.7109375" style="1" customWidth="1"/>
    <col min="4871" max="5120" width="8.7109375" style="1"/>
    <col min="5121" max="5121" width="19.7109375" style="1" customWidth="1"/>
    <col min="5122" max="5125" width="8.7109375" style="1"/>
    <col min="5126" max="5126" width="1.7109375" style="1" customWidth="1"/>
    <col min="5127" max="5376" width="8.7109375" style="1"/>
    <col min="5377" max="5377" width="19.7109375" style="1" customWidth="1"/>
    <col min="5378" max="5381" width="8.7109375" style="1"/>
    <col min="5382" max="5382" width="1.7109375" style="1" customWidth="1"/>
    <col min="5383" max="5632" width="8.7109375" style="1"/>
    <col min="5633" max="5633" width="19.7109375" style="1" customWidth="1"/>
    <col min="5634" max="5637" width="8.7109375" style="1"/>
    <col min="5638" max="5638" width="1.7109375" style="1" customWidth="1"/>
    <col min="5639" max="5888" width="8.7109375" style="1"/>
    <col min="5889" max="5889" width="19.7109375" style="1" customWidth="1"/>
    <col min="5890" max="5893" width="8.7109375" style="1"/>
    <col min="5894" max="5894" width="1.7109375" style="1" customWidth="1"/>
    <col min="5895" max="6144" width="8.7109375" style="1"/>
    <col min="6145" max="6145" width="19.7109375" style="1" customWidth="1"/>
    <col min="6146" max="6149" width="8.7109375" style="1"/>
    <col min="6150" max="6150" width="1.7109375" style="1" customWidth="1"/>
    <col min="6151" max="6400" width="8.7109375" style="1"/>
    <col min="6401" max="6401" width="19.7109375" style="1" customWidth="1"/>
    <col min="6402" max="6405" width="8.7109375" style="1"/>
    <col min="6406" max="6406" width="1.7109375" style="1" customWidth="1"/>
    <col min="6407" max="6656" width="8.7109375" style="1"/>
    <col min="6657" max="6657" width="19.7109375" style="1" customWidth="1"/>
    <col min="6658" max="6661" width="8.7109375" style="1"/>
    <col min="6662" max="6662" width="1.7109375" style="1" customWidth="1"/>
    <col min="6663" max="6912" width="8.7109375" style="1"/>
    <col min="6913" max="6913" width="19.7109375" style="1" customWidth="1"/>
    <col min="6914" max="6917" width="8.7109375" style="1"/>
    <col min="6918" max="6918" width="1.7109375" style="1" customWidth="1"/>
    <col min="6919" max="7168" width="8.7109375" style="1"/>
    <col min="7169" max="7169" width="19.7109375" style="1" customWidth="1"/>
    <col min="7170" max="7173" width="8.7109375" style="1"/>
    <col min="7174" max="7174" width="1.7109375" style="1" customWidth="1"/>
    <col min="7175" max="7424" width="8.7109375" style="1"/>
    <col min="7425" max="7425" width="19.7109375" style="1" customWidth="1"/>
    <col min="7426" max="7429" width="8.7109375" style="1"/>
    <col min="7430" max="7430" width="1.7109375" style="1" customWidth="1"/>
    <col min="7431" max="7680" width="8.7109375" style="1"/>
    <col min="7681" max="7681" width="19.7109375" style="1" customWidth="1"/>
    <col min="7682" max="7685" width="8.7109375" style="1"/>
    <col min="7686" max="7686" width="1.7109375" style="1" customWidth="1"/>
    <col min="7687" max="7936" width="8.7109375" style="1"/>
    <col min="7937" max="7937" width="19.7109375" style="1" customWidth="1"/>
    <col min="7938" max="7941" width="8.7109375" style="1"/>
    <col min="7942" max="7942" width="1.7109375" style="1" customWidth="1"/>
    <col min="7943" max="8192" width="8.7109375" style="1"/>
    <col min="8193" max="8193" width="19.7109375" style="1" customWidth="1"/>
    <col min="8194" max="8197" width="8.7109375" style="1"/>
    <col min="8198" max="8198" width="1.7109375" style="1" customWidth="1"/>
    <col min="8199" max="8448" width="8.7109375" style="1"/>
    <col min="8449" max="8449" width="19.7109375" style="1" customWidth="1"/>
    <col min="8450" max="8453" width="8.7109375" style="1"/>
    <col min="8454" max="8454" width="1.7109375" style="1" customWidth="1"/>
    <col min="8455" max="8704" width="8.7109375" style="1"/>
    <col min="8705" max="8705" width="19.7109375" style="1" customWidth="1"/>
    <col min="8706" max="8709" width="8.7109375" style="1"/>
    <col min="8710" max="8710" width="1.7109375" style="1" customWidth="1"/>
    <col min="8711" max="8960" width="8.7109375" style="1"/>
    <col min="8961" max="8961" width="19.7109375" style="1" customWidth="1"/>
    <col min="8962" max="8965" width="8.7109375" style="1"/>
    <col min="8966" max="8966" width="1.7109375" style="1" customWidth="1"/>
    <col min="8967" max="9216" width="8.7109375" style="1"/>
    <col min="9217" max="9217" width="19.7109375" style="1" customWidth="1"/>
    <col min="9218" max="9221" width="8.7109375" style="1"/>
    <col min="9222" max="9222" width="1.7109375" style="1" customWidth="1"/>
    <col min="9223" max="9472" width="8.7109375" style="1"/>
    <col min="9473" max="9473" width="19.7109375" style="1" customWidth="1"/>
    <col min="9474" max="9477" width="8.7109375" style="1"/>
    <col min="9478" max="9478" width="1.7109375" style="1" customWidth="1"/>
    <col min="9479" max="9728" width="8.7109375" style="1"/>
    <col min="9729" max="9729" width="19.7109375" style="1" customWidth="1"/>
    <col min="9730" max="9733" width="8.7109375" style="1"/>
    <col min="9734" max="9734" width="1.7109375" style="1" customWidth="1"/>
    <col min="9735" max="9984" width="8.7109375" style="1"/>
    <col min="9985" max="9985" width="19.7109375" style="1" customWidth="1"/>
    <col min="9986" max="9989" width="8.7109375" style="1"/>
    <col min="9990" max="9990" width="1.7109375" style="1" customWidth="1"/>
    <col min="9991" max="10240" width="8.7109375" style="1"/>
    <col min="10241" max="10241" width="19.7109375" style="1" customWidth="1"/>
    <col min="10242" max="10245" width="8.7109375" style="1"/>
    <col min="10246" max="10246" width="1.7109375" style="1" customWidth="1"/>
    <col min="10247" max="10496" width="8.7109375" style="1"/>
    <col min="10497" max="10497" width="19.7109375" style="1" customWidth="1"/>
    <col min="10498" max="10501" width="8.7109375" style="1"/>
    <col min="10502" max="10502" width="1.7109375" style="1" customWidth="1"/>
    <col min="10503" max="10752" width="8.7109375" style="1"/>
    <col min="10753" max="10753" width="19.7109375" style="1" customWidth="1"/>
    <col min="10754" max="10757" width="8.7109375" style="1"/>
    <col min="10758" max="10758" width="1.7109375" style="1" customWidth="1"/>
    <col min="10759" max="11008" width="8.7109375" style="1"/>
    <col min="11009" max="11009" width="19.7109375" style="1" customWidth="1"/>
    <col min="11010" max="11013" width="8.7109375" style="1"/>
    <col min="11014" max="11014" width="1.7109375" style="1" customWidth="1"/>
    <col min="11015" max="11264" width="8.7109375" style="1"/>
    <col min="11265" max="11265" width="19.7109375" style="1" customWidth="1"/>
    <col min="11266" max="11269" width="8.7109375" style="1"/>
    <col min="11270" max="11270" width="1.7109375" style="1" customWidth="1"/>
    <col min="11271" max="11520" width="8.7109375" style="1"/>
    <col min="11521" max="11521" width="19.7109375" style="1" customWidth="1"/>
    <col min="11522" max="11525" width="8.7109375" style="1"/>
    <col min="11526" max="11526" width="1.7109375" style="1" customWidth="1"/>
    <col min="11527" max="11776" width="8.7109375" style="1"/>
    <col min="11777" max="11777" width="19.7109375" style="1" customWidth="1"/>
    <col min="11778" max="11781" width="8.7109375" style="1"/>
    <col min="11782" max="11782" width="1.7109375" style="1" customWidth="1"/>
    <col min="11783" max="12032" width="8.7109375" style="1"/>
    <col min="12033" max="12033" width="19.7109375" style="1" customWidth="1"/>
    <col min="12034" max="12037" width="8.7109375" style="1"/>
    <col min="12038" max="12038" width="1.7109375" style="1" customWidth="1"/>
    <col min="12039" max="12288" width="8.7109375" style="1"/>
    <col min="12289" max="12289" width="19.7109375" style="1" customWidth="1"/>
    <col min="12290" max="12293" width="8.7109375" style="1"/>
    <col min="12294" max="12294" width="1.7109375" style="1" customWidth="1"/>
    <col min="12295" max="12544" width="8.7109375" style="1"/>
    <col min="12545" max="12545" width="19.7109375" style="1" customWidth="1"/>
    <col min="12546" max="12549" width="8.7109375" style="1"/>
    <col min="12550" max="12550" width="1.7109375" style="1" customWidth="1"/>
    <col min="12551" max="12800" width="8.7109375" style="1"/>
    <col min="12801" max="12801" width="19.7109375" style="1" customWidth="1"/>
    <col min="12802" max="12805" width="8.7109375" style="1"/>
    <col min="12806" max="12806" width="1.7109375" style="1" customWidth="1"/>
    <col min="12807" max="13056" width="8.7109375" style="1"/>
    <col min="13057" max="13057" width="19.7109375" style="1" customWidth="1"/>
    <col min="13058" max="13061" width="8.7109375" style="1"/>
    <col min="13062" max="13062" width="1.7109375" style="1" customWidth="1"/>
    <col min="13063" max="13312" width="8.7109375" style="1"/>
    <col min="13313" max="13313" width="19.7109375" style="1" customWidth="1"/>
    <col min="13314" max="13317" width="8.7109375" style="1"/>
    <col min="13318" max="13318" width="1.7109375" style="1" customWidth="1"/>
    <col min="13319" max="13568" width="8.7109375" style="1"/>
    <col min="13569" max="13569" width="19.7109375" style="1" customWidth="1"/>
    <col min="13570" max="13573" width="8.7109375" style="1"/>
    <col min="13574" max="13574" width="1.7109375" style="1" customWidth="1"/>
    <col min="13575" max="13824" width="8.7109375" style="1"/>
    <col min="13825" max="13825" width="19.7109375" style="1" customWidth="1"/>
    <col min="13826" max="13829" width="8.7109375" style="1"/>
    <col min="13830" max="13830" width="1.7109375" style="1" customWidth="1"/>
    <col min="13831" max="14080" width="8.7109375" style="1"/>
    <col min="14081" max="14081" width="19.7109375" style="1" customWidth="1"/>
    <col min="14082" max="14085" width="8.7109375" style="1"/>
    <col min="14086" max="14086" width="1.7109375" style="1" customWidth="1"/>
    <col min="14087" max="14336" width="8.7109375" style="1"/>
    <col min="14337" max="14337" width="19.7109375" style="1" customWidth="1"/>
    <col min="14338" max="14341" width="8.7109375" style="1"/>
    <col min="14342" max="14342" width="1.7109375" style="1" customWidth="1"/>
    <col min="14343" max="14592" width="8.7109375" style="1"/>
    <col min="14593" max="14593" width="19.7109375" style="1" customWidth="1"/>
    <col min="14594" max="14597" width="8.7109375" style="1"/>
    <col min="14598" max="14598" width="1.7109375" style="1" customWidth="1"/>
    <col min="14599" max="14848" width="8.7109375" style="1"/>
    <col min="14849" max="14849" width="19.7109375" style="1" customWidth="1"/>
    <col min="14850" max="14853" width="8.7109375" style="1"/>
    <col min="14854" max="14854" width="1.7109375" style="1" customWidth="1"/>
    <col min="14855" max="15104" width="8.7109375" style="1"/>
    <col min="15105" max="15105" width="19.7109375" style="1" customWidth="1"/>
    <col min="15106" max="15109" width="8.7109375" style="1"/>
    <col min="15110" max="15110" width="1.7109375" style="1" customWidth="1"/>
    <col min="15111" max="15360" width="8.7109375" style="1"/>
    <col min="15361" max="15361" width="19.7109375" style="1" customWidth="1"/>
    <col min="15362" max="15365" width="8.7109375" style="1"/>
    <col min="15366" max="15366" width="1.7109375" style="1" customWidth="1"/>
    <col min="15367" max="15616" width="8.7109375" style="1"/>
    <col min="15617" max="15617" width="19.7109375" style="1" customWidth="1"/>
    <col min="15618" max="15621" width="8.7109375" style="1"/>
    <col min="15622" max="15622" width="1.7109375" style="1" customWidth="1"/>
    <col min="15623" max="15872" width="8.7109375" style="1"/>
    <col min="15873" max="15873" width="19.7109375" style="1" customWidth="1"/>
    <col min="15874" max="15877" width="8.7109375" style="1"/>
    <col min="15878" max="15878" width="1.7109375" style="1" customWidth="1"/>
    <col min="15879" max="16128" width="8.7109375" style="1"/>
    <col min="16129" max="16129" width="19.7109375" style="1" customWidth="1"/>
    <col min="16130" max="16133" width="8.7109375" style="1"/>
    <col min="16134" max="16134" width="1.7109375" style="1" customWidth="1"/>
    <col min="16135" max="16384" width="8.7109375" style="1"/>
  </cols>
  <sheetData>
    <row r="1" spans="1:10" s="44" customFormat="1" ht="20.25" x14ac:dyDescent="0.3">
      <c r="A1" s="52" t="s">
        <v>19</v>
      </c>
      <c r="B1" s="174" t="s">
        <v>20</v>
      </c>
      <c r="C1" s="175"/>
      <c r="D1" s="175"/>
      <c r="E1" s="175"/>
      <c r="F1" s="175"/>
      <c r="G1" s="175"/>
      <c r="H1" s="175"/>
      <c r="I1" s="175"/>
      <c r="J1" s="175"/>
    </row>
    <row r="2" spans="1:10" s="44" customFormat="1" ht="20.25" x14ac:dyDescent="0.3">
      <c r="A2" s="52" t="s">
        <v>21</v>
      </c>
      <c r="B2" s="176" t="s">
        <v>3</v>
      </c>
      <c r="C2" s="177"/>
      <c r="D2" s="177"/>
      <c r="E2" s="177"/>
      <c r="F2" s="177"/>
      <c r="G2" s="177"/>
      <c r="H2" s="177"/>
      <c r="I2" s="177"/>
      <c r="J2" s="177"/>
    </row>
    <row r="3" spans="1:10" ht="12.75" customHeight="1" x14ac:dyDescent="0.3">
      <c r="A3" s="52"/>
      <c r="B3" s="53"/>
      <c r="C3" s="54"/>
      <c r="D3" s="54"/>
      <c r="E3" s="54"/>
      <c r="F3" s="54"/>
      <c r="G3" s="54"/>
      <c r="H3" s="54"/>
      <c r="I3" s="54"/>
      <c r="J3" s="54"/>
    </row>
    <row r="4" spans="1:10" x14ac:dyDescent="0.2">
      <c r="E4" s="173" t="s">
        <v>22</v>
      </c>
      <c r="F4" s="173"/>
      <c r="G4" s="173"/>
    </row>
    <row r="5" spans="1:10" x14ac:dyDescent="0.2">
      <c r="A5" s="10"/>
      <c r="B5" s="170" t="s">
        <v>4</v>
      </c>
      <c r="C5" s="171"/>
      <c r="D5" s="170" t="s">
        <v>5</v>
      </c>
      <c r="E5" s="171"/>
      <c r="F5" s="11"/>
      <c r="G5" s="170" t="s">
        <v>6</v>
      </c>
      <c r="H5" s="172"/>
      <c r="I5" s="172"/>
      <c r="J5" s="171"/>
    </row>
    <row r="6" spans="1:10" x14ac:dyDescent="0.2">
      <c r="A6" s="12"/>
      <c r="B6" s="13">
        <f>VALUE(RIGHT(B2, 4))</f>
        <v>2020</v>
      </c>
      <c r="C6" s="14">
        <f>B6-1</f>
        <v>2019</v>
      </c>
      <c r="D6" s="13">
        <f>B6</f>
        <v>2020</v>
      </c>
      <c r="E6" s="14">
        <f>C6</f>
        <v>2019</v>
      </c>
      <c r="F6" s="15"/>
      <c r="G6" s="13" t="s">
        <v>8</v>
      </c>
      <c r="H6" s="14" t="s">
        <v>5</v>
      </c>
      <c r="I6" s="13" t="s">
        <v>8</v>
      </c>
      <c r="J6" s="14" t="s">
        <v>5</v>
      </c>
    </row>
    <row r="7" spans="1:10" x14ac:dyDescent="0.2">
      <c r="A7" s="20" t="s">
        <v>23</v>
      </c>
      <c r="B7" s="55">
        <v>4841</v>
      </c>
      <c r="C7" s="56">
        <v>6415</v>
      </c>
      <c r="D7" s="55">
        <v>20556</v>
      </c>
      <c r="E7" s="56">
        <v>31398</v>
      </c>
      <c r="F7" s="57"/>
      <c r="G7" s="55">
        <f>B7-C7</f>
        <v>-1574</v>
      </c>
      <c r="H7" s="56">
        <f>D7-E7</f>
        <v>-10842</v>
      </c>
      <c r="I7" s="58">
        <f>IF(C7=0, "-", IF(G7/C7&lt;10, G7/C7*100, "&gt;999"))</f>
        <v>-24.536243180046764</v>
      </c>
      <c r="J7" s="59">
        <f>IF(E7=0, "-", IF(H7/E7&lt;10, H7/E7*100, "&gt;999"))</f>
        <v>-34.530861838333657</v>
      </c>
    </row>
    <row r="8" spans="1:10" x14ac:dyDescent="0.2">
      <c r="A8" s="20" t="s">
        <v>24</v>
      </c>
      <c r="B8" s="55">
        <v>11331</v>
      </c>
      <c r="C8" s="56">
        <v>11225</v>
      </c>
      <c r="D8" s="55">
        <v>42670</v>
      </c>
      <c r="E8" s="56">
        <v>49542</v>
      </c>
      <c r="F8" s="57"/>
      <c r="G8" s="55">
        <f>B8-C8</f>
        <v>106</v>
      </c>
      <c r="H8" s="56">
        <f>D8-E8</f>
        <v>-6872</v>
      </c>
      <c r="I8" s="58">
        <f>IF(C8=0, "-", IF(G8/C8&lt;10, G8/C8*100, "&gt;999"))</f>
        <v>0.9443207126948775</v>
      </c>
      <c r="J8" s="59">
        <f>IF(E8=0, "-", IF(H8/E8&lt;10, H8/E8*100, "&gt;999"))</f>
        <v>-13.8710588995196</v>
      </c>
    </row>
    <row r="9" spans="1:10" x14ac:dyDescent="0.2">
      <c r="A9" s="20" t="s">
        <v>25</v>
      </c>
      <c r="B9" s="55">
        <v>7400</v>
      </c>
      <c r="C9" s="56">
        <v>6549</v>
      </c>
      <c r="D9" s="55">
        <v>24682</v>
      </c>
      <c r="E9" s="56">
        <v>28669</v>
      </c>
      <c r="F9" s="57"/>
      <c r="G9" s="55">
        <f>B9-C9</f>
        <v>851</v>
      </c>
      <c r="H9" s="56">
        <f>D9-E9</f>
        <v>-3987</v>
      </c>
      <c r="I9" s="58">
        <f>IF(C9=0, "-", IF(G9/C9&lt;10, G9/C9*100, "&gt;999"))</f>
        <v>12.994350282485875</v>
      </c>
      <c r="J9" s="59">
        <f>IF(E9=0, "-", IF(H9/E9&lt;10, H9/E9*100, "&gt;999"))</f>
        <v>-13.907007569151347</v>
      </c>
    </row>
    <row r="10" spans="1:10" x14ac:dyDescent="0.2">
      <c r="A10" s="20" t="s">
        <v>26</v>
      </c>
      <c r="B10" s="55">
        <v>1062</v>
      </c>
      <c r="C10" s="56">
        <v>911</v>
      </c>
      <c r="D10" s="55">
        <v>3850</v>
      </c>
      <c r="E10" s="56">
        <v>4272</v>
      </c>
      <c r="F10" s="57"/>
      <c r="G10" s="55">
        <f>B10-C10</f>
        <v>151</v>
      </c>
      <c r="H10" s="56">
        <f>D10-E10</f>
        <v>-422</v>
      </c>
      <c r="I10" s="58">
        <f>IF(C10=0, "-", IF(G10/C10&lt;10, G10/C10*100, "&gt;999"))</f>
        <v>16.575192096597146</v>
      </c>
      <c r="J10" s="59">
        <f>IF(E10=0, "-", IF(H10/E10&lt;10, H10/E10*100, "&gt;999"))</f>
        <v>-9.8782771535580522</v>
      </c>
    </row>
    <row r="11" spans="1:10" s="38" customFormat="1" x14ac:dyDescent="0.2">
      <c r="A11" s="12" t="s">
        <v>7</v>
      </c>
      <c r="B11" s="32">
        <f>SUM(B7:B10)</f>
        <v>24634</v>
      </c>
      <c r="C11" s="33">
        <f>SUM(C7:C10)</f>
        <v>25100</v>
      </c>
      <c r="D11" s="32">
        <f>SUM(D7:D10)</f>
        <v>91758</v>
      </c>
      <c r="E11" s="33">
        <f>SUM(E7:E10)</f>
        <v>113881</v>
      </c>
      <c r="F11" s="34"/>
      <c r="G11" s="32">
        <f>B11-C11</f>
        <v>-466</v>
      </c>
      <c r="H11" s="33">
        <f>D11-E11</f>
        <v>-22123</v>
      </c>
      <c r="I11" s="60">
        <f>IF(C11=0, 0, G11/C11*100)</f>
        <v>-1.856573705179283</v>
      </c>
      <c r="J11" s="61">
        <f>IF(E11=0, 0, H11/E11*100)</f>
        <v>-19.426418805595315</v>
      </c>
    </row>
    <row r="13" spans="1:10" x14ac:dyDescent="0.2">
      <c r="A13" s="10"/>
      <c r="B13" s="170" t="s">
        <v>4</v>
      </c>
      <c r="C13" s="171"/>
      <c r="D13" s="170" t="s">
        <v>5</v>
      </c>
      <c r="E13" s="171"/>
      <c r="F13" s="11"/>
      <c r="G13" s="170" t="s">
        <v>6</v>
      </c>
      <c r="H13" s="172"/>
      <c r="I13" s="172"/>
      <c r="J13" s="171"/>
    </row>
    <row r="14" spans="1:10" x14ac:dyDescent="0.2">
      <c r="A14" s="20" t="s">
        <v>27</v>
      </c>
      <c r="B14" s="55">
        <v>98</v>
      </c>
      <c r="C14" s="56">
        <v>197</v>
      </c>
      <c r="D14" s="55">
        <v>404</v>
      </c>
      <c r="E14" s="56">
        <v>782</v>
      </c>
      <c r="F14" s="57"/>
      <c r="G14" s="55">
        <f t="shared" ref="G14:G34" si="0">B14-C14</f>
        <v>-99</v>
      </c>
      <c r="H14" s="56">
        <f t="shared" ref="H14:H34" si="1">D14-E14</f>
        <v>-378</v>
      </c>
      <c r="I14" s="58">
        <f t="shared" ref="I14:I33" si="2">IF(C14=0, "-", IF(G14/C14&lt;10, G14/C14*100, "&gt;999"))</f>
        <v>-50.253807106598977</v>
      </c>
      <c r="J14" s="59">
        <f t="shared" ref="J14:J33" si="3">IF(E14=0, "-", IF(H14/E14&lt;10, H14/E14*100, "&gt;999"))</f>
        <v>-48.337595907928389</v>
      </c>
    </row>
    <row r="15" spans="1:10" x14ac:dyDescent="0.2">
      <c r="A15" s="20" t="s">
        <v>28</v>
      </c>
      <c r="B15" s="55">
        <v>721</v>
      </c>
      <c r="C15" s="56">
        <v>1512</v>
      </c>
      <c r="D15" s="55">
        <v>3885</v>
      </c>
      <c r="E15" s="56">
        <v>7200</v>
      </c>
      <c r="F15" s="57"/>
      <c r="G15" s="55">
        <f t="shared" si="0"/>
        <v>-791</v>
      </c>
      <c r="H15" s="56">
        <f t="shared" si="1"/>
        <v>-3315</v>
      </c>
      <c r="I15" s="58">
        <f t="shared" si="2"/>
        <v>-52.314814814814817</v>
      </c>
      <c r="J15" s="59">
        <f t="shared" si="3"/>
        <v>-46.041666666666664</v>
      </c>
    </row>
    <row r="16" spans="1:10" x14ac:dyDescent="0.2">
      <c r="A16" s="20" t="s">
        <v>29</v>
      </c>
      <c r="B16" s="55">
        <v>2782</v>
      </c>
      <c r="C16" s="56">
        <v>3505</v>
      </c>
      <c r="D16" s="55">
        <v>11691</v>
      </c>
      <c r="E16" s="56">
        <v>17012</v>
      </c>
      <c r="F16" s="57"/>
      <c r="G16" s="55">
        <f t="shared" si="0"/>
        <v>-723</v>
      </c>
      <c r="H16" s="56">
        <f t="shared" si="1"/>
        <v>-5321</v>
      </c>
      <c r="I16" s="58">
        <f t="shared" si="2"/>
        <v>-20.627674750356633</v>
      </c>
      <c r="J16" s="59">
        <f t="shared" si="3"/>
        <v>-31.277921467199626</v>
      </c>
    </row>
    <row r="17" spans="1:10" x14ac:dyDescent="0.2">
      <c r="A17" s="20" t="s">
        <v>30</v>
      </c>
      <c r="B17" s="55">
        <v>721</v>
      </c>
      <c r="C17" s="56">
        <v>621</v>
      </c>
      <c r="D17" s="55">
        <v>2555</v>
      </c>
      <c r="E17" s="56">
        <v>3435</v>
      </c>
      <c r="F17" s="57"/>
      <c r="G17" s="55">
        <f t="shared" si="0"/>
        <v>100</v>
      </c>
      <c r="H17" s="56">
        <f t="shared" si="1"/>
        <v>-880</v>
      </c>
      <c r="I17" s="58">
        <f t="shared" si="2"/>
        <v>16.103059581320451</v>
      </c>
      <c r="J17" s="59">
        <f t="shared" si="3"/>
        <v>-25.618631732168851</v>
      </c>
    </row>
    <row r="18" spans="1:10" x14ac:dyDescent="0.2">
      <c r="A18" s="20" t="s">
        <v>31</v>
      </c>
      <c r="B18" s="55">
        <v>121</v>
      </c>
      <c r="C18" s="56">
        <v>157</v>
      </c>
      <c r="D18" s="55">
        <v>351</v>
      </c>
      <c r="E18" s="56">
        <v>791</v>
      </c>
      <c r="F18" s="57"/>
      <c r="G18" s="55">
        <f t="shared" si="0"/>
        <v>-36</v>
      </c>
      <c r="H18" s="56">
        <f t="shared" si="1"/>
        <v>-440</v>
      </c>
      <c r="I18" s="58">
        <f t="shared" si="2"/>
        <v>-22.929936305732486</v>
      </c>
      <c r="J18" s="59">
        <f t="shared" si="3"/>
        <v>-55.625790139064478</v>
      </c>
    </row>
    <row r="19" spans="1:10" x14ac:dyDescent="0.2">
      <c r="A19" s="20" t="s">
        <v>32</v>
      </c>
      <c r="B19" s="55">
        <v>18</v>
      </c>
      <c r="C19" s="56">
        <v>11</v>
      </c>
      <c r="D19" s="55">
        <v>67</v>
      </c>
      <c r="E19" s="56">
        <v>59</v>
      </c>
      <c r="F19" s="57"/>
      <c r="G19" s="55">
        <f t="shared" si="0"/>
        <v>7</v>
      </c>
      <c r="H19" s="56">
        <f t="shared" si="1"/>
        <v>8</v>
      </c>
      <c r="I19" s="58">
        <f t="shared" si="2"/>
        <v>63.636363636363633</v>
      </c>
      <c r="J19" s="59">
        <f t="shared" si="3"/>
        <v>13.559322033898304</v>
      </c>
    </row>
    <row r="20" spans="1:10" x14ac:dyDescent="0.2">
      <c r="A20" s="20" t="s">
        <v>33</v>
      </c>
      <c r="B20" s="55">
        <v>133</v>
      </c>
      <c r="C20" s="56">
        <v>194</v>
      </c>
      <c r="D20" s="55">
        <v>631</v>
      </c>
      <c r="E20" s="56">
        <v>940</v>
      </c>
      <c r="F20" s="57"/>
      <c r="G20" s="55">
        <f t="shared" si="0"/>
        <v>-61</v>
      </c>
      <c r="H20" s="56">
        <f t="shared" si="1"/>
        <v>-309</v>
      </c>
      <c r="I20" s="58">
        <f t="shared" si="2"/>
        <v>-31.443298969072163</v>
      </c>
      <c r="J20" s="59">
        <f t="shared" si="3"/>
        <v>-32.872340425531917</v>
      </c>
    </row>
    <row r="21" spans="1:10" x14ac:dyDescent="0.2">
      <c r="A21" s="20" t="s">
        <v>34</v>
      </c>
      <c r="B21" s="55">
        <v>247</v>
      </c>
      <c r="C21" s="56">
        <v>218</v>
      </c>
      <c r="D21" s="55">
        <v>972</v>
      </c>
      <c r="E21" s="56">
        <v>1179</v>
      </c>
      <c r="F21" s="57"/>
      <c r="G21" s="55">
        <f t="shared" si="0"/>
        <v>29</v>
      </c>
      <c r="H21" s="56">
        <f t="shared" si="1"/>
        <v>-207</v>
      </c>
      <c r="I21" s="58">
        <f t="shared" si="2"/>
        <v>13.302752293577983</v>
      </c>
      <c r="J21" s="59">
        <f t="shared" si="3"/>
        <v>-17.557251908396946</v>
      </c>
    </row>
    <row r="22" spans="1:10" x14ac:dyDescent="0.2">
      <c r="A22" s="62" t="s">
        <v>35</v>
      </c>
      <c r="B22" s="63">
        <v>562</v>
      </c>
      <c r="C22" s="64">
        <v>637</v>
      </c>
      <c r="D22" s="63">
        <v>2609</v>
      </c>
      <c r="E22" s="64">
        <v>2549</v>
      </c>
      <c r="F22" s="65"/>
      <c r="G22" s="63">
        <f t="shared" si="0"/>
        <v>-75</v>
      </c>
      <c r="H22" s="64">
        <f t="shared" si="1"/>
        <v>60</v>
      </c>
      <c r="I22" s="66">
        <f t="shared" si="2"/>
        <v>-11.773940345368917</v>
      </c>
      <c r="J22" s="67">
        <f t="shared" si="3"/>
        <v>2.3538642604943116</v>
      </c>
    </row>
    <row r="23" spans="1:10" x14ac:dyDescent="0.2">
      <c r="A23" s="20" t="s">
        <v>36</v>
      </c>
      <c r="B23" s="55">
        <v>2893</v>
      </c>
      <c r="C23" s="56">
        <v>2794</v>
      </c>
      <c r="D23" s="55">
        <v>11068</v>
      </c>
      <c r="E23" s="56">
        <v>12190</v>
      </c>
      <c r="F23" s="57"/>
      <c r="G23" s="55">
        <f t="shared" si="0"/>
        <v>99</v>
      </c>
      <c r="H23" s="56">
        <f t="shared" si="1"/>
        <v>-1122</v>
      </c>
      <c r="I23" s="58">
        <f t="shared" si="2"/>
        <v>3.5433070866141732</v>
      </c>
      <c r="J23" s="59">
        <f t="shared" si="3"/>
        <v>-9.204265791632487</v>
      </c>
    </row>
    <row r="24" spans="1:10" x14ac:dyDescent="0.2">
      <c r="A24" s="20" t="s">
        <v>37</v>
      </c>
      <c r="B24" s="55">
        <v>4315</v>
      </c>
      <c r="C24" s="56">
        <v>4747</v>
      </c>
      <c r="D24" s="55">
        <v>16273</v>
      </c>
      <c r="E24" s="56">
        <v>20132</v>
      </c>
      <c r="F24" s="57"/>
      <c r="G24" s="55">
        <f t="shared" si="0"/>
        <v>-432</v>
      </c>
      <c r="H24" s="56">
        <f t="shared" si="1"/>
        <v>-3859</v>
      </c>
      <c r="I24" s="58">
        <f t="shared" si="2"/>
        <v>-9.1004845165367598</v>
      </c>
      <c r="J24" s="59">
        <f t="shared" si="3"/>
        <v>-19.16848797933638</v>
      </c>
    </row>
    <row r="25" spans="1:10" x14ac:dyDescent="0.2">
      <c r="A25" s="20" t="s">
        <v>38</v>
      </c>
      <c r="B25" s="55">
        <v>3012</v>
      </c>
      <c r="C25" s="56">
        <v>2556</v>
      </c>
      <c r="D25" s="55">
        <v>10372</v>
      </c>
      <c r="E25" s="56">
        <v>12280</v>
      </c>
      <c r="F25" s="57"/>
      <c r="G25" s="55">
        <f t="shared" si="0"/>
        <v>456</v>
      </c>
      <c r="H25" s="56">
        <f t="shared" si="1"/>
        <v>-1908</v>
      </c>
      <c r="I25" s="58">
        <f t="shared" si="2"/>
        <v>17.84037558685446</v>
      </c>
      <c r="J25" s="59">
        <f t="shared" si="3"/>
        <v>-15.537459283387623</v>
      </c>
    </row>
    <row r="26" spans="1:10" x14ac:dyDescent="0.2">
      <c r="A26" s="20" t="s">
        <v>39</v>
      </c>
      <c r="B26" s="55">
        <v>549</v>
      </c>
      <c r="C26" s="56">
        <v>491</v>
      </c>
      <c r="D26" s="55">
        <v>2348</v>
      </c>
      <c r="E26" s="56">
        <v>2391</v>
      </c>
      <c r="F26" s="57"/>
      <c r="G26" s="55">
        <f t="shared" si="0"/>
        <v>58</v>
      </c>
      <c r="H26" s="56">
        <f t="shared" si="1"/>
        <v>-43</v>
      </c>
      <c r="I26" s="58">
        <f t="shared" si="2"/>
        <v>11.812627291242363</v>
      </c>
      <c r="J26" s="59">
        <f t="shared" si="3"/>
        <v>-1.7984107068172315</v>
      </c>
    </row>
    <row r="27" spans="1:10" x14ac:dyDescent="0.2">
      <c r="A27" s="62" t="s">
        <v>40</v>
      </c>
      <c r="B27" s="63">
        <v>52</v>
      </c>
      <c r="C27" s="64">
        <v>92</v>
      </c>
      <c r="D27" s="63">
        <v>224</v>
      </c>
      <c r="E27" s="64">
        <v>233</v>
      </c>
      <c r="F27" s="65"/>
      <c r="G27" s="63">
        <f t="shared" si="0"/>
        <v>-40</v>
      </c>
      <c r="H27" s="64">
        <f t="shared" si="1"/>
        <v>-9</v>
      </c>
      <c r="I27" s="66">
        <f t="shared" si="2"/>
        <v>-43.478260869565219</v>
      </c>
      <c r="J27" s="67">
        <f t="shared" si="3"/>
        <v>-3.8626609442060089</v>
      </c>
    </row>
    <row r="28" spans="1:10" x14ac:dyDescent="0.2">
      <c r="A28" s="20" t="s">
        <v>41</v>
      </c>
      <c r="B28" s="55">
        <v>18</v>
      </c>
      <c r="C28" s="56">
        <v>12</v>
      </c>
      <c r="D28" s="55">
        <v>69</v>
      </c>
      <c r="E28" s="56">
        <v>33</v>
      </c>
      <c r="F28" s="57"/>
      <c r="G28" s="55">
        <f t="shared" si="0"/>
        <v>6</v>
      </c>
      <c r="H28" s="56">
        <f t="shared" si="1"/>
        <v>36</v>
      </c>
      <c r="I28" s="58">
        <f t="shared" si="2"/>
        <v>50</v>
      </c>
      <c r="J28" s="59">
        <f t="shared" si="3"/>
        <v>109.09090909090908</v>
      </c>
    </row>
    <row r="29" spans="1:10" x14ac:dyDescent="0.2">
      <c r="A29" s="20" t="s">
        <v>42</v>
      </c>
      <c r="B29" s="55">
        <v>70</v>
      </c>
      <c r="C29" s="56">
        <v>66</v>
      </c>
      <c r="D29" s="55">
        <v>187</v>
      </c>
      <c r="E29" s="56">
        <v>212</v>
      </c>
      <c r="F29" s="57"/>
      <c r="G29" s="55">
        <f t="shared" si="0"/>
        <v>4</v>
      </c>
      <c r="H29" s="56">
        <f t="shared" si="1"/>
        <v>-25</v>
      </c>
      <c r="I29" s="58">
        <f t="shared" si="2"/>
        <v>6.0606060606060606</v>
      </c>
      <c r="J29" s="59">
        <f t="shared" si="3"/>
        <v>-11.79245283018868</v>
      </c>
    </row>
    <row r="30" spans="1:10" x14ac:dyDescent="0.2">
      <c r="A30" s="20" t="s">
        <v>43</v>
      </c>
      <c r="B30" s="55">
        <v>527</v>
      </c>
      <c r="C30" s="56">
        <v>402</v>
      </c>
      <c r="D30" s="55">
        <v>1520</v>
      </c>
      <c r="E30" s="56">
        <v>1402</v>
      </c>
      <c r="F30" s="57"/>
      <c r="G30" s="55">
        <f t="shared" si="0"/>
        <v>125</v>
      </c>
      <c r="H30" s="56">
        <f t="shared" si="1"/>
        <v>118</v>
      </c>
      <c r="I30" s="58">
        <f t="shared" si="2"/>
        <v>31.094527363184078</v>
      </c>
      <c r="J30" s="59">
        <f t="shared" si="3"/>
        <v>8.4165477888730376</v>
      </c>
    </row>
    <row r="31" spans="1:10" x14ac:dyDescent="0.2">
      <c r="A31" s="20" t="s">
        <v>44</v>
      </c>
      <c r="B31" s="55">
        <v>1191</v>
      </c>
      <c r="C31" s="56">
        <v>1147</v>
      </c>
      <c r="D31" s="55">
        <v>3565</v>
      </c>
      <c r="E31" s="56">
        <v>4537</v>
      </c>
      <c r="F31" s="57"/>
      <c r="G31" s="55">
        <f t="shared" si="0"/>
        <v>44</v>
      </c>
      <c r="H31" s="56">
        <f t="shared" si="1"/>
        <v>-972</v>
      </c>
      <c r="I31" s="58">
        <f t="shared" si="2"/>
        <v>3.8360941586748041</v>
      </c>
      <c r="J31" s="59">
        <f t="shared" si="3"/>
        <v>-21.423848357945779</v>
      </c>
    </row>
    <row r="32" spans="1:10" x14ac:dyDescent="0.2">
      <c r="A32" s="20" t="s">
        <v>45</v>
      </c>
      <c r="B32" s="55">
        <v>5542</v>
      </c>
      <c r="C32" s="56">
        <v>4830</v>
      </c>
      <c r="D32" s="55">
        <v>19117</v>
      </c>
      <c r="E32" s="56">
        <v>22252</v>
      </c>
      <c r="F32" s="57"/>
      <c r="G32" s="55">
        <f t="shared" si="0"/>
        <v>712</v>
      </c>
      <c r="H32" s="56">
        <f t="shared" si="1"/>
        <v>-3135</v>
      </c>
      <c r="I32" s="58">
        <f t="shared" si="2"/>
        <v>14.74120082815735</v>
      </c>
      <c r="J32" s="59">
        <f t="shared" si="3"/>
        <v>-14.088621247528312</v>
      </c>
    </row>
    <row r="33" spans="1:10" x14ac:dyDescent="0.2">
      <c r="A33" s="62" t="s">
        <v>26</v>
      </c>
      <c r="B33" s="63">
        <v>1062</v>
      </c>
      <c r="C33" s="64">
        <v>911</v>
      </c>
      <c r="D33" s="63">
        <v>3850</v>
      </c>
      <c r="E33" s="64">
        <v>4272</v>
      </c>
      <c r="F33" s="65"/>
      <c r="G33" s="63">
        <f t="shared" si="0"/>
        <v>151</v>
      </c>
      <c r="H33" s="64">
        <f t="shared" si="1"/>
        <v>-422</v>
      </c>
      <c r="I33" s="66">
        <f t="shared" si="2"/>
        <v>16.575192096597146</v>
      </c>
      <c r="J33" s="67">
        <f t="shared" si="3"/>
        <v>-9.8782771535580522</v>
      </c>
    </row>
    <row r="34" spans="1:10" s="38" customFormat="1" x14ac:dyDescent="0.2">
      <c r="A34" s="12" t="s">
        <v>7</v>
      </c>
      <c r="B34" s="32">
        <f>SUM(B14:B33)</f>
        <v>24634</v>
      </c>
      <c r="C34" s="33">
        <f>SUM(C14:C33)</f>
        <v>25100</v>
      </c>
      <c r="D34" s="32">
        <f>SUM(D14:D33)</f>
        <v>91758</v>
      </c>
      <c r="E34" s="33">
        <f>SUM(E14:E33)</f>
        <v>113881</v>
      </c>
      <c r="F34" s="34"/>
      <c r="G34" s="32">
        <f t="shared" si="0"/>
        <v>-466</v>
      </c>
      <c r="H34" s="33">
        <f t="shared" si="1"/>
        <v>-22123</v>
      </c>
      <c r="I34" s="60">
        <f>IF(C34=0, 0, G34/C34*100)</f>
        <v>-1.856573705179283</v>
      </c>
      <c r="J34" s="61">
        <f>IF(E34=0, 0, H34/E34*100)</f>
        <v>-19.426418805595315</v>
      </c>
    </row>
    <row r="36" spans="1:10" x14ac:dyDescent="0.2">
      <c r="E36" s="173" t="s">
        <v>46</v>
      </c>
      <c r="F36" s="173"/>
      <c r="G36" s="173"/>
    </row>
    <row r="37" spans="1:10" x14ac:dyDescent="0.2">
      <c r="A37" s="10"/>
      <c r="B37" s="170" t="s">
        <v>4</v>
      </c>
      <c r="C37" s="171"/>
      <c r="D37" s="170" t="s">
        <v>5</v>
      </c>
      <c r="E37" s="171"/>
      <c r="F37" s="11"/>
      <c r="G37" s="170" t="s">
        <v>47</v>
      </c>
      <c r="H37" s="171"/>
    </row>
    <row r="38" spans="1:10" x14ac:dyDescent="0.2">
      <c r="A38" s="12"/>
      <c r="B38" s="13">
        <f>B6</f>
        <v>2020</v>
      </c>
      <c r="C38" s="14">
        <f>C6</f>
        <v>2019</v>
      </c>
      <c r="D38" s="13">
        <f>D6</f>
        <v>2020</v>
      </c>
      <c r="E38" s="14">
        <f>E6</f>
        <v>2019</v>
      </c>
      <c r="F38" s="15"/>
      <c r="G38" s="13" t="s">
        <v>8</v>
      </c>
      <c r="H38" s="14" t="s">
        <v>5</v>
      </c>
    </row>
    <row r="39" spans="1:10" x14ac:dyDescent="0.2">
      <c r="A39" s="20" t="s">
        <v>23</v>
      </c>
      <c r="B39" s="68">
        <f>$B$7/$B$11*100</f>
        <v>19.651700901193472</v>
      </c>
      <c r="C39" s="69">
        <f>$C$7/$C$11*100</f>
        <v>25.557768924302788</v>
      </c>
      <c r="D39" s="68">
        <f>$D$7/$D$11*100</f>
        <v>22.402406329693324</v>
      </c>
      <c r="E39" s="69">
        <f>$E$7/$E$11*100</f>
        <v>27.570885397915369</v>
      </c>
      <c r="F39" s="70"/>
      <c r="G39" s="68">
        <f>B39-C39</f>
        <v>-5.9060680231093166</v>
      </c>
      <c r="H39" s="69">
        <f>D39-E39</f>
        <v>-5.1684790682220445</v>
      </c>
    </row>
    <row r="40" spans="1:10" x14ac:dyDescent="0.2">
      <c r="A40" s="20" t="s">
        <v>24</v>
      </c>
      <c r="B40" s="68">
        <f>$B$8/$B$11*100</f>
        <v>45.997401964764144</v>
      </c>
      <c r="C40" s="69">
        <f>$C$8/$C$11*100</f>
        <v>44.721115537848604</v>
      </c>
      <c r="D40" s="68">
        <f>$D$8/$D$11*100</f>
        <v>46.502757252773606</v>
      </c>
      <c r="E40" s="69">
        <f>$E$8/$E$11*100</f>
        <v>43.50330608266524</v>
      </c>
      <c r="F40" s="70"/>
      <c r="G40" s="68">
        <f>B40-C40</f>
        <v>1.2762864269155401</v>
      </c>
      <c r="H40" s="69">
        <f>D40-E40</f>
        <v>2.9994511701083653</v>
      </c>
    </row>
    <row r="41" spans="1:10" x14ac:dyDescent="0.2">
      <c r="A41" s="20" t="s">
        <v>25</v>
      </c>
      <c r="B41" s="68">
        <f>$B$9/$B$11*100</f>
        <v>30.039782414548998</v>
      </c>
      <c r="C41" s="69">
        <f>$C$9/$C$11*100</f>
        <v>26.091633466135455</v>
      </c>
      <c r="D41" s="68">
        <f>$D$9/$D$11*100</f>
        <v>26.899016979445932</v>
      </c>
      <c r="E41" s="69">
        <f>$E$9/$E$11*100</f>
        <v>25.174524284121141</v>
      </c>
      <c r="F41" s="70"/>
      <c r="G41" s="68">
        <f>B41-C41</f>
        <v>3.948148948413543</v>
      </c>
      <c r="H41" s="69">
        <f>D41-E41</f>
        <v>1.7244926953247912</v>
      </c>
    </row>
    <row r="42" spans="1:10" x14ac:dyDescent="0.2">
      <c r="A42" s="20" t="s">
        <v>26</v>
      </c>
      <c r="B42" s="68">
        <f>$B$10/$B$11*100</f>
        <v>4.311114719493383</v>
      </c>
      <c r="C42" s="69">
        <f>$C$10/$C$11*100</f>
        <v>3.6294820717131469</v>
      </c>
      <c r="D42" s="68">
        <f>$D$10/$D$11*100</f>
        <v>4.1958194380871419</v>
      </c>
      <c r="E42" s="69">
        <f>$E$10/$E$11*100</f>
        <v>3.7512842352982503</v>
      </c>
      <c r="F42" s="70"/>
      <c r="G42" s="68">
        <f>B42-C42</f>
        <v>0.68163264778023613</v>
      </c>
      <c r="H42" s="69">
        <f>D42-E42</f>
        <v>0.44453520278889158</v>
      </c>
    </row>
    <row r="43" spans="1:10" s="38" customFormat="1" x14ac:dyDescent="0.2">
      <c r="A43" s="12" t="s">
        <v>7</v>
      </c>
      <c r="B43" s="71">
        <f>SUM(B39:B42)</f>
        <v>100</v>
      </c>
      <c r="C43" s="72">
        <f>SUM(C39:C42)</f>
        <v>100</v>
      </c>
      <c r="D43" s="71">
        <f>SUM(D39:D42)</f>
        <v>100</v>
      </c>
      <c r="E43" s="72">
        <f>SUM(E39:E42)</f>
        <v>100</v>
      </c>
      <c r="F43" s="73"/>
      <c r="G43" s="71">
        <f>B43-C43</f>
        <v>0</v>
      </c>
      <c r="H43" s="72">
        <f>D43-E43</f>
        <v>0</v>
      </c>
    </row>
    <row r="45" spans="1:10" x14ac:dyDescent="0.2">
      <c r="A45" s="10"/>
      <c r="B45" s="170" t="s">
        <v>4</v>
      </c>
      <c r="C45" s="171"/>
      <c r="D45" s="170" t="s">
        <v>5</v>
      </c>
      <c r="E45" s="171"/>
      <c r="F45" s="11"/>
      <c r="G45" s="170" t="s">
        <v>47</v>
      </c>
      <c r="H45" s="171"/>
    </row>
    <row r="46" spans="1:10" x14ac:dyDescent="0.2">
      <c r="A46" s="20" t="s">
        <v>27</v>
      </c>
      <c r="B46" s="68">
        <f>$B$14/$B$34*100</f>
        <v>0.39782414548997319</v>
      </c>
      <c r="C46" s="69">
        <f>$C$14/$C$34*100</f>
        <v>0.78486055776892438</v>
      </c>
      <c r="D46" s="68">
        <f>$D$14/$D$34*100</f>
        <v>0.44028858519148195</v>
      </c>
      <c r="E46" s="69">
        <f>$E$14/$E$34*100</f>
        <v>0.68668171161124325</v>
      </c>
      <c r="F46" s="70"/>
      <c r="G46" s="68">
        <f t="shared" ref="G46:G66" si="4">B46-C46</f>
        <v>-0.38703641227895119</v>
      </c>
      <c r="H46" s="69">
        <f t="shared" ref="H46:H66" si="5">D46-E46</f>
        <v>-0.2463931264197613</v>
      </c>
    </row>
    <row r="47" spans="1:10" x14ac:dyDescent="0.2">
      <c r="A47" s="20" t="s">
        <v>28</v>
      </c>
      <c r="B47" s="68">
        <f>$B$15/$B$34*100</f>
        <v>2.9268490703905172</v>
      </c>
      <c r="C47" s="69">
        <f>$C$15/$C$34*100</f>
        <v>6.0239043824701195</v>
      </c>
      <c r="D47" s="68">
        <f>$D$15/$D$34*100</f>
        <v>4.2339632511606622</v>
      </c>
      <c r="E47" s="69">
        <f>$E$15/$E$34*100</f>
        <v>6.3223891606150273</v>
      </c>
      <c r="F47" s="70"/>
      <c r="G47" s="68">
        <f t="shared" si="4"/>
        <v>-3.0970553120796023</v>
      </c>
      <c r="H47" s="69">
        <f t="shared" si="5"/>
        <v>-2.0884259094543651</v>
      </c>
    </row>
    <row r="48" spans="1:10" x14ac:dyDescent="0.2">
      <c r="A48" s="20" t="s">
        <v>29</v>
      </c>
      <c r="B48" s="68">
        <f>$B$16/$B$34*100</f>
        <v>11.293334415848015</v>
      </c>
      <c r="C48" s="69">
        <f>$C$16/$C$34*100</f>
        <v>13.96414342629482</v>
      </c>
      <c r="D48" s="68">
        <f>$D$16/$D$34*100</f>
        <v>12.741123389786177</v>
      </c>
      <c r="E48" s="69">
        <f>$E$16/$E$34*100</f>
        <v>14.938400611164285</v>
      </c>
      <c r="F48" s="70"/>
      <c r="G48" s="68">
        <f t="shared" si="4"/>
        <v>-2.6708090104468045</v>
      </c>
      <c r="H48" s="69">
        <f t="shared" si="5"/>
        <v>-2.1972772213781084</v>
      </c>
    </row>
    <row r="49" spans="1:8" x14ac:dyDescent="0.2">
      <c r="A49" s="20" t="s">
        <v>30</v>
      </c>
      <c r="B49" s="68">
        <f>$B$17/$B$34*100</f>
        <v>2.9268490703905172</v>
      </c>
      <c r="C49" s="69">
        <f>$C$17/$C$34*100</f>
        <v>2.4741035856573705</v>
      </c>
      <c r="D49" s="68">
        <f>$D$17/$D$34*100</f>
        <v>2.7844983543669217</v>
      </c>
      <c r="E49" s="69">
        <f>$E$17/$E$34*100</f>
        <v>3.0163064953767531</v>
      </c>
      <c r="F49" s="70"/>
      <c r="G49" s="68">
        <f t="shared" si="4"/>
        <v>0.45274548473314669</v>
      </c>
      <c r="H49" s="69">
        <f t="shared" si="5"/>
        <v>-0.23180814100983138</v>
      </c>
    </row>
    <row r="50" spans="1:8" x14ac:dyDescent="0.2">
      <c r="A50" s="20" t="s">
        <v>31</v>
      </c>
      <c r="B50" s="68">
        <f>$B$18/$B$34*100</f>
        <v>0.49119103677843629</v>
      </c>
      <c r="C50" s="69">
        <f>$C$18/$C$34*100</f>
        <v>0.62549800796812749</v>
      </c>
      <c r="D50" s="68">
        <f>$D$18/$D$34*100</f>
        <v>0.3825279539658667</v>
      </c>
      <c r="E50" s="69">
        <f>$E$18/$E$34*100</f>
        <v>0.69458469806201206</v>
      </c>
      <c r="F50" s="70"/>
      <c r="G50" s="68">
        <f t="shared" si="4"/>
        <v>-0.1343069711896912</v>
      </c>
      <c r="H50" s="69">
        <f t="shared" si="5"/>
        <v>-0.31205674409614537</v>
      </c>
    </row>
    <row r="51" spans="1:8" x14ac:dyDescent="0.2">
      <c r="A51" s="20" t="s">
        <v>32</v>
      </c>
      <c r="B51" s="68">
        <f>$B$19/$B$34*100</f>
        <v>7.3069741008362429E-2</v>
      </c>
      <c r="C51" s="69">
        <f>$C$19/$C$34*100</f>
        <v>4.3824701195219126E-2</v>
      </c>
      <c r="D51" s="68">
        <f>$D$19/$D$34*100</f>
        <v>7.3018156455022992E-2</v>
      </c>
      <c r="E51" s="69">
        <f>$E$19/$E$34*100</f>
        <v>5.1808466732817596E-2</v>
      </c>
      <c r="F51" s="70"/>
      <c r="G51" s="68">
        <f t="shared" si="4"/>
        <v>2.9245039813143303E-2</v>
      </c>
      <c r="H51" s="69">
        <f t="shared" si="5"/>
        <v>2.1209689722205397E-2</v>
      </c>
    </row>
    <row r="52" spans="1:8" x14ac:dyDescent="0.2">
      <c r="A52" s="20" t="s">
        <v>33</v>
      </c>
      <c r="B52" s="68">
        <f>$B$20/$B$34*100</f>
        <v>0.53990419745067797</v>
      </c>
      <c r="C52" s="69">
        <f>$C$20/$C$34*100</f>
        <v>0.77290836653386452</v>
      </c>
      <c r="D52" s="68">
        <f>$D$20/$D$34*100</f>
        <v>0.68767845855402254</v>
      </c>
      <c r="E52" s="69">
        <f>$E$20/$E$34*100</f>
        <v>0.82542302930251754</v>
      </c>
      <c r="F52" s="70"/>
      <c r="G52" s="68">
        <f t="shared" si="4"/>
        <v>-0.23300416908318655</v>
      </c>
      <c r="H52" s="69">
        <f t="shared" si="5"/>
        <v>-0.137744570748495</v>
      </c>
    </row>
    <row r="53" spans="1:8" x14ac:dyDescent="0.2">
      <c r="A53" s="20" t="s">
        <v>34</v>
      </c>
      <c r="B53" s="68">
        <f>$B$21/$B$34*100</f>
        <v>1.0026792238369733</v>
      </c>
      <c r="C53" s="69">
        <f>$C$21/$C$34*100</f>
        <v>0.86852589641434264</v>
      </c>
      <c r="D53" s="68">
        <f>$D$21/$D$34*100</f>
        <v>1.0593081802131694</v>
      </c>
      <c r="E53" s="69">
        <f>$E$21/$E$34*100</f>
        <v>1.0352912250507109</v>
      </c>
      <c r="F53" s="70"/>
      <c r="G53" s="68">
        <f t="shared" si="4"/>
        <v>0.13415332742263064</v>
      </c>
      <c r="H53" s="69">
        <f t="shared" si="5"/>
        <v>2.4016955162458498E-2</v>
      </c>
    </row>
    <row r="54" spans="1:8" x14ac:dyDescent="0.2">
      <c r="A54" s="62" t="s">
        <v>35</v>
      </c>
      <c r="B54" s="74">
        <f>$B$22/$B$34*100</f>
        <v>2.2813996914833155</v>
      </c>
      <c r="C54" s="75">
        <f>$C$22/$C$34*100</f>
        <v>2.5378486055776892</v>
      </c>
      <c r="D54" s="74">
        <f>$D$22/$D$34*100</f>
        <v>2.8433488088232086</v>
      </c>
      <c r="E54" s="75">
        <f>$E$22/$E$34*100</f>
        <v>2.2383013847788482</v>
      </c>
      <c r="F54" s="76"/>
      <c r="G54" s="74">
        <f t="shared" si="4"/>
        <v>-0.25644891409437376</v>
      </c>
      <c r="H54" s="75">
        <f t="shared" si="5"/>
        <v>0.6050474240443604</v>
      </c>
    </row>
    <row r="55" spans="1:8" x14ac:dyDescent="0.2">
      <c r="A55" s="20" t="s">
        <v>36</v>
      </c>
      <c r="B55" s="68">
        <f>$B$23/$B$34*100</f>
        <v>11.743931152066251</v>
      </c>
      <c r="C55" s="69">
        <f>$C$23/$C$34*100</f>
        <v>11.131474103585658</v>
      </c>
      <c r="D55" s="68">
        <f>$D$23/$D$34*100</f>
        <v>12.062163517077531</v>
      </c>
      <c r="E55" s="69">
        <f>$E$23/$E$34*100</f>
        <v>10.704156092763499</v>
      </c>
      <c r="F55" s="70"/>
      <c r="G55" s="68">
        <f t="shared" si="4"/>
        <v>0.6124570484805929</v>
      </c>
      <c r="H55" s="69">
        <f t="shared" si="5"/>
        <v>1.3580074243140317</v>
      </c>
    </row>
    <row r="56" spans="1:8" x14ac:dyDescent="0.2">
      <c r="A56" s="20" t="s">
        <v>37</v>
      </c>
      <c r="B56" s="68">
        <f>$B$24/$B$34*100</f>
        <v>17.516440691726881</v>
      </c>
      <c r="C56" s="69">
        <f>$C$24/$C$34*100</f>
        <v>18.91235059760956</v>
      </c>
      <c r="D56" s="68">
        <f>$D$24/$D$34*100</f>
        <v>17.734693432725212</v>
      </c>
      <c r="E56" s="69">
        <f>$E$24/$E$34*100</f>
        <v>17.678102580764133</v>
      </c>
      <c r="F56" s="70"/>
      <c r="G56" s="68">
        <f t="shared" si="4"/>
        <v>-1.3959099058826787</v>
      </c>
      <c r="H56" s="69">
        <f t="shared" si="5"/>
        <v>5.659085196107938E-2</v>
      </c>
    </row>
    <row r="57" spans="1:8" x14ac:dyDescent="0.2">
      <c r="A57" s="20" t="s">
        <v>38</v>
      </c>
      <c r="B57" s="68">
        <f>$B$25/$B$34*100</f>
        <v>12.227003328732646</v>
      </c>
      <c r="C57" s="69">
        <f>$C$25/$C$34*100</f>
        <v>10.183266932270916</v>
      </c>
      <c r="D57" s="68">
        <f>$D$25/$D$34*100</f>
        <v>11.303646548529828</v>
      </c>
      <c r="E57" s="69">
        <f>$E$25/$E$34*100</f>
        <v>10.783185957271186</v>
      </c>
      <c r="F57" s="70"/>
      <c r="G57" s="68">
        <f t="shared" si="4"/>
        <v>2.0437363964617301</v>
      </c>
      <c r="H57" s="69">
        <f t="shared" si="5"/>
        <v>0.52046059125864197</v>
      </c>
    </row>
    <row r="58" spans="1:8" x14ac:dyDescent="0.2">
      <c r="A58" s="20" t="s">
        <v>39</v>
      </c>
      <c r="B58" s="68">
        <f>$B$26/$B$34*100</f>
        <v>2.228627100755054</v>
      </c>
      <c r="C58" s="69">
        <f>$C$26/$C$34*100</f>
        <v>1.9561752988047809</v>
      </c>
      <c r="D58" s="68">
        <f>$D$26/$D$34*100</f>
        <v>2.558904945617821</v>
      </c>
      <c r="E58" s="69">
        <f>$E$26/$E$34*100</f>
        <v>2.099560067087574</v>
      </c>
      <c r="F58" s="70"/>
      <c r="G58" s="68">
        <f t="shared" si="4"/>
        <v>0.27245180195027308</v>
      </c>
      <c r="H58" s="69">
        <f t="shared" si="5"/>
        <v>0.45934487853024697</v>
      </c>
    </row>
    <row r="59" spans="1:8" x14ac:dyDescent="0.2">
      <c r="A59" s="62" t="s">
        <v>40</v>
      </c>
      <c r="B59" s="74">
        <f>$B$27/$B$34*100</f>
        <v>0.21109036291304703</v>
      </c>
      <c r="C59" s="75">
        <f>$C$27/$C$34*100</f>
        <v>0.36653386454183268</v>
      </c>
      <c r="D59" s="74">
        <f>$D$27/$D$34*100</f>
        <v>0.24412040367052462</v>
      </c>
      <c r="E59" s="75">
        <f>$E$27/$E$34*100</f>
        <v>0.20459953811434745</v>
      </c>
      <c r="F59" s="76"/>
      <c r="G59" s="74">
        <f t="shared" si="4"/>
        <v>-0.15544350162878565</v>
      </c>
      <c r="H59" s="75">
        <f t="shared" si="5"/>
        <v>3.9520865556177176E-2</v>
      </c>
    </row>
    <row r="60" spans="1:8" x14ac:dyDescent="0.2">
      <c r="A60" s="20" t="s">
        <v>41</v>
      </c>
      <c r="B60" s="68">
        <f>$B$28/$B$34*100</f>
        <v>7.3069741008362429E-2</v>
      </c>
      <c r="C60" s="69">
        <f>$C$28/$C$34*100</f>
        <v>4.7808764940239043E-2</v>
      </c>
      <c r="D60" s="68">
        <f>$D$28/$D$34*100</f>
        <v>7.5197802916366963E-2</v>
      </c>
      <c r="E60" s="69">
        <f>$E$28/$E$34*100</f>
        <v>2.897761698615221E-2</v>
      </c>
      <c r="F60" s="70"/>
      <c r="G60" s="68">
        <f t="shared" si="4"/>
        <v>2.5260976068123386E-2</v>
      </c>
      <c r="H60" s="69">
        <f t="shared" si="5"/>
        <v>4.6220185930214749E-2</v>
      </c>
    </row>
    <row r="61" spans="1:8" x14ac:dyDescent="0.2">
      <c r="A61" s="20" t="s">
        <v>42</v>
      </c>
      <c r="B61" s="68">
        <f>$B$29/$B$34*100</f>
        <v>0.28416010392140945</v>
      </c>
      <c r="C61" s="69">
        <f>$C$29/$C$34*100</f>
        <v>0.26294820717131473</v>
      </c>
      <c r="D61" s="68">
        <f>$D$29/$D$34*100</f>
        <v>0.20379694413566121</v>
      </c>
      <c r="E61" s="69">
        <f>$E$29/$E$34*100</f>
        <v>0.18615923639588694</v>
      </c>
      <c r="F61" s="70"/>
      <c r="G61" s="68">
        <f t="shared" si="4"/>
        <v>2.1211896750094716E-2</v>
      </c>
      <c r="H61" s="69">
        <f t="shared" si="5"/>
        <v>1.7637707739774272E-2</v>
      </c>
    </row>
    <row r="62" spans="1:8" x14ac:dyDescent="0.2">
      <c r="A62" s="20" t="s">
        <v>43</v>
      </c>
      <c r="B62" s="68">
        <f>$B$30/$B$34*100</f>
        <v>2.1393196395226108</v>
      </c>
      <c r="C62" s="69">
        <f>$C$30/$C$34*100</f>
        <v>1.6015936254980081</v>
      </c>
      <c r="D62" s="68">
        <f>$D$30/$D$34*100</f>
        <v>1.656531310621417</v>
      </c>
      <c r="E62" s="69">
        <f>$E$30/$E$34*100</f>
        <v>1.2311096671086486</v>
      </c>
      <c r="F62" s="70"/>
      <c r="G62" s="68">
        <f t="shared" si="4"/>
        <v>0.53772601402460274</v>
      </c>
      <c r="H62" s="69">
        <f t="shared" si="5"/>
        <v>0.42542164351276845</v>
      </c>
    </row>
    <row r="63" spans="1:8" x14ac:dyDescent="0.2">
      <c r="A63" s="20" t="s">
        <v>44</v>
      </c>
      <c r="B63" s="68">
        <f>$B$31/$B$34*100</f>
        <v>4.8347811967199803</v>
      </c>
      <c r="C63" s="69">
        <f>$C$31/$C$34*100</f>
        <v>4.569721115537849</v>
      </c>
      <c r="D63" s="68">
        <f>$D$31/$D$34*100</f>
        <v>3.8852198173456269</v>
      </c>
      <c r="E63" s="69">
        <f>$E$31/$E$34*100</f>
        <v>3.983983280793109</v>
      </c>
      <c r="F63" s="70"/>
      <c r="G63" s="68">
        <f t="shared" si="4"/>
        <v>0.26506008118213131</v>
      </c>
      <c r="H63" s="69">
        <f t="shared" si="5"/>
        <v>-9.8763463447482103E-2</v>
      </c>
    </row>
    <row r="64" spans="1:8" x14ac:dyDescent="0.2">
      <c r="A64" s="20" t="s">
        <v>45</v>
      </c>
      <c r="B64" s="68">
        <f>$B$32/$B$34*100</f>
        <v>22.497361370463587</v>
      </c>
      <c r="C64" s="69">
        <f>$C$32/$C$34*100</f>
        <v>19.243027888446214</v>
      </c>
      <c r="D64" s="68">
        <f>$D$32/$D$34*100</f>
        <v>20.834150700756339</v>
      </c>
      <c r="E64" s="69">
        <f>$E$32/$E$34*100</f>
        <v>19.539694944722999</v>
      </c>
      <c r="F64" s="70"/>
      <c r="G64" s="68">
        <f t="shared" si="4"/>
        <v>3.2543334820173726</v>
      </c>
      <c r="H64" s="69">
        <f t="shared" si="5"/>
        <v>1.2944557560333401</v>
      </c>
    </row>
    <row r="65" spans="1:8" x14ac:dyDescent="0.2">
      <c r="A65" s="62" t="s">
        <v>26</v>
      </c>
      <c r="B65" s="74">
        <f>$B$33/$B$34*100</f>
        <v>4.311114719493383</v>
      </c>
      <c r="C65" s="75">
        <f>$C$33/$C$34*100</f>
        <v>3.6294820717131469</v>
      </c>
      <c r="D65" s="74">
        <f>$D$33/$D$34*100</f>
        <v>4.1958194380871419</v>
      </c>
      <c r="E65" s="75">
        <f>$E$33/$E$34*100</f>
        <v>3.7512842352982503</v>
      </c>
      <c r="F65" s="76"/>
      <c r="G65" s="74">
        <f t="shared" si="4"/>
        <v>0.68163264778023613</v>
      </c>
      <c r="H65" s="75">
        <f t="shared" si="5"/>
        <v>0.44453520278889158</v>
      </c>
    </row>
    <row r="66" spans="1:8" s="38" customFormat="1" x14ac:dyDescent="0.2">
      <c r="A66" s="12" t="s">
        <v>7</v>
      </c>
      <c r="B66" s="71">
        <f>SUM(B46:B65)</f>
        <v>100</v>
      </c>
      <c r="C66" s="72">
        <f>SUM(C46:C65)</f>
        <v>100</v>
      </c>
      <c r="D66" s="71">
        <f>SUM(D46:D65)</f>
        <v>100</v>
      </c>
      <c r="E66" s="72">
        <f>SUM(E46:E65)</f>
        <v>100</v>
      </c>
      <c r="F66" s="73"/>
      <c r="G66" s="71">
        <f t="shared" si="4"/>
        <v>0</v>
      </c>
      <c r="H66" s="72">
        <f t="shared" si="5"/>
        <v>0</v>
      </c>
    </row>
  </sheetData>
  <mergeCells count="16">
    <mergeCell ref="B1:J1"/>
    <mergeCell ref="B2:J2"/>
    <mergeCell ref="E4:G4"/>
    <mergeCell ref="B5:C5"/>
    <mergeCell ref="D5:E5"/>
    <mergeCell ref="G5:J5"/>
    <mergeCell ref="B45:C45"/>
    <mergeCell ref="D45:E45"/>
    <mergeCell ref="G45:H45"/>
    <mergeCell ref="B13:C13"/>
    <mergeCell ref="D13:E13"/>
    <mergeCell ref="G13:J13"/>
    <mergeCell ref="E36:G36"/>
    <mergeCell ref="B37:C37"/>
    <mergeCell ref="D37:E37"/>
    <mergeCell ref="G37:H37"/>
  </mergeCells>
  <printOptions horizontalCentered="1"/>
  <pageMargins left="0.39370078740157483" right="0.39370078740157483" top="0.39370078740157483" bottom="0.59055118110236227" header="0.39370078740157483" footer="0.19685039370078741"/>
  <pageSetup paperSize="9" scale="90"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71168A-0F87-4947-975E-DF299145333C}">
  <sheetPr>
    <pageSetUpPr fitToPage="1"/>
  </sheetPr>
  <dimension ref="A1:J75"/>
  <sheetViews>
    <sheetView tabSelected="1" workbookViewId="0">
      <selection activeCell="M1" sqref="M1"/>
    </sheetView>
  </sheetViews>
  <sheetFormatPr defaultRowHeight="12.75" x14ac:dyDescent="0.2"/>
  <cols>
    <col min="1" max="1" width="24.5703125" style="1" bestFit="1" customWidth="1"/>
    <col min="2" max="5" width="8.7109375" style="1"/>
    <col min="6" max="6" width="1.7109375" style="1" customWidth="1"/>
    <col min="7" max="256" width="8.7109375" style="1"/>
    <col min="257" max="257" width="25.7109375" style="1" customWidth="1"/>
    <col min="258" max="261" width="8.7109375" style="1"/>
    <col min="262" max="262" width="1.7109375" style="1" customWidth="1"/>
    <col min="263" max="512" width="8.7109375" style="1"/>
    <col min="513" max="513" width="25.7109375" style="1" customWidth="1"/>
    <col min="514" max="517" width="8.7109375" style="1"/>
    <col min="518" max="518" width="1.7109375" style="1" customWidth="1"/>
    <col min="519" max="768" width="8.7109375" style="1"/>
    <col min="769" max="769" width="25.7109375" style="1" customWidth="1"/>
    <col min="770" max="773" width="8.7109375" style="1"/>
    <col min="774" max="774" width="1.7109375" style="1" customWidth="1"/>
    <col min="775" max="1024" width="8.7109375" style="1"/>
    <col min="1025" max="1025" width="25.7109375" style="1" customWidth="1"/>
    <col min="1026" max="1029" width="8.7109375" style="1"/>
    <col min="1030" max="1030" width="1.7109375" style="1" customWidth="1"/>
    <col min="1031" max="1280" width="8.7109375" style="1"/>
    <col min="1281" max="1281" width="25.7109375" style="1" customWidth="1"/>
    <col min="1282" max="1285" width="8.7109375" style="1"/>
    <col min="1286" max="1286" width="1.7109375" style="1" customWidth="1"/>
    <col min="1287" max="1536" width="8.7109375" style="1"/>
    <col min="1537" max="1537" width="25.7109375" style="1" customWidth="1"/>
    <col min="1538" max="1541" width="8.7109375" style="1"/>
    <col min="1542" max="1542" width="1.7109375" style="1" customWidth="1"/>
    <col min="1543" max="1792" width="8.7109375" style="1"/>
    <col min="1793" max="1793" width="25.7109375" style="1" customWidth="1"/>
    <col min="1794" max="1797" width="8.7109375" style="1"/>
    <col min="1798" max="1798" width="1.7109375" style="1" customWidth="1"/>
    <col min="1799" max="2048" width="8.7109375" style="1"/>
    <col min="2049" max="2049" width="25.7109375" style="1" customWidth="1"/>
    <col min="2050" max="2053" width="8.7109375" style="1"/>
    <col min="2054" max="2054" width="1.7109375" style="1" customWidth="1"/>
    <col min="2055" max="2304" width="8.7109375" style="1"/>
    <col min="2305" max="2305" width="25.7109375" style="1" customWidth="1"/>
    <col min="2306" max="2309" width="8.7109375" style="1"/>
    <col min="2310" max="2310" width="1.7109375" style="1" customWidth="1"/>
    <col min="2311" max="2560" width="8.7109375" style="1"/>
    <col min="2561" max="2561" width="25.7109375" style="1" customWidth="1"/>
    <col min="2562" max="2565" width="8.7109375" style="1"/>
    <col min="2566" max="2566" width="1.7109375" style="1" customWidth="1"/>
    <col min="2567" max="2816" width="8.7109375" style="1"/>
    <col min="2817" max="2817" width="25.7109375" style="1" customWidth="1"/>
    <col min="2818" max="2821" width="8.7109375" style="1"/>
    <col min="2822" max="2822" width="1.7109375" style="1" customWidth="1"/>
    <col min="2823" max="3072" width="8.7109375" style="1"/>
    <col min="3073" max="3073" width="25.7109375" style="1" customWidth="1"/>
    <col min="3074" max="3077" width="8.7109375" style="1"/>
    <col min="3078" max="3078" width="1.7109375" style="1" customWidth="1"/>
    <col min="3079" max="3328" width="8.7109375" style="1"/>
    <col min="3329" max="3329" width="25.7109375" style="1" customWidth="1"/>
    <col min="3330" max="3333" width="8.7109375" style="1"/>
    <col min="3334" max="3334" width="1.7109375" style="1" customWidth="1"/>
    <col min="3335" max="3584" width="8.7109375" style="1"/>
    <col min="3585" max="3585" width="25.7109375" style="1" customWidth="1"/>
    <col min="3586" max="3589" width="8.7109375" style="1"/>
    <col min="3590" max="3590" width="1.7109375" style="1" customWidth="1"/>
    <col min="3591" max="3840" width="8.7109375" style="1"/>
    <col min="3841" max="3841" width="25.7109375" style="1" customWidth="1"/>
    <col min="3842" max="3845" width="8.7109375" style="1"/>
    <col min="3846" max="3846" width="1.7109375" style="1" customWidth="1"/>
    <col min="3847" max="4096" width="8.7109375" style="1"/>
    <col min="4097" max="4097" width="25.7109375" style="1" customWidth="1"/>
    <col min="4098" max="4101" width="8.7109375" style="1"/>
    <col min="4102" max="4102" width="1.7109375" style="1" customWidth="1"/>
    <col min="4103" max="4352" width="8.7109375" style="1"/>
    <col min="4353" max="4353" width="25.7109375" style="1" customWidth="1"/>
    <col min="4354" max="4357" width="8.7109375" style="1"/>
    <col min="4358" max="4358" width="1.7109375" style="1" customWidth="1"/>
    <col min="4359" max="4608" width="8.7109375" style="1"/>
    <col min="4609" max="4609" width="25.7109375" style="1" customWidth="1"/>
    <col min="4610" max="4613" width="8.7109375" style="1"/>
    <col min="4614" max="4614" width="1.7109375" style="1" customWidth="1"/>
    <col min="4615" max="4864" width="8.7109375" style="1"/>
    <col min="4865" max="4865" width="25.7109375" style="1" customWidth="1"/>
    <col min="4866" max="4869" width="8.7109375" style="1"/>
    <col min="4870" max="4870" width="1.7109375" style="1" customWidth="1"/>
    <col min="4871" max="5120" width="8.7109375" style="1"/>
    <col min="5121" max="5121" width="25.7109375" style="1" customWidth="1"/>
    <col min="5122" max="5125" width="8.7109375" style="1"/>
    <col min="5126" max="5126" width="1.7109375" style="1" customWidth="1"/>
    <col min="5127" max="5376" width="8.7109375" style="1"/>
    <col min="5377" max="5377" width="25.7109375" style="1" customWidth="1"/>
    <col min="5378" max="5381" width="8.7109375" style="1"/>
    <col min="5382" max="5382" width="1.7109375" style="1" customWidth="1"/>
    <col min="5383" max="5632" width="8.7109375" style="1"/>
    <col min="5633" max="5633" width="25.7109375" style="1" customWidth="1"/>
    <col min="5634" max="5637" width="8.7109375" style="1"/>
    <col min="5638" max="5638" width="1.7109375" style="1" customWidth="1"/>
    <col min="5639" max="5888" width="8.7109375" style="1"/>
    <col min="5889" max="5889" width="25.7109375" style="1" customWidth="1"/>
    <col min="5890" max="5893" width="8.7109375" style="1"/>
    <col min="5894" max="5894" width="1.7109375" style="1" customWidth="1"/>
    <col min="5895" max="6144" width="8.7109375" style="1"/>
    <col min="6145" max="6145" width="25.7109375" style="1" customWidth="1"/>
    <col min="6146" max="6149" width="8.7109375" style="1"/>
    <col min="6150" max="6150" width="1.7109375" style="1" customWidth="1"/>
    <col min="6151" max="6400" width="8.7109375" style="1"/>
    <col min="6401" max="6401" width="25.7109375" style="1" customWidth="1"/>
    <col min="6402" max="6405" width="8.7109375" style="1"/>
    <col min="6406" max="6406" width="1.7109375" style="1" customWidth="1"/>
    <col min="6407" max="6656" width="8.7109375" style="1"/>
    <col min="6657" max="6657" width="25.7109375" style="1" customWidth="1"/>
    <col min="6658" max="6661" width="8.7109375" style="1"/>
    <col min="6662" max="6662" width="1.7109375" style="1" customWidth="1"/>
    <col min="6663" max="6912" width="8.7109375" style="1"/>
    <col min="6913" max="6913" width="25.7109375" style="1" customWidth="1"/>
    <col min="6914" max="6917" width="8.7109375" style="1"/>
    <col min="6918" max="6918" width="1.7109375" style="1" customWidth="1"/>
    <col min="6919" max="7168" width="8.7109375" style="1"/>
    <col min="7169" max="7169" width="25.7109375" style="1" customWidth="1"/>
    <col min="7170" max="7173" width="8.7109375" style="1"/>
    <col min="7174" max="7174" width="1.7109375" style="1" customWidth="1"/>
    <col min="7175" max="7424" width="8.7109375" style="1"/>
    <col min="7425" max="7425" width="25.7109375" style="1" customWidth="1"/>
    <col min="7426" max="7429" width="8.7109375" style="1"/>
    <col min="7430" max="7430" width="1.7109375" style="1" customWidth="1"/>
    <col min="7431" max="7680" width="8.7109375" style="1"/>
    <col min="7681" max="7681" width="25.7109375" style="1" customWidth="1"/>
    <col min="7682" max="7685" width="8.7109375" style="1"/>
    <col min="7686" max="7686" width="1.7109375" style="1" customWidth="1"/>
    <col min="7687" max="7936" width="8.7109375" style="1"/>
    <col min="7937" max="7937" width="25.7109375" style="1" customWidth="1"/>
    <col min="7938" max="7941" width="8.7109375" style="1"/>
    <col min="7942" max="7942" width="1.7109375" style="1" customWidth="1"/>
    <col min="7943" max="8192" width="8.7109375" style="1"/>
    <col min="8193" max="8193" width="25.7109375" style="1" customWidth="1"/>
    <col min="8194" max="8197" width="8.7109375" style="1"/>
    <col min="8198" max="8198" width="1.7109375" style="1" customWidth="1"/>
    <col min="8199" max="8448" width="8.7109375" style="1"/>
    <col min="8449" max="8449" width="25.7109375" style="1" customWidth="1"/>
    <col min="8450" max="8453" width="8.7109375" style="1"/>
    <col min="8454" max="8454" width="1.7109375" style="1" customWidth="1"/>
    <col min="8455" max="8704" width="8.7109375" style="1"/>
    <col min="8705" max="8705" width="25.7109375" style="1" customWidth="1"/>
    <col min="8706" max="8709" width="8.7109375" style="1"/>
    <col min="8710" max="8710" width="1.7109375" style="1" customWidth="1"/>
    <col min="8711" max="8960" width="8.7109375" style="1"/>
    <col min="8961" max="8961" width="25.7109375" style="1" customWidth="1"/>
    <col min="8962" max="8965" width="8.7109375" style="1"/>
    <col min="8966" max="8966" width="1.7109375" style="1" customWidth="1"/>
    <col min="8967" max="9216" width="8.7109375" style="1"/>
    <col min="9217" max="9217" width="25.7109375" style="1" customWidth="1"/>
    <col min="9218" max="9221" width="8.7109375" style="1"/>
    <col min="9222" max="9222" width="1.7109375" style="1" customWidth="1"/>
    <col min="9223" max="9472" width="8.7109375" style="1"/>
    <col min="9473" max="9473" width="25.7109375" style="1" customWidth="1"/>
    <col min="9474" max="9477" width="8.7109375" style="1"/>
    <col min="9478" max="9478" width="1.7109375" style="1" customWidth="1"/>
    <col min="9479" max="9728" width="8.7109375" style="1"/>
    <col min="9729" max="9729" width="25.7109375" style="1" customWidth="1"/>
    <col min="9730" max="9733" width="8.7109375" style="1"/>
    <col min="9734" max="9734" width="1.7109375" style="1" customWidth="1"/>
    <col min="9735" max="9984" width="8.7109375" style="1"/>
    <col min="9985" max="9985" width="25.7109375" style="1" customWidth="1"/>
    <col min="9986" max="9989" width="8.7109375" style="1"/>
    <col min="9990" max="9990" width="1.7109375" style="1" customWidth="1"/>
    <col min="9991" max="10240" width="8.7109375" style="1"/>
    <col min="10241" max="10241" width="25.7109375" style="1" customWidth="1"/>
    <col min="10242" max="10245" width="8.7109375" style="1"/>
    <col min="10246" max="10246" width="1.7109375" style="1" customWidth="1"/>
    <col min="10247" max="10496" width="8.7109375" style="1"/>
    <col min="10497" max="10497" width="25.7109375" style="1" customWidth="1"/>
    <col min="10498" max="10501" width="8.7109375" style="1"/>
    <col min="10502" max="10502" width="1.7109375" style="1" customWidth="1"/>
    <col min="10503" max="10752" width="8.7109375" style="1"/>
    <col min="10753" max="10753" width="25.7109375" style="1" customWidth="1"/>
    <col min="10754" max="10757" width="8.7109375" style="1"/>
    <col min="10758" max="10758" width="1.7109375" style="1" customWidth="1"/>
    <col min="10759" max="11008" width="8.7109375" style="1"/>
    <col min="11009" max="11009" width="25.7109375" style="1" customWidth="1"/>
    <col min="11010" max="11013" width="8.7109375" style="1"/>
    <col min="11014" max="11014" width="1.7109375" style="1" customWidth="1"/>
    <col min="11015" max="11264" width="8.7109375" style="1"/>
    <col min="11265" max="11265" width="25.7109375" style="1" customWidth="1"/>
    <col min="11266" max="11269" width="8.7109375" style="1"/>
    <col min="11270" max="11270" width="1.7109375" style="1" customWidth="1"/>
    <col min="11271" max="11520" width="8.7109375" style="1"/>
    <col min="11521" max="11521" width="25.7109375" style="1" customWidth="1"/>
    <col min="11522" max="11525" width="8.7109375" style="1"/>
    <col min="11526" max="11526" width="1.7109375" style="1" customWidth="1"/>
    <col min="11527" max="11776" width="8.7109375" style="1"/>
    <col min="11777" max="11777" width="25.7109375" style="1" customWidth="1"/>
    <col min="11778" max="11781" width="8.7109375" style="1"/>
    <col min="11782" max="11782" width="1.7109375" style="1" customWidth="1"/>
    <col min="11783" max="12032" width="8.7109375" style="1"/>
    <col min="12033" max="12033" width="25.7109375" style="1" customWidth="1"/>
    <col min="12034" max="12037" width="8.7109375" style="1"/>
    <col min="12038" max="12038" width="1.7109375" style="1" customWidth="1"/>
    <col min="12039" max="12288" width="8.7109375" style="1"/>
    <col min="12289" max="12289" width="25.7109375" style="1" customWidth="1"/>
    <col min="12290" max="12293" width="8.7109375" style="1"/>
    <col min="12294" max="12294" width="1.7109375" style="1" customWidth="1"/>
    <col min="12295" max="12544" width="8.7109375" style="1"/>
    <col min="12545" max="12545" width="25.7109375" style="1" customWidth="1"/>
    <col min="12546" max="12549" width="8.7109375" style="1"/>
    <col min="12550" max="12550" width="1.7109375" style="1" customWidth="1"/>
    <col min="12551" max="12800" width="8.7109375" style="1"/>
    <col min="12801" max="12801" width="25.7109375" style="1" customWidth="1"/>
    <col min="12802" max="12805" width="8.7109375" style="1"/>
    <col min="12806" max="12806" width="1.7109375" style="1" customWidth="1"/>
    <col min="12807" max="13056" width="8.7109375" style="1"/>
    <col min="13057" max="13057" width="25.7109375" style="1" customWidth="1"/>
    <col min="13058" max="13061" width="8.7109375" style="1"/>
    <col min="13062" max="13062" width="1.7109375" style="1" customWidth="1"/>
    <col min="13063" max="13312" width="8.7109375" style="1"/>
    <col min="13313" max="13313" width="25.7109375" style="1" customWidth="1"/>
    <col min="13314" max="13317" width="8.7109375" style="1"/>
    <col min="13318" max="13318" width="1.7109375" style="1" customWidth="1"/>
    <col min="13319" max="13568" width="8.7109375" style="1"/>
    <col min="13569" max="13569" width="25.7109375" style="1" customWidth="1"/>
    <col min="13570" max="13573" width="8.7109375" style="1"/>
    <col min="13574" max="13574" width="1.7109375" style="1" customWidth="1"/>
    <col min="13575" max="13824" width="8.7109375" style="1"/>
    <col min="13825" max="13825" width="25.7109375" style="1" customWidth="1"/>
    <col min="13826" max="13829" width="8.7109375" style="1"/>
    <col min="13830" max="13830" width="1.7109375" style="1" customWidth="1"/>
    <col min="13831" max="14080" width="8.7109375" style="1"/>
    <col min="14081" max="14081" width="25.7109375" style="1" customWidth="1"/>
    <col min="14082" max="14085" width="8.7109375" style="1"/>
    <col min="14086" max="14086" width="1.7109375" style="1" customWidth="1"/>
    <col min="14087" max="14336" width="8.7109375" style="1"/>
    <col min="14337" max="14337" width="25.7109375" style="1" customWidth="1"/>
    <col min="14338" max="14341" width="8.7109375" style="1"/>
    <col min="14342" max="14342" width="1.7109375" style="1" customWidth="1"/>
    <col min="14343" max="14592" width="8.7109375" style="1"/>
    <col min="14593" max="14593" width="25.7109375" style="1" customWidth="1"/>
    <col min="14594" max="14597" width="8.7109375" style="1"/>
    <col min="14598" max="14598" width="1.7109375" style="1" customWidth="1"/>
    <col min="14599" max="14848" width="8.7109375" style="1"/>
    <col min="14849" max="14849" width="25.7109375" style="1" customWidth="1"/>
    <col min="14850" max="14853" width="8.7109375" style="1"/>
    <col min="14854" max="14854" width="1.7109375" style="1" customWidth="1"/>
    <col min="14855" max="15104" width="8.7109375" style="1"/>
    <col min="15105" max="15105" width="25.7109375" style="1" customWidth="1"/>
    <col min="15106" max="15109" width="8.7109375" style="1"/>
    <col min="15110" max="15110" width="1.7109375" style="1" customWidth="1"/>
    <col min="15111" max="15360" width="8.7109375" style="1"/>
    <col min="15361" max="15361" width="25.7109375" style="1" customWidth="1"/>
    <col min="15362" max="15365" width="8.7109375" style="1"/>
    <col min="15366" max="15366" width="1.7109375" style="1" customWidth="1"/>
    <col min="15367" max="15616" width="8.7109375" style="1"/>
    <col min="15617" max="15617" width="25.7109375" style="1" customWidth="1"/>
    <col min="15618" max="15621" width="8.7109375" style="1"/>
    <col min="15622" max="15622" width="1.7109375" style="1" customWidth="1"/>
    <col min="15623" max="15872" width="8.7109375" style="1"/>
    <col min="15873" max="15873" width="25.7109375" style="1" customWidth="1"/>
    <col min="15874" max="15877" width="8.7109375" style="1"/>
    <col min="15878" max="15878" width="1.7109375" style="1" customWidth="1"/>
    <col min="15879" max="16128" width="8.7109375" style="1"/>
    <col min="16129" max="16129" width="25.7109375" style="1" customWidth="1"/>
    <col min="16130" max="16133" width="8.7109375" style="1"/>
    <col min="16134" max="16134" width="1.7109375" style="1" customWidth="1"/>
    <col min="16135" max="16384" width="8.7109375" style="1"/>
  </cols>
  <sheetData>
    <row r="1" spans="1:10" s="44" customFormat="1" ht="20.25" x14ac:dyDescent="0.3">
      <c r="A1" s="52" t="s">
        <v>19</v>
      </c>
      <c r="B1" s="174" t="s">
        <v>48</v>
      </c>
      <c r="C1" s="175"/>
      <c r="D1" s="175"/>
      <c r="E1" s="175"/>
      <c r="F1" s="175"/>
      <c r="G1" s="175"/>
      <c r="H1" s="175"/>
      <c r="I1" s="175"/>
      <c r="J1" s="175"/>
    </row>
    <row r="2" spans="1:10" s="44" customFormat="1" ht="20.25" x14ac:dyDescent="0.3">
      <c r="A2" s="52" t="s">
        <v>21</v>
      </c>
      <c r="B2" s="176" t="s">
        <v>3</v>
      </c>
      <c r="C2" s="177"/>
      <c r="D2" s="177"/>
      <c r="E2" s="177"/>
      <c r="F2" s="177"/>
      <c r="G2" s="177"/>
      <c r="H2" s="177"/>
      <c r="I2" s="177"/>
      <c r="J2" s="177"/>
    </row>
    <row r="4" spans="1:10" x14ac:dyDescent="0.2">
      <c r="A4" s="10"/>
      <c r="B4" s="170" t="s">
        <v>4</v>
      </c>
      <c r="C4" s="171"/>
      <c r="D4" s="170" t="s">
        <v>5</v>
      </c>
      <c r="E4" s="171"/>
      <c r="F4" s="11"/>
      <c r="G4" s="170" t="s">
        <v>6</v>
      </c>
      <c r="H4" s="172"/>
      <c r="I4" s="172"/>
      <c r="J4" s="171"/>
    </row>
    <row r="5" spans="1:10" x14ac:dyDescent="0.2">
      <c r="A5" s="12" t="s">
        <v>7</v>
      </c>
      <c r="B5" s="13">
        <f>VALUE(RIGHT(B2, 4))</f>
        <v>2020</v>
      </c>
      <c r="C5" s="14">
        <f>B5-1</f>
        <v>2019</v>
      </c>
      <c r="D5" s="13">
        <f>B5</f>
        <v>2020</v>
      </c>
      <c r="E5" s="14">
        <f>C5</f>
        <v>2019</v>
      </c>
      <c r="F5" s="15"/>
      <c r="G5" s="13" t="s">
        <v>8</v>
      </c>
      <c r="H5" s="14" t="s">
        <v>5</v>
      </c>
      <c r="I5" s="13" t="s">
        <v>8</v>
      </c>
      <c r="J5" s="14" t="s">
        <v>5</v>
      </c>
    </row>
    <row r="6" spans="1:10" x14ac:dyDescent="0.2">
      <c r="A6" s="20" t="s">
        <v>49</v>
      </c>
      <c r="B6" s="55">
        <v>0</v>
      </c>
      <c r="C6" s="56">
        <v>3</v>
      </c>
      <c r="D6" s="55">
        <v>5</v>
      </c>
      <c r="E6" s="56">
        <v>23</v>
      </c>
      <c r="F6" s="57"/>
      <c r="G6" s="55">
        <f t="shared" ref="G6:G69" si="0">B6-C6</f>
        <v>-3</v>
      </c>
      <c r="H6" s="56">
        <f t="shared" ref="H6:H69" si="1">D6-E6</f>
        <v>-18</v>
      </c>
      <c r="I6" s="77">
        <f t="shared" ref="I6:I69" si="2">IF(C6=0, "-", IF(G6/C6&lt;10, G6/C6, "&gt;999%"))</f>
        <v>-1</v>
      </c>
      <c r="J6" s="78">
        <f t="shared" ref="J6:J69" si="3">IF(E6=0, "-", IF(H6/E6&lt;10, H6/E6, "&gt;999%"))</f>
        <v>-0.78260869565217395</v>
      </c>
    </row>
    <row r="7" spans="1:10" x14ac:dyDescent="0.2">
      <c r="A7" s="20" t="s">
        <v>50</v>
      </c>
      <c r="B7" s="55">
        <v>0</v>
      </c>
      <c r="C7" s="56">
        <v>1</v>
      </c>
      <c r="D7" s="55">
        <v>0</v>
      </c>
      <c r="E7" s="56">
        <v>4</v>
      </c>
      <c r="F7" s="57"/>
      <c r="G7" s="55">
        <f t="shared" si="0"/>
        <v>-1</v>
      </c>
      <c r="H7" s="56">
        <f t="shared" si="1"/>
        <v>-4</v>
      </c>
      <c r="I7" s="77">
        <f t="shared" si="2"/>
        <v>-1</v>
      </c>
      <c r="J7" s="78">
        <f t="shared" si="3"/>
        <v>-1</v>
      </c>
    </row>
    <row r="8" spans="1:10" x14ac:dyDescent="0.2">
      <c r="A8" s="20" t="s">
        <v>51</v>
      </c>
      <c r="B8" s="55">
        <v>0</v>
      </c>
      <c r="C8" s="56">
        <v>1</v>
      </c>
      <c r="D8" s="55">
        <v>2</v>
      </c>
      <c r="E8" s="56">
        <v>9</v>
      </c>
      <c r="F8" s="57"/>
      <c r="G8" s="55">
        <f t="shared" si="0"/>
        <v>-1</v>
      </c>
      <c r="H8" s="56">
        <f t="shared" si="1"/>
        <v>-7</v>
      </c>
      <c r="I8" s="77">
        <f t="shared" si="2"/>
        <v>-1</v>
      </c>
      <c r="J8" s="78">
        <f t="shared" si="3"/>
        <v>-0.77777777777777779</v>
      </c>
    </row>
    <row r="9" spans="1:10" x14ac:dyDescent="0.2">
      <c r="A9" s="20" t="s">
        <v>52</v>
      </c>
      <c r="B9" s="55">
        <v>346</v>
      </c>
      <c r="C9" s="56">
        <v>189</v>
      </c>
      <c r="D9" s="55">
        <v>1134</v>
      </c>
      <c r="E9" s="56">
        <v>1191</v>
      </c>
      <c r="F9" s="57"/>
      <c r="G9" s="55">
        <f t="shared" si="0"/>
        <v>157</v>
      </c>
      <c r="H9" s="56">
        <f t="shared" si="1"/>
        <v>-57</v>
      </c>
      <c r="I9" s="77">
        <f t="shared" si="2"/>
        <v>0.8306878306878307</v>
      </c>
      <c r="J9" s="78">
        <f t="shared" si="3"/>
        <v>-4.7858942065491183E-2</v>
      </c>
    </row>
    <row r="10" spans="1:10" x14ac:dyDescent="0.2">
      <c r="A10" s="20" t="s">
        <v>53</v>
      </c>
      <c r="B10" s="55">
        <v>7</v>
      </c>
      <c r="C10" s="56">
        <v>7</v>
      </c>
      <c r="D10" s="55">
        <v>22</v>
      </c>
      <c r="E10" s="56">
        <v>27</v>
      </c>
      <c r="F10" s="57"/>
      <c r="G10" s="55">
        <f t="shared" si="0"/>
        <v>0</v>
      </c>
      <c r="H10" s="56">
        <f t="shared" si="1"/>
        <v>-5</v>
      </c>
      <c r="I10" s="77">
        <f t="shared" si="2"/>
        <v>0</v>
      </c>
      <c r="J10" s="78">
        <f t="shared" si="3"/>
        <v>-0.18518518518518517</v>
      </c>
    </row>
    <row r="11" spans="1:10" x14ac:dyDescent="0.2">
      <c r="A11" s="20" t="s">
        <v>54</v>
      </c>
      <c r="B11" s="55">
        <v>539</v>
      </c>
      <c r="C11" s="56">
        <v>391</v>
      </c>
      <c r="D11" s="55">
        <v>1897</v>
      </c>
      <c r="E11" s="56">
        <v>1782</v>
      </c>
      <c r="F11" s="57"/>
      <c r="G11" s="55">
        <f t="shared" si="0"/>
        <v>148</v>
      </c>
      <c r="H11" s="56">
        <f t="shared" si="1"/>
        <v>115</v>
      </c>
      <c r="I11" s="77">
        <f t="shared" si="2"/>
        <v>0.37851662404092073</v>
      </c>
      <c r="J11" s="78">
        <f t="shared" si="3"/>
        <v>6.4534231200897865E-2</v>
      </c>
    </row>
    <row r="12" spans="1:10" x14ac:dyDescent="0.2">
      <c r="A12" s="20" t="s">
        <v>55</v>
      </c>
      <c r="B12" s="55">
        <v>6</v>
      </c>
      <c r="C12" s="56">
        <v>2</v>
      </c>
      <c r="D12" s="55">
        <v>18</v>
      </c>
      <c r="E12" s="56">
        <v>20</v>
      </c>
      <c r="F12" s="57"/>
      <c r="G12" s="55">
        <f t="shared" si="0"/>
        <v>4</v>
      </c>
      <c r="H12" s="56">
        <f t="shared" si="1"/>
        <v>-2</v>
      </c>
      <c r="I12" s="77">
        <f t="shared" si="2"/>
        <v>2</v>
      </c>
      <c r="J12" s="78">
        <f t="shared" si="3"/>
        <v>-0.1</v>
      </c>
    </row>
    <row r="13" spans="1:10" x14ac:dyDescent="0.2">
      <c r="A13" s="20" t="s">
        <v>56</v>
      </c>
      <c r="B13" s="55">
        <v>7</v>
      </c>
      <c r="C13" s="56">
        <v>6</v>
      </c>
      <c r="D13" s="55">
        <v>14</v>
      </c>
      <c r="E13" s="56">
        <v>23</v>
      </c>
      <c r="F13" s="57"/>
      <c r="G13" s="55">
        <f t="shared" si="0"/>
        <v>1</v>
      </c>
      <c r="H13" s="56">
        <f t="shared" si="1"/>
        <v>-9</v>
      </c>
      <c r="I13" s="77">
        <f t="shared" si="2"/>
        <v>0.16666666666666666</v>
      </c>
      <c r="J13" s="78">
        <f t="shared" si="3"/>
        <v>-0.39130434782608697</v>
      </c>
    </row>
    <row r="14" spans="1:10" x14ac:dyDescent="0.2">
      <c r="A14" s="20" t="s">
        <v>57</v>
      </c>
      <c r="B14" s="55">
        <v>2</v>
      </c>
      <c r="C14" s="56">
        <v>5</v>
      </c>
      <c r="D14" s="55">
        <v>27</v>
      </c>
      <c r="E14" s="56">
        <v>27</v>
      </c>
      <c r="F14" s="57"/>
      <c r="G14" s="55">
        <f t="shared" si="0"/>
        <v>-3</v>
      </c>
      <c r="H14" s="56">
        <f t="shared" si="1"/>
        <v>0</v>
      </c>
      <c r="I14" s="77">
        <f t="shared" si="2"/>
        <v>-0.6</v>
      </c>
      <c r="J14" s="78">
        <f t="shared" si="3"/>
        <v>0</v>
      </c>
    </row>
    <row r="15" spans="1:10" x14ac:dyDescent="0.2">
      <c r="A15" s="20" t="s">
        <v>58</v>
      </c>
      <c r="B15" s="55">
        <v>6</v>
      </c>
      <c r="C15" s="56">
        <v>7</v>
      </c>
      <c r="D15" s="55">
        <v>29</v>
      </c>
      <c r="E15" s="56">
        <v>57</v>
      </c>
      <c r="F15" s="57"/>
      <c r="G15" s="55">
        <f t="shared" si="0"/>
        <v>-1</v>
      </c>
      <c r="H15" s="56">
        <f t="shared" si="1"/>
        <v>-28</v>
      </c>
      <c r="I15" s="77">
        <f t="shared" si="2"/>
        <v>-0.14285714285714285</v>
      </c>
      <c r="J15" s="78">
        <f t="shared" si="3"/>
        <v>-0.49122807017543857</v>
      </c>
    </row>
    <row r="16" spans="1:10" x14ac:dyDescent="0.2">
      <c r="A16" s="20" t="s">
        <v>59</v>
      </c>
      <c r="B16" s="55">
        <v>19</v>
      </c>
      <c r="C16" s="56">
        <v>22</v>
      </c>
      <c r="D16" s="55">
        <v>76</v>
      </c>
      <c r="E16" s="56">
        <v>104</v>
      </c>
      <c r="F16" s="57"/>
      <c r="G16" s="55">
        <f t="shared" si="0"/>
        <v>-3</v>
      </c>
      <c r="H16" s="56">
        <f t="shared" si="1"/>
        <v>-28</v>
      </c>
      <c r="I16" s="77">
        <f t="shared" si="2"/>
        <v>-0.13636363636363635</v>
      </c>
      <c r="J16" s="78">
        <f t="shared" si="3"/>
        <v>-0.26923076923076922</v>
      </c>
    </row>
    <row r="17" spans="1:10" x14ac:dyDescent="0.2">
      <c r="A17" s="20" t="s">
        <v>60</v>
      </c>
      <c r="B17" s="55">
        <v>1536</v>
      </c>
      <c r="C17" s="56">
        <v>1332</v>
      </c>
      <c r="D17" s="55">
        <v>5140</v>
      </c>
      <c r="E17" s="56">
        <v>6013</v>
      </c>
      <c r="F17" s="57"/>
      <c r="G17" s="55">
        <f t="shared" si="0"/>
        <v>204</v>
      </c>
      <c r="H17" s="56">
        <f t="shared" si="1"/>
        <v>-873</v>
      </c>
      <c r="I17" s="77">
        <f t="shared" si="2"/>
        <v>0.15315315315315314</v>
      </c>
      <c r="J17" s="78">
        <f t="shared" si="3"/>
        <v>-0.14518543156494262</v>
      </c>
    </row>
    <row r="18" spans="1:10" x14ac:dyDescent="0.2">
      <c r="A18" s="20" t="s">
        <v>61</v>
      </c>
      <c r="B18" s="55">
        <v>1</v>
      </c>
      <c r="C18" s="56">
        <v>0</v>
      </c>
      <c r="D18" s="55">
        <v>2</v>
      </c>
      <c r="E18" s="56">
        <v>0</v>
      </c>
      <c r="F18" s="57"/>
      <c r="G18" s="55">
        <f t="shared" si="0"/>
        <v>1</v>
      </c>
      <c r="H18" s="56">
        <f t="shared" si="1"/>
        <v>2</v>
      </c>
      <c r="I18" s="77" t="str">
        <f t="shared" si="2"/>
        <v>-</v>
      </c>
      <c r="J18" s="78" t="str">
        <f t="shared" si="3"/>
        <v>-</v>
      </c>
    </row>
    <row r="19" spans="1:10" x14ac:dyDescent="0.2">
      <c r="A19" s="20" t="s">
        <v>62</v>
      </c>
      <c r="B19" s="55">
        <v>77</v>
      </c>
      <c r="C19" s="56">
        <v>73</v>
      </c>
      <c r="D19" s="55">
        <v>264</v>
      </c>
      <c r="E19" s="56">
        <v>212</v>
      </c>
      <c r="F19" s="57"/>
      <c r="G19" s="55">
        <f t="shared" si="0"/>
        <v>4</v>
      </c>
      <c r="H19" s="56">
        <f t="shared" si="1"/>
        <v>52</v>
      </c>
      <c r="I19" s="77">
        <f t="shared" si="2"/>
        <v>5.4794520547945202E-2</v>
      </c>
      <c r="J19" s="78">
        <f t="shared" si="3"/>
        <v>0.24528301886792453</v>
      </c>
    </row>
    <row r="20" spans="1:10" x14ac:dyDescent="0.2">
      <c r="A20" s="20" t="s">
        <v>63</v>
      </c>
      <c r="B20" s="55">
        <v>109</v>
      </c>
      <c r="C20" s="56">
        <v>42</v>
      </c>
      <c r="D20" s="55">
        <v>393</v>
      </c>
      <c r="E20" s="56">
        <v>147</v>
      </c>
      <c r="F20" s="57"/>
      <c r="G20" s="55">
        <f t="shared" si="0"/>
        <v>67</v>
      </c>
      <c r="H20" s="56">
        <f t="shared" si="1"/>
        <v>246</v>
      </c>
      <c r="I20" s="77">
        <f t="shared" si="2"/>
        <v>1.5952380952380953</v>
      </c>
      <c r="J20" s="78">
        <f t="shared" si="3"/>
        <v>1.6734693877551021</v>
      </c>
    </row>
    <row r="21" spans="1:10" x14ac:dyDescent="0.2">
      <c r="A21" s="20" t="s">
        <v>64</v>
      </c>
      <c r="B21" s="55">
        <v>416</v>
      </c>
      <c r="C21" s="56">
        <v>791</v>
      </c>
      <c r="D21" s="55">
        <v>2872</v>
      </c>
      <c r="E21" s="56">
        <v>4462</v>
      </c>
      <c r="F21" s="57"/>
      <c r="G21" s="55">
        <f t="shared" si="0"/>
        <v>-375</v>
      </c>
      <c r="H21" s="56">
        <f t="shared" si="1"/>
        <v>-1590</v>
      </c>
      <c r="I21" s="77">
        <f t="shared" si="2"/>
        <v>-0.47408343868520858</v>
      </c>
      <c r="J21" s="78">
        <f t="shared" si="3"/>
        <v>-0.3563424473330345</v>
      </c>
    </row>
    <row r="22" spans="1:10" x14ac:dyDescent="0.2">
      <c r="A22" s="20" t="s">
        <v>65</v>
      </c>
      <c r="B22" s="55">
        <v>686</v>
      </c>
      <c r="C22" s="56">
        <v>1192</v>
      </c>
      <c r="D22" s="55">
        <v>3146</v>
      </c>
      <c r="E22" s="56">
        <v>4609</v>
      </c>
      <c r="F22" s="57"/>
      <c r="G22" s="55">
        <f t="shared" si="0"/>
        <v>-506</v>
      </c>
      <c r="H22" s="56">
        <f t="shared" si="1"/>
        <v>-1463</v>
      </c>
      <c r="I22" s="77">
        <f t="shared" si="2"/>
        <v>-0.42449664429530204</v>
      </c>
      <c r="J22" s="78">
        <f t="shared" si="3"/>
        <v>-0.31742243436754175</v>
      </c>
    </row>
    <row r="23" spans="1:10" x14ac:dyDescent="0.2">
      <c r="A23" s="20" t="s">
        <v>66</v>
      </c>
      <c r="B23" s="55">
        <v>1739</v>
      </c>
      <c r="C23" s="56">
        <v>2194</v>
      </c>
      <c r="D23" s="55">
        <v>6496</v>
      </c>
      <c r="E23" s="56">
        <v>10461</v>
      </c>
      <c r="F23" s="57"/>
      <c r="G23" s="55">
        <f t="shared" si="0"/>
        <v>-455</v>
      </c>
      <c r="H23" s="56">
        <f t="shared" si="1"/>
        <v>-3965</v>
      </c>
      <c r="I23" s="77">
        <f t="shared" si="2"/>
        <v>-0.20738377392889698</v>
      </c>
      <c r="J23" s="78">
        <f t="shared" si="3"/>
        <v>-0.37902686167670396</v>
      </c>
    </row>
    <row r="24" spans="1:10" x14ac:dyDescent="0.2">
      <c r="A24" s="20" t="s">
        <v>67</v>
      </c>
      <c r="B24" s="55">
        <v>0</v>
      </c>
      <c r="C24" s="56">
        <v>2</v>
      </c>
      <c r="D24" s="55">
        <v>3</v>
      </c>
      <c r="E24" s="56">
        <v>6</v>
      </c>
      <c r="F24" s="57"/>
      <c r="G24" s="55">
        <f t="shared" si="0"/>
        <v>-2</v>
      </c>
      <c r="H24" s="56">
        <f t="shared" si="1"/>
        <v>-3</v>
      </c>
      <c r="I24" s="77">
        <f t="shared" si="2"/>
        <v>-1</v>
      </c>
      <c r="J24" s="78">
        <f t="shared" si="3"/>
        <v>-0.5</v>
      </c>
    </row>
    <row r="25" spans="1:10" x14ac:dyDescent="0.2">
      <c r="A25" s="20" t="s">
        <v>68</v>
      </c>
      <c r="B25" s="55">
        <v>916</v>
      </c>
      <c r="C25" s="56">
        <v>959</v>
      </c>
      <c r="D25" s="55">
        <v>3158</v>
      </c>
      <c r="E25" s="56">
        <v>3806</v>
      </c>
      <c r="F25" s="57"/>
      <c r="G25" s="55">
        <f t="shared" si="0"/>
        <v>-43</v>
      </c>
      <c r="H25" s="56">
        <f t="shared" si="1"/>
        <v>-648</v>
      </c>
      <c r="I25" s="77">
        <f t="shared" si="2"/>
        <v>-4.4838373305526591E-2</v>
      </c>
      <c r="J25" s="78">
        <f t="shared" si="3"/>
        <v>-0.17025748817656333</v>
      </c>
    </row>
    <row r="26" spans="1:10" x14ac:dyDescent="0.2">
      <c r="A26" s="20" t="s">
        <v>69</v>
      </c>
      <c r="B26" s="55">
        <v>0</v>
      </c>
      <c r="C26" s="56">
        <v>0</v>
      </c>
      <c r="D26" s="55">
        <v>3</v>
      </c>
      <c r="E26" s="56">
        <v>0</v>
      </c>
      <c r="F26" s="57"/>
      <c r="G26" s="55">
        <f t="shared" si="0"/>
        <v>0</v>
      </c>
      <c r="H26" s="56">
        <f t="shared" si="1"/>
        <v>3</v>
      </c>
      <c r="I26" s="77" t="str">
        <f t="shared" si="2"/>
        <v>-</v>
      </c>
      <c r="J26" s="78" t="str">
        <f t="shared" si="3"/>
        <v>-</v>
      </c>
    </row>
    <row r="27" spans="1:10" x14ac:dyDescent="0.2">
      <c r="A27" s="20" t="s">
        <v>70</v>
      </c>
      <c r="B27" s="55">
        <v>49</v>
      </c>
      <c r="C27" s="56">
        <v>56</v>
      </c>
      <c r="D27" s="55">
        <v>166</v>
      </c>
      <c r="E27" s="56">
        <v>227</v>
      </c>
      <c r="F27" s="57"/>
      <c r="G27" s="55">
        <f t="shared" si="0"/>
        <v>-7</v>
      </c>
      <c r="H27" s="56">
        <f t="shared" si="1"/>
        <v>-61</v>
      </c>
      <c r="I27" s="77">
        <f t="shared" si="2"/>
        <v>-0.125</v>
      </c>
      <c r="J27" s="78">
        <f t="shared" si="3"/>
        <v>-0.2687224669603524</v>
      </c>
    </row>
    <row r="28" spans="1:10" x14ac:dyDescent="0.2">
      <c r="A28" s="20" t="s">
        <v>71</v>
      </c>
      <c r="B28" s="55">
        <v>135</v>
      </c>
      <c r="C28" s="56">
        <v>128</v>
      </c>
      <c r="D28" s="55">
        <v>403</v>
      </c>
      <c r="E28" s="56">
        <v>457</v>
      </c>
      <c r="F28" s="57"/>
      <c r="G28" s="55">
        <f t="shared" si="0"/>
        <v>7</v>
      </c>
      <c r="H28" s="56">
        <f t="shared" si="1"/>
        <v>-54</v>
      </c>
      <c r="I28" s="77">
        <f t="shared" si="2"/>
        <v>5.46875E-2</v>
      </c>
      <c r="J28" s="78">
        <f t="shared" si="3"/>
        <v>-0.11816192560175055</v>
      </c>
    </row>
    <row r="29" spans="1:10" x14ac:dyDescent="0.2">
      <c r="A29" s="20" t="s">
        <v>72</v>
      </c>
      <c r="B29" s="55">
        <v>954</v>
      </c>
      <c r="C29" s="56">
        <v>1281</v>
      </c>
      <c r="D29" s="55">
        <v>4494</v>
      </c>
      <c r="E29" s="56">
        <v>5417</v>
      </c>
      <c r="F29" s="57"/>
      <c r="G29" s="55">
        <f t="shared" si="0"/>
        <v>-327</v>
      </c>
      <c r="H29" s="56">
        <f t="shared" si="1"/>
        <v>-923</v>
      </c>
      <c r="I29" s="77">
        <f t="shared" si="2"/>
        <v>-0.25526932084309134</v>
      </c>
      <c r="J29" s="78">
        <f t="shared" si="3"/>
        <v>-0.1703895144914159</v>
      </c>
    </row>
    <row r="30" spans="1:10" x14ac:dyDescent="0.2">
      <c r="A30" s="20" t="s">
        <v>73</v>
      </c>
      <c r="B30" s="55">
        <v>3</v>
      </c>
      <c r="C30" s="56">
        <v>3</v>
      </c>
      <c r="D30" s="55">
        <v>8</v>
      </c>
      <c r="E30" s="56">
        <v>23</v>
      </c>
      <c r="F30" s="57"/>
      <c r="G30" s="55">
        <f t="shared" si="0"/>
        <v>0</v>
      </c>
      <c r="H30" s="56">
        <f t="shared" si="1"/>
        <v>-15</v>
      </c>
      <c r="I30" s="77">
        <f t="shared" si="2"/>
        <v>0</v>
      </c>
      <c r="J30" s="78">
        <f t="shared" si="3"/>
        <v>-0.65217391304347827</v>
      </c>
    </row>
    <row r="31" spans="1:10" x14ac:dyDescent="0.2">
      <c r="A31" s="20" t="s">
        <v>74</v>
      </c>
      <c r="B31" s="55">
        <v>219</v>
      </c>
      <c r="C31" s="56">
        <v>205</v>
      </c>
      <c r="D31" s="55">
        <v>634</v>
      </c>
      <c r="E31" s="56">
        <v>852</v>
      </c>
      <c r="F31" s="57"/>
      <c r="G31" s="55">
        <f t="shared" si="0"/>
        <v>14</v>
      </c>
      <c r="H31" s="56">
        <f t="shared" si="1"/>
        <v>-218</v>
      </c>
      <c r="I31" s="77">
        <f t="shared" si="2"/>
        <v>6.8292682926829273E-2</v>
      </c>
      <c r="J31" s="78">
        <f t="shared" si="3"/>
        <v>-0.25586854460093894</v>
      </c>
    </row>
    <row r="32" spans="1:10" x14ac:dyDescent="0.2">
      <c r="A32" s="20" t="s">
        <v>75</v>
      </c>
      <c r="B32" s="55">
        <v>230</v>
      </c>
      <c r="C32" s="56">
        <v>174</v>
      </c>
      <c r="D32" s="55">
        <v>647</v>
      </c>
      <c r="E32" s="56">
        <v>626</v>
      </c>
      <c r="F32" s="57"/>
      <c r="G32" s="55">
        <f t="shared" si="0"/>
        <v>56</v>
      </c>
      <c r="H32" s="56">
        <f t="shared" si="1"/>
        <v>21</v>
      </c>
      <c r="I32" s="77">
        <f t="shared" si="2"/>
        <v>0.32183908045977011</v>
      </c>
      <c r="J32" s="78">
        <f t="shared" si="3"/>
        <v>3.3546325878594248E-2</v>
      </c>
    </row>
    <row r="33" spans="1:10" x14ac:dyDescent="0.2">
      <c r="A33" s="20" t="s">
        <v>76</v>
      </c>
      <c r="B33" s="55">
        <v>264</v>
      </c>
      <c r="C33" s="56">
        <v>131</v>
      </c>
      <c r="D33" s="55">
        <v>824</v>
      </c>
      <c r="E33" s="56">
        <v>800</v>
      </c>
      <c r="F33" s="57"/>
      <c r="G33" s="55">
        <f t="shared" si="0"/>
        <v>133</v>
      </c>
      <c r="H33" s="56">
        <f t="shared" si="1"/>
        <v>24</v>
      </c>
      <c r="I33" s="77">
        <f t="shared" si="2"/>
        <v>1.0152671755725191</v>
      </c>
      <c r="J33" s="78">
        <f t="shared" si="3"/>
        <v>0.03</v>
      </c>
    </row>
    <row r="34" spans="1:10" x14ac:dyDescent="0.2">
      <c r="A34" s="20" t="s">
        <v>77</v>
      </c>
      <c r="B34" s="55">
        <v>4</v>
      </c>
      <c r="C34" s="56">
        <v>3</v>
      </c>
      <c r="D34" s="55">
        <v>8</v>
      </c>
      <c r="E34" s="56">
        <v>5</v>
      </c>
      <c r="F34" s="57"/>
      <c r="G34" s="55">
        <f t="shared" si="0"/>
        <v>1</v>
      </c>
      <c r="H34" s="56">
        <f t="shared" si="1"/>
        <v>3</v>
      </c>
      <c r="I34" s="77">
        <f t="shared" si="2"/>
        <v>0.33333333333333331</v>
      </c>
      <c r="J34" s="78">
        <f t="shared" si="3"/>
        <v>0.6</v>
      </c>
    </row>
    <row r="35" spans="1:10" x14ac:dyDescent="0.2">
      <c r="A35" s="20" t="s">
        <v>78</v>
      </c>
      <c r="B35" s="55">
        <v>9</v>
      </c>
      <c r="C35" s="56">
        <v>6</v>
      </c>
      <c r="D35" s="55">
        <v>30</v>
      </c>
      <c r="E35" s="56">
        <v>39</v>
      </c>
      <c r="F35" s="57"/>
      <c r="G35" s="55">
        <f t="shared" si="0"/>
        <v>3</v>
      </c>
      <c r="H35" s="56">
        <f t="shared" si="1"/>
        <v>-9</v>
      </c>
      <c r="I35" s="77">
        <f t="shared" si="2"/>
        <v>0.5</v>
      </c>
      <c r="J35" s="78">
        <f t="shared" si="3"/>
        <v>-0.23076923076923078</v>
      </c>
    </row>
    <row r="36" spans="1:10" x14ac:dyDescent="0.2">
      <c r="A36" s="20" t="s">
        <v>79</v>
      </c>
      <c r="B36" s="55">
        <v>2361</v>
      </c>
      <c r="C36" s="56">
        <v>2354</v>
      </c>
      <c r="D36" s="55">
        <v>8802</v>
      </c>
      <c r="E36" s="56">
        <v>11879</v>
      </c>
      <c r="F36" s="57"/>
      <c r="G36" s="55">
        <f t="shared" si="0"/>
        <v>7</v>
      </c>
      <c r="H36" s="56">
        <f t="shared" si="1"/>
        <v>-3077</v>
      </c>
      <c r="I36" s="77">
        <f t="shared" si="2"/>
        <v>2.9736618521665251E-3</v>
      </c>
      <c r="J36" s="78">
        <f t="shared" si="3"/>
        <v>-0.25902853775570334</v>
      </c>
    </row>
    <row r="37" spans="1:10" x14ac:dyDescent="0.2">
      <c r="A37" s="20" t="s">
        <v>80</v>
      </c>
      <c r="B37" s="55">
        <v>0</v>
      </c>
      <c r="C37" s="56">
        <v>3</v>
      </c>
      <c r="D37" s="55">
        <v>2</v>
      </c>
      <c r="E37" s="56">
        <v>9</v>
      </c>
      <c r="F37" s="57"/>
      <c r="G37" s="55">
        <f t="shared" si="0"/>
        <v>-3</v>
      </c>
      <c r="H37" s="56">
        <f t="shared" si="1"/>
        <v>-7</v>
      </c>
      <c r="I37" s="77">
        <f t="shared" si="2"/>
        <v>-1</v>
      </c>
      <c r="J37" s="78">
        <f t="shared" si="3"/>
        <v>-0.77777777777777779</v>
      </c>
    </row>
    <row r="38" spans="1:10" x14ac:dyDescent="0.2">
      <c r="A38" s="20" t="s">
        <v>81</v>
      </c>
      <c r="B38" s="55">
        <v>755</v>
      </c>
      <c r="C38" s="56">
        <v>537</v>
      </c>
      <c r="D38" s="55">
        <v>2192</v>
      </c>
      <c r="E38" s="56">
        <v>2262</v>
      </c>
      <c r="F38" s="57"/>
      <c r="G38" s="55">
        <f t="shared" si="0"/>
        <v>218</v>
      </c>
      <c r="H38" s="56">
        <f t="shared" si="1"/>
        <v>-70</v>
      </c>
      <c r="I38" s="77">
        <f t="shared" si="2"/>
        <v>0.4059590316573557</v>
      </c>
      <c r="J38" s="78">
        <f t="shared" si="3"/>
        <v>-3.0946065428824051E-2</v>
      </c>
    </row>
    <row r="39" spans="1:10" x14ac:dyDescent="0.2">
      <c r="A39" s="20" t="s">
        <v>82</v>
      </c>
      <c r="B39" s="55">
        <v>166</v>
      </c>
      <c r="C39" s="56">
        <v>109</v>
      </c>
      <c r="D39" s="55">
        <v>617</v>
      </c>
      <c r="E39" s="56">
        <v>663</v>
      </c>
      <c r="F39" s="57"/>
      <c r="G39" s="55">
        <f t="shared" si="0"/>
        <v>57</v>
      </c>
      <c r="H39" s="56">
        <f t="shared" si="1"/>
        <v>-46</v>
      </c>
      <c r="I39" s="77">
        <f t="shared" si="2"/>
        <v>0.52293577981651373</v>
      </c>
      <c r="J39" s="78">
        <f t="shared" si="3"/>
        <v>-6.9381598793363503E-2</v>
      </c>
    </row>
    <row r="40" spans="1:10" x14ac:dyDescent="0.2">
      <c r="A40" s="20" t="s">
        <v>83</v>
      </c>
      <c r="B40" s="55">
        <v>320</v>
      </c>
      <c r="C40" s="56">
        <v>295</v>
      </c>
      <c r="D40" s="55">
        <v>1391</v>
      </c>
      <c r="E40" s="56">
        <v>1098</v>
      </c>
      <c r="F40" s="57"/>
      <c r="G40" s="55">
        <f t="shared" si="0"/>
        <v>25</v>
      </c>
      <c r="H40" s="56">
        <f t="shared" si="1"/>
        <v>293</v>
      </c>
      <c r="I40" s="77">
        <f t="shared" si="2"/>
        <v>8.4745762711864403E-2</v>
      </c>
      <c r="J40" s="78">
        <f t="shared" si="3"/>
        <v>0.2668488160291439</v>
      </c>
    </row>
    <row r="41" spans="1:10" x14ac:dyDescent="0.2">
      <c r="A41" s="20" t="s">
        <v>84</v>
      </c>
      <c r="B41" s="55">
        <v>133</v>
      </c>
      <c r="C41" s="56">
        <v>49</v>
      </c>
      <c r="D41" s="55">
        <v>398</v>
      </c>
      <c r="E41" s="56">
        <v>337</v>
      </c>
      <c r="F41" s="57"/>
      <c r="G41" s="55">
        <f t="shared" si="0"/>
        <v>84</v>
      </c>
      <c r="H41" s="56">
        <f t="shared" si="1"/>
        <v>61</v>
      </c>
      <c r="I41" s="77">
        <f t="shared" si="2"/>
        <v>1.7142857142857142</v>
      </c>
      <c r="J41" s="78">
        <f t="shared" si="3"/>
        <v>0.18100890207715134</v>
      </c>
    </row>
    <row r="42" spans="1:10" x14ac:dyDescent="0.2">
      <c r="A42" s="20" t="s">
        <v>85</v>
      </c>
      <c r="B42" s="55">
        <v>2055</v>
      </c>
      <c r="C42" s="56">
        <v>2568</v>
      </c>
      <c r="D42" s="55">
        <v>7766</v>
      </c>
      <c r="E42" s="56">
        <v>11202</v>
      </c>
      <c r="F42" s="57"/>
      <c r="G42" s="55">
        <f t="shared" si="0"/>
        <v>-513</v>
      </c>
      <c r="H42" s="56">
        <f t="shared" si="1"/>
        <v>-3436</v>
      </c>
      <c r="I42" s="77">
        <f t="shared" si="2"/>
        <v>-0.19976635514018692</v>
      </c>
      <c r="J42" s="78">
        <f t="shared" si="3"/>
        <v>-0.30673094090341013</v>
      </c>
    </row>
    <row r="43" spans="1:10" x14ac:dyDescent="0.2">
      <c r="A43" s="20" t="s">
        <v>86</v>
      </c>
      <c r="B43" s="55">
        <v>0</v>
      </c>
      <c r="C43" s="56">
        <v>0</v>
      </c>
      <c r="D43" s="55">
        <v>1</v>
      </c>
      <c r="E43" s="56">
        <v>2</v>
      </c>
      <c r="F43" s="57"/>
      <c r="G43" s="55">
        <f t="shared" si="0"/>
        <v>0</v>
      </c>
      <c r="H43" s="56">
        <f t="shared" si="1"/>
        <v>-1</v>
      </c>
      <c r="I43" s="77" t="str">
        <f t="shared" si="2"/>
        <v>-</v>
      </c>
      <c r="J43" s="78">
        <f t="shared" si="3"/>
        <v>-0.5</v>
      </c>
    </row>
    <row r="44" spans="1:10" x14ac:dyDescent="0.2">
      <c r="A44" s="20" t="s">
        <v>87</v>
      </c>
      <c r="B44" s="55">
        <v>922</v>
      </c>
      <c r="C44" s="56">
        <v>1321</v>
      </c>
      <c r="D44" s="55">
        <v>3856</v>
      </c>
      <c r="E44" s="56">
        <v>5513</v>
      </c>
      <c r="F44" s="57"/>
      <c r="G44" s="55">
        <f t="shared" si="0"/>
        <v>-399</v>
      </c>
      <c r="H44" s="56">
        <f t="shared" si="1"/>
        <v>-1657</v>
      </c>
      <c r="I44" s="77">
        <f t="shared" si="2"/>
        <v>-0.30204390613171839</v>
      </c>
      <c r="J44" s="78">
        <f t="shared" si="3"/>
        <v>-0.30056230727371669</v>
      </c>
    </row>
    <row r="45" spans="1:10" x14ac:dyDescent="0.2">
      <c r="A45" s="20" t="s">
        <v>88</v>
      </c>
      <c r="B45" s="55">
        <v>38</v>
      </c>
      <c r="C45" s="56">
        <v>58</v>
      </c>
      <c r="D45" s="55">
        <v>112</v>
      </c>
      <c r="E45" s="56">
        <v>145</v>
      </c>
      <c r="F45" s="57"/>
      <c r="G45" s="55">
        <f t="shared" si="0"/>
        <v>-20</v>
      </c>
      <c r="H45" s="56">
        <f t="shared" si="1"/>
        <v>-33</v>
      </c>
      <c r="I45" s="77">
        <f t="shared" si="2"/>
        <v>-0.34482758620689657</v>
      </c>
      <c r="J45" s="78">
        <f t="shared" si="3"/>
        <v>-0.22758620689655173</v>
      </c>
    </row>
    <row r="46" spans="1:10" x14ac:dyDescent="0.2">
      <c r="A46" s="20" t="s">
        <v>89</v>
      </c>
      <c r="B46" s="55">
        <v>102</v>
      </c>
      <c r="C46" s="56">
        <v>70</v>
      </c>
      <c r="D46" s="55">
        <v>353</v>
      </c>
      <c r="E46" s="56">
        <v>312</v>
      </c>
      <c r="F46" s="57"/>
      <c r="G46" s="55">
        <f t="shared" si="0"/>
        <v>32</v>
      </c>
      <c r="H46" s="56">
        <f t="shared" si="1"/>
        <v>41</v>
      </c>
      <c r="I46" s="77">
        <f t="shared" si="2"/>
        <v>0.45714285714285713</v>
      </c>
      <c r="J46" s="78">
        <f t="shared" si="3"/>
        <v>0.13141025641025642</v>
      </c>
    </row>
    <row r="47" spans="1:10" x14ac:dyDescent="0.2">
      <c r="A47" s="20" t="s">
        <v>90</v>
      </c>
      <c r="B47" s="55">
        <v>199</v>
      </c>
      <c r="C47" s="56">
        <v>78</v>
      </c>
      <c r="D47" s="55">
        <v>527</v>
      </c>
      <c r="E47" s="56">
        <v>366</v>
      </c>
      <c r="F47" s="57"/>
      <c r="G47" s="55">
        <f t="shared" si="0"/>
        <v>121</v>
      </c>
      <c r="H47" s="56">
        <f t="shared" si="1"/>
        <v>161</v>
      </c>
      <c r="I47" s="77">
        <f t="shared" si="2"/>
        <v>1.5512820512820513</v>
      </c>
      <c r="J47" s="78">
        <f t="shared" si="3"/>
        <v>0.43989071038251365</v>
      </c>
    </row>
    <row r="48" spans="1:10" x14ac:dyDescent="0.2">
      <c r="A48" s="20" t="s">
        <v>91</v>
      </c>
      <c r="B48" s="55">
        <v>154</v>
      </c>
      <c r="C48" s="56">
        <v>147</v>
      </c>
      <c r="D48" s="55">
        <v>480</v>
      </c>
      <c r="E48" s="56">
        <v>631</v>
      </c>
      <c r="F48" s="57"/>
      <c r="G48" s="55">
        <f t="shared" si="0"/>
        <v>7</v>
      </c>
      <c r="H48" s="56">
        <f t="shared" si="1"/>
        <v>-151</v>
      </c>
      <c r="I48" s="77">
        <f t="shared" si="2"/>
        <v>4.7619047619047616E-2</v>
      </c>
      <c r="J48" s="78">
        <f t="shared" si="3"/>
        <v>-0.2393026941362916</v>
      </c>
    </row>
    <row r="49" spans="1:10" x14ac:dyDescent="0.2">
      <c r="A49" s="20" t="s">
        <v>92</v>
      </c>
      <c r="B49" s="55">
        <v>0</v>
      </c>
      <c r="C49" s="56">
        <v>0</v>
      </c>
      <c r="D49" s="55">
        <v>5</v>
      </c>
      <c r="E49" s="56">
        <v>1</v>
      </c>
      <c r="F49" s="57"/>
      <c r="G49" s="55">
        <f t="shared" si="0"/>
        <v>0</v>
      </c>
      <c r="H49" s="56">
        <f t="shared" si="1"/>
        <v>4</v>
      </c>
      <c r="I49" s="77" t="str">
        <f t="shared" si="2"/>
        <v>-</v>
      </c>
      <c r="J49" s="78">
        <f t="shared" si="3"/>
        <v>4</v>
      </c>
    </row>
    <row r="50" spans="1:10" x14ac:dyDescent="0.2">
      <c r="A50" s="20" t="s">
        <v>93</v>
      </c>
      <c r="B50" s="55">
        <v>109</v>
      </c>
      <c r="C50" s="56">
        <v>79</v>
      </c>
      <c r="D50" s="55">
        <v>375</v>
      </c>
      <c r="E50" s="56">
        <v>413</v>
      </c>
      <c r="F50" s="57"/>
      <c r="G50" s="55">
        <f t="shared" si="0"/>
        <v>30</v>
      </c>
      <c r="H50" s="56">
        <f t="shared" si="1"/>
        <v>-38</v>
      </c>
      <c r="I50" s="77">
        <f t="shared" si="2"/>
        <v>0.379746835443038</v>
      </c>
      <c r="J50" s="78">
        <f t="shared" si="3"/>
        <v>-9.2009685230024216E-2</v>
      </c>
    </row>
    <row r="51" spans="1:10" x14ac:dyDescent="0.2">
      <c r="A51" s="20" t="s">
        <v>94</v>
      </c>
      <c r="B51" s="55">
        <v>50</v>
      </c>
      <c r="C51" s="56">
        <v>0</v>
      </c>
      <c r="D51" s="55">
        <v>176</v>
      </c>
      <c r="E51" s="56">
        <v>0</v>
      </c>
      <c r="F51" s="57"/>
      <c r="G51" s="55">
        <f t="shared" si="0"/>
        <v>50</v>
      </c>
      <c r="H51" s="56">
        <f t="shared" si="1"/>
        <v>176</v>
      </c>
      <c r="I51" s="77" t="str">
        <f t="shared" si="2"/>
        <v>-</v>
      </c>
      <c r="J51" s="78" t="str">
        <f t="shared" si="3"/>
        <v>-</v>
      </c>
    </row>
    <row r="52" spans="1:10" x14ac:dyDescent="0.2">
      <c r="A52" s="20" t="s">
        <v>95</v>
      </c>
      <c r="B52" s="55">
        <v>684</v>
      </c>
      <c r="C52" s="56">
        <v>662</v>
      </c>
      <c r="D52" s="55">
        <v>2623</v>
      </c>
      <c r="E52" s="56">
        <v>3424</v>
      </c>
      <c r="F52" s="57"/>
      <c r="G52" s="55">
        <f t="shared" si="0"/>
        <v>22</v>
      </c>
      <c r="H52" s="56">
        <f t="shared" si="1"/>
        <v>-801</v>
      </c>
      <c r="I52" s="77">
        <f t="shared" si="2"/>
        <v>3.3232628398791542E-2</v>
      </c>
      <c r="J52" s="78">
        <f t="shared" si="3"/>
        <v>-0.23393691588785046</v>
      </c>
    </row>
    <row r="53" spans="1:10" x14ac:dyDescent="0.2">
      <c r="A53" s="20" t="s">
        <v>96</v>
      </c>
      <c r="B53" s="55">
        <v>293</v>
      </c>
      <c r="C53" s="56">
        <v>275</v>
      </c>
      <c r="D53" s="55">
        <v>1248</v>
      </c>
      <c r="E53" s="56">
        <v>1175</v>
      </c>
      <c r="F53" s="57"/>
      <c r="G53" s="55">
        <f t="shared" si="0"/>
        <v>18</v>
      </c>
      <c r="H53" s="56">
        <f t="shared" si="1"/>
        <v>73</v>
      </c>
      <c r="I53" s="77">
        <f t="shared" si="2"/>
        <v>6.545454545454546E-2</v>
      </c>
      <c r="J53" s="78">
        <f t="shared" si="3"/>
        <v>6.2127659574468086E-2</v>
      </c>
    </row>
    <row r="54" spans="1:10" x14ac:dyDescent="0.2">
      <c r="A54" s="20" t="s">
        <v>97</v>
      </c>
      <c r="B54" s="55">
        <v>5858</v>
      </c>
      <c r="C54" s="56">
        <v>5277</v>
      </c>
      <c r="D54" s="55">
        <v>21857</v>
      </c>
      <c r="E54" s="56">
        <v>24208</v>
      </c>
      <c r="F54" s="57"/>
      <c r="G54" s="55">
        <f t="shared" si="0"/>
        <v>581</v>
      </c>
      <c r="H54" s="56">
        <f t="shared" si="1"/>
        <v>-2351</v>
      </c>
      <c r="I54" s="77">
        <f t="shared" si="2"/>
        <v>0.11010043585370476</v>
      </c>
      <c r="J54" s="78">
        <f t="shared" si="3"/>
        <v>-9.7116655651024453E-2</v>
      </c>
    </row>
    <row r="55" spans="1:10" x14ac:dyDescent="0.2">
      <c r="A55" s="20" t="s">
        <v>98</v>
      </c>
      <c r="B55" s="55">
        <v>1120</v>
      </c>
      <c r="C55" s="56">
        <v>1116</v>
      </c>
      <c r="D55" s="55">
        <v>3366</v>
      </c>
      <c r="E55" s="56">
        <v>4650</v>
      </c>
      <c r="F55" s="57"/>
      <c r="G55" s="55">
        <f t="shared" si="0"/>
        <v>4</v>
      </c>
      <c r="H55" s="56">
        <f t="shared" si="1"/>
        <v>-1284</v>
      </c>
      <c r="I55" s="77">
        <f t="shared" si="2"/>
        <v>3.5842293906810036E-3</v>
      </c>
      <c r="J55" s="78">
        <f t="shared" si="3"/>
        <v>-0.27612903225806451</v>
      </c>
    </row>
    <row r="56" spans="1:10" x14ac:dyDescent="0.2">
      <c r="A56" s="20" t="s">
        <v>99</v>
      </c>
      <c r="B56" s="55">
        <v>177</v>
      </c>
      <c r="C56" s="56">
        <v>109</v>
      </c>
      <c r="D56" s="55">
        <v>486</v>
      </c>
      <c r="E56" s="56">
        <v>504</v>
      </c>
      <c r="F56" s="57"/>
      <c r="G56" s="55">
        <f t="shared" si="0"/>
        <v>68</v>
      </c>
      <c r="H56" s="56">
        <f t="shared" si="1"/>
        <v>-18</v>
      </c>
      <c r="I56" s="77">
        <f t="shared" si="2"/>
        <v>0.62385321100917435</v>
      </c>
      <c r="J56" s="78">
        <f t="shared" si="3"/>
        <v>-3.5714285714285712E-2</v>
      </c>
    </row>
    <row r="57" spans="1:10" x14ac:dyDescent="0.2">
      <c r="A57" s="62" t="s">
        <v>100</v>
      </c>
      <c r="B57" s="63">
        <v>10</v>
      </c>
      <c r="C57" s="64">
        <v>11</v>
      </c>
      <c r="D57" s="63">
        <v>58</v>
      </c>
      <c r="E57" s="64">
        <v>54</v>
      </c>
      <c r="F57" s="65"/>
      <c r="G57" s="63">
        <f t="shared" si="0"/>
        <v>-1</v>
      </c>
      <c r="H57" s="64">
        <f t="shared" si="1"/>
        <v>4</v>
      </c>
      <c r="I57" s="79">
        <f t="shared" si="2"/>
        <v>-9.0909090909090912E-2</v>
      </c>
      <c r="J57" s="80">
        <f t="shared" si="3"/>
        <v>7.407407407407407E-2</v>
      </c>
    </row>
    <row r="58" spans="1:10" x14ac:dyDescent="0.2">
      <c r="A58" s="20" t="s">
        <v>101</v>
      </c>
      <c r="B58" s="55">
        <v>0</v>
      </c>
      <c r="C58" s="56">
        <v>0</v>
      </c>
      <c r="D58" s="55">
        <v>0</v>
      </c>
      <c r="E58" s="56">
        <v>3</v>
      </c>
      <c r="F58" s="57"/>
      <c r="G58" s="55">
        <f t="shared" si="0"/>
        <v>0</v>
      </c>
      <c r="H58" s="56">
        <f t="shared" si="1"/>
        <v>-3</v>
      </c>
      <c r="I58" s="77" t="str">
        <f t="shared" si="2"/>
        <v>-</v>
      </c>
      <c r="J58" s="78">
        <f t="shared" si="3"/>
        <v>-1</v>
      </c>
    </row>
    <row r="59" spans="1:10" x14ac:dyDescent="0.2">
      <c r="A59" s="20" t="s">
        <v>102</v>
      </c>
      <c r="B59" s="55">
        <v>4</v>
      </c>
      <c r="C59" s="56">
        <v>10</v>
      </c>
      <c r="D59" s="55">
        <v>20</v>
      </c>
      <c r="E59" s="56">
        <v>18</v>
      </c>
      <c r="F59" s="57"/>
      <c r="G59" s="55">
        <f t="shared" si="0"/>
        <v>-6</v>
      </c>
      <c r="H59" s="56">
        <f t="shared" si="1"/>
        <v>2</v>
      </c>
      <c r="I59" s="77">
        <f t="shared" si="2"/>
        <v>-0.6</v>
      </c>
      <c r="J59" s="78">
        <f t="shared" si="3"/>
        <v>0.1111111111111111</v>
      </c>
    </row>
    <row r="60" spans="1:10" x14ac:dyDescent="0.2">
      <c r="A60" s="20" t="s">
        <v>103</v>
      </c>
      <c r="B60" s="55">
        <v>99</v>
      </c>
      <c r="C60" s="56">
        <v>103</v>
      </c>
      <c r="D60" s="55">
        <v>352</v>
      </c>
      <c r="E60" s="56">
        <v>397</v>
      </c>
      <c r="F60" s="57"/>
      <c r="G60" s="55">
        <f t="shared" si="0"/>
        <v>-4</v>
      </c>
      <c r="H60" s="56">
        <f t="shared" si="1"/>
        <v>-45</v>
      </c>
      <c r="I60" s="77">
        <f t="shared" si="2"/>
        <v>-3.8834951456310676E-2</v>
      </c>
      <c r="J60" s="78">
        <f t="shared" si="3"/>
        <v>-0.11335012594458438</v>
      </c>
    </row>
    <row r="61" spans="1:10" x14ac:dyDescent="0.2">
      <c r="A61" s="20" t="s">
        <v>104</v>
      </c>
      <c r="B61" s="55">
        <v>172</v>
      </c>
      <c r="C61" s="56">
        <v>133</v>
      </c>
      <c r="D61" s="55">
        <v>520</v>
      </c>
      <c r="E61" s="56">
        <v>538</v>
      </c>
      <c r="F61" s="57"/>
      <c r="G61" s="55">
        <f t="shared" si="0"/>
        <v>39</v>
      </c>
      <c r="H61" s="56">
        <f t="shared" si="1"/>
        <v>-18</v>
      </c>
      <c r="I61" s="77">
        <f t="shared" si="2"/>
        <v>0.2932330827067669</v>
      </c>
      <c r="J61" s="78">
        <f t="shared" si="3"/>
        <v>-3.3457249070631967E-2</v>
      </c>
    </row>
    <row r="62" spans="1:10" x14ac:dyDescent="0.2">
      <c r="A62" s="20" t="s">
        <v>105</v>
      </c>
      <c r="B62" s="55">
        <v>2</v>
      </c>
      <c r="C62" s="56">
        <v>0</v>
      </c>
      <c r="D62" s="55">
        <v>11</v>
      </c>
      <c r="E62" s="56">
        <v>9</v>
      </c>
      <c r="F62" s="57"/>
      <c r="G62" s="55">
        <f t="shared" si="0"/>
        <v>2</v>
      </c>
      <c r="H62" s="56">
        <f t="shared" si="1"/>
        <v>2</v>
      </c>
      <c r="I62" s="77" t="str">
        <f t="shared" si="2"/>
        <v>-</v>
      </c>
      <c r="J62" s="78">
        <f t="shared" si="3"/>
        <v>0.22222222222222221</v>
      </c>
    </row>
    <row r="63" spans="1:10" x14ac:dyDescent="0.2">
      <c r="A63" s="20" t="s">
        <v>106</v>
      </c>
      <c r="B63" s="55">
        <v>1</v>
      </c>
      <c r="C63" s="56">
        <v>0</v>
      </c>
      <c r="D63" s="55">
        <v>2</v>
      </c>
      <c r="E63" s="56">
        <v>1</v>
      </c>
      <c r="F63" s="57"/>
      <c r="G63" s="55">
        <f t="shared" si="0"/>
        <v>1</v>
      </c>
      <c r="H63" s="56">
        <f t="shared" si="1"/>
        <v>1</v>
      </c>
      <c r="I63" s="77" t="str">
        <f t="shared" si="2"/>
        <v>-</v>
      </c>
      <c r="J63" s="78">
        <f t="shared" si="3"/>
        <v>1</v>
      </c>
    </row>
    <row r="64" spans="1:10" x14ac:dyDescent="0.2">
      <c r="A64" s="20" t="s">
        <v>107</v>
      </c>
      <c r="B64" s="55">
        <v>312</v>
      </c>
      <c r="C64" s="56">
        <v>226</v>
      </c>
      <c r="D64" s="55">
        <v>1027</v>
      </c>
      <c r="E64" s="56">
        <v>998</v>
      </c>
      <c r="F64" s="57"/>
      <c r="G64" s="55">
        <f t="shared" si="0"/>
        <v>86</v>
      </c>
      <c r="H64" s="56">
        <f t="shared" si="1"/>
        <v>29</v>
      </c>
      <c r="I64" s="77">
        <f t="shared" si="2"/>
        <v>0.38053097345132741</v>
      </c>
      <c r="J64" s="78">
        <f t="shared" si="3"/>
        <v>2.9058116232464931E-2</v>
      </c>
    </row>
    <row r="65" spans="1:10" x14ac:dyDescent="0.2">
      <c r="A65" s="20" t="s">
        <v>108</v>
      </c>
      <c r="B65" s="55">
        <v>62</v>
      </c>
      <c r="C65" s="56">
        <v>36</v>
      </c>
      <c r="D65" s="55">
        <v>238</v>
      </c>
      <c r="E65" s="56">
        <v>212</v>
      </c>
      <c r="F65" s="57"/>
      <c r="G65" s="55">
        <f t="shared" si="0"/>
        <v>26</v>
      </c>
      <c r="H65" s="56">
        <f t="shared" si="1"/>
        <v>26</v>
      </c>
      <c r="I65" s="77">
        <f t="shared" si="2"/>
        <v>0.72222222222222221</v>
      </c>
      <c r="J65" s="78">
        <f t="shared" si="3"/>
        <v>0.12264150943396226</v>
      </c>
    </row>
    <row r="66" spans="1:10" x14ac:dyDescent="0.2">
      <c r="A66" s="20" t="s">
        <v>109</v>
      </c>
      <c r="B66" s="55">
        <v>45</v>
      </c>
      <c r="C66" s="56">
        <v>48</v>
      </c>
      <c r="D66" s="55">
        <v>210</v>
      </c>
      <c r="E66" s="56">
        <v>285</v>
      </c>
      <c r="F66" s="57"/>
      <c r="G66" s="55">
        <f t="shared" si="0"/>
        <v>-3</v>
      </c>
      <c r="H66" s="56">
        <f t="shared" si="1"/>
        <v>-75</v>
      </c>
      <c r="I66" s="77">
        <f t="shared" si="2"/>
        <v>-6.25E-2</v>
      </c>
      <c r="J66" s="78">
        <f t="shared" si="3"/>
        <v>-0.26315789473684209</v>
      </c>
    </row>
    <row r="67" spans="1:10" x14ac:dyDescent="0.2">
      <c r="A67" s="20" t="s">
        <v>110</v>
      </c>
      <c r="B67" s="55">
        <v>15</v>
      </c>
      <c r="C67" s="56">
        <v>22</v>
      </c>
      <c r="D67" s="55">
        <v>117</v>
      </c>
      <c r="E67" s="56">
        <v>122</v>
      </c>
      <c r="F67" s="57"/>
      <c r="G67" s="55">
        <f t="shared" si="0"/>
        <v>-7</v>
      </c>
      <c r="H67" s="56">
        <f t="shared" si="1"/>
        <v>-5</v>
      </c>
      <c r="I67" s="77">
        <f t="shared" si="2"/>
        <v>-0.31818181818181818</v>
      </c>
      <c r="J67" s="78">
        <f t="shared" si="3"/>
        <v>-4.0983606557377046E-2</v>
      </c>
    </row>
    <row r="68" spans="1:10" x14ac:dyDescent="0.2">
      <c r="A68" s="20" t="s">
        <v>111</v>
      </c>
      <c r="B68" s="55">
        <v>18</v>
      </c>
      <c r="C68" s="56">
        <v>59</v>
      </c>
      <c r="D68" s="55">
        <v>145</v>
      </c>
      <c r="E68" s="56">
        <v>397</v>
      </c>
      <c r="F68" s="57"/>
      <c r="G68" s="55">
        <f t="shared" si="0"/>
        <v>-41</v>
      </c>
      <c r="H68" s="56">
        <f t="shared" si="1"/>
        <v>-252</v>
      </c>
      <c r="I68" s="77">
        <f t="shared" si="2"/>
        <v>-0.69491525423728817</v>
      </c>
      <c r="J68" s="78">
        <f t="shared" si="3"/>
        <v>-0.63476070528967254</v>
      </c>
    </row>
    <row r="69" spans="1:10" x14ac:dyDescent="0.2">
      <c r="A69" s="20" t="s">
        <v>112</v>
      </c>
      <c r="B69" s="55">
        <v>28</v>
      </c>
      <c r="C69" s="56">
        <v>22</v>
      </c>
      <c r="D69" s="55">
        <v>83</v>
      </c>
      <c r="E69" s="56">
        <v>92</v>
      </c>
      <c r="F69" s="57"/>
      <c r="G69" s="55">
        <f t="shared" si="0"/>
        <v>6</v>
      </c>
      <c r="H69" s="56">
        <f t="shared" si="1"/>
        <v>-9</v>
      </c>
      <c r="I69" s="77">
        <f t="shared" si="2"/>
        <v>0.27272727272727271</v>
      </c>
      <c r="J69" s="78">
        <f t="shared" si="3"/>
        <v>-9.7826086956521743E-2</v>
      </c>
    </row>
    <row r="70" spans="1:10" x14ac:dyDescent="0.2">
      <c r="A70" s="20" t="s">
        <v>113</v>
      </c>
      <c r="B70" s="55">
        <v>13</v>
      </c>
      <c r="C70" s="56">
        <v>27</v>
      </c>
      <c r="D70" s="55">
        <v>76</v>
      </c>
      <c r="E70" s="56">
        <v>141</v>
      </c>
      <c r="F70" s="57"/>
      <c r="G70" s="55">
        <f t="shared" ref="G70:G73" si="4">B70-C70</f>
        <v>-14</v>
      </c>
      <c r="H70" s="56">
        <f t="shared" ref="H70:H73" si="5">D70-E70</f>
        <v>-65</v>
      </c>
      <c r="I70" s="77">
        <f t="shared" ref="I70:I73" si="6">IF(C70=0, "-", IF(G70/C70&lt;10, G70/C70, "&gt;999%"))</f>
        <v>-0.51851851851851849</v>
      </c>
      <c r="J70" s="78">
        <f t="shared" ref="J70:J73" si="7">IF(E70=0, "-", IF(H70/E70&lt;10, H70/E70, "&gt;999%"))</f>
        <v>-0.46099290780141844</v>
      </c>
    </row>
    <row r="71" spans="1:10" x14ac:dyDescent="0.2">
      <c r="A71" s="20" t="s">
        <v>114</v>
      </c>
      <c r="B71" s="55">
        <v>34</v>
      </c>
      <c r="C71" s="56">
        <v>12</v>
      </c>
      <c r="D71" s="55">
        <v>85</v>
      </c>
      <c r="E71" s="56">
        <v>74</v>
      </c>
      <c r="F71" s="57"/>
      <c r="G71" s="55">
        <f t="shared" si="4"/>
        <v>22</v>
      </c>
      <c r="H71" s="56">
        <f t="shared" si="5"/>
        <v>11</v>
      </c>
      <c r="I71" s="77">
        <f t="shared" si="6"/>
        <v>1.8333333333333333</v>
      </c>
      <c r="J71" s="78">
        <f t="shared" si="7"/>
        <v>0.14864864864864866</v>
      </c>
    </row>
    <row r="72" spans="1:10" x14ac:dyDescent="0.2">
      <c r="A72" s="20" t="s">
        <v>115</v>
      </c>
      <c r="B72" s="55">
        <v>33</v>
      </c>
      <c r="C72" s="56">
        <v>67</v>
      </c>
      <c r="D72" s="55">
        <v>219</v>
      </c>
      <c r="E72" s="56">
        <v>262</v>
      </c>
      <c r="F72" s="57"/>
      <c r="G72" s="55">
        <f t="shared" si="4"/>
        <v>-34</v>
      </c>
      <c r="H72" s="56">
        <f t="shared" si="5"/>
        <v>-43</v>
      </c>
      <c r="I72" s="77">
        <f t="shared" si="6"/>
        <v>-0.5074626865671642</v>
      </c>
      <c r="J72" s="78">
        <f t="shared" si="7"/>
        <v>-0.16412213740458015</v>
      </c>
    </row>
    <row r="73" spans="1:10" x14ac:dyDescent="0.2">
      <c r="A73" s="20" t="s">
        <v>116</v>
      </c>
      <c r="B73" s="55">
        <v>11</v>
      </c>
      <c r="C73" s="56">
        <v>11</v>
      </c>
      <c r="D73" s="55">
        <v>47</v>
      </c>
      <c r="E73" s="56">
        <v>55</v>
      </c>
      <c r="F73" s="57"/>
      <c r="G73" s="55">
        <f t="shared" si="4"/>
        <v>0</v>
      </c>
      <c r="H73" s="56">
        <f t="shared" si="5"/>
        <v>-8</v>
      </c>
      <c r="I73" s="77">
        <f t="shared" si="6"/>
        <v>0</v>
      </c>
      <c r="J73" s="78">
        <f t="shared" si="7"/>
        <v>-0.14545454545454545</v>
      </c>
    </row>
    <row r="74" spans="1:10" x14ac:dyDescent="0.2">
      <c r="A74" s="81"/>
      <c r="B74" s="82"/>
      <c r="C74" s="83"/>
      <c r="D74" s="82"/>
      <c r="E74" s="83"/>
      <c r="F74" s="84"/>
      <c r="G74" s="82"/>
      <c r="H74" s="83"/>
      <c r="I74" s="85"/>
      <c r="J74" s="86"/>
    </row>
    <row r="75" spans="1:10" s="38" customFormat="1" x14ac:dyDescent="0.2">
      <c r="A75" s="12" t="s">
        <v>17</v>
      </c>
      <c r="B75" s="32">
        <f>SUM(B6:B74)</f>
        <v>24634</v>
      </c>
      <c r="C75" s="33">
        <f>SUM(C6:C74)</f>
        <v>25100</v>
      </c>
      <c r="D75" s="32">
        <f>SUM(D6:D74)</f>
        <v>91758</v>
      </c>
      <c r="E75" s="33">
        <f>SUM(E6:E74)</f>
        <v>113881</v>
      </c>
      <c r="F75" s="34"/>
      <c r="G75" s="32">
        <f>SUM(G6:G74)</f>
        <v>-466</v>
      </c>
      <c r="H75" s="33">
        <f>SUM(H6:H74)</f>
        <v>-22123</v>
      </c>
      <c r="I75" s="35">
        <f>IF(C75=0, 0, G75/C75)</f>
        <v>-1.8565737051792829E-2</v>
      </c>
      <c r="J75" s="36">
        <f>IF(E75=0, 0, H75/E75)</f>
        <v>-0.19426418805595314</v>
      </c>
    </row>
  </sheetData>
  <mergeCells count="5">
    <mergeCell ref="B1:J1"/>
    <mergeCell ref="B2:J2"/>
    <mergeCell ref="B4:C4"/>
    <mergeCell ref="D4:E4"/>
    <mergeCell ref="G4:J4"/>
  </mergeCells>
  <printOptions horizontalCentered="1"/>
  <pageMargins left="0.39370078740157483" right="0.39370078740157483" top="0.39370078740157483" bottom="0.59055118110236227" header="0.39370078740157483" footer="0.19685039370078741"/>
  <pageSetup paperSize="9" scale="81"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389892-1D34-4C82-A517-048BCA44E8A0}">
  <sheetPr>
    <pageSetUpPr fitToPage="1"/>
  </sheetPr>
  <dimension ref="A1:H75"/>
  <sheetViews>
    <sheetView tabSelected="1" workbookViewId="0">
      <selection activeCell="M1" sqref="M1"/>
    </sheetView>
  </sheetViews>
  <sheetFormatPr defaultRowHeight="12.75" x14ac:dyDescent="0.2"/>
  <cols>
    <col min="1" max="1" width="24.5703125" style="1" bestFit="1" customWidth="1"/>
    <col min="2" max="5" width="10.140625" style="1" customWidth="1"/>
    <col min="6" max="6" width="1.7109375" style="1" customWidth="1"/>
    <col min="7" max="8" width="10.140625" style="1" customWidth="1"/>
    <col min="9" max="256" width="8.7109375" style="1"/>
    <col min="257" max="257" width="19.7109375" style="1" customWidth="1"/>
    <col min="258" max="261" width="10.140625" style="1" customWidth="1"/>
    <col min="262" max="262" width="1.7109375" style="1" customWidth="1"/>
    <col min="263" max="264" width="10.140625" style="1" customWidth="1"/>
    <col min="265" max="512" width="8.7109375" style="1"/>
    <col min="513" max="513" width="19.7109375" style="1" customWidth="1"/>
    <col min="514" max="517" width="10.140625" style="1" customWidth="1"/>
    <col min="518" max="518" width="1.7109375" style="1" customWidth="1"/>
    <col min="519" max="520" width="10.140625" style="1" customWidth="1"/>
    <col min="521" max="768" width="8.7109375" style="1"/>
    <col min="769" max="769" width="19.7109375" style="1" customWidth="1"/>
    <col min="770" max="773" width="10.140625" style="1" customWidth="1"/>
    <col min="774" max="774" width="1.7109375" style="1" customWidth="1"/>
    <col min="775" max="776" width="10.140625" style="1" customWidth="1"/>
    <col min="777" max="1024" width="8.7109375" style="1"/>
    <col min="1025" max="1025" width="19.7109375" style="1" customWidth="1"/>
    <col min="1026" max="1029" width="10.140625" style="1" customWidth="1"/>
    <col min="1030" max="1030" width="1.7109375" style="1" customWidth="1"/>
    <col min="1031" max="1032" width="10.140625" style="1" customWidth="1"/>
    <col min="1033" max="1280" width="8.7109375" style="1"/>
    <col min="1281" max="1281" width="19.7109375" style="1" customWidth="1"/>
    <col min="1282" max="1285" width="10.140625" style="1" customWidth="1"/>
    <col min="1286" max="1286" width="1.7109375" style="1" customWidth="1"/>
    <col min="1287" max="1288" width="10.140625" style="1" customWidth="1"/>
    <col min="1289" max="1536" width="8.7109375" style="1"/>
    <col min="1537" max="1537" width="19.7109375" style="1" customWidth="1"/>
    <col min="1538" max="1541" width="10.140625" style="1" customWidth="1"/>
    <col min="1542" max="1542" width="1.7109375" style="1" customWidth="1"/>
    <col min="1543" max="1544" width="10.140625" style="1" customWidth="1"/>
    <col min="1545" max="1792" width="8.7109375" style="1"/>
    <col min="1793" max="1793" width="19.7109375" style="1" customWidth="1"/>
    <col min="1794" max="1797" width="10.140625" style="1" customWidth="1"/>
    <col min="1798" max="1798" width="1.7109375" style="1" customWidth="1"/>
    <col min="1799" max="1800" width="10.140625" style="1" customWidth="1"/>
    <col min="1801" max="2048" width="8.7109375" style="1"/>
    <col min="2049" max="2049" width="19.7109375" style="1" customWidth="1"/>
    <col min="2050" max="2053" width="10.140625" style="1" customWidth="1"/>
    <col min="2054" max="2054" width="1.7109375" style="1" customWidth="1"/>
    <col min="2055" max="2056" width="10.140625" style="1" customWidth="1"/>
    <col min="2057" max="2304" width="8.7109375" style="1"/>
    <col min="2305" max="2305" width="19.7109375" style="1" customWidth="1"/>
    <col min="2306" max="2309" width="10.140625" style="1" customWidth="1"/>
    <col min="2310" max="2310" width="1.7109375" style="1" customWidth="1"/>
    <col min="2311" max="2312" width="10.140625" style="1" customWidth="1"/>
    <col min="2313" max="2560" width="8.7109375" style="1"/>
    <col min="2561" max="2561" width="19.7109375" style="1" customWidth="1"/>
    <col min="2562" max="2565" width="10.140625" style="1" customWidth="1"/>
    <col min="2566" max="2566" width="1.7109375" style="1" customWidth="1"/>
    <col min="2567" max="2568" width="10.140625" style="1" customWidth="1"/>
    <col min="2569" max="2816" width="8.7109375" style="1"/>
    <col min="2817" max="2817" width="19.7109375" style="1" customWidth="1"/>
    <col min="2818" max="2821" width="10.140625" style="1" customWidth="1"/>
    <col min="2822" max="2822" width="1.7109375" style="1" customWidth="1"/>
    <col min="2823" max="2824" width="10.140625" style="1" customWidth="1"/>
    <col min="2825" max="3072" width="8.7109375" style="1"/>
    <col min="3073" max="3073" width="19.7109375" style="1" customWidth="1"/>
    <col min="3074" max="3077" width="10.140625" style="1" customWidth="1"/>
    <col min="3078" max="3078" width="1.7109375" style="1" customWidth="1"/>
    <col min="3079" max="3080" width="10.140625" style="1" customWidth="1"/>
    <col min="3081" max="3328" width="8.7109375" style="1"/>
    <col min="3329" max="3329" width="19.7109375" style="1" customWidth="1"/>
    <col min="3330" max="3333" width="10.140625" style="1" customWidth="1"/>
    <col min="3334" max="3334" width="1.7109375" style="1" customWidth="1"/>
    <col min="3335" max="3336" width="10.140625" style="1" customWidth="1"/>
    <col min="3337" max="3584" width="8.7109375" style="1"/>
    <col min="3585" max="3585" width="19.7109375" style="1" customWidth="1"/>
    <col min="3586" max="3589" width="10.140625" style="1" customWidth="1"/>
    <col min="3590" max="3590" width="1.7109375" style="1" customWidth="1"/>
    <col min="3591" max="3592" width="10.140625" style="1" customWidth="1"/>
    <col min="3593" max="3840" width="8.7109375" style="1"/>
    <col min="3841" max="3841" width="19.7109375" style="1" customWidth="1"/>
    <col min="3842" max="3845" width="10.140625" style="1" customWidth="1"/>
    <col min="3846" max="3846" width="1.7109375" style="1" customWidth="1"/>
    <col min="3847" max="3848" width="10.140625" style="1" customWidth="1"/>
    <col min="3849" max="4096" width="8.7109375" style="1"/>
    <col min="4097" max="4097" width="19.7109375" style="1" customWidth="1"/>
    <col min="4098" max="4101" width="10.140625" style="1" customWidth="1"/>
    <col min="4102" max="4102" width="1.7109375" style="1" customWidth="1"/>
    <col min="4103" max="4104" width="10.140625" style="1" customWidth="1"/>
    <col min="4105" max="4352" width="8.7109375" style="1"/>
    <col min="4353" max="4353" width="19.7109375" style="1" customWidth="1"/>
    <col min="4354" max="4357" width="10.140625" style="1" customWidth="1"/>
    <col min="4358" max="4358" width="1.7109375" style="1" customWidth="1"/>
    <col min="4359" max="4360" width="10.140625" style="1" customWidth="1"/>
    <col min="4361" max="4608" width="8.7109375" style="1"/>
    <col min="4609" max="4609" width="19.7109375" style="1" customWidth="1"/>
    <col min="4610" max="4613" width="10.140625" style="1" customWidth="1"/>
    <col min="4614" max="4614" width="1.7109375" style="1" customWidth="1"/>
    <col min="4615" max="4616" width="10.140625" style="1" customWidth="1"/>
    <col min="4617" max="4864" width="8.7109375" style="1"/>
    <col min="4865" max="4865" width="19.7109375" style="1" customWidth="1"/>
    <col min="4866" max="4869" width="10.140625" style="1" customWidth="1"/>
    <col min="4870" max="4870" width="1.7109375" style="1" customWidth="1"/>
    <col min="4871" max="4872" width="10.140625" style="1" customWidth="1"/>
    <col min="4873" max="5120" width="8.7109375" style="1"/>
    <col min="5121" max="5121" width="19.7109375" style="1" customWidth="1"/>
    <col min="5122" max="5125" width="10.140625" style="1" customWidth="1"/>
    <col min="5126" max="5126" width="1.7109375" style="1" customWidth="1"/>
    <col min="5127" max="5128" width="10.140625" style="1" customWidth="1"/>
    <col min="5129" max="5376" width="8.7109375" style="1"/>
    <col min="5377" max="5377" width="19.7109375" style="1" customWidth="1"/>
    <col min="5378" max="5381" width="10.140625" style="1" customWidth="1"/>
    <col min="5382" max="5382" width="1.7109375" style="1" customWidth="1"/>
    <col min="5383" max="5384" width="10.140625" style="1" customWidth="1"/>
    <col min="5385" max="5632" width="8.7109375" style="1"/>
    <col min="5633" max="5633" width="19.7109375" style="1" customWidth="1"/>
    <col min="5634" max="5637" width="10.140625" style="1" customWidth="1"/>
    <col min="5638" max="5638" width="1.7109375" style="1" customWidth="1"/>
    <col min="5639" max="5640" width="10.140625" style="1" customWidth="1"/>
    <col min="5641" max="5888" width="8.7109375" style="1"/>
    <col min="5889" max="5889" width="19.7109375" style="1" customWidth="1"/>
    <col min="5890" max="5893" width="10.140625" style="1" customWidth="1"/>
    <col min="5894" max="5894" width="1.7109375" style="1" customWidth="1"/>
    <col min="5895" max="5896" width="10.140625" style="1" customWidth="1"/>
    <col min="5897" max="6144" width="8.7109375" style="1"/>
    <col min="6145" max="6145" width="19.7109375" style="1" customWidth="1"/>
    <col min="6146" max="6149" width="10.140625" style="1" customWidth="1"/>
    <col min="6150" max="6150" width="1.7109375" style="1" customWidth="1"/>
    <col min="6151" max="6152" width="10.140625" style="1" customWidth="1"/>
    <col min="6153" max="6400" width="8.7109375" style="1"/>
    <col min="6401" max="6401" width="19.7109375" style="1" customWidth="1"/>
    <col min="6402" max="6405" width="10.140625" style="1" customWidth="1"/>
    <col min="6406" max="6406" width="1.7109375" style="1" customWidth="1"/>
    <col min="6407" max="6408" width="10.140625" style="1" customWidth="1"/>
    <col min="6409" max="6656" width="8.7109375" style="1"/>
    <col min="6657" max="6657" width="19.7109375" style="1" customWidth="1"/>
    <col min="6658" max="6661" width="10.140625" style="1" customWidth="1"/>
    <col min="6662" max="6662" width="1.7109375" style="1" customWidth="1"/>
    <col min="6663" max="6664" width="10.140625" style="1" customWidth="1"/>
    <col min="6665" max="6912" width="8.7109375" style="1"/>
    <col min="6913" max="6913" width="19.7109375" style="1" customWidth="1"/>
    <col min="6914" max="6917" width="10.140625" style="1" customWidth="1"/>
    <col min="6918" max="6918" width="1.7109375" style="1" customWidth="1"/>
    <col min="6919" max="6920" width="10.140625" style="1" customWidth="1"/>
    <col min="6921" max="7168" width="8.7109375" style="1"/>
    <col min="7169" max="7169" width="19.7109375" style="1" customWidth="1"/>
    <col min="7170" max="7173" width="10.140625" style="1" customWidth="1"/>
    <col min="7174" max="7174" width="1.7109375" style="1" customWidth="1"/>
    <col min="7175" max="7176" width="10.140625" style="1" customWidth="1"/>
    <col min="7177" max="7424" width="8.7109375" style="1"/>
    <col min="7425" max="7425" width="19.7109375" style="1" customWidth="1"/>
    <col min="7426" max="7429" width="10.140625" style="1" customWidth="1"/>
    <col min="7430" max="7430" width="1.7109375" style="1" customWidth="1"/>
    <col min="7431" max="7432" width="10.140625" style="1" customWidth="1"/>
    <col min="7433" max="7680" width="8.7109375" style="1"/>
    <col min="7681" max="7681" width="19.7109375" style="1" customWidth="1"/>
    <col min="7682" max="7685" width="10.140625" style="1" customWidth="1"/>
    <col min="7686" max="7686" width="1.7109375" style="1" customWidth="1"/>
    <col min="7687" max="7688" width="10.140625" style="1" customWidth="1"/>
    <col min="7689" max="7936" width="8.7109375" style="1"/>
    <col min="7937" max="7937" width="19.7109375" style="1" customWidth="1"/>
    <col min="7938" max="7941" width="10.140625" style="1" customWidth="1"/>
    <col min="7942" max="7942" width="1.7109375" style="1" customWidth="1"/>
    <col min="7943" max="7944" width="10.140625" style="1" customWidth="1"/>
    <col min="7945" max="8192" width="8.7109375" style="1"/>
    <col min="8193" max="8193" width="19.7109375" style="1" customWidth="1"/>
    <col min="8194" max="8197" width="10.140625" style="1" customWidth="1"/>
    <col min="8198" max="8198" width="1.7109375" style="1" customWidth="1"/>
    <col min="8199" max="8200" width="10.140625" style="1" customWidth="1"/>
    <col min="8201" max="8448" width="8.7109375" style="1"/>
    <col min="8449" max="8449" width="19.7109375" style="1" customWidth="1"/>
    <col min="8450" max="8453" width="10.140625" style="1" customWidth="1"/>
    <col min="8454" max="8454" width="1.7109375" style="1" customWidth="1"/>
    <col min="8455" max="8456" width="10.140625" style="1" customWidth="1"/>
    <col min="8457" max="8704" width="8.7109375" style="1"/>
    <col min="8705" max="8705" width="19.7109375" style="1" customWidth="1"/>
    <col min="8706" max="8709" width="10.140625" style="1" customWidth="1"/>
    <col min="8710" max="8710" width="1.7109375" style="1" customWidth="1"/>
    <col min="8711" max="8712" width="10.140625" style="1" customWidth="1"/>
    <col min="8713" max="8960" width="8.7109375" style="1"/>
    <col min="8961" max="8961" width="19.7109375" style="1" customWidth="1"/>
    <col min="8962" max="8965" width="10.140625" style="1" customWidth="1"/>
    <col min="8966" max="8966" width="1.7109375" style="1" customWidth="1"/>
    <col min="8967" max="8968" width="10.140625" style="1" customWidth="1"/>
    <col min="8969" max="9216" width="8.7109375" style="1"/>
    <col min="9217" max="9217" width="19.7109375" style="1" customWidth="1"/>
    <col min="9218" max="9221" width="10.140625" style="1" customWidth="1"/>
    <col min="9222" max="9222" width="1.7109375" style="1" customWidth="1"/>
    <col min="9223" max="9224" width="10.140625" style="1" customWidth="1"/>
    <col min="9225" max="9472" width="8.7109375" style="1"/>
    <col min="9473" max="9473" width="19.7109375" style="1" customWidth="1"/>
    <col min="9474" max="9477" width="10.140625" style="1" customWidth="1"/>
    <col min="9478" max="9478" width="1.7109375" style="1" customWidth="1"/>
    <col min="9479" max="9480" width="10.140625" style="1" customWidth="1"/>
    <col min="9481" max="9728" width="8.7109375" style="1"/>
    <col min="9729" max="9729" width="19.7109375" style="1" customWidth="1"/>
    <col min="9730" max="9733" width="10.140625" style="1" customWidth="1"/>
    <col min="9734" max="9734" width="1.7109375" style="1" customWidth="1"/>
    <col min="9735" max="9736" width="10.140625" style="1" customWidth="1"/>
    <col min="9737" max="9984" width="8.7109375" style="1"/>
    <col min="9985" max="9985" width="19.7109375" style="1" customWidth="1"/>
    <col min="9986" max="9989" width="10.140625" style="1" customWidth="1"/>
    <col min="9990" max="9990" width="1.7109375" style="1" customWidth="1"/>
    <col min="9991" max="9992" width="10.140625" style="1" customWidth="1"/>
    <col min="9993" max="10240" width="8.7109375" style="1"/>
    <col min="10241" max="10241" width="19.7109375" style="1" customWidth="1"/>
    <col min="10242" max="10245" width="10.140625" style="1" customWidth="1"/>
    <col min="10246" max="10246" width="1.7109375" style="1" customWidth="1"/>
    <col min="10247" max="10248" width="10.140625" style="1" customWidth="1"/>
    <col min="10249" max="10496" width="8.7109375" style="1"/>
    <col min="10497" max="10497" width="19.7109375" style="1" customWidth="1"/>
    <col min="10498" max="10501" width="10.140625" style="1" customWidth="1"/>
    <col min="10502" max="10502" width="1.7109375" style="1" customWidth="1"/>
    <col min="10503" max="10504" width="10.140625" style="1" customWidth="1"/>
    <col min="10505" max="10752" width="8.7109375" style="1"/>
    <col min="10753" max="10753" width="19.7109375" style="1" customWidth="1"/>
    <col min="10754" max="10757" width="10.140625" style="1" customWidth="1"/>
    <col min="10758" max="10758" width="1.7109375" style="1" customWidth="1"/>
    <col min="10759" max="10760" width="10.140625" style="1" customWidth="1"/>
    <col min="10761" max="11008" width="8.7109375" style="1"/>
    <col min="11009" max="11009" width="19.7109375" style="1" customWidth="1"/>
    <col min="11010" max="11013" width="10.140625" style="1" customWidth="1"/>
    <col min="11014" max="11014" width="1.7109375" style="1" customWidth="1"/>
    <col min="11015" max="11016" width="10.140625" style="1" customWidth="1"/>
    <col min="11017" max="11264" width="8.7109375" style="1"/>
    <col min="11265" max="11265" width="19.7109375" style="1" customWidth="1"/>
    <col min="11266" max="11269" width="10.140625" style="1" customWidth="1"/>
    <col min="11270" max="11270" width="1.7109375" style="1" customWidth="1"/>
    <col min="11271" max="11272" width="10.140625" style="1" customWidth="1"/>
    <col min="11273" max="11520" width="8.7109375" style="1"/>
    <col min="11521" max="11521" width="19.7109375" style="1" customWidth="1"/>
    <col min="11522" max="11525" width="10.140625" style="1" customWidth="1"/>
    <col min="11526" max="11526" width="1.7109375" style="1" customWidth="1"/>
    <col min="11527" max="11528" width="10.140625" style="1" customWidth="1"/>
    <col min="11529" max="11776" width="8.7109375" style="1"/>
    <col min="11777" max="11777" width="19.7109375" style="1" customWidth="1"/>
    <col min="11778" max="11781" width="10.140625" style="1" customWidth="1"/>
    <col min="11782" max="11782" width="1.7109375" style="1" customWidth="1"/>
    <col min="11783" max="11784" width="10.140625" style="1" customWidth="1"/>
    <col min="11785" max="12032" width="8.7109375" style="1"/>
    <col min="12033" max="12033" width="19.7109375" style="1" customWidth="1"/>
    <col min="12034" max="12037" width="10.140625" style="1" customWidth="1"/>
    <col min="12038" max="12038" width="1.7109375" style="1" customWidth="1"/>
    <col min="12039" max="12040" width="10.140625" style="1" customWidth="1"/>
    <col min="12041" max="12288" width="8.7109375" style="1"/>
    <col min="12289" max="12289" width="19.7109375" style="1" customWidth="1"/>
    <col min="12290" max="12293" width="10.140625" style="1" customWidth="1"/>
    <col min="12294" max="12294" width="1.7109375" style="1" customWidth="1"/>
    <col min="12295" max="12296" width="10.140625" style="1" customWidth="1"/>
    <col min="12297" max="12544" width="8.7109375" style="1"/>
    <col min="12545" max="12545" width="19.7109375" style="1" customWidth="1"/>
    <col min="12546" max="12549" width="10.140625" style="1" customWidth="1"/>
    <col min="12550" max="12550" width="1.7109375" style="1" customWidth="1"/>
    <col min="12551" max="12552" width="10.140625" style="1" customWidth="1"/>
    <col min="12553" max="12800" width="8.7109375" style="1"/>
    <col min="12801" max="12801" width="19.7109375" style="1" customWidth="1"/>
    <col min="12802" max="12805" width="10.140625" style="1" customWidth="1"/>
    <col min="12806" max="12806" width="1.7109375" style="1" customWidth="1"/>
    <col min="12807" max="12808" width="10.140625" style="1" customWidth="1"/>
    <col min="12809" max="13056" width="8.7109375" style="1"/>
    <col min="13057" max="13057" width="19.7109375" style="1" customWidth="1"/>
    <col min="13058" max="13061" width="10.140625" style="1" customWidth="1"/>
    <col min="13062" max="13062" width="1.7109375" style="1" customWidth="1"/>
    <col min="13063" max="13064" width="10.140625" style="1" customWidth="1"/>
    <col min="13065" max="13312" width="8.7109375" style="1"/>
    <col min="13313" max="13313" width="19.7109375" style="1" customWidth="1"/>
    <col min="13314" max="13317" width="10.140625" style="1" customWidth="1"/>
    <col min="13318" max="13318" width="1.7109375" style="1" customWidth="1"/>
    <col min="13319" max="13320" width="10.140625" style="1" customWidth="1"/>
    <col min="13321" max="13568" width="8.7109375" style="1"/>
    <col min="13569" max="13569" width="19.7109375" style="1" customWidth="1"/>
    <col min="13570" max="13573" width="10.140625" style="1" customWidth="1"/>
    <col min="13574" max="13574" width="1.7109375" style="1" customWidth="1"/>
    <col min="13575" max="13576" width="10.140625" style="1" customWidth="1"/>
    <col min="13577" max="13824" width="8.7109375" style="1"/>
    <col min="13825" max="13825" width="19.7109375" style="1" customWidth="1"/>
    <col min="13826" max="13829" width="10.140625" style="1" customWidth="1"/>
    <col min="13830" max="13830" width="1.7109375" style="1" customWidth="1"/>
    <col min="13831" max="13832" width="10.140625" style="1" customWidth="1"/>
    <col min="13833" max="14080" width="8.7109375" style="1"/>
    <col min="14081" max="14081" width="19.7109375" style="1" customWidth="1"/>
    <col min="14082" max="14085" width="10.140625" style="1" customWidth="1"/>
    <col min="14086" max="14086" width="1.7109375" style="1" customWidth="1"/>
    <col min="14087" max="14088" width="10.140625" style="1" customWidth="1"/>
    <col min="14089" max="14336" width="8.7109375" style="1"/>
    <col min="14337" max="14337" width="19.7109375" style="1" customWidth="1"/>
    <col min="14338" max="14341" width="10.140625" style="1" customWidth="1"/>
    <col min="14342" max="14342" width="1.7109375" style="1" customWidth="1"/>
    <col min="14343" max="14344" width="10.140625" style="1" customWidth="1"/>
    <col min="14345" max="14592" width="8.7109375" style="1"/>
    <col min="14593" max="14593" width="19.7109375" style="1" customWidth="1"/>
    <col min="14594" max="14597" width="10.140625" style="1" customWidth="1"/>
    <col min="14598" max="14598" width="1.7109375" style="1" customWidth="1"/>
    <col min="14599" max="14600" width="10.140625" style="1" customWidth="1"/>
    <col min="14601" max="14848" width="8.7109375" style="1"/>
    <col min="14849" max="14849" width="19.7109375" style="1" customWidth="1"/>
    <col min="14850" max="14853" width="10.140625" style="1" customWidth="1"/>
    <col min="14854" max="14854" width="1.7109375" style="1" customWidth="1"/>
    <col min="14855" max="14856" width="10.140625" style="1" customWidth="1"/>
    <col min="14857" max="15104" width="8.7109375" style="1"/>
    <col min="15105" max="15105" width="19.7109375" style="1" customWidth="1"/>
    <col min="15106" max="15109" width="10.140625" style="1" customWidth="1"/>
    <col min="15110" max="15110" width="1.7109375" style="1" customWidth="1"/>
    <col min="15111" max="15112" width="10.140625" style="1" customWidth="1"/>
    <col min="15113" max="15360" width="8.7109375" style="1"/>
    <col min="15361" max="15361" width="19.7109375" style="1" customWidth="1"/>
    <col min="15362" max="15365" width="10.140625" style="1" customWidth="1"/>
    <col min="15366" max="15366" width="1.7109375" style="1" customWidth="1"/>
    <col min="15367" max="15368" width="10.140625" style="1" customWidth="1"/>
    <col min="15369" max="15616" width="8.7109375" style="1"/>
    <col min="15617" max="15617" width="19.7109375" style="1" customWidth="1"/>
    <col min="15618" max="15621" width="10.140625" style="1" customWidth="1"/>
    <col min="15622" max="15622" width="1.7109375" style="1" customWidth="1"/>
    <col min="15623" max="15624" width="10.140625" style="1" customWidth="1"/>
    <col min="15625" max="15872" width="8.7109375" style="1"/>
    <col min="15873" max="15873" width="19.7109375" style="1" customWidth="1"/>
    <col min="15874" max="15877" width="10.140625" style="1" customWidth="1"/>
    <col min="15878" max="15878" width="1.7109375" style="1" customWidth="1"/>
    <col min="15879" max="15880" width="10.140625" style="1" customWidth="1"/>
    <col min="15881" max="16128" width="8.7109375" style="1"/>
    <col min="16129" max="16129" width="19.7109375" style="1" customWidth="1"/>
    <col min="16130" max="16133" width="10.140625" style="1" customWidth="1"/>
    <col min="16134" max="16134" width="1.7109375" style="1" customWidth="1"/>
    <col min="16135" max="16136" width="10.140625" style="1" customWidth="1"/>
    <col min="16137" max="16384" width="8.7109375" style="1"/>
  </cols>
  <sheetData>
    <row r="1" spans="1:8" s="44" customFormat="1" ht="20.25" x14ac:dyDescent="0.3">
      <c r="A1" s="52" t="s">
        <v>19</v>
      </c>
      <c r="B1" s="174" t="s">
        <v>117</v>
      </c>
      <c r="C1" s="175"/>
      <c r="D1" s="175"/>
      <c r="E1" s="175"/>
      <c r="F1" s="175"/>
      <c r="G1" s="175"/>
      <c r="H1" s="175"/>
    </row>
    <row r="2" spans="1:8" s="44" customFormat="1" ht="20.25" x14ac:dyDescent="0.3">
      <c r="A2" s="52" t="s">
        <v>21</v>
      </c>
      <c r="B2" s="176" t="s">
        <v>3</v>
      </c>
      <c r="C2" s="177"/>
      <c r="D2" s="177"/>
      <c r="E2" s="177"/>
      <c r="F2" s="177"/>
      <c r="G2" s="177"/>
      <c r="H2" s="177"/>
    </row>
    <row r="4" spans="1:8" x14ac:dyDescent="0.2">
      <c r="A4" s="87"/>
      <c r="B4" s="170" t="s">
        <v>4</v>
      </c>
      <c r="C4" s="171"/>
      <c r="D4" s="170" t="s">
        <v>5</v>
      </c>
      <c r="E4" s="171"/>
      <c r="F4" s="11"/>
      <c r="G4" s="170" t="s">
        <v>118</v>
      </c>
      <c r="H4" s="171"/>
    </row>
    <row r="5" spans="1:8" x14ac:dyDescent="0.2">
      <c r="A5" s="12" t="s">
        <v>7</v>
      </c>
      <c r="B5" s="13">
        <f>VALUE(RIGHT(B2, 4))</f>
        <v>2020</v>
      </c>
      <c r="C5" s="14">
        <f>B5-1</f>
        <v>2019</v>
      </c>
      <c r="D5" s="13">
        <f>B5</f>
        <v>2020</v>
      </c>
      <c r="E5" s="14">
        <f>C5</f>
        <v>2019</v>
      </c>
      <c r="F5" s="15"/>
      <c r="G5" s="13" t="s">
        <v>8</v>
      </c>
      <c r="H5" s="14" t="s">
        <v>5</v>
      </c>
    </row>
    <row r="6" spans="1:8" ht="15" x14ac:dyDescent="0.25">
      <c r="A6" s="20" t="s">
        <v>49</v>
      </c>
      <c r="B6" s="88">
        <v>0</v>
      </c>
      <c r="C6" s="89">
        <v>1.1952191235059799E-2</v>
      </c>
      <c r="D6" s="88">
        <v>5.4491161533599302E-3</v>
      </c>
      <c r="E6" s="89">
        <v>2.01965209297424E-2</v>
      </c>
      <c r="F6" s="90"/>
      <c r="G6" s="91">
        <f t="shared" ref="G6:G69" si="0">B6-C6</f>
        <v>-1.1952191235059799E-2</v>
      </c>
      <c r="H6" s="92">
        <f t="shared" ref="H6:H69" si="1">D6-E6</f>
        <v>-1.4747404776382471E-2</v>
      </c>
    </row>
    <row r="7" spans="1:8" ht="15" x14ac:dyDescent="0.25">
      <c r="A7" s="20" t="s">
        <v>50</v>
      </c>
      <c r="B7" s="88">
        <v>0</v>
      </c>
      <c r="C7" s="89">
        <v>3.9840637450199194E-3</v>
      </c>
      <c r="D7" s="88">
        <v>0</v>
      </c>
      <c r="E7" s="89">
        <v>3.5124384225639002E-3</v>
      </c>
      <c r="F7" s="90"/>
      <c r="G7" s="91">
        <f t="shared" si="0"/>
        <v>-3.9840637450199194E-3</v>
      </c>
      <c r="H7" s="92">
        <f t="shared" si="1"/>
        <v>-3.5124384225639002E-3</v>
      </c>
    </row>
    <row r="8" spans="1:8" ht="15" x14ac:dyDescent="0.25">
      <c r="A8" s="20" t="s">
        <v>51</v>
      </c>
      <c r="B8" s="88">
        <v>0</v>
      </c>
      <c r="C8" s="89">
        <v>3.9840637450199194E-3</v>
      </c>
      <c r="D8" s="88">
        <v>2.1796464613439699E-3</v>
      </c>
      <c r="E8" s="89">
        <v>7.9029864507687893E-3</v>
      </c>
      <c r="F8" s="90"/>
      <c r="G8" s="91">
        <f t="shared" si="0"/>
        <v>-3.9840637450199194E-3</v>
      </c>
      <c r="H8" s="92">
        <f t="shared" si="1"/>
        <v>-5.723339989424819E-3</v>
      </c>
    </row>
    <row r="9" spans="1:8" ht="15" x14ac:dyDescent="0.25">
      <c r="A9" s="20" t="s">
        <v>52</v>
      </c>
      <c r="B9" s="88">
        <v>1.4045627993829701</v>
      </c>
      <c r="C9" s="89">
        <v>0.75298804780876505</v>
      </c>
      <c r="D9" s="88">
        <v>1.2358595435820301</v>
      </c>
      <c r="E9" s="89">
        <v>1.0458285403184</v>
      </c>
      <c r="F9" s="90"/>
      <c r="G9" s="91">
        <f t="shared" si="0"/>
        <v>0.65157475157420508</v>
      </c>
      <c r="H9" s="92">
        <f t="shared" si="1"/>
        <v>0.19003100326363009</v>
      </c>
    </row>
    <row r="10" spans="1:8" ht="15" x14ac:dyDescent="0.25">
      <c r="A10" s="20" t="s">
        <v>53</v>
      </c>
      <c r="B10" s="88">
        <v>2.8416010392140902E-2</v>
      </c>
      <c r="C10" s="89">
        <v>2.78884462151394E-2</v>
      </c>
      <c r="D10" s="88">
        <v>2.3976111074783698E-2</v>
      </c>
      <c r="E10" s="89">
        <v>2.3708959352306401E-2</v>
      </c>
      <c r="F10" s="90"/>
      <c r="G10" s="91">
        <f t="shared" si="0"/>
        <v>5.2756417700150146E-4</v>
      </c>
      <c r="H10" s="92">
        <f t="shared" si="1"/>
        <v>2.6715172247729693E-4</v>
      </c>
    </row>
    <row r="11" spans="1:8" ht="15" x14ac:dyDescent="0.25">
      <c r="A11" s="20" t="s">
        <v>54</v>
      </c>
      <c r="B11" s="88">
        <v>2.1880328001948501</v>
      </c>
      <c r="C11" s="89">
        <v>1.5577689243027901</v>
      </c>
      <c r="D11" s="88">
        <v>2.0673946685847602</v>
      </c>
      <c r="E11" s="89">
        <v>1.5647913172522201</v>
      </c>
      <c r="F11" s="90"/>
      <c r="G11" s="91">
        <f t="shared" si="0"/>
        <v>0.63026387589206001</v>
      </c>
      <c r="H11" s="92">
        <f t="shared" si="1"/>
        <v>0.50260335133254008</v>
      </c>
    </row>
    <row r="12" spans="1:8" ht="15" x14ac:dyDescent="0.25">
      <c r="A12" s="20" t="s">
        <v>55</v>
      </c>
      <c r="B12" s="88">
        <v>2.4356580336120801E-2</v>
      </c>
      <c r="C12" s="89">
        <v>7.9681274900398388E-3</v>
      </c>
      <c r="D12" s="88">
        <v>1.9616818152095698E-2</v>
      </c>
      <c r="E12" s="89">
        <v>1.7562192112819501E-2</v>
      </c>
      <c r="F12" s="90"/>
      <c r="G12" s="91">
        <f t="shared" si="0"/>
        <v>1.638845284608096E-2</v>
      </c>
      <c r="H12" s="92">
        <f t="shared" si="1"/>
        <v>2.0546260392761972E-3</v>
      </c>
    </row>
    <row r="13" spans="1:8" ht="15" x14ac:dyDescent="0.25">
      <c r="A13" s="20" t="s">
        <v>56</v>
      </c>
      <c r="B13" s="88">
        <v>2.8416010392140902E-2</v>
      </c>
      <c r="C13" s="89">
        <v>2.3904382470119501E-2</v>
      </c>
      <c r="D13" s="88">
        <v>1.5257525229407799E-2</v>
      </c>
      <c r="E13" s="89">
        <v>2.01965209297424E-2</v>
      </c>
      <c r="F13" s="90"/>
      <c r="G13" s="91">
        <f t="shared" si="0"/>
        <v>4.5116279220214009E-3</v>
      </c>
      <c r="H13" s="92">
        <f t="shared" si="1"/>
        <v>-4.9389957003346009E-3</v>
      </c>
    </row>
    <row r="14" spans="1:8" ht="15" x14ac:dyDescent="0.25">
      <c r="A14" s="20" t="s">
        <v>57</v>
      </c>
      <c r="B14" s="88">
        <v>8.1188601120402697E-3</v>
      </c>
      <c r="C14" s="89">
        <v>1.9920318725099601E-2</v>
      </c>
      <c r="D14" s="88">
        <v>2.9425227228143599E-2</v>
      </c>
      <c r="E14" s="89">
        <v>2.3708959352306401E-2</v>
      </c>
      <c r="F14" s="90"/>
      <c r="G14" s="91">
        <f t="shared" si="0"/>
        <v>-1.1801458613059332E-2</v>
      </c>
      <c r="H14" s="92">
        <f t="shared" si="1"/>
        <v>5.7162678758371985E-3</v>
      </c>
    </row>
    <row r="15" spans="1:8" ht="15" x14ac:dyDescent="0.25">
      <c r="A15" s="20" t="s">
        <v>58</v>
      </c>
      <c r="B15" s="88">
        <v>2.4356580336120801E-2</v>
      </c>
      <c r="C15" s="89">
        <v>2.78884462151394E-2</v>
      </c>
      <c r="D15" s="88">
        <v>3.1604873689487598E-2</v>
      </c>
      <c r="E15" s="89">
        <v>5.0052247521535601E-2</v>
      </c>
      <c r="F15" s="90"/>
      <c r="G15" s="91">
        <f t="shared" si="0"/>
        <v>-3.5318658790185996E-3</v>
      </c>
      <c r="H15" s="92">
        <f t="shared" si="1"/>
        <v>-1.8447373832048003E-2</v>
      </c>
    </row>
    <row r="16" spans="1:8" ht="15" x14ac:dyDescent="0.25">
      <c r="A16" s="20" t="s">
        <v>59</v>
      </c>
      <c r="B16" s="88">
        <v>7.7129171064382607E-2</v>
      </c>
      <c r="C16" s="89">
        <v>8.7649402390438308E-2</v>
      </c>
      <c r="D16" s="88">
        <v>8.28265655310709E-2</v>
      </c>
      <c r="E16" s="89">
        <v>9.1323398986661489E-2</v>
      </c>
      <c r="F16" s="90"/>
      <c r="G16" s="91">
        <f t="shared" si="0"/>
        <v>-1.0520231326055701E-2</v>
      </c>
      <c r="H16" s="92">
        <f t="shared" si="1"/>
        <v>-8.4968334555905883E-3</v>
      </c>
    </row>
    <row r="17" spans="1:8" ht="15" x14ac:dyDescent="0.25">
      <c r="A17" s="20" t="s">
        <v>60</v>
      </c>
      <c r="B17" s="88">
        <v>6.2352845660469303</v>
      </c>
      <c r="C17" s="89">
        <v>5.30677290836653</v>
      </c>
      <c r="D17" s="88">
        <v>5.6016914056539999</v>
      </c>
      <c r="E17" s="89">
        <v>5.2800730587191902</v>
      </c>
      <c r="F17" s="90"/>
      <c r="G17" s="91">
        <f t="shared" si="0"/>
        <v>0.92851165768040023</v>
      </c>
      <c r="H17" s="92">
        <f t="shared" si="1"/>
        <v>0.32161834693480973</v>
      </c>
    </row>
    <row r="18" spans="1:8" ht="15" x14ac:dyDescent="0.25">
      <c r="A18" s="20" t="s">
        <v>61</v>
      </c>
      <c r="B18" s="88">
        <v>4.0594300560201297E-3</v>
      </c>
      <c r="C18" s="89">
        <v>0</v>
      </c>
      <c r="D18" s="88">
        <v>2.1796464613439699E-3</v>
      </c>
      <c r="E18" s="89">
        <v>0</v>
      </c>
      <c r="F18" s="90"/>
      <c r="G18" s="91">
        <f t="shared" si="0"/>
        <v>4.0594300560201297E-3</v>
      </c>
      <c r="H18" s="92">
        <f t="shared" si="1"/>
        <v>2.1796464613439699E-3</v>
      </c>
    </row>
    <row r="19" spans="1:8" ht="15" x14ac:dyDescent="0.25">
      <c r="A19" s="20" t="s">
        <v>62</v>
      </c>
      <c r="B19" s="88">
        <v>0.31257611431354998</v>
      </c>
      <c r="C19" s="89">
        <v>0.29083665338645404</v>
      </c>
      <c r="D19" s="88">
        <v>0.28771333289740397</v>
      </c>
      <c r="E19" s="89">
        <v>0.186159236395887</v>
      </c>
      <c r="F19" s="90"/>
      <c r="G19" s="91">
        <f t="shared" si="0"/>
        <v>2.1739460927095944E-2</v>
      </c>
      <c r="H19" s="92">
        <f t="shared" si="1"/>
        <v>0.10155409650151698</v>
      </c>
    </row>
    <row r="20" spans="1:8" ht="15" x14ac:dyDescent="0.25">
      <c r="A20" s="20" t="s">
        <v>63</v>
      </c>
      <c r="B20" s="88">
        <v>0.44247787610619504</v>
      </c>
      <c r="C20" s="89">
        <v>0.167330677290837</v>
      </c>
      <c r="D20" s="88">
        <v>0.42830052965408999</v>
      </c>
      <c r="E20" s="89">
        <v>0.12908211202922298</v>
      </c>
      <c r="F20" s="90"/>
      <c r="G20" s="91">
        <f t="shared" si="0"/>
        <v>0.27514719881535804</v>
      </c>
      <c r="H20" s="92">
        <f t="shared" si="1"/>
        <v>0.29921841762486701</v>
      </c>
    </row>
    <row r="21" spans="1:8" ht="15" x14ac:dyDescent="0.25">
      <c r="A21" s="20" t="s">
        <v>64</v>
      </c>
      <c r="B21" s="88">
        <v>1.68872290330438</v>
      </c>
      <c r="C21" s="89">
        <v>3.1513944223107595</v>
      </c>
      <c r="D21" s="88">
        <v>3.1299723184899402</v>
      </c>
      <c r="E21" s="89">
        <v>3.9181250603700404</v>
      </c>
      <c r="F21" s="90"/>
      <c r="G21" s="91">
        <f t="shared" si="0"/>
        <v>-1.4626715190063795</v>
      </c>
      <c r="H21" s="92">
        <f t="shared" si="1"/>
        <v>-0.7881527418801002</v>
      </c>
    </row>
    <row r="22" spans="1:8" ht="15" x14ac:dyDescent="0.25">
      <c r="A22" s="20" t="s">
        <v>65</v>
      </c>
      <c r="B22" s="88">
        <v>2.78476901842981</v>
      </c>
      <c r="C22" s="89">
        <v>4.7490039840637506</v>
      </c>
      <c r="D22" s="88">
        <v>3.4285838836940599</v>
      </c>
      <c r="E22" s="89">
        <v>4.0472071723992604</v>
      </c>
      <c r="F22" s="90"/>
      <c r="G22" s="91">
        <f t="shared" si="0"/>
        <v>-1.9642349656339406</v>
      </c>
      <c r="H22" s="92">
        <f t="shared" si="1"/>
        <v>-0.61862328870520056</v>
      </c>
    </row>
    <row r="23" spans="1:8" ht="15" x14ac:dyDescent="0.25">
      <c r="A23" s="20" t="s">
        <v>66</v>
      </c>
      <c r="B23" s="88">
        <v>7.0593488674190104</v>
      </c>
      <c r="C23" s="89">
        <v>8.741035856573701</v>
      </c>
      <c r="D23" s="88">
        <v>7.0794917064452205</v>
      </c>
      <c r="E23" s="89">
        <v>9.1859045846102489</v>
      </c>
      <c r="F23" s="90"/>
      <c r="G23" s="91">
        <f t="shared" si="0"/>
        <v>-1.6816869891546906</v>
      </c>
      <c r="H23" s="92">
        <f t="shared" si="1"/>
        <v>-2.1064128781650284</v>
      </c>
    </row>
    <row r="24" spans="1:8" ht="15" x14ac:dyDescent="0.25">
      <c r="A24" s="20" t="s">
        <v>67</v>
      </c>
      <c r="B24" s="88">
        <v>0</v>
      </c>
      <c r="C24" s="89">
        <v>7.9681274900398388E-3</v>
      </c>
      <c r="D24" s="88">
        <v>3.2694696920159598E-3</v>
      </c>
      <c r="E24" s="89">
        <v>5.2686576338458607E-3</v>
      </c>
      <c r="F24" s="90"/>
      <c r="G24" s="91">
        <f t="shared" si="0"/>
        <v>-7.9681274900398388E-3</v>
      </c>
      <c r="H24" s="92">
        <f t="shared" si="1"/>
        <v>-1.9991879418299009E-3</v>
      </c>
    </row>
    <row r="25" spans="1:8" ht="15" x14ac:dyDescent="0.25">
      <c r="A25" s="20" t="s">
        <v>68</v>
      </c>
      <c r="B25" s="88">
        <v>3.7184379313144404</v>
      </c>
      <c r="C25" s="89">
        <v>3.8207171314741002</v>
      </c>
      <c r="D25" s="88">
        <v>3.4416617624621302</v>
      </c>
      <c r="E25" s="89">
        <v>3.3420851590695499</v>
      </c>
      <c r="F25" s="90"/>
      <c r="G25" s="91">
        <f t="shared" si="0"/>
        <v>-0.10227920015965974</v>
      </c>
      <c r="H25" s="92">
        <f t="shared" si="1"/>
        <v>9.9576603392580232E-2</v>
      </c>
    </row>
    <row r="26" spans="1:8" ht="15" x14ac:dyDescent="0.25">
      <c r="A26" s="20" t="s">
        <v>69</v>
      </c>
      <c r="B26" s="88">
        <v>0</v>
      </c>
      <c r="C26" s="89">
        <v>0</v>
      </c>
      <c r="D26" s="88">
        <v>3.2694696920159598E-3</v>
      </c>
      <c r="E26" s="89">
        <v>0</v>
      </c>
      <c r="F26" s="90"/>
      <c r="G26" s="91">
        <f t="shared" si="0"/>
        <v>0</v>
      </c>
      <c r="H26" s="92">
        <f t="shared" si="1"/>
        <v>3.2694696920159598E-3</v>
      </c>
    </row>
    <row r="27" spans="1:8" ht="15" x14ac:dyDescent="0.25">
      <c r="A27" s="20" t="s">
        <v>70</v>
      </c>
      <c r="B27" s="88">
        <v>0.19891207274498698</v>
      </c>
      <c r="C27" s="89">
        <v>0.22310756972111598</v>
      </c>
      <c r="D27" s="88">
        <v>0.18091065629155001</v>
      </c>
      <c r="E27" s="89">
        <v>0.19933088048050199</v>
      </c>
      <c r="F27" s="90"/>
      <c r="G27" s="91">
        <f t="shared" si="0"/>
        <v>-2.4195496976128994E-2</v>
      </c>
      <c r="H27" s="92">
        <f t="shared" si="1"/>
        <v>-1.8420224188951978E-2</v>
      </c>
    </row>
    <row r="28" spans="1:8" ht="15" x14ac:dyDescent="0.25">
      <c r="A28" s="20" t="s">
        <v>71</v>
      </c>
      <c r="B28" s="88">
        <v>0.54802305756271796</v>
      </c>
      <c r="C28" s="89">
        <v>0.50996015936255001</v>
      </c>
      <c r="D28" s="88">
        <v>0.43919876196080998</v>
      </c>
      <c r="E28" s="89">
        <v>0.40129608977792602</v>
      </c>
      <c r="F28" s="90"/>
      <c r="G28" s="91">
        <f t="shared" si="0"/>
        <v>3.8062898200167949E-2</v>
      </c>
      <c r="H28" s="92">
        <f t="shared" si="1"/>
        <v>3.7902672182883956E-2</v>
      </c>
    </row>
    <row r="29" spans="1:8" ht="15" x14ac:dyDescent="0.25">
      <c r="A29" s="20" t="s">
        <v>72</v>
      </c>
      <c r="B29" s="88">
        <v>3.8726962734432102</v>
      </c>
      <c r="C29" s="89">
        <v>5.1035856573705196</v>
      </c>
      <c r="D29" s="88">
        <v>4.8976655986399003</v>
      </c>
      <c r="E29" s="89">
        <v>4.7567197337571701</v>
      </c>
      <c r="F29" s="90"/>
      <c r="G29" s="91">
        <f t="shared" si="0"/>
        <v>-1.2308893839273094</v>
      </c>
      <c r="H29" s="92">
        <f t="shared" si="1"/>
        <v>0.1409458648827302</v>
      </c>
    </row>
    <row r="30" spans="1:8" ht="15" x14ac:dyDescent="0.25">
      <c r="A30" s="20" t="s">
        <v>73</v>
      </c>
      <c r="B30" s="88">
        <v>1.21782901680604E-2</v>
      </c>
      <c r="C30" s="89">
        <v>1.1952191235059799E-2</v>
      </c>
      <c r="D30" s="88">
        <v>8.7185858453758796E-3</v>
      </c>
      <c r="E30" s="89">
        <v>2.01965209297424E-2</v>
      </c>
      <c r="F30" s="90"/>
      <c r="G30" s="91">
        <f t="shared" si="0"/>
        <v>2.2609893300060135E-4</v>
      </c>
      <c r="H30" s="92">
        <f t="shared" si="1"/>
        <v>-1.1477935084366521E-2</v>
      </c>
    </row>
    <row r="31" spans="1:8" ht="15" x14ac:dyDescent="0.25">
      <c r="A31" s="20" t="s">
        <v>74</v>
      </c>
      <c r="B31" s="88">
        <v>0.88901518226841003</v>
      </c>
      <c r="C31" s="89">
        <v>0.81673306772908405</v>
      </c>
      <c r="D31" s="88">
        <v>0.69094792824603801</v>
      </c>
      <c r="E31" s="89">
        <v>0.74814938400611197</v>
      </c>
      <c r="F31" s="90"/>
      <c r="G31" s="91">
        <f t="shared" si="0"/>
        <v>7.2282114539325981E-2</v>
      </c>
      <c r="H31" s="92">
        <f t="shared" si="1"/>
        <v>-5.720145576007396E-2</v>
      </c>
    </row>
    <row r="32" spans="1:8" ht="15" x14ac:dyDescent="0.25">
      <c r="A32" s="20" t="s">
        <v>75</v>
      </c>
      <c r="B32" s="88">
        <v>0.93366891288463105</v>
      </c>
      <c r="C32" s="89">
        <v>0.69322709163346596</v>
      </c>
      <c r="D32" s="88">
        <v>0.70511563024477397</v>
      </c>
      <c r="E32" s="89">
        <v>0.54969661313125107</v>
      </c>
      <c r="F32" s="90"/>
      <c r="G32" s="91">
        <f t="shared" si="0"/>
        <v>0.24044182125116509</v>
      </c>
      <c r="H32" s="92">
        <f t="shared" si="1"/>
        <v>0.15541901711352291</v>
      </c>
    </row>
    <row r="33" spans="1:8" ht="15" x14ac:dyDescent="0.25">
      <c r="A33" s="20" t="s">
        <v>76</v>
      </c>
      <c r="B33" s="88">
        <v>1.0716895347893198</v>
      </c>
      <c r="C33" s="89">
        <v>0.52191235059760999</v>
      </c>
      <c r="D33" s="88">
        <v>0.898014342073716</v>
      </c>
      <c r="E33" s="89">
        <v>0.70248768451278099</v>
      </c>
      <c r="F33" s="90"/>
      <c r="G33" s="91">
        <f t="shared" si="0"/>
        <v>0.54977718419170984</v>
      </c>
      <c r="H33" s="92">
        <f t="shared" si="1"/>
        <v>0.19552665756093501</v>
      </c>
    </row>
    <row r="34" spans="1:8" ht="15" x14ac:dyDescent="0.25">
      <c r="A34" s="20" t="s">
        <v>77</v>
      </c>
      <c r="B34" s="88">
        <v>1.6237720224080501E-2</v>
      </c>
      <c r="C34" s="89">
        <v>1.1952191235059799E-2</v>
      </c>
      <c r="D34" s="88">
        <v>8.7185858453758796E-3</v>
      </c>
      <c r="E34" s="89">
        <v>4.3905480282048796E-3</v>
      </c>
      <c r="F34" s="90"/>
      <c r="G34" s="91">
        <f t="shared" si="0"/>
        <v>4.2855289890207024E-3</v>
      </c>
      <c r="H34" s="92">
        <f t="shared" si="1"/>
        <v>4.328037817171E-3</v>
      </c>
    </row>
    <row r="35" spans="1:8" ht="15" x14ac:dyDescent="0.25">
      <c r="A35" s="20" t="s">
        <v>78</v>
      </c>
      <c r="B35" s="88">
        <v>3.6534870504181194E-2</v>
      </c>
      <c r="C35" s="89">
        <v>2.3904382470119501E-2</v>
      </c>
      <c r="D35" s="88">
        <v>3.2694696920159499E-2</v>
      </c>
      <c r="E35" s="89">
        <v>3.4246274619998102E-2</v>
      </c>
      <c r="F35" s="90"/>
      <c r="G35" s="91">
        <f t="shared" si="0"/>
        <v>1.2630488034061693E-2</v>
      </c>
      <c r="H35" s="92">
        <f t="shared" si="1"/>
        <v>-1.5515776998386022E-3</v>
      </c>
    </row>
    <row r="36" spans="1:8" ht="15" x14ac:dyDescent="0.25">
      <c r="A36" s="20" t="s">
        <v>79</v>
      </c>
      <c r="B36" s="88">
        <v>9.5843143622635392</v>
      </c>
      <c r="C36" s="89">
        <v>9.3784860557768894</v>
      </c>
      <c r="D36" s="88">
        <v>9.5926240763748094</v>
      </c>
      <c r="E36" s="89">
        <v>10.431064005409201</v>
      </c>
      <c r="F36" s="90"/>
      <c r="G36" s="91">
        <f t="shared" si="0"/>
        <v>0.20582830648664974</v>
      </c>
      <c r="H36" s="92">
        <f t="shared" si="1"/>
        <v>-0.8384399290343918</v>
      </c>
    </row>
    <row r="37" spans="1:8" ht="15" x14ac:dyDescent="0.25">
      <c r="A37" s="20" t="s">
        <v>80</v>
      </c>
      <c r="B37" s="88">
        <v>0</v>
      </c>
      <c r="C37" s="89">
        <v>1.1952191235059799E-2</v>
      </c>
      <c r="D37" s="88">
        <v>2.1796464613439699E-3</v>
      </c>
      <c r="E37" s="89">
        <v>7.9029864507687893E-3</v>
      </c>
      <c r="F37" s="90"/>
      <c r="G37" s="91">
        <f t="shared" si="0"/>
        <v>-1.1952191235059799E-2</v>
      </c>
      <c r="H37" s="92">
        <f t="shared" si="1"/>
        <v>-5.723339989424819E-3</v>
      </c>
    </row>
    <row r="38" spans="1:8" ht="15" x14ac:dyDescent="0.25">
      <c r="A38" s="20" t="s">
        <v>81</v>
      </c>
      <c r="B38" s="88">
        <v>3.0648696922952001</v>
      </c>
      <c r="C38" s="89">
        <v>2.1394422310756998</v>
      </c>
      <c r="D38" s="88">
        <v>2.3888925216329899</v>
      </c>
      <c r="E38" s="89">
        <v>1.9862839279598901</v>
      </c>
      <c r="F38" s="90"/>
      <c r="G38" s="91">
        <f t="shared" si="0"/>
        <v>0.92542746121950037</v>
      </c>
      <c r="H38" s="92">
        <f t="shared" si="1"/>
        <v>0.40260859367309987</v>
      </c>
    </row>
    <row r="39" spans="1:8" ht="15" x14ac:dyDescent="0.25">
      <c r="A39" s="20" t="s">
        <v>82</v>
      </c>
      <c r="B39" s="88">
        <v>0.67386538929934203</v>
      </c>
      <c r="C39" s="89">
        <v>0.43426294820717093</v>
      </c>
      <c r="D39" s="88">
        <v>0.67242093332461506</v>
      </c>
      <c r="E39" s="89">
        <v>0.58218666853996703</v>
      </c>
      <c r="F39" s="90"/>
      <c r="G39" s="91">
        <f t="shared" si="0"/>
        <v>0.2396024410921711</v>
      </c>
      <c r="H39" s="92">
        <f t="shared" si="1"/>
        <v>9.0234264784648022E-2</v>
      </c>
    </row>
    <row r="40" spans="1:8" ht="15" x14ac:dyDescent="0.25">
      <c r="A40" s="20" t="s">
        <v>83</v>
      </c>
      <c r="B40" s="88">
        <v>1.2990176179264399</v>
      </c>
      <c r="C40" s="89">
        <v>1.1752988047808799</v>
      </c>
      <c r="D40" s="88">
        <v>1.51594411386473</v>
      </c>
      <c r="E40" s="89">
        <v>0.96416434699379205</v>
      </c>
      <c r="F40" s="90"/>
      <c r="G40" s="91">
        <f t="shared" si="0"/>
        <v>0.12371881314555999</v>
      </c>
      <c r="H40" s="92">
        <f t="shared" si="1"/>
        <v>0.55177976687093799</v>
      </c>
    </row>
    <row r="41" spans="1:8" ht="15" x14ac:dyDescent="0.25">
      <c r="A41" s="20" t="s">
        <v>84</v>
      </c>
      <c r="B41" s="88">
        <v>0.53990419745067797</v>
      </c>
      <c r="C41" s="89">
        <v>0.19521912350597601</v>
      </c>
      <c r="D41" s="88">
        <v>0.43374964580745001</v>
      </c>
      <c r="E41" s="89">
        <v>0.29592293710100903</v>
      </c>
      <c r="F41" s="90"/>
      <c r="G41" s="91">
        <f t="shared" si="0"/>
        <v>0.34468507394470194</v>
      </c>
      <c r="H41" s="92">
        <f t="shared" si="1"/>
        <v>0.13782670870644098</v>
      </c>
    </row>
    <row r="42" spans="1:8" ht="15" x14ac:dyDescent="0.25">
      <c r="A42" s="20" t="s">
        <v>85</v>
      </c>
      <c r="B42" s="88">
        <v>8.3421287651213802</v>
      </c>
      <c r="C42" s="89">
        <v>10.2310756972112</v>
      </c>
      <c r="D42" s="88">
        <v>8.46356720939864</v>
      </c>
      <c r="E42" s="89">
        <v>9.8365838023902104</v>
      </c>
      <c r="F42" s="90"/>
      <c r="G42" s="91">
        <f t="shared" si="0"/>
        <v>-1.8889469320898193</v>
      </c>
      <c r="H42" s="92">
        <f t="shared" si="1"/>
        <v>-1.3730165929915703</v>
      </c>
    </row>
    <row r="43" spans="1:8" ht="15" x14ac:dyDescent="0.25">
      <c r="A43" s="20" t="s">
        <v>86</v>
      </c>
      <c r="B43" s="88">
        <v>0</v>
      </c>
      <c r="C43" s="89">
        <v>0</v>
      </c>
      <c r="D43" s="88">
        <v>1.0898232306719899E-3</v>
      </c>
      <c r="E43" s="89">
        <v>1.7562192112819501E-3</v>
      </c>
      <c r="F43" s="90"/>
      <c r="G43" s="91">
        <f t="shared" si="0"/>
        <v>0</v>
      </c>
      <c r="H43" s="92">
        <f t="shared" si="1"/>
        <v>-6.6639598060996017E-4</v>
      </c>
    </row>
    <row r="44" spans="1:8" ht="15" x14ac:dyDescent="0.25">
      <c r="A44" s="20" t="s">
        <v>87</v>
      </c>
      <c r="B44" s="88">
        <v>3.7427945116505601</v>
      </c>
      <c r="C44" s="89">
        <v>5.2629482071713101</v>
      </c>
      <c r="D44" s="88">
        <v>4.2023583774711701</v>
      </c>
      <c r="E44" s="89">
        <v>4.8410182558986996</v>
      </c>
      <c r="F44" s="90"/>
      <c r="G44" s="91">
        <f t="shared" si="0"/>
        <v>-1.52015369552075</v>
      </c>
      <c r="H44" s="92">
        <f t="shared" si="1"/>
        <v>-0.63865987842752947</v>
      </c>
    </row>
    <row r="45" spans="1:8" ht="15" x14ac:dyDescent="0.25">
      <c r="A45" s="20" t="s">
        <v>88</v>
      </c>
      <c r="B45" s="88">
        <v>0.15425834212876502</v>
      </c>
      <c r="C45" s="89">
        <v>0.23107569721115498</v>
      </c>
      <c r="D45" s="88">
        <v>0.12206020183526201</v>
      </c>
      <c r="E45" s="89">
        <v>0.12732589281794202</v>
      </c>
      <c r="F45" s="90"/>
      <c r="G45" s="91">
        <f t="shared" si="0"/>
        <v>-7.681735508238996E-2</v>
      </c>
      <c r="H45" s="92">
        <f t="shared" si="1"/>
        <v>-5.2656909826800102E-3</v>
      </c>
    </row>
    <row r="46" spans="1:8" ht="15" x14ac:dyDescent="0.25">
      <c r="A46" s="20" t="s">
        <v>89</v>
      </c>
      <c r="B46" s="88">
        <v>0.41406186571405401</v>
      </c>
      <c r="C46" s="89">
        <v>0.27888446215139401</v>
      </c>
      <c r="D46" s="88">
        <v>0.38470760042721103</v>
      </c>
      <c r="E46" s="89">
        <v>0.27397019695998498</v>
      </c>
      <c r="F46" s="90"/>
      <c r="G46" s="91">
        <f t="shared" si="0"/>
        <v>0.13517740356266</v>
      </c>
      <c r="H46" s="92">
        <f t="shared" si="1"/>
        <v>0.11073740346722605</v>
      </c>
    </row>
    <row r="47" spans="1:8" ht="15" x14ac:dyDescent="0.25">
      <c r="A47" s="20" t="s">
        <v>90</v>
      </c>
      <c r="B47" s="88">
        <v>0.80782658114800698</v>
      </c>
      <c r="C47" s="89">
        <v>0.31075697211155395</v>
      </c>
      <c r="D47" s="88">
        <v>0.57433684256413597</v>
      </c>
      <c r="E47" s="89">
        <v>0.32138811566459702</v>
      </c>
      <c r="F47" s="90"/>
      <c r="G47" s="91">
        <f t="shared" si="0"/>
        <v>0.49706960903645303</v>
      </c>
      <c r="H47" s="92">
        <f t="shared" si="1"/>
        <v>0.25294872689953896</v>
      </c>
    </row>
    <row r="48" spans="1:8" ht="15" x14ac:dyDescent="0.25">
      <c r="A48" s="20" t="s">
        <v>91</v>
      </c>
      <c r="B48" s="88">
        <v>0.62515222862710107</v>
      </c>
      <c r="C48" s="89">
        <v>0.58565737051792799</v>
      </c>
      <c r="D48" s="88">
        <v>0.52311515072255299</v>
      </c>
      <c r="E48" s="89">
        <v>0.554087161159456</v>
      </c>
      <c r="F48" s="90"/>
      <c r="G48" s="91">
        <f t="shared" si="0"/>
        <v>3.9494858109173081E-2</v>
      </c>
      <c r="H48" s="92">
        <f t="shared" si="1"/>
        <v>-3.0972010436903008E-2</v>
      </c>
    </row>
    <row r="49" spans="1:8" ht="15" x14ac:dyDescent="0.25">
      <c r="A49" s="20" t="s">
        <v>92</v>
      </c>
      <c r="B49" s="88">
        <v>0</v>
      </c>
      <c r="C49" s="89">
        <v>0</v>
      </c>
      <c r="D49" s="88">
        <v>5.4491161533599302E-3</v>
      </c>
      <c r="E49" s="89">
        <v>8.7810960564097603E-4</v>
      </c>
      <c r="F49" s="90"/>
      <c r="G49" s="91">
        <f t="shared" si="0"/>
        <v>0</v>
      </c>
      <c r="H49" s="92">
        <f t="shared" si="1"/>
        <v>4.5710065477189542E-3</v>
      </c>
    </row>
    <row r="50" spans="1:8" ht="15" x14ac:dyDescent="0.25">
      <c r="A50" s="20" t="s">
        <v>93</v>
      </c>
      <c r="B50" s="88">
        <v>0.44247787610619504</v>
      </c>
      <c r="C50" s="89">
        <v>0.31474103585657398</v>
      </c>
      <c r="D50" s="88">
        <v>0.40868371150199401</v>
      </c>
      <c r="E50" s="89">
        <v>0.36265926712972302</v>
      </c>
      <c r="F50" s="90"/>
      <c r="G50" s="91">
        <f t="shared" si="0"/>
        <v>0.12773684024962106</v>
      </c>
      <c r="H50" s="92">
        <f t="shared" si="1"/>
        <v>4.602444437227099E-2</v>
      </c>
    </row>
    <row r="51" spans="1:8" ht="15" x14ac:dyDescent="0.25">
      <c r="A51" s="20" t="s">
        <v>94</v>
      </c>
      <c r="B51" s="88">
        <v>0.20297150280100701</v>
      </c>
      <c r="C51" s="89">
        <v>0</v>
      </c>
      <c r="D51" s="88">
        <v>0.191808888598269</v>
      </c>
      <c r="E51" s="89">
        <v>0</v>
      </c>
      <c r="F51" s="90"/>
      <c r="G51" s="91">
        <f t="shared" si="0"/>
        <v>0.20297150280100701</v>
      </c>
      <c r="H51" s="92">
        <f t="shared" si="1"/>
        <v>0.191808888598269</v>
      </c>
    </row>
    <row r="52" spans="1:8" ht="15" x14ac:dyDescent="0.25">
      <c r="A52" s="20" t="s">
        <v>95</v>
      </c>
      <c r="B52" s="88">
        <v>2.7766501583177701</v>
      </c>
      <c r="C52" s="89">
        <v>2.6374501992031898</v>
      </c>
      <c r="D52" s="88">
        <v>2.8586063340526198</v>
      </c>
      <c r="E52" s="89">
        <v>3.0066472897146999</v>
      </c>
      <c r="F52" s="90"/>
      <c r="G52" s="91">
        <f t="shared" si="0"/>
        <v>0.13919995911458027</v>
      </c>
      <c r="H52" s="92">
        <f t="shared" si="1"/>
        <v>-0.14804095566208009</v>
      </c>
    </row>
    <row r="53" spans="1:8" ht="15" x14ac:dyDescent="0.25">
      <c r="A53" s="20" t="s">
        <v>96</v>
      </c>
      <c r="B53" s="88">
        <v>1.1894130064139001</v>
      </c>
      <c r="C53" s="89">
        <v>1.09561752988048</v>
      </c>
      <c r="D53" s="88">
        <v>1.3600993918786399</v>
      </c>
      <c r="E53" s="89">
        <v>1.03177878662815</v>
      </c>
      <c r="F53" s="90"/>
      <c r="G53" s="91">
        <f t="shared" si="0"/>
        <v>9.379547653342013E-2</v>
      </c>
      <c r="H53" s="92">
        <f t="shared" si="1"/>
        <v>0.32832060525048989</v>
      </c>
    </row>
    <row r="54" spans="1:8" ht="15" x14ac:dyDescent="0.25">
      <c r="A54" s="20" t="s">
        <v>97</v>
      </c>
      <c r="B54" s="88">
        <v>23.780141268165899</v>
      </c>
      <c r="C54" s="89">
        <v>21.0239043824701</v>
      </c>
      <c r="D54" s="88">
        <v>23.820266352797599</v>
      </c>
      <c r="E54" s="89">
        <v>21.257277333356701</v>
      </c>
      <c r="F54" s="90"/>
      <c r="G54" s="91">
        <f t="shared" si="0"/>
        <v>2.7562368856957988</v>
      </c>
      <c r="H54" s="92">
        <f t="shared" si="1"/>
        <v>2.5629890194408986</v>
      </c>
    </row>
    <row r="55" spans="1:8" ht="15" x14ac:dyDescent="0.25">
      <c r="A55" s="20" t="s">
        <v>98</v>
      </c>
      <c r="B55" s="88">
        <v>4.5465616627425502</v>
      </c>
      <c r="C55" s="89">
        <v>4.4462151394422298</v>
      </c>
      <c r="D55" s="88">
        <v>3.6683449944419002</v>
      </c>
      <c r="E55" s="89">
        <v>4.0832096662305402</v>
      </c>
      <c r="F55" s="90"/>
      <c r="G55" s="91">
        <f t="shared" si="0"/>
        <v>0.10034652330032046</v>
      </c>
      <c r="H55" s="92">
        <f t="shared" si="1"/>
        <v>-0.41486467178863995</v>
      </c>
    </row>
    <row r="56" spans="1:8" ht="15" x14ac:dyDescent="0.25">
      <c r="A56" s="20" t="s">
        <v>99</v>
      </c>
      <c r="B56" s="88">
        <v>0.71851911991556405</v>
      </c>
      <c r="C56" s="89">
        <v>0.43426294820717093</v>
      </c>
      <c r="D56" s="88">
        <v>0.52965409010658504</v>
      </c>
      <c r="E56" s="89">
        <v>0.44256724124305197</v>
      </c>
      <c r="F56" s="90"/>
      <c r="G56" s="91">
        <f t="shared" si="0"/>
        <v>0.28425617170839312</v>
      </c>
      <c r="H56" s="92">
        <f t="shared" si="1"/>
        <v>8.7086848863533073E-2</v>
      </c>
    </row>
    <row r="57" spans="1:8" ht="15" x14ac:dyDescent="0.25">
      <c r="A57" s="62" t="s">
        <v>100</v>
      </c>
      <c r="B57" s="93">
        <v>4.0594300560201302E-2</v>
      </c>
      <c r="C57" s="94">
        <v>4.3824701195219098E-2</v>
      </c>
      <c r="D57" s="93">
        <v>6.3209747378975098E-2</v>
      </c>
      <c r="E57" s="94">
        <v>4.7417918704612698E-2</v>
      </c>
      <c r="F57" s="95"/>
      <c r="G57" s="96">
        <f t="shared" si="0"/>
        <v>-3.2304006350177966E-3</v>
      </c>
      <c r="H57" s="97">
        <f t="shared" si="1"/>
        <v>1.57918286743624E-2</v>
      </c>
    </row>
    <row r="58" spans="1:8" ht="15" x14ac:dyDescent="0.25">
      <c r="A58" s="20" t="s">
        <v>101</v>
      </c>
      <c r="B58" s="88">
        <v>0</v>
      </c>
      <c r="C58" s="89">
        <v>0</v>
      </c>
      <c r="D58" s="88">
        <v>0</v>
      </c>
      <c r="E58" s="89">
        <v>2.6343288169229304E-3</v>
      </c>
      <c r="F58" s="90"/>
      <c r="G58" s="91">
        <f t="shared" si="0"/>
        <v>0</v>
      </c>
      <c r="H58" s="92">
        <f t="shared" si="1"/>
        <v>-2.6343288169229304E-3</v>
      </c>
    </row>
    <row r="59" spans="1:8" ht="15" x14ac:dyDescent="0.25">
      <c r="A59" s="20" t="s">
        <v>102</v>
      </c>
      <c r="B59" s="88">
        <v>1.6237720224080501E-2</v>
      </c>
      <c r="C59" s="89">
        <v>3.9840637450199202E-2</v>
      </c>
      <c r="D59" s="88">
        <v>2.17964646134397E-2</v>
      </c>
      <c r="E59" s="89">
        <v>1.58059729015376E-2</v>
      </c>
      <c r="F59" s="90"/>
      <c r="G59" s="91">
        <f t="shared" si="0"/>
        <v>-2.3602917226118701E-2</v>
      </c>
      <c r="H59" s="92">
        <f t="shared" si="1"/>
        <v>5.9904917119021003E-3</v>
      </c>
    </row>
    <row r="60" spans="1:8" ht="15" x14ac:dyDescent="0.25">
      <c r="A60" s="20" t="s">
        <v>103</v>
      </c>
      <c r="B60" s="88">
        <v>0.40188357554599302</v>
      </c>
      <c r="C60" s="89">
        <v>0.41035856573705198</v>
      </c>
      <c r="D60" s="88">
        <v>0.383617777196539</v>
      </c>
      <c r="E60" s="89">
        <v>0.348609513439468</v>
      </c>
      <c r="F60" s="90"/>
      <c r="G60" s="91">
        <f t="shared" si="0"/>
        <v>-8.474990191058962E-3</v>
      </c>
      <c r="H60" s="92">
        <f t="shared" si="1"/>
        <v>3.5008263757071001E-2</v>
      </c>
    </row>
    <row r="61" spans="1:8" ht="15" x14ac:dyDescent="0.25">
      <c r="A61" s="20" t="s">
        <v>104</v>
      </c>
      <c r="B61" s="88">
        <v>0.69822196963546301</v>
      </c>
      <c r="C61" s="89">
        <v>0.52988047808764904</v>
      </c>
      <c r="D61" s="88">
        <v>0.56670807994943206</v>
      </c>
      <c r="E61" s="89">
        <v>0.47242296783484505</v>
      </c>
      <c r="F61" s="90"/>
      <c r="G61" s="91">
        <f t="shared" si="0"/>
        <v>0.16834149154781397</v>
      </c>
      <c r="H61" s="92">
        <f t="shared" si="1"/>
        <v>9.4285112114587011E-2</v>
      </c>
    </row>
    <row r="62" spans="1:8" ht="15" x14ac:dyDescent="0.25">
      <c r="A62" s="20" t="s">
        <v>105</v>
      </c>
      <c r="B62" s="88">
        <v>8.1188601120402697E-3</v>
      </c>
      <c r="C62" s="89">
        <v>0</v>
      </c>
      <c r="D62" s="88">
        <v>1.1988055537391799E-2</v>
      </c>
      <c r="E62" s="89">
        <v>7.9029864507687893E-3</v>
      </c>
      <c r="F62" s="90"/>
      <c r="G62" s="91">
        <f t="shared" si="0"/>
        <v>8.1188601120402697E-3</v>
      </c>
      <c r="H62" s="92">
        <f t="shared" si="1"/>
        <v>4.0850690866230093E-3</v>
      </c>
    </row>
    <row r="63" spans="1:8" ht="15" x14ac:dyDescent="0.25">
      <c r="A63" s="20" t="s">
        <v>106</v>
      </c>
      <c r="B63" s="88">
        <v>4.0594300560201297E-3</v>
      </c>
      <c r="C63" s="89">
        <v>0</v>
      </c>
      <c r="D63" s="88">
        <v>2.1796464613439699E-3</v>
      </c>
      <c r="E63" s="89">
        <v>8.7810960564097603E-4</v>
      </c>
      <c r="F63" s="90"/>
      <c r="G63" s="91">
        <f t="shared" si="0"/>
        <v>4.0594300560201297E-3</v>
      </c>
      <c r="H63" s="92">
        <f t="shared" si="1"/>
        <v>1.301536855702994E-3</v>
      </c>
    </row>
    <row r="64" spans="1:8" ht="15" x14ac:dyDescent="0.25">
      <c r="A64" s="20" t="s">
        <v>107</v>
      </c>
      <c r="B64" s="88">
        <v>1.2665421774782799</v>
      </c>
      <c r="C64" s="89">
        <v>0.90039840637450197</v>
      </c>
      <c r="D64" s="88">
        <v>1.1192484579001301</v>
      </c>
      <c r="E64" s="89">
        <v>0.87635338642969396</v>
      </c>
      <c r="F64" s="90"/>
      <c r="G64" s="91">
        <f t="shared" si="0"/>
        <v>0.36614377110377794</v>
      </c>
      <c r="H64" s="92">
        <f t="shared" si="1"/>
        <v>0.2428950714704361</v>
      </c>
    </row>
    <row r="65" spans="1:8" ht="15" x14ac:dyDescent="0.25">
      <c r="A65" s="20" t="s">
        <v>108</v>
      </c>
      <c r="B65" s="88">
        <v>0.25168466347324797</v>
      </c>
      <c r="C65" s="89">
        <v>0.143426294820717</v>
      </c>
      <c r="D65" s="88">
        <v>0.259377928899932</v>
      </c>
      <c r="E65" s="89">
        <v>0.186159236395887</v>
      </c>
      <c r="F65" s="90"/>
      <c r="G65" s="91">
        <f t="shared" si="0"/>
        <v>0.10825836865253097</v>
      </c>
      <c r="H65" s="92">
        <f t="shared" si="1"/>
        <v>7.3218692504045002E-2</v>
      </c>
    </row>
    <row r="66" spans="1:8" ht="15" x14ac:dyDescent="0.25">
      <c r="A66" s="20" t="s">
        <v>109</v>
      </c>
      <c r="B66" s="88">
        <v>0.182674352520906</v>
      </c>
      <c r="C66" s="89">
        <v>0.19123505976095601</v>
      </c>
      <c r="D66" s="88">
        <v>0.22886287844111702</v>
      </c>
      <c r="E66" s="89">
        <v>0.25026123760767799</v>
      </c>
      <c r="F66" s="90"/>
      <c r="G66" s="91">
        <f t="shared" si="0"/>
        <v>-8.5607072400500084E-3</v>
      </c>
      <c r="H66" s="92">
        <f t="shared" si="1"/>
        <v>-2.1398359166560965E-2</v>
      </c>
    </row>
    <row r="67" spans="1:8" ht="15" x14ac:dyDescent="0.25">
      <c r="A67" s="20" t="s">
        <v>110</v>
      </c>
      <c r="B67" s="88">
        <v>6.0891450840302001E-2</v>
      </c>
      <c r="C67" s="89">
        <v>8.7649402390438308E-2</v>
      </c>
      <c r="D67" s="88">
        <v>0.127509317988622</v>
      </c>
      <c r="E67" s="89">
        <v>0.107129371888199</v>
      </c>
      <c r="F67" s="90"/>
      <c r="G67" s="91">
        <f t="shared" si="0"/>
        <v>-2.6757951550136307E-2</v>
      </c>
      <c r="H67" s="92">
        <f t="shared" si="1"/>
        <v>2.0379946100422999E-2</v>
      </c>
    </row>
    <row r="68" spans="1:8" ht="15" x14ac:dyDescent="0.25">
      <c r="A68" s="20" t="s">
        <v>111</v>
      </c>
      <c r="B68" s="88">
        <v>7.3069741008362388E-2</v>
      </c>
      <c r="C68" s="89">
        <v>0.23505976095617498</v>
      </c>
      <c r="D68" s="88">
        <v>0.158024368447438</v>
      </c>
      <c r="E68" s="89">
        <v>0.348609513439468</v>
      </c>
      <c r="F68" s="90"/>
      <c r="G68" s="91">
        <f t="shared" si="0"/>
        <v>-0.16199001994781259</v>
      </c>
      <c r="H68" s="92">
        <f t="shared" si="1"/>
        <v>-0.19058514499203</v>
      </c>
    </row>
    <row r="69" spans="1:8" ht="15" x14ac:dyDescent="0.25">
      <c r="A69" s="20" t="s">
        <v>112</v>
      </c>
      <c r="B69" s="88">
        <v>0.11366404156856399</v>
      </c>
      <c r="C69" s="89">
        <v>8.7649402390438308E-2</v>
      </c>
      <c r="D69" s="88">
        <v>9.0455328145774797E-2</v>
      </c>
      <c r="E69" s="89">
        <v>8.0786083718969795E-2</v>
      </c>
      <c r="F69" s="90"/>
      <c r="G69" s="91">
        <f t="shared" si="0"/>
        <v>2.6014639178125687E-2</v>
      </c>
      <c r="H69" s="92">
        <f t="shared" si="1"/>
        <v>9.6692444268050015E-3</v>
      </c>
    </row>
    <row r="70" spans="1:8" ht="15" x14ac:dyDescent="0.25">
      <c r="A70" s="20" t="s">
        <v>113</v>
      </c>
      <c r="B70" s="88">
        <v>5.2772590728261799E-2</v>
      </c>
      <c r="C70" s="89">
        <v>0.107569721115538</v>
      </c>
      <c r="D70" s="88">
        <v>8.28265655310709E-2</v>
      </c>
      <c r="E70" s="89">
        <v>0.123813454395378</v>
      </c>
      <c r="F70" s="90"/>
      <c r="G70" s="91">
        <f t="shared" ref="G70:G73" si="2">B70-C70</f>
        <v>-5.4797130387276204E-2</v>
      </c>
      <c r="H70" s="92">
        <f t="shared" ref="H70:H73" si="3">D70-E70</f>
        <v>-4.0986888864307097E-2</v>
      </c>
    </row>
    <row r="71" spans="1:8" ht="15" x14ac:dyDescent="0.25">
      <c r="A71" s="20" t="s">
        <v>114</v>
      </c>
      <c r="B71" s="88">
        <v>0.138020621904685</v>
      </c>
      <c r="C71" s="89">
        <v>4.7808764940239001E-2</v>
      </c>
      <c r="D71" s="88">
        <v>9.2634974607118697E-2</v>
      </c>
      <c r="E71" s="89">
        <v>6.4980110817432199E-2</v>
      </c>
      <c r="F71" s="90"/>
      <c r="G71" s="91">
        <f t="shared" si="2"/>
        <v>9.0211856964446002E-2</v>
      </c>
      <c r="H71" s="92">
        <f t="shared" si="3"/>
        <v>2.7654863789686498E-2</v>
      </c>
    </row>
    <row r="72" spans="1:8" ht="15" x14ac:dyDescent="0.25">
      <c r="A72" s="20" t="s">
        <v>115</v>
      </c>
      <c r="B72" s="88">
        <v>0.13396119184866398</v>
      </c>
      <c r="C72" s="89">
        <v>0.26693227091633498</v>
      </c>
      <c r="D72" s="88">
        <v>0.23867128751716502</v>
      </c>
      <c r="E72" s="89">
        <v>0.23006471667793602</v>
      </c>
      <c r="F72" s="90"/>
      <c r="G72" s="91">
        <f t="shared" si="2"/>
        <v>-0.132971079067671</v>
      </c>
      <c r="H72" s="92">
        <f t="shared" si="3"/>
        <v>8.6065708392289997E-3</v>
      </c>
    </row>
    <row r="73" spans="1:8" ht="15" x14ac:dyDescent="0.25">
      <c r="A73" s="20" t="s">
        <v>116</v>
      </c>
      <c r="B73" s="88">
        <v>4.46537306162215E-2</v>
      </c>
      <c r="C73" s="89">
        <v>4.3824701195219098E-2</v>
      </c>
      <c r="D73" s="88">
        <v>5.1221691841583296E-2</v>
      </c>
      <c r="E73" s="89">
        <v>4.8296028310253702E-2</v>
      </c>
      <c r="F73" s="90"/>
      <c r="G73" s="91">
        <f t="shared" si="2"/>
        <v>8.2902942100240157E-4</v>
      </c>
      <c r="H73" s="92">
        <f t="shared" si="3"/>
        <v>2.9256635313295934E-3</v>
      </c>
    </row>
    <row r="74" spans="1:8" ht="15" x14ac:dyDescent="0.25">
      <c r="A74" s="81"/>
      <c r="B74" s="98"/>
      <c r="C74" s="99"/>
      <c r="D74" s="98"/>
      <c r="E74" s="99"/>
      <c r="F74" s="100"/>
      <c r="G74" s="101"/>
      <c r="H74" s="102"/>
    </row>
    <row r="75" spans="1:8" s="38" customFormat="1" x14ac:dyDescent="0.2">
      <c r="A75" s="12" t="s">
        <v>17</v>
      </c>
      <c r="B75" s="60">
        <f>SUM(B6:B74)</f>
        <v>99.999999999999986</v>
      </c>
      <c r="C75" s="61">
        <f>SUM(C6:C74)</f>
        <v>100.00000000000003</v>
      </c>
      <c r="D75" s="60">
        <f>SUM(D6:D74)</f>
        <v>100.00000000000007</v>
      </c>
      <c r="E75" s="61">
        <f>SUM(E6:E74)</f>
        <v>100</v>
      </c>
      <c r="F75" s="103"/>
      <c r="G75" s="104">
        <f>SUM(G6:G74)</f>
        <v>-7.9332374003371342E-14</v>
      </c>
      <c r="H75" s="105">
        <f>SUM(H6:H74)</f>
        <v>2.9358460107431483E-14</v>
      </c>
    </row>
  </sheetData>
  <mergeCells count="5">
    <mergeCell ref="B1:H1"/>
    <mergeCell ref="B2:H2"/>
    <mergeCell ref="B4:C4"/>
    <mergeCell ref="D4:E4"/>
    <mergeCell ref="G4:H4"/>
  </mergeCells>
  <printOptions horizontalCentered="1"/>
  <pageMargins left="0.39370078740157483" right="0.39370078740157483" top="0.39370078740157483" bottom="0.59055118110236227" header="0.39370078740157483" footer="0.19685039370078741"/>
  <pageSetup paperSize="9" scale="70"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2A38BA-A2F9-4E54-85C2-99B9B4C7110C}">
  <dimension ref="A1:J33"/>
  <sheetViews>
    <sheetView tabSelected="1" workbookViewId="0">
      <selection activeCell="M1" sqref="M1"/>
    </sheetView>
  </sheetViews>
  <sheetFormatPr defaultRowHeight="12.75" x14ac:dyDescent="0.2"/>
  <cols>
    <col min="1" max="1" width="26.85546875" style="1" customWidth="1"/>
    <col min="2" max="5" width="8.28515625" style="1" customWidth="1"/>
    <col min="6" max="6" width="1.7109375" style="1" customWidth="1"/>
    <col min="7" max="10" width="8.28515625" style="1" customWidth="1"/>
    <col min="11" max="256" width="8.7109375" style="1"/>
    <col min="257" max="257" width="26.85546875" style="1" customWidth="1"/>
    <col min="258" max="261" width="8.28515625" style="1" customWidth="1"/>
    <col min="262" max="262" width="1.7109375" style="1" customWidth="1"/>
    <col min="263" max="266" width="8.28515625" style="1" customWidth="1"/>
    <col min="267" max="512" width="8.7109375" style="1"/>
    <col min="513" max="513" width="26.85546875" style="1" customWidth="1"/>
    <col min="514" max="517" width="8.28515625" style="1" customWidth="1"/>
    <col min="518" max="518" width="1.7109375" style="1" customWidth="1"/>
    <col min="519" max="522" width="8.28515625" style="1" customWidth="1"/>
    <col min="523" max="768" width="8.7109375" style="1"/>
    <col min="769" max="769" width="26.85546875" style="1" customWidth="1"/>
    <col min="770" max="773" width="8.28515625" style="1" customWidth="1"/>
    <col min="774" max="774" width="1.7109375" style="1" customWidth="1"/>
    <col min="775" max="778" width="8.28515625" style="1" customWidth="1"/>
    <col min="779" max="1024" width="8.7109375" style="1"/>
    <col min="1025" max="1025" width="26.85546875" style="1" customWidth="1"/>
    <col min="1026" max="1029" width="8.28515625" style="1" customWidth="1"/>
    <col min="1030" max="1030" width="1.7109375" style="1" customWidth="1"/>
    <col min="1031" max="1034" width="8.28515625" style="1" customWidth="1"/>
    <col min="1035" max="1280" width="8.7109375" style="1"/>
    <col min="1281" max="1281" width="26.85546875" style="1" customWidth="1"/>
    <col min="1282" max="1285" width="8.28515625" style="1" customWidth="1"/>
    <col min="1286" max="1286" width="1.7109375" style="1" customWidth="1"/>
    <col min="1287" max="1290" width="8.28515625" style="1" customWidth="1"/>
    <col min="1291" max="1536" width="8.7109375" style="1"/>
    <col min="1537" max="1537" width="26.85546875" style="1" customWidth="1"/>
    <col min="1538" max="1541" width="8.28515625" style="1" customWidth="1"/>
    <col min="1542" max="1542" width="1.7109375" style="1" customWidth="1"/>
    <col min="1543" max="1546" width="8.28515625" style="1" customWidth="1"/>
    <col min="1547" max="1792" width="8.7109375" style="1"/>
    <col min="1793" max="1793" width="26.85546875" style="1" customWidth="1"/>
    <col min="1794" max="1797" width="8.28515625" style="1" customWidth="1"/>
    <col min="1798" max="1798" width="1.7109375" style="1" customWidth="1"/>
    <col min="1799" max="1802" width="8.28515625" style="1" customWidth="1"/>
    <col min="1803" max="2048" width="8.7109375" style="1"/>
    <col min="2049" max="2049" width="26.85546875" style="1" customWidth="1"/>
    <col min="2050" max="2053" width="8.28515625" style="1" customWidth="1"/>
    <col min="2054" max="2054" width="1.7109375" style="1" customWidth="1"/>
    <col min="2055" max="2058" width="8.28515625" style="1" customWidth="1"/>
    <col min="2059" max="2304" width="8.7109375" style="1"/>
    <col min="2305" max="2305" width="26.85546875" style="1" customWidth="1"/>
    <col min="2306" max="2309" width="8.28515625" style="1" customWidth="1"/>
    <col min="2310" max="2310" width="1.7109375" style="1" customWidth="1"/>
    <col min="2311" max="2314" width="8.28515625" style="1" customWidth="1"/>
    <col min="2315" max="2560" width="8.7109375" style="1"/>
    <col min="2561" max="2561" width="26.85546875" style="1" customWidth="1"/>
    <col min="2562" max="2565" width="8.28515625" style="1" customWidth="1"/>
    <col min="2566" max="2566" width="1.7109375" style="1" customWidth="1"/>
    <col min="2567" max="2570" width="8.28515625" style="1" customWidth="1"/>
    <col min="2571" max="2816" width="8.7109375" style="1"/>
    <col min="2817" max="2817" width="26.85546875" style="1" customWidth="1"/>
    <col min="2818" max="2821" width="8.28515625" style="1" customWidth="1"/>
    <col min="2822" max="2822" width="1.7109375" style="1" customWidth="1"/>
    <col min="2823" max="2826" width="8.28515625" style="1" customWidth="1"/>
    <col min="2827" max="3072" width="8.7109375" style="1"/>
    <col min="3073" max="3073" width="26.85546875" style="1" customWidth="1"/>
    <col min="3074" max="3077" width="8.28515625" style="1" customWidth="1"/>
    <col min="3078" max="3078" width="1.7109375" style="1" customWidth="1"/>
    <col min="3079" max="3082" width="8.28515625" style="1" customWidth="1"/>
    <col min="3083" max="3328" width="8.7109375" style="1"/>
    <col min="3329" max="3329" width="26.85546875" style="1" customWidth="1"/>
    <col min="3330" max="3333" width="8.28515625" style="1" customWidth="1"/>
    <col min="3334" max="3334" width="1.7109375" style="1" customWidth="1"/>
    <col min="3335" max="3338" width="8.28515625" style="1" customWidth="1"/>
    <col min="3339" max="3584" width="8.7109375" style="1"/>
    <col min="3585" max="3585" width="26.85546875" style="1" customWidth="1"/>
    <col min="3586" max="3589" width="8.28515625" style="1" customWidth="1"/>
    <col min="3590" max="3590" width="1.7109375" style="1" customWidth="1"/>
    <col min="3591" max="3594" width="8.28515625" style="1" customWidth="1"/>
    <col min="3595" max="3840" width="8.7109375" style="1"/>
    <col min="3841" max="3841" width="26.85546875" style="1" customWidth="1"/>
    <col min="3842" max="3845" width="8.28515625" style="1" customWidth="1"/>
    <col min="3846" max="3846" width="1.7109375" style="1" customWidth="1"/>
    <col min="3847" max="3850" width="8.28515625" style="1" customWidth="1"/>
    <col min="3851" max="4096" width="8.7109375" style="1"/>
    <col min="4097" max="4097" width="26.85546875" style="1" customWidth="1"/>
    <col min="4098" max="4101" width="8.28515625" style="1" customWidth="1"/>
    <col min="4102" max="4102" width="1.7109375" style="1" customWidth="1"/>
    <col min="4103" max="4106" width="8.28515625" style="1" customWidth="1"/>
    <col min="4107" max="4352" width="8.7109375" style="1"/>
    <col min="4353" max="4353" width="26.85546875" style="1" customWidth="1"/>
    <col min="4354" max="4357" width="8.28515625" style="1" customWidth="1"/>
    <col min="4358" max="4358" width="1.7109375" style="1" customWidth="1"/>
    <col min="4359" max="4362" width="8.28515625" style="1" customWidth="1"/>
    <col min="4363" max="4608" width="8.7109375" style="1"/>
    <col min="4609" max="4609" width="26.85546875" style="1" customWidth="1"/>
    <col min="4610" max="4613" width="8.28515625" style="1" customWidth="1"/>
    <col min="4614" max="4614" width="1.7109375" style="1" customWidth="1"/>
    <col min="4615" max="4618" width="8.28515625" style="1" customWidth="1"/>
    <col min="4619" max="4864" width="8.7109375" style="1"/>
    <col min="4865" max="4865" width="26.85546875" style="1" customWidth="1"/>
    <col min="4866" max="4869" width="8.28515625" style="1" customWidth="1"/>
    <col min="4870" max="4870" width="1.7109375" style="1" customWidth="1"/>
    <col min="4871" max="4874" width="8.28515625" style="1" customWidth="1"/>
    <col min="4875" max="5120" width="8.7109375" style="1"/>
    <col min="5121" max="5121" width="26.85546875" style="1" customWidth="1"/>
    <col min="5122" max="5125" width="8.28515625" style="1" customWidth="1"/>
    <col min="5126" max="5126" width="1.7109375" style="1" customWidth="1"/>
    <col min="5127" max="5130" width="8.28515625" style="1" customWidth="1"/>
    <col min="5131" max="5376" width="8.7109375" style="1"/>
    <col min="5377" max="5377" width="26.85546875" style="1" customWidth="1"/>
    <col min="5378" max="5381" width="8.28515625" style="1" customWidth="1"/>
    <col min="5382" max="5382" width="1.7109375" style="1" customWidth="1"/>
    <col min="5383" max="5386" width="8.28515625" style="1" customWidth="1"/>
    <col min="5387" max="5632" width="8.7109375" style="1"/>
    <col min="5633" max="5633" width="26.85546875" style="1" customWidth="1"/>
    <col min="5634" max="5637" width="8.28515625" style="1" customWidth="1"/>
    <col min="5638" max="5638" width="1.7109375" style="1" customWidth="1"/>
    <col min="5639" max="5642" width="8.28515625" style="1" customWidth="1"/>
    <col min="5643" max="5888" width="8.7109375" style="1"/>
    <col min="5889" max="5889" width="26.85546875" style="1" customWidth="1"/>
    <col min="5890" max="5893" width="8.28515625" style="1" customWidth="1"/>
    <col min="5894" max="5894" width="1.7109375" style="1" customWidth="1"/>
    <col min="5895" max="5898" width="8.28515625" style="1" customWidth="1"/>
    <col min="5899" max="6144" width="8.7109375" style="1"/>
    <col min="6145" max="6145" width="26.85546875" style="1" customWidth="1"/>
    <col min="6146" max="6149" width="8.28515625" style="1" customWidth="1"/>
    <col min="6150" max="6150" width="1.7109375" style="1" customWidth="1"/>
    <col min="6151" max="6154" width="8.28515625" style="1" customWidth="1"/>
    <col min="6155" max="6400" width="8.7109375" style="1"/>
    <col min="6401" max="6401" width="26.85546875" style="1" customWidth="1"/>
    <col min="6402" max="6405" width="8.28515625" style="1" customWidth="1"/>
    <col min="6406" max="6406" width="1.7109375" style="1" customWidth="1"/>
    <col min="6407" max="6410" width="8.28515625" style="1" customWidth="1"/>
    <col min="6411" max="6656" width="8.7109375" style="1"/>
    <col min="6657" max="6657" width="26.85546875" style="1" customWidth="1"/>
    <col min="6658" max="6661" width="8.28515625" style="1" customWidth="1"/>
    <col min="6662" max="6662" width="1.7109375" style="1" customWidth="1"/>
    <col min="6663" max="6666" width="8.28515625" style="1" customWidth="1"/>
    <col min="6667" max="6912" width="8.7109375" style="1"/>
    <col min="6913" max="6913" width="26.85546875" style="1" customWidth="1"/>
    <col min="6914" max="6917" width="8.28515625" style="1" customWidth="1"/>
    <col min="6918" max="6918" width="1.7109375" style="1" customWidth="1"/>
    <col min="6919" max="6922" width="8.28515625" style="1" customWidth="1"/>
    <col min="6923" max="7168" width="8.7109375" style="1"/>
    <col min="7169" max="7169" width="26.85546875" style="1" customWidth="1"/>
    <col min="7170" max="7173" width="8.28515625" style="1" customWidth="1"/>
    <col min="7174" max="7174" width="1.7109375" style="1" customWidth="1"/>
    <col min="7175" max="7178" width="8.28515625" style="1" customWidth="1"/>
    <col min="7179" max="7424" width="8.7109375" style="1"/>
    <col min="7425" max="7425" width="26.85546875" style="1" customWidth="1"/>
    <col min="7426" max="7429" width="8.28515625" style="1" customWidth="1"/>
    <col min="7430" max="7430" width="1.7109375" style="1" customWidth="1"/>
    <col min="7431" max="7434" width="8.28515625" style="1" customWidth="1"/>
    <col min="7435" max="7680" width="8.7109375" style="1"/>
    <col min="7681" max="7681" width="26.85546875" style="1" customWidth="1"/>
    <col min="7682" max="7685" width="8.28515625" style="1" customWidth="1"/>
    <col min="7686" max="7686" width="1.7109375" style="1" customWidth="1"/>
    <col min="7687" max="7690" width="8.28515625" style="1" customWidth="1"/>
    <col min="7691" max="7936" width="8.7109375" style="1"/>
    <col min="7937" max="7937" width="26.85546875" style="1" customWidth="1"/>
    <col min="7938" max="7941" width="8.28515625" style="1" customWidth="1"/>
    <col min="7942" max="7942" width="1.7109375" style="1" customWidth="1"/>
    <col min="7943" max="7946" width="8.28515625" style="1" customWidth="1"/>
    <col min="7947" max="8192" width="8.7109375" style="1"/>
    <col min="8193" max="8193" width="26.85546875" style="1" customWidth="1"/>
    <col min="8194" max="8197" width="8.28515625" style="1" customWidth="1"/>
    <col min="8198" max="8198" width="1.7109375" style="1" customWidth="1"/>
    <col min="8199" max="8202" width="8.28515625" style="1" customWidth="1"/>
    <col min="8203" max="8448" width="8.7109375" style="1"/>
    <col min="8449" max="8449" width="26.85546875" style="1" customWidth="1"/>
    <col min="8450" max="8453" width="8.28515625" style="1" customWidth="1"/>
    <col min="8454" max="8454" width="1.7109375" style="1" customWidth="1"/>
    <col min="8455" max="8458" width="8.28515625" style="1" customWidth="1"/>
    <col min="8459" max="8704" width="8.7109375" style="1"/>
    <col min="8705" max="8705" width="26.85546875" style="1" customWidth="1"/>
    <col min="8706" max="8709" width="8.28515625" style="1" customWidth="1"/>
    <col min="8710" max="8710" width="1.7109375" style="1" customWidth="1"/>
    <col min="8711" max="8714" width="8.28515625" style="1" customWidth="1"/>
    <col min="8715" max="8960" width="8.7109375" style="1"/>
    <col min="8961" max="8961" width="26.85546875" style="1" customWidth="1"/>
    <col min="8962" max="8965" width="8.28515625" style="1" customWidth="1"/>
    <col min="8966" max="8966" width="1.7109375" style="1" customWidth="1"/>
    <col min="8967" max="8970" width="8.28515625" style="1" customWidth="1"/>
    <col min="8971" max="9216" width="8.7109375" style="1"/>
    <col min="9217" max="9217" width="26.85546875" style="1" customWidth="1"/>
    <col min="9218" max="9221" width="8.28515625" style="1" customWidth="1"/>
    <col min="9222" max="9222" width="1.7109375" style="1" customWidth="1"/>
    <col min="9223" max="9226" width="8.28515625" style="1" customWidth="1"/>
    <col min="9227" max="9472" width="8.7109375" style="1"/>
    <col min="9473" max="9473" width="26.85546875" style="1" customWidth="1"/>
    <col min="9474" max="9477" width="8.28515625" style="1" customWidth="1"/>
    <col min="9478" max="9478" width="1.7109375" style="1" customWidth="1"/>
    <col min="9479" max="9482" width="8.28515625" style="1" customWidth="1"/>
    <col min="9483" max="9728" width="8.7109375" style="1"/>
    <col min="9729" max="9729" width="26.85546875" style="1" customWidth="1"/>
    <col min="9730" max="9733" width="8.28515625" style="1" customWidth="1"/>
    <col min="9734" max="9734" width="1.7109375" style="1" customWidth="1"/>
    <col min="9735" max="9738" width="8.28515625" style="1" customWidth="1"/>
    <col min="9739" max="9984" width="8.7109375" style="1"/>
    <col min="9985" max="9985" width="26.85546875" style="1" customWidth="1"/>
    <col min="9986" max="9989" width="8.28515625" style="1" customWidth="1"/>
    <col min="9990" max="9990" width="1.7109375" style="1" customWidth="1"/>
    <col min="9991" max="9994" width="8.28515625" style="1" customWidth="1"/>
    <col min="9995" max="10240" width="8.7109375" style="1"/>
    <col min="10241" max="10241" width="26.85546875" style="1" customWidth="1"/>
    <col min="10242" max="10245" width="8.28515625" style="1" customWidth="1"/>
    <col min="10246" max="10246" width="1.7109375" style="1" customWidth="1"/>
    <col min="10247" max="10250" width="8.28515625" style="1" customWidth="1"/>
    <col min="10251" max="10496" width="8.7109375" style="1"/>
    <col min="10497" max="10497" width="26.85546875" style="1" customWidth="1"/>
    <col min="10498" max="10501" width="8.28515625" style="1" customWidth="1"/>
    <col min="10502" max="10502" width="1.7109375" style="1" customWidth="1"/>
    <col min="10503" max="10506" width="8.28515625" style="1" customWidth="1"/>
    <col min="10507" max="10752" width="8.7109375" style="1"/>
    <col min="10753" max="10753" width="26.85546875" style="1" customWidth="1"/>
    <col min="10754" max="10757" width="8.28515625" style="1" customWidth="1"/>
    <col min="10758" max="10758" width="1.7109375" style="1" customWidth="1"/>
    <col min="10759" max="10762" width="8.28515625" style="1" customWidth="1"/>
    <col min="10763" max="11008" width="8.7109375" style="1"/>
    <col min="11009" max="11009" width="26.85546875" style="1" customWidth="1"/>
    <col min="11010" max="11013" width="8.28515625" style="1" customWidth="1"/>
    <col min="11014" max="11014" width="1.7109375" style="1" customWidth="1"/>
    <col min="11015" max="11018" width="8.28515625" style="1" customWidth="1"/>
    <col min="11019" max="11264" width="8.7109375" style="1"/>
    <col min="11265" max="11265" width="26.85546875" style="1" customWidth="1"/>
    <col min="11266" max="11269" width="8.28515625" style="1" customWidth="1"/>
    <col min="11270" max="11270" width="1.7109375" style="1" customWidth="1"/>
    <col min="11271" max="11274" width="8.28515625" style="1" customWidth="1"/>
    <col min="11275" max="11520" width="8.7109375" style="1"/>
    <col min="11521" max="11521" width="26.85546875" style="1" customWidth="1"/>
    <col min="11522" max="11525" width="8.28515625" style="1" customWidth="1"/>
    <col min="11526" max="11526" width="1.7109375" style="1" customWidth="1"/>
    <col min="11527" max="11530" width="8.28515625" style="1" customWidth="1"/>
    <col min="11531" max="11776" width="8.7109375" style="1"/>
    <col min="11777" max="11777" width="26.85546875" style="1" customWidth="1"/>
    <col min="11778" max="11781" width="8.28515625" style="1" customWidth="1"/>
    <col min="11782" max="11782" width="1.7109375" style="1" customWidth="1"/>
    <col min="11783" max="11786" width="8.28515625" style="1" customWidth="1"/>
    <col min="11787" max="12032" width="8.7109375" style="1"/>
    <col min="12033" max="12033" width="26.85546875" style="1" customWidth="1"/>
    <col min="12034" max="12037" width="8.28515625" style="1" customWidth="1"/>
    <col min="12038" max="12038" width="1.7109375" style="1" customWidth="1"/>
    <col min="12039" max="12042" width="8.28515625" style="1" customWidth="1"/>
    <col min="12043" max="12288" width="8.7109375" style="1"/>
    <col min="12289" max="12289" width="26.85546875" style="1" customWidth="1"/>
    <col min="12290" max="12293" width="8.28515625" style="1" customWidth="1"/>
    <col min="12294" max="12294" width="1.7109375" style="1" customWidth="1"/>
    <col min="12295" max="12298" width="8.28515625" style="1" customWidth="1"/>
    <col min="12299" max="12544" width="8.7109375" style="1"/>
    <col min="12545" max="12545" width="26.85546875" style="1" customWidth="1"/>
    <col min="12546" max="12549" width="8.28515625" style="1" customWidth="1"/>
    <col min="12550" max="12550" width="1.7109375" style="1" customWidth="1"/>
    <col min="12551" max="12554" width="8.28515625" style="1" customWidth="1"/>
    <col min="12555" max="12800" width="8.7109375" style="1"/>
    <col min="12801" max="12801" width="26.85546875" style="1" customWidth="1"/>
    <col min="12802" max="12805" width="8.28515625" style="1" customWidth="1"/>
    <col min="12806" max="12806" width="1.7109375" style="1" customWidth="1"/>
    <col min="12807" max="12810" width="8.28515625" style="1" customWidth="1"/>
    <col min="12811" max="13056" width="8.7109375" style="1"/>
    <col min="13057" max="13057" width="26.85546875" style="1" customWidth="1"/>
    <col min="13058" max="13061" width="8.28515625" style="1" customWidth="1"/>
    <col min="13062" max="13062" width="1.7109375" style="1" customWidth="1"/>
    <col min="13063" max="13066" width="8.28515625" style="1" customWidth="1"/>
    <col min="13067" max="13312" width="8.7109375" style="1"/>
    <col min="13313" max="13313" width="26.85546875" style="1" customWidth="1"/>
    <col min="13314" max="13317" width="8.28515625" style="1" customWidth="1"/>
    <col min="13318" max="13318" width="1.7109375" style="1" customWidth="1"/>
    <col min="13319" max="13322" width="8.28515625" style="1" customWidth="1"/>
    <col min="13323" max="13568" width="8.7109375" style="1"/>
    <col min="13569" max="13569" width="26.85546875" style="1" customWidth="1"/>
    <col min="13570" max="13573" width="8.28515625" style="1" customWidth="1"/>
    <col min="13574" max="13574" width="1.7109375" style="1" customWidth="1"/>
    <col min="13575" max="13578" width="8.28515625" style="1" customWidth="1"/>
    <col min="13579" max="13824" width="8.7109375" style="1"/>
    <col min="13825" max="13825" width="26.85546875" style="1" customWidth="1"/>
    <col min="13826" max="13829" width="8.28515625" style="1" customWidth="1"/>
    <col min="13830" max="13830" width="1.7109375" style="1" customWidth="1"/>
    <col min="13831" max="13834" width="8.28515625" style="1" customWidth="1"/>
    <col min="13835" max="14080" width="8.7109375" style="1"/>
    <col min="14081" max="14081" width="26.85546875" style="1" customWidth="1"/>
    <col min="14082" max="14085" width="8.28515625" style="1" customWidth="1"/>
    <col min="14086" max="14086" width="1.7109375" style="1" customWidth="1"/>
    <col min="14087" max="14090" width="8.28515625" style="1" customWidth="1"/>
    <col min="14091" max="14336" width="8.7109375" style="1"/>
    <col min="14337" max="14337" width="26.85546875" style="1" customWidth="1"/>
    <col min="14338" max="14341" width="8.28515625" style="1" customWidth="1"/>
    <col min="14342" max="14342" width="1.7109375" style="1" customWidth="1"/>
    <col min="14343" max="14346" width="8.28515625" style="1" customWidth="1"/>
    <col min="14347" max="14592" width="8.7109375" style="1"/>
    <col min="14593" max="14593" width="26.85546875" style="1" customWidth="1"/>
    <col min="14594" max="14597" width="8.28515625" style="1" customWidth="1"/>
    <col min="14598" max="14598" width="1.7109375" style="1" customWidth="1"/>
    <col min="14599" max="14602" width="8.28515625" style="1" customWidth="1"/>
    <col min="14603" max="14848" width="8.7109375" style="1"/>
    <col min="14849" max="14849" width="26.85546875" style="1" customWidth="1"/>
    <col min="14850" max="14853" width="8.28515625" style="1" customWidth="1"/>
    <col min="14854" max="14854" width="1.7109375" style="1" customWidth="1"/>
    <col min="14855" max="14858" width="8.28515625" style="1" customWidth="1"/>
    <col min="14859" max="15104" width="8.7109375" style="1"/>
    <col min="15105" max="15105" width="26.85546875" style="1" customWidth="1"/>
    <col min="15106" max="15109" width="8.28515625" style="1" customWidth="1"/>
    <col min="15110" max="15110" width="1.7109375" style="1" customWidth="1"/>
    <col min="15111" max="15114" width="8.28515625" style="1" customWidth="1"/>
    <col min="15115" max="15360" width="8.7109375" style="1"/>
    <col min="15361" max="15361" width="26.85546875" style="1" customWidth="1"/>
    <col min="15362" max="15365" width="8.28515625" style="1" customWidth="1"/>
    <col min="15366" max="15366" width="1.7109375" style="1" customWidth="1"/>
    <col min="15367" max="15370" width="8.28515625" style="1" customWidth="1"/>
    <col min="15371" max="15616" width="8.7109375" style="1"/>
    <col min="15617" max="15617" width="26.85546875" style="1" customWidth="1"/>
    <col min="15618" max="15621" width="8.28515625" style="1" customWidth="1"/>
    <col min="15622" max="15622" width="1.7109375" style="1" customWidth="1"/>
    <col min="15623" max="15626" width="8.28515625" style="1" customWidth="1"/>
    <col min="15627" max="15872" width="8.7109375" style="1"/>
    <col min="15873" max="15873" width="26.85546875" style="1" customWidth="1"/>
    <col min="15874" max="15877" width="8.28515625" style="1" customWidth="1"/>
    <col min="15878" max="15878" width="1.7109375" style="1" customWidth="1"/>
    <col min="15879" max="15882" width="8.28515625" style="1" customWidth="1"/>
    <col min="15883" max="16128" width="8.7109375" style="1"/>
    <col min="16129" max="16129" width="26.85546875" style="1" customWidth="1"/>
    <col min="16130" max="16133" width="8.28515625" style="1" customWidth="1"/>
    <col min="16134" max="16134" width="1.7109375" style="1" customWidth="1"/>
    <col min="16135" max="16138" width="8.28515625" style="1" customWidth="1"/>
    <col min="16139" max="16384" width="8.7109375" style="1"/>
  </cols>
  <sheetData>
    <row r="1" spans="1:10" s="44" customFormat="1" ht="20.25" x14ac:dyDescent="0.3">
      <c r="A1" s="52" t="s">
        <v>19</v>
      </c>
      <c r="B1" s="174" t="s">
        <v>119</v>
      </c>
      <c r="C1" s="175"/>
      <c r="D1" s="175"/>
      <c r="E1" s="175"/>
      <c r="F1" s="175"/>
      <c r="G1" s="175"/>
      <c r="H1" s="175"/>
      <c r="I1" s="175"/>
      <c r="J1" s="175"/>
    </row>
    <row r="2" spans="1:10" s="44" customFormat="1" ht="20.25" x14ac:dyDescent="0.3">
      <c r="A2" s="52" t="s">
        <v>21</v>
      </c>
      <c r="B2" s="176" t="s">
        <v>3</v>
      </c>
      <c r="C2" s="177"/>
      <c r="D2" s="177"/>
      <c r="E2" s="177"/>
      <c r="F2" s="177"/>
      <c r="G2" s="177"/>
      <c r="H2" s="177"/>
      <c r="I2" s="177"/>
      <c r="J2" s="177"/>
    </row>
    <row r="4" spans="1:10" x14ac:dyDescent="0.2">
      <c r="A4" s="10"/>
      <c r="B4" s="170" t="s">
        <v>4</v>
      </c>
      <c r="C4" s="171"/>
      <c r="D4" s="170" t="s">
        <v>5</v>
      </c>
      <c r="E4" s="171"/>
      <c r="F4" s="11"/>
      <c r="G4" s="170" t="s">
        <v>6</v>
      </c>
      <c r="H4" s="172"/>
      <c r="I4" s="172"/>
      <c r="J4" s="171"/>
    </row>
    <row r="5" spans="1:10" x14ac:dyDescent="0.2">
      <c r="A5" s="12" t="s">
        <v>7</v>
      </c>
      <c r="B5" s="13">
        <f>VALUE(RIGHT(B2, 4))</f>
        <v>2020</v>
      </c>
      <c r="C5" s="14">
        <f>B5-1</f>
        <v>2019</v>
      </c>
      <c r="D5" s="13">
        <f>B5</f>
        <v>2020</v>
      </c>
      <c r="E5" s="14">
        <f>C5</f>
        <v>2019</v>
      </c>
      <c r="F5" s="15"/>
      <c r="G5" s="13" t="s">
        <v>8</v>
      </c>
      <c r="H5" s="14" t="s">
        <v>5</v>
      </c>
      <c r="I5" s="13" t="s">
        <v>8</v>
      </c>
      <c r="J5" s="14" t="s">
        <v>5</v>
      </c>
    </row>
    <row r="6" spans="1:10" x14ac:dyDescent="0.2">
      <c r="A6" s="16"/>
      <c r="B6" s="106"/>
      <c r="C6" s="107"/>
      <c r="D6" s="106"/>
      <c r="E6" s="107"/>
      <c r="F6" s="108"/>
      <c r="G6" s="106"/>
      <c r="H6" s="107"/>
      <c r="I6" s="109"/>
      <c r="J6" s="110"/>
    </row>
    <row r="7" spans="1:10" s="38" customFormat="1" x14ac:dyDescent="0.2">
      <c r="A7" s="111" t="s">
        <v>23</v>
      </c>
      <c r="B7" s="112">
        <f>SUM($B8:$B11)</f>
        <v>4841</v>
      </c>
      <c r="C7" s="113">
        <f>SUM($C8:$C11)</f>
        <v>6415</v>
      </c>
      <c r="D7" s="112">
        <f>SUM($D8:$D11)</f>
        <v>20556</v>
      </c>
      <c r="E7" s="113">
        <f>SUM($E8:$E11)</f>
        <v>31398</v>
      </c>
      <c r="F7" s="114"/>
      <c r="G7" s="112">
        <f>B7-C7</f>
        <v>-1574</v>
      </c>
      <c r="H7" s="113">
        <f>D7-E7</f>
        <v>-10842</v>
      </c>
      <c r="I7" s="115">
        <f>IF(C7=0, "-", IF(G7/C7&lt;10, G7/C7, "&gt;999%"))</f>
        <v>-0.24536243180046766</v>
      </c>
      <c r="J7" s="116">
        <f>IF(E7=0, "-", IF(H7/E7&lt;10, H7/E7, "&gt;999%"))</f>
        <v>-0.34530861838333654</v>
      </c>
    </row>
    <row r="8" spans="1:10" ht="15" x14ac:dyDescent="0.25">
      <c r="A8" s="117" t="s">
        <v>120</v>
      </c>
      <c r="B8" s="55">
        <v>2880</v>
      </c>
      <c r="C8" s="56">
        <v>3829</v>
      </c>
      <c r="D8" s="55">
        <v>12205</v>
      </c>
      <c r="E8" s="56">
        <v>17396</v>
      </c>
      <c r="F8" s="57"/>
      <c r="G8" s="55">
        <f>B8-C8</f>
        <v>-949</v>
      </c>
      <c r="H8" s="56">
        <f>D8-E8</f>
        <v>-5191</v>
      </c>
      <c r="I8" s="118">
        <f>IF(C8=0, "-", IF(G8/C8&lt;10, G8/C8, "&gt;999%"))</f>
        <v>-0.2478453904413685</v>
      </c>
      <c r="J8" s="119">
        <f>IF(E8=0, "-", IF(H8/E8&lt;10, H8/E8, "&gt;999%"))</f>
        <v>-0.2984019314785008</v>
      </c>
    </row>
    <row r="9" spans="1:10" ht="15" x14ac:dyDescent="0.25">
      <c r="A9" s="117" t="s">
        <v>121</v>
      </c>
      <c r="B9" s="55">
        <v>1698</v>
      </c>
      <c r="C9" s="56">
        <v>1979</v>
      </c>
      <c r="D9" s="55">
        <v>6746</v>
      </c>
      <c r="E9" s="56">
        <v>10505</v>
      </c>
      <c r="F9" s="57"/>
      <c r="G9" s="55">
        <f>B9-C9</f>
        <v>-281</v>
      </c>
      <c r="H9" s="56">
        <f>D9-E9</f>
        <v>-3759</v>
      </c>
      <c r="I9" s="118">
        <f>IF(C9=0, "-", IF(G9/C9&lt;10, G9/C9, "&gt;999%"))</f>
        <v>-0.14199090449722082</v>
      </c>
      <c r="J9" s="119">
        <f>IF(E9=0, "-", IF(H9/E9&lt;10, H9/E9, "&gt;999%"))</f>
        <v>-0.35782960495002381</v>
      </c>
    </row>
    <row r="10" spans="1:10" ht="15" x14ac:dyDescent="0.25">
      <c r="A10" s="117" t="s">
        <v>122</v>
      </c>
      <c r="B10" s="55">
        <v>181</v>
      </c>
      <c r="C10" s="56">
        <v>127</v>
      </c>
      <c r="D10" s="55">
        <v>712</v>
      </c>
      <c r="E10" s="56">
        <v>756</v>
      </c>
      <c r="F10" s="57"/>
      <c r="G10" s="55">
        <f>B10-C10</f>
        <v>54</v>
      </c>
      <c r="H10" s="56">
        <f>D10-E10</f>
        <v>-44</v>
      </c>
      <c r="I10" s="118">
        <f>IF(C10=0, "-", IF(G10/C10&lt;10, G10/C10, "&gt;999%"))</f>
        <v>0.42519685039370081</v>
      </c>
      <c r="J10" s="119">
        <f>IF(E10=0, "-", IF(H10/E10&lt;10, H10/E10, "&gt;999%"))</f>
        <v>-5.8201058201058198E-2</v>
      </c>
    </row>
    <row r="11" spans="1:10" ht="15" x14ac:dyDescent="0.25">
      <c r="A11" s="117" t="s">
        <v>123</v>
      </c>
      <c r="B11" s="55">
        <v>82</v>
      </c>
      <c r="C11" s="56">
        <v>480</v>
      </c>
      <c r="D11" s="55">
        <v>893</v>
      </c>
      <c r="E11" s="56">
        <v>2741</v>
      </c>
      <c r="F11" s="57"/>
      <c r="G11" s="55">
        <f>B11-C11</f>
        <v>-398</v>
      </c>
      <c r="H11" s="56">
        <f>D11-E11</f>
        <v>-1848</v>
      </c>
      <c r="I11" s="118">
        <f>IF(C11=0, "-", IF(G11/C11&lt;10, G11/C11, "&gt;999%"))</f>
        <v>-0.82916666666666672</v>
      </c>
      <c r="J11" s="119">
        <f>IF(E11=0, "-", IF(H11/E11&lt;10, H11/E11, "&gt;999%"))</f>
        <v>-0.67420649398029919</v>
      </c>
    </row>
    <row r="12" spans="1:10" ht="15" x14ac:dyDescent="0.25">
      <c r="A12" s="20"/>
      <c r="B12" s="55"/>
      <c r="C12" s="56"/>
      <c r="D12" s="55"/>
      <c r="E12" s="56"/>
      <c r="F12" s="57"/>
      <c r="G12" s="55"/>
      <c r="H12" s="56"/>
      <c r="I12" s="118"/>
      <c r="J12" s="119"/>
    </row>
    <row r="13" spans="1:10" s="38" customFormat="1" x14ac:dyDescent="0.2">
      <c r="A13" s="111" t="s">
        <v>24</v>
      </c>
      <c r="B13" s="112">
        <f>SUM($B14:$B17)</f>
        <v>11331</v>
      </c>
      <c r="C13" s="113">
        <f>SUM($C14:$C17)</f>
        <v>11225</v>
      </c>
      <c r="D13" s="112">
        <f>SUM($D14:$D17)</f>
        <v>42670</v>
      </c>
      <c r="E13" s="113">
        <f>SUM($E14:$E17)</f>
        <v>49542</v>
      </c>
      <c r="F13" s="114"/>
      <c r="G13" s="112">
        <f>B13-C13</f>
        <v>106</v>
      </c>
      <c r="H13" s="113">
        <f>D13-E13</f>
        <v>-6872</v>
      </c>
      <c r="I13" s="115">
        <f>IF(C13=0, "-", IF(G13/C13&lt;10, G13/C13, "&gt;999%"))</f>
        <v>9.4432071269487747E-3</v>
      </c>
      <c r="J13" s="116">
        <f>IF(E13=0, "-", IF(H13/E13&lt;10, H13/E13, "&gt;999%"))</f>
        <v>-0.138710588995196</v>
      </c>
    </row>
    <row r="14" spans="1:10" ht="15" x14ac:dyDescent="0.25">
      <c r="A14" s="117" t="s">
        <v>120</v>
      </c>
      <c r="B14" s="55">
        <v>6448</v>
      </c>
      <c r="C14" s="56">
        <v>6005</v>
      </c>
      <c r="D14" s="55">
        <v>24308</v>
      </c>
      <c r="E14" s="56">
        <v>26108</v>
      </c>
      <c r="F14" s="57"/>
      <c r="G14" s="55">
        <f>B14-C14</f>
        <v>443</v>
      </c>
      <c r="H14" s="56">
        <f>D14-E14</f>
        <v>-1800</v>
      </c>
      <c r="I14" s="118">
        <f>IF(C14=0, "-", IF(G14/C14&lt;10, G14/C14, "&gt;999%"))</f>
        <v>7.3771856786011655E-2</v>
      </c>
      <c r="J14" s="119">
        <f>IF(E14=0, "-", IF(H14/E14&lt;10, H14/E14, "&gt;999%"))</f>
        <v>-6.8944384862877281E-2</v>
      </c>
    </row>
    <row r="15" spans="1:10" ht="15" x14ac:dyDescent="0.25">
      <c r="A15" s="117" t="s">
        <v>121</v>
      </c>
      <c r="B15" s="55">
        <v>4397</v>
      </c>
      <c r="C15" s="56">
        <v>3657</v>
      </c>
      <c r="D15" s="55">
        <v>15526</v>
      </c>
      <c r="E15" s="56">
        <v>16897</v>
      </c>
      <c r="F15" s="57"/>
      <c r="G15" s="55">
        <f>B15-C15</f>
        <v>740</v>
      </c>
      <c r="H15" s="56">
        <f>D15-E15</f>
        <v>-1371</v>
      </c>
      <c r="I15" s="118">
        <f>IF(C15=0, "-", IF(G15/C15&lt;10, G15/C15, "&gt;999%"))</f>
        <v>0.20235165436149849</v>
      </c>
      <c r="J15" s="119">
        <f>IF(E15=0, "-", IF(H15/E15&lt;10, H15/E15, "&gt;999%"))</f>
        <v>-8.1138663668106764E-2</v>
      </c>
    </row>
    <row r="16" spans="1:10" ht="15" x14ac:dyDescent="0.25">
      <c r="A16" s="117" t="s">
        <v>122</v>
      </c>
      <c r="B16" s="55">
        <v>170</v>
      </c>
      <c r="C16" s="56">
        <v>174</v>
      </c>
      <c r="D16" s="55">
        <v>1076</v>
      </c>
      <c r="E16" s="56">
        <v>867</v>
      </c>
      <c r="F16" s="57"/>
      <c r="G16" s="55">
        <f>B16-C16</f>
        <v>-4</v>
      </c>
      <c r="H16" s="56">
        <f>D16-E16</f>
        <v>209</v>
      </c>
      <c r="I16" s="118">
        <f>IF(C16=0, "-", IF(G16/C16&lt;10, G16/C16, "&gt;999%"))</f>
        <v>-2.2988505747126436E-2</v>
      </c>
      <c r="J16" s="119">
        <f>IF(E16=0, "-", IF(H16/E16&lt;10, H16/E16, "&gt;999%"))</f>
        <v>0.24106113033448673</v>
      </c>
    </row>
    <row r="17" spans="1:10" ht="15" x14ac:dyDescent="0.25">
      <c r="A17" s="117" t="s">
        <v>123</v>
      </c>
      <c r="B17" s="55">
        <v>316</v>
      </c>
      <c r="C17" s="56">
        <v>1389</v>
      </c>
      <c r="D17" s="55">
        <v>1760</v>
      </c>
      <c r="E17" s="56">
        <v>5670</v>
      </c>
      <c r="F17" s="57"/>
      <c r="G17" s="55">
        <f>B17-C17</f>
        <v>-1073</v>
      </c>
      <c r="H17" s="56">
        <f>D17-E17</f>
        <v>-3910</v>
      </c>
      <c r="I17" s="118">
        <f>IF(C17=0, "-", IF(G17/C17&lt;10, G17/C17, "&gt;999%"))</f>
        <v>-0.77249820014398851</v>
      </c>
      <c r="J17" s="119">
        <f>IF(E17=0, "-", IF(H17/E17&lt;10, H17/E17, "&gt;999%"))</f>
        <v>-0.68959435626102294</v>
      </c>
    </row>
    <row r="18" spans="1:10" x14ac:dyDescent="0.2">
      <c r="A18" s="16"/>
      <c r="B18" s="106"/>
      <c r="C18" s="107"/>
      <c r="D18" s="106"/>
      <c r="E18" s="107"/>
      <c r="F18" s="108"/>
      <c r="G18" s="106"/>
      <c r="H18" s="107"/>
      <c r="I18" s="109"/>
      <c r="J18" s="110"/>
    </row>
    <row r="19" spans="1:10" s="38" customFormat="1" x14ac:dyDescent="0.2">
      <c r="A19" s="111" t="s">
        <v>25</v>
      </c>
      <c r="B19" s="112">
        <f>SUM($B20:$B23)</f>
        <v>7400</v>
      </c>
      <c r="C19" s="113">
        <f>SUM($C20:$C23)</f>
        <v>6549</v>
      </c>
      <c r="D19" s="112">
        <f>SUM($D20:$D23)</f>
        <v>24682</v>
      </c>
      <c r="E19" s="113">
        <f>SUM($E20:$E23)</f>
        <v>28669</v>
      </c>
      <c r="F19" s="114"/>
      <c r="G19" s="112">
        <f>B19-C19</f>
        <v>851</v>
      </c>
      <c r="H19" s="113">
        <f>D19-E19</f>
        <v>-3987</v>
      </c>
      <c r="I19" s="115">
        <f>IF(C19=0, "-", IF(G19/C19&lt;10, G19/C19, "&gt;999%"))</f>
        <v>0.12994350282485875</v>
      </c>
      <c r="J19" s="116">
        <f>IF(E19=0, "-", IF(H19/E19&lt;10, H19/E19, "&gt;999%"))</f>
        <v>-0.13907007569151347</v>
      </c>
    </row>
    <row r="20" spans="1:10" ht="15" x14ac:dyDescent="0.25">
      <c r="A20" s="117" t="s">
        <v>120</v>
      </c>
      <c r="B20" s="55">
        <v>1874</v>
      </c>
      <c r="C20" s="56">
        <v>1811</v>
      </c>
      <c r="D20" s="55">
        <v>7058</v>
      </c>
      <c r="E20" s="56">
        <v>8694</v>
      </c>
      <c r="F20" s="57"/>
      <c r="G20" s="55">
        <f>B20-C20</f>
        <v>63</v>
      </c>
      <c r="H20" s="56">
        <f>D20-E20</f>
        <v>-1636</v>
      </c>
      <c r="I20" s="118">
        <f>IF(C20=0, "-", IF(G20/C20&lt;10, G20/C20, "&gt;999%"))</f>
        <v>3.4787410270568746E-2</v>
      </c>
      <c r="J20" s="119">
        <f>IF(E20=0, "-", IF(H20/E20&lt;10, H20/E20, "&gt;999%"))</f>
        <v>-0.18817575339314468</v>
      </c>
    </row>
    <row r="21" spans="1:10" ht="15" x14ac:dyDescent="0.25">
      <c r="A21" s="117" t="s">
        <v>121</v>
      </c>
      <c r="B21" s="55">
        <v>5215</v>
      </c>
      <c r="C21" s="56">
        <v>4224</v>
      </c>
      <c r="D21" s="55">
        <v>15607</v>
      </c>
      <c r="E21" s="56">
        <v>17514</v>
      </c>
      <c r="F21" s="57"/>
      <c r="G21" s="55">
        <f>B21-C21</f>
        <v>991</v>
      </c>
      <c r="H21" s="56">
        <f>D21-E21</f>
        <v>-1907</v>
      </c>
      <c r="I21" s="118">
        <f>IF(C21=0, "-", IF(G21/C21&lt;10, G21/C21, "&gt;999%"))</f>
        <v>0.23461174242424243</v>
      </c>
      <c r="J21" s="119">
        <f>IF(E21=0, "-", IF(H21/E21&lt;10, H21/E21, "&gt;999%"))</f>
        <v>-0.10888432111453694</v>
      </c>
    </row>
    <row r="22" spans="1:10" ht="15" x14ac:dyDescent="0.25">
      <c r="A22" s="117" t="s">
        <v>122</v>
      </c>
      <c r="B22" s="55">
        <v>216</v>
      </c>
      <c r="C22" s="56">
        <v>319</v>
      </c>
      <c r="D22" s="55">
        <v>1522</v>
      </c>
      <c r="E22" s="56">
        <v>1795</v>
      </c>
      <c r="F22" s="57"/>
      <c r="G22" s="55">
        <f>B22-C22</f>
        <v>-103</v>
      </c>
      <c r="H22" s="56">
        <f>D22-E22</f>
        <v>-273</v>
      </c>
      <c r="I22" s="118">
        <f>IF(C22=0, "-", IF(G22/C22&lt;10, G22/C22, "&gt;999%"))</f>
        <v>-0.32288401253918497</v>
      </c>
      <c r="J22" s="119">
        <f>IF(E22=0, "-", IF(H22/E22&lt;10, H22/E22, "&gt;999%"))</f>
        <v>-0.15208913649025069</v>
      </c>
    </row>
    <row r="23" spans="1:10" ht="15" x14ac:dyDescent="0.25">
      <c r="A23" s="117" t="s">
        <v>123</v>
      </c>
      <c r="B23" s="55">
        <v>95</v>
      </c>
      <c r="C23" s="56">
        <v>195</v>
      </c>
      <c r="D23" s="55">
        <v>495</v>
      </c>
      <c r="E23" s="56">
        <v>666</v>
      </c>
      <c r="F23" s="57"/>
      <c r="G23" s="55">
        <f>B23-C23</f>
        <v>-100</v>
      </c>
      <c r="H23" s="56">
        <f>D23-E23</f>
        <v>-171</v>
      </c>
      <c r="I23" s="118">
        <f>IF(C23=0, "-", IF(G23/C23&lt;10, G23/C23, "&gt;999%"))</f>
        <v>-0.51282051282051277</v>
      </c>
      <c r="J23" s="119">
        <f>IF(E23=0, "-", IF(H23/E23&lt;10, H23/E23, "&gt;999%"))</f>
        <v>-0.25675675675675674</v>
      </c>
    </row>
    <row r="24" spans="1:10" ht="15" x14ac:dyDescent="0.25">
      <c r="A24" s="20"/>
      <c r="B24" s="55"/>
      <c r="C24" s="56"/>
      <c r="D24" s="55"/>
      <c r="E24" s="56"/>
      <c r="F24" s="57"/>
      <c r="G24" s="55"/>
      <c r="H24" s="56"/>
      <c r="I24" s="118"/>
      <c r="J24" s="119"/>
    </row>
    <row r="25" spans="1:10" s="38" customFormat="1" x14ac:dyDescent="0.2">
      <c r="A25" s="120" t="s">
        <v>124</v>
      </c>
      <c r="B25" s="112">
        <f>SUM($B26:$B29)</f>
        <v>23572</v>
      </c>
      <c r="C25" s="113">
        <f>SUM($C26:$C29)</f>
        <v>24189</v>
      </c>
      <c r="D25" s="112">
        <f>SUM($D26:$D29)</f>
        <v>87908</v>
      </c>
      <c r="E25" s="113">
        <f>SUM($E26:$E29)</f>
        <v>109609</v>
      </c>
      <c r="F25" s="114"/>
      <c r="G25" s="112">
        <f>B25-C25</f>
        <v>-617</v>
      </c>
      <c r="H25" s="113">
        <f>D25-E25</f>
        <v>-21701</v>
      </c>
      <c r="I25" s="115">
        <f>IF(C25=0, "-", IF(G25/C25&lt;10, G25/C25, "&gt;999%"))</f>
        <v>-2.550746206953574E-2</v>
      </c>
      <c r="J25" s="116">
        <f>IF(E25=0, "-", IF(H25/E25&lt;10, H25/E25, "&gt;999%"))</f>
        <v>-0.19798556687863222</v>
      </c>
    </row>
    <row r="26" spans="1:10" ht="15" x14ac:dyDescent="0.25">
      <c r="A26" s="117" t="s">
        <v>120</v>
      </c>
      <c r="B26" s="55">
        <v>11202</v>
      </c>
      <c r="C26" s="56">
        <v>11645</v>
      </c>
      <c r="D26" s="55">
        <v>43571</v>
      </c>
      <c r="E26" s="56">
        <v>52198</v>
      </c>
      <c r="F26" s="57"/>
      <c r="G26" s="55">
        <f>B26-C26</f>
        <v>-443</v>
      </c>
      <c r="H26" s="56">
        <f>D26-E26</f>
        <v>-8627</v>
      </c>
      <c r="I26" s="118">
        <f>IF(C26=0, "-", IF(G26/C26&lt;10, G26/C26, "&gt;999%"))</f>
        <v>-3.8042078145126661E-2</v>
      </c>
      <c r="J26" s="119">
        <f>IF(E26=0, "-", IF(H26/E26&lt;10, H26/E26, "&gt;999%"))</f>
        <v>-0.16527453159124872</v>
      </c>
    </row>
    <row r="27" spans="1:10" ht="15" x14ac:dyDescent="0.25">
      <c r="A27" s="117" t="s">
        <v>121</v>
      </c>
      <c r="B27" s="55">
        <v>11310</v>
      </c>
      <c r="C27" s="56">
        <v>9860</v>
      </c>
      <c r="D27" s="55">
        <v>37879</v>
      </c>
      <c r="E27" s="56">
        <v>44916</v>
      </c>
      <c r="F27" s="57"/>
      <c r="G27" s="55">
        <f>B27-C27</f>
        <v>1450</v>
      </c>
      <c r="H27" s="56">
        <f>D27-E27</f>
        <v>-7037</v>
      </c>
      <c r="I27" s="118">
        <f>IF(C27=0, "-", IF(G27/C27&lt;10, G27/C27, "&gt;999%"))</f>
        <v>0.14705882352941177</v>
      </c>
      <c r="J27" s="119">
        <f>IF(E27=0, "-", IF(H27/E27&lt;10, H27/E27, "&gt;999%"))</f>
        <v>-0.15667022887167156</v>
      </c>
    </row>
    <row r="28" spans="1:10" ht="15" x14ac:dyDescent="0.25">
      <c r="A28" s="117" t="s">
        <v>122</v>
      </c>
      <c r="B28" s="55">
        <v>567</v>
      </c>
      <c r="C28" s="56">
        <v>620</v>
      </c>
      <c r="D28" s="55">
        <v>3310</v>
      </c>
      <c r="E28" s="56">
        <v>3418</v>
      </c>
      <c r="F28" s="57"/>
      <c r="G28" s="55">
        <f>B28-C28</f>
        <v>-53</v>
      </c>
      <c r="H28" s="56">
        <f>D28-E28</f>
        <v>-108</v>
      </c>
      <c r="I28" s="118">
        <f>IF(C28=0, "-", IF(G28/C28&lt;10, G28/C28, "&gt;999%"))</f>
        <v>-8.5483870967741932E-2</v>
      </c>
      <c r="J28" s="119">
        <f>IF(E28=0, "-", IF(H28/E28&lt;10, H28/E28, "&gt;999%"))</f>
        <v>-3.1597425394967821E-2</v>
      </c>
    </row>
    <row r="29" spans="1:10" ht="15" x14ac:dyDescent="0.25">
      <c r="A29" s="117" t="s">
        <v>123</v>
      </c>
      <c r="B29" s="55">
        <v>493</v>
      </c>
      <c r="C29" s="56">
        <v>2064</v>
      </c>
      <c r="D29" s="55">
        <v>3148</v>
      </c>
      <c r="E29" s="56">
        <v>9077</v>
      </c>
      <c r="F29" s="57"/>
      <c r="G29" s="55">
        <f>B29-C29</f>
        <v>-1571</v>
      </c>
      <c r="H29" s="56">
        <f>D29-E29</f>
        <v>-5929</v>
      </c>
      <c r="I29" s="118">
        <f>IF(C29=0, "-", IF(G29/C29&lt;10, G29/C29, "&gt;999%"))</f>
        <v>-0.7611434108527132</v>
      </c>
      <c r="J29" s="119">
        <f>IF(E29=0, "-", IF(H29/E29&lt;10, H29/E29, "&gt;999%"))</f>
        <v>-0.65318937975101909</v>
      </c>
    </row>
    <row r="30" spans="1:10" ht="15" x14ac:dyDescent="0.25">
      <c r="A30" s="20"/>
      <c r="B30" s="55"/>
      <c r="C30" s="56"/>
      <c r="D30" s="55"/>
      <c r="E30" s="56"/>
      <c r="F30" s="57"/>
      <c r="G30" s="55"/>
      <c r="H30" s="56"/>
      <c r="I30" s="118"/>
      <c r="J30" s="119"/>
    </row>
    <row r="31" spans="1:10" s="38" customFormat="1" x14ac:dyDescent="0.2">
      <c r="A31" s="16" t="s">
        <v>26</v>
      </c>
      <c r="B31" s="112">
        <v>1062</v>
      </c>
      <c r="C31" s="113">
        <v>911</v>
      </c>
      <c r="D31" s="112">
        <v>3850</v>
      </c>
      <c r="E31" s="113">
        <v>4272</v>
      </c>
      <c r="F31" s="114"/>
      <c r="G31" s="112">
        <f>B31-C31</f>
        <v>151</v>
      </c>
      <c r="H31" s="113">
        <f>D31-E31</f>
        <v>-422</v>
      </c>
      <c r="I31" s="115">
        <f>IF(C31=0, "-", IF(G31/C31&lt;10, G31/C31, "&gt;999%"))</f>
        <v>0.16575192096597147</v>
      </c>
      <c r="J31" s="116">
        <f>IF(E31=0, "-", IF(H31/E31&lt;10, H31/E31, "&gt;999%"))</f>
        <v>-9.878277153558053E-2</v>
      </c>
    </row>
    <row r="32" spans="1:10" x14ac:dyDescent="0.2">
      <c r="A32" s="81"/>
      <c r="B32" s="82"/>
      <c r="C32" s="83"/>
      <c r="D32" s="82"/>
      <c r="E32" s="83"/>
      <c r="F32" s="84"/>
      <c r="G32" s="82"/>
      <c r="H32" s="83"/>
      <c r="I32" s="85"/>
      <c r="J32" s="86"/>
    </row>
    <row r="33" spans="1:10" s="38" customFormat="1" x14ac:dyDescent="0.2">
      <c r="A33" s="12" t="s">
        <v>17</v>
      </c>
      <c r="B33" s="32">
        <f>SUM(B26:B32)</f>
        <v>24634</v>
      </c>
      <c r="C33" s="121">
        <f>SUM(C26:C32)</f>
        <v>25100</v>
      </c>
      <c r="D33" s="32">
        <f>SUM(D26:D32)</f>
        <v>91758</v>
      </c>
      <c r="E33" s="121">
        <f>SUM(E26:E32)</f>
        <v>113881</v>
      </c>
      <c r="F33" s="34"/>
      <c r="G33" s="32">
        <f>B33-C33</f>
        <v>-466</v>
      </c>
      <c r="H33" s="33">
        <f>D33-E33</f>
        <v>-22123</v>
      </c>
      <c r="I33" s="35">
        <f>IF(C33=0, 0, G33/C33)</f>
        <v>-1.8565737051792829E-2</v>
      </c>
      <c r="J33" s="36">
        <f>IF(E33=0, 0, H33/E33)</f>
        <v>-0.19426418805595314</v>
      </c>
    </row>
  </sheetData>
  <mergeCells count="5">
    <mergeCell ref="B1:J1"/>
    <mergeCell ref="B2:J2"/>
    <mergeCell ref="B4:C4"/>
    <mergeCell ref="D4:E4"/>
    <mergeCell ref="G4:J4"/>
  </mergeCells>
  <printOptions horizontalCentered="1"/>
  <pageMargins left="0.39370078740157483" right="0.39370078740157483" top="0.39370078740157483" bottom="0.59055118110236227" header="0.39370078740157483" footer="0.19685039370078741"/>
  <pageSetup paperSize="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05EF8B-3EAA-47A6-A5B7-02ABA8545C1B}">
  <sheetPr>
    <pageSetUpPr fitToPage="1"/>
  </sheetPr>
  <dimension ref="A1:J42"/>
  <sheetViews>
    <sheetView tabSelected="1" workbookViewId="0">
      <selection activeCell="M1" sqref="M1"/>
    </sheetView>
  </sheetViews>
  <sheetFormatPr defaultRowHeight="12.75" x14ac:dyDescent="0.2"/>
  <cols>
    <col min="1" max="1" width="32.7109375" style="1" customWidth="1"/>
    <col min="2" max="5" width="10.140625" style="1" customWidth="1"/>
    <col min="6" max="6" width="1.7109375" style="1" customWidth="1"/>
    <col min="7" max="10" width="10.140625" style="1" customWidth="1"/>
    <col min="11" max="256" width="8.7109375" style="1"/>
    <col min="257" max="257" width="32.7109375" style="1" customWidth="1"/>
    <col min="258" max="261" width="10.140625" style="1" customWidth="1"/>
    <col min="262" max="262" width="1.7109375" style="1" customWidth="1"/>
    <col min="263" max="266" width="10.140625" style="1" customWidth="1"/>
    <col min="267" max="512" width="8.7109375" style="1"/>
    <col min="513" max="513" width="32.7109375" style="1" customWidth="1"/>
    <col min="514" max="517" width="10.140625" style="1" customWidth="1"/>
    <col min="518" max="518" width="1.7109375" style="1" customWidth="1"/>
    <col min="519" max="522" width="10.140625" style="1" customWidth="1"/>
    <col min="523" max="768" width="8.7109375" style="1"/>
    <col min="769" max="769" width="32.7109375" style="1" customWidth="1"/>
    <col min="770" max="773" width="10.140625" style="1" customWidth="1"/>
    <col min="774" max="774" width="1.7109375" style="1" customWidth="1"/>
    <col min="775" max="778" width="10.140625" style="1" customWidth="1"/>
    <col min="779" max="1024" width="8.7109375" style="1"/>
    <col min="1025" max="1025" width="32.7109375" style="1" customWidth="1"/>
    <col min="1026" max="1029" width="10.140625" style="1" customWidth="1"/>
    <col min="1030" max="1030" width="1.7109375" style="1" customWidth="1"/>
    <col min="1031" max="1034" width="10.140625" style="1" customWidth="1"/>
    <col min="1035" max="1280" width="8.7109375" style="1"/>
    <col min="1281" max="1281" width="32.7109375" style="1" customWidth="1"/>
    <col min="1282" max="1285" width="10.140625" style="1" customWidth="1"/>
    <col min="1286" max="1286" width="1.7109375" style="1" customWidth="1"/>
    <col min="1287" max="1290" width="10.140625" style="1" customWidth="1"/>
    <col min="1291" max="1536" width="8.7109375" style="1"/>
    <col min="1537" max="1537" width="32.7109375" style="1" customWidth="1"/>
    <col min="1538" max="1541" width="10.140625" style="1" customWidth="1"/>
    <col min="1542" max="1542" width="1.7109375" style="1" customWidth="1"/>
    <col min="1543" max="1546" width="10.140625" style="1" customWidth="1"/>
    <col min="1547" max="1792" width="8.7109375" style="1"/>
    <col min="1793" max="1793" width="32.7109375" style="1" customWidth="1"/>
    <col min="1794" max="1797" width="10.140625" style="1" customWidth="1"/>
    <col min="1798" max="1798" width="1.7109375" style="1" customWidth="1"/>
    <col min="1799" max="1802" width="10.140625" style="1" customWidth="1"/>
    <col min="1803" max="2048" width="8.7109375" style="1"/>
    <col min="2049" max="2049" width="32.7109375" style="1" customWidth="1"/>
    <col min="2050" max="2053" width="10.140625" style="1" customWidth="1"/>
    <col min="2054" max="2054" width="1.7109375" style="1" customWidth="1"/>
    <col min="2055" max="2058" width="10.140625" style="1" customWidth="1"/>
    <col min="2059" max="2304" width="8.7109375" style="1"/>
    <col min="2305" max="2305" width="32.7109375" style="1" customWidth="1"/>
    <col min="2306" max="2309" width="10.140625" style="1" customWidth="1"/>
    <col min="2310" max="2310" width="1.7109375" style="1" customWidth="1"/>
    <col min="2311" max="2314" width="10.140625" style="1" customWidth="1"/>
    <col min="2315" max="2560" width="8.7109375" style="1"/>
    <col min="2561" max="2561" width="32.7109375" style="1" customWidth="1"/>
    <col min="2562" max="2565" width="10.140625" style="1" customWidth="1"/>
    <col min="2566" max="2566" width="1.7109375" style="1" customWidth="1"/>
    <col min="2567" max="2570" width="10.140625" style="1" customWidth="1"/>
    <col min="2571" max="2816" width="8.7109375" style="1"/>
    <col min="2817" max="2817" width="32.7109375" style="1" customWidth="1"/>
    <col min="2818" max="2821" width="10.140625" style="1" customWidth="1"/>
    <col min="2822" max="2822" width="1.7109375" style="1" customWidth="1"/>
    <col min="2823" max="2826" width="10.140625" style="1" customWidth="1"/>
    <col min="2827" max="3072" width="8.7109375" style="1"/>
    <col min="3073" max="3073" width="32.7109375" style="1" customWidth="1"/>
    <col min="3074" max="3077" width="10.140625" style="1" customWidth="1"/>
    <col min="3078" max="3078" width="1.7109375" style="1" customWidth="1"/>
    <col min="3079" max="3082" width="10.140625" style="1" customWidth="1"/>
    <col min="3083" max="3328" width="8.7109375" style="1"/>
    <col min="3329" max="3329" width="32.7109375" style="1" customWidth="1"/>
    <col min="3330" max="3333" width="10.140625" style="1" customWidth="1"/>
    <col min="3334" max="3334" width="1.7109375" style="1" customWidth="1"/>
    <col min="3335" max="3338" width="10.140625" style="1" customWidth="1"/>
    <col min="3339" max="3584" width="8.7109375" style="1"/>
    <col min="3585" max="3585" width="32.7109375" style="1" customWidth="1"/>
    <col min="3586" max="3589" width="10.140625" style="1" customWidth="1"/>
    <col min="3590" max="3590" width="1.7109375" style="1" customWidth="1"/>
    <col min="3591" max="3594" width="10.140625" style="1" customWidth="1"/>
    <col min="3595" max="3840" width="8.7109375" style="1"/>
    <col min="3841" max="3841" width="32.7109375" style="1" customWidth="1"/>
    <col min="3842" max="3845" width="10.140625" style="1" customWidth="1"/>
    <col min="3846" max="3846" width="1.7109375" style="1" customWidth="1"/>
    <col min="3847" max="3850" width="10.140625" style="1" customWidth="1"/>
    <col min="3851" max="4096" width="8.7109375" style="1"/>
    <col min="4097" max="4097" width="32.7109375" style="1" customWidth="1"/>
    <col min="4098" max="4101" width="10.140625" style="1" customWidth="1"/>
    <col min="4102" max="4102" width="1.7109375" style="1" customWidth="1"/>
    <col min="4103" max="4106" width="10.140625" style="1" customWidth="1"/>
    <col min="4107" max="4352" width="8.7109375" style="1"/>
    <col min="4353" max="4353" width="32.7109375" style="1" customWidth="1"/>
    <col min="4354" max="4357" width="10.140625" style="1" customWidth="1"/>
    <col min="4358" max="4358" width="1.7109375" style="1" customWidth="1"/>
    <col min="4359" max="4362" width="10.140625" style="1" customWidth="1"/>
    <col min="4363" max="4608" width="8.7109375" style="1"/>
    <col min="4609" max="4609" width="32.7109375" style="1" customWidth="1"/>
    <col min="4610" max="4613" width="10.140625" style="1" customWidth="1"/>
    <col min="4614" max="4614" width="1.7109375" style="1" customWidth="1"/>
    <col min="4615" max="4618" width="10.140625" style="1" customWidth="1"/>
    <col min="4619" max="4864" width="8.7109375" style="1"/>
    <col min="4865" max="4865" width="32.7109375" style="1" customWidth="1"/>
    <col min="4866" max="4869" width="10.140625" style="1" customWidth="1"/>
    <col min="4870" max="4870" width="1.7109375" style="1" customWidth="1"/>
    <col min="4871" max="4874" width="10.140625" style="1" customWidth="1"/>
    <col min="4875" max="5120" width="8.7109375" style="1"/>
    <col min="5121" max="5121" width="32.7109375" style="1" customWidth="1"/>
    <col min="5122" max="5125" width="10.140625" style="1" customWidth="1"/>
    <col min="5126" max="5126" width="1.7109375" style="1" customWidth="1"/>
    <col min="5127" max="5130" width="10.140625" style="1" customWidth="1"/>
    <col min="5131" max="5376" width="8.7109375" style="1"/>
    <col min="5377" max="5377" width="32.7109375" style="1" customWidth="1"/>
    <col min="5378" max="5381" width="10.140625" style="1" customWidth="1"/>
    <col min="5382" max="5382" width="1.7109375" style="1" customWidth="1"/>
    <col min="5383" max="5386" width="10.140625" style="1" customWidth="1"/>
    <col min="5387" max="5632" width="8.7109375" style="1"/>
    <col min="5633" max="5633" width="32.7109375" style="1" customWidth="1"/>
    <col min="5634" max="5637" width="10.140625" style="1" customWidth="1"/>
    <col min="5638" max="5638" width="1.7109375" style="1" customWidth="1"/>
    <col min="5639" max="5642" width="10.140625" style="1" customWidth="1"/>
    <col min="5643" max="5888" width="8.7109375" style="1"/>
    <col min="5889" max="5889" width="32.7109375" style="1" customWidth="1"/>
    <col min="5890" max="5893" width="10.140625" style="1" customWidth="1"/>
    <col min="5894" max="5894" width="1.7109375" style="1" customWidth="1"/>
    <col min="5895" max="5898" width="10.140625" style="1" customWidth="1"/>
    <col min="5899" max="6144" width="8.7109375" style="1"/>
    <col min="6145" max="6145" width="32.7109375" style="1" customWidth="1"/>
    <col min="6146" max="6149" width="10.140625" style="1" customWidth="1"/>
    <col min="6150" max="6150" width="1.7109375" style="1" customWidth="1"/>
    <col min="6151" max="6154" width="10.140625" style="1" customWidth="1"/>
    <col min="6155" max="6400" width="8.7109375" style="1"/>
    <col min="6401" max="6401" width="32.7109375" style="1" customWidth="1"/>
    <col min="6402" max="6405" width="10.140625" style="1" customWidth="1"/>
    <col min="6406" max="6406" width="1.7109375" style="1" customWidth="1"/>
    <col min="6407" max="6410" width="10.140625" style="1" customWidth="1"/>
    <col min="6411" max="6656" width="8.7109375" style="1"/>
    <col min="6657" max="6657" width="32.7109375" style="1" customWidth="1"/>
    <col min="6658" max="6661" width="10.140625" style="1" customWidth="1"/>
    <col min="6662" max="6662" width="1.7109375" style="1" customWidth="1"/>
    <col min="6663" max="6666" width="10.140625" style="1" customWidth="1"/>
    <col min="6667" max="6912" width="8.7109375" style="1"/>
    <col min="6913" max="6913" width="32.7109375" style="1" customWidth="1"/>
    <col min="6914" max="6917" width="10.140625" style="1" customWidth="1"/>
    <col min="6918" max="6918" width="1.7109375" style="1" customWidth="1"/>
    <col min="6919" max="6922" width="10.140625" style="1" customWidth="1"/>
    <col min="6923" max="7168" width="8.7109375" style="1"/>
    <col min="7169" max="7169" width="32.7109375" style="1" customWidth="1"/>
    <col min="7170" max="7173" width="10.140625" style="1" customWidth="1"/>
    <col min="7174" max="7174" width="1.7109375" style="1" customWidth="1"/>
    <col min="7175" max="7178" width="10.140625" style="1" customWidth="1"/>
    <col min="7179" max="7424" width="8.7109375" style="1"/>
    <col min="7425" max="7425" width="32.7109375" style="1" customWidth="1"/>
    <col min="7426" max="7429" width="10.140625" style="1" customWidth="1"/>
    <col min="7430" max="7430" width="1.7109375" style="1" customWidth="1"/>
    <col min="7431" max="7434" width="10.140625" style="1" customWidth="1"/>
    <col min="7435" max="7680" width="8.7109375" style="1"/>
    <col min="7681" max="7681" width="32.7109375" style="1" customWidth="1"/>
    <col min="7682" max="7685" width="10.140625" style="1" customWidth="1"/>
    <col min="7686" max="7686" width="1.7109375" style="1" customWidth="1"/>
    <col min="7687" max="7690" width="10.140625" style="1" customWidth="1"/>
    <col min="7691" max="7936" width="8.7109375" style="1"/>
    <col min="7937" max="7937" width="32.7109375" style="1" customWidth="1"/>
    <col min="7938" max="7941" width="10.140625" style="1" customWidth="1"/>
    <col min="7942" max="7942" width="1.7109375" style="1" customWidth="1"/>
    <col min="7943" max="7946" width="10.140625" style="1" customWidth="1"/>
    <col min="7947" max="8192" width="8.7109375" style="1"/>
    <col min="8193" max="8193" width="32.7109375" style="1" customWidth="1"/>
    <col min="8194" max="8197" width="10.140625" style="1" customWidth="1"/>
    <col min="8198" max="8198" width="1.7109375" style="1" customWidth="1"/>
    <col min="8199" max="8202" width="10.140625" style="1" customWidth="1"/>
    <col min="8203" max="8448" width="8.7109375" style="1"/>
    <col min="8449" max="8449" width="32.7109375" style="1" customWidth="1"/>
    <col min="8450" max="8453" width="10.140625" style="1" customWidth="1"/>
    <col min="8454" max="8454" width="1.7109375" style="1" customWidth="1"/>
    <col min="8455" max="8458" width="10.140625" style="1" customWidth="1"/>
    <col min="8459" max="8704" width="8.7109375" style="1"/>
    <col min="8705" max="8705" width="32.7109375" style="1" customWidth="1"/>
    <col min="8706" max="8709" width="10.140625" style="1" customWidth="1"/>
    <col min="8710" max="8710" width="1.7109375" style="1" customWidth="1"/>
    <col min="8711" max="8714" width="10.140625" style="1" customWidth="1"/>
    <col min="8715" max="8960" width="8.7109375" style="1"/>
    <col min="8961" max="8961" width="32.7109375" style="1" customWidth="1"/>
    <col min="8962" max="8965" width="10.140625" style="1" customWidth="1"/>
    <col min="8966" max="8966" width="1.7109375" style="1" customWidth="1"/>
    <col min="8967" max="8970" width="10.140625" style="1" customWidth="1"/>
    <col min="8971" max="9216" width="8.7109375" style="1"/>
    <col min="9217" max="9217" width="32.7109375" style="1" customWidth="1"/>
    <col min="9218" max="9221" width="10.140625" style="1" customWidth="1"/>
    <col min="9222" max="9222" width="1.7109375" style="1" customWidth="1"/>
    <col min="9223" max="9226" width="10.140625" style="1" customWidth="1"/>
    <col min="9227" max="9472" width="8.7109375" style="1"/>
    <col min="9473" max="9473" width="32.7109375" style="1" customWidth="1"/>
    <col min="9474" max="9477" width="10.140625" style="1" customWidth="1"/>
    <col min="9478" max="9478" width="1.7109375" style="1" customWidth="1"/>
    <col min="9479" max="9482" width="10.140625" style="1" customWidth="1"/>
    <col min="9483" max="9728" width="8.7109375" style="1"/>
    <col min="9729" max="9729" width="32.7109375" style="1" customWidth="1"/>
    <col min="9730" max="9733" width="10.140625" style="1" customWidth="1"/>
    <col min="9734" max="9734" width="1.7109375" style="1" customWidth="1"/>
    <col min="9735" max="9738" width="10.140625" style="1" customWidth="1"/>
    <col min="9739" max="9984" width="8.7109375" style="1"/>
    <col min="9985" max="9985" width="32.7109375" style="1" customWidth="1"/>
    <col min="9986" max="9989" width="10.140625" style="1" customWidth="1"/>
    <col min="9990" max="9990" width="1.7109375" style="1" customWidth="1"/>
    <col min="9991" max="9994" width="10.140625" style="1" customWidth="1"/>
    <col min="9995" max="10240" width="8.7109375" style="1"/>
    <col min="10241" max="10241" width="32.7109375" style="1" customWidth="1"/>
    <col min="10242" max="10245" width="10.140625" style="1" customWidth="1"/>
    <col min="10246" max="10246" width="1.7109375" style="1" customWidth="1"/>
    <col min="10247" max="10250" width="10.140625" style="1" customWidth="1"/>
    <col min="10251" max="10496" width="8.7109375" style="1"/>
    <col min="10497" max="10497" width="32.7109375" style="1" customWidth="1"/>
    <col min="10498" max="10501" width="10.140625" style="1" customWidth="1"/>
    <col min="10502" max="10502" width="1.7109375" style="1" customWidth="1"/>
    <col min="10503" max="10506" width="10.140625" style="1" customWidth="1"/>
    <col min="10507" max="10752" width="8.7109375" style="1"/>
    <col min="10753" max="10753" width="32.7109375" style="1" customWidth="1"/>
    <col min="10754" max="10757" width="10.140625" style="1" customWidth="1"/>
    <col min="10758" max="10758" width="1.7109375" style="1" customWidth="1"/>
    <col min="10759" max="10762" width="10.140625" style="1" customWidth="1"/>
    <col min="10763" max="11008" width="8.7109375" style="1"/>
    <col min="11009" max="11009" width="32.7109375" style="1" customWidth="1"/>
    <col min="11010" max="11013" width="10.140625" style="1" customWidth="1"/>
    <col min="11014" max="11014" width="1.7109375" style="1" customWidth="1"/>
    <col min="11015" max="11018" width="10.140625" style="1" customWidth="1"/>
    <col min="11019" max="11264" width="8.7109375" style="1"/>
    <col min="11265" max="11265" width="32.7109375" style="1" customWidth="1"/>
    <col min="11266" max="11269" width="10.140625" style="1" customWidth="1"/>
    <col min="11270" max="11270" width="1.7109375" style="1" customWidth="1"/>
    <col min="11271" max="11274" width="10.140625" style="1" customWidth="1"/>
    <col min="11275" max="11520" width="8.7109375" style="1"/>
    <col min="11521" max="11521" width="32.7109375" style="1" customWidth="1"/>
    <col min="11522" max="11525" width="10.140625" style="1" customWidth="1"/>
    <col min="11526" max="11526" width="1.7109375" style="1" customWidth="1"/>
    <col min="11527" max="11530" width="10.140625" style="1" customWidth="1"/>
    <col min="11531" max="11776" width="8.7109375" style="1"/>
    <col min="11777" max="11777" width="32.7109375" style="1" customWidth="1"/>
    <col min="11778" max="11781" width="10.140625" style="1" customWidth="1"/>
    <col min="11782" max="11782" width="1.7109375" style="1" customWidth="1"/>
    <col min="11783" max="11786" width="10.140625" style="1" customWidth="1"/>
    <col min="11787" max="12032" width="8.7109375" style="1"/>
    <col min="12033" max="12033" width="32.7109375" style="1" customWidth="1"/>
    <col min="12034" max="12037" width="10.140625" style="1" customWidth="1"/>
    <col min="12038" max="12038" width="1.7109375" style="1" customWidth="1"/>
    <col min="12039" max="12042" width="10.140625" style="1" customWidth="1"/>
    <col min="12043" max="12288" width="8.7109375" style="1"/>
    <col min="12289" max="12289" width="32.7109375" style="1" customWidth="1"/>
    <col min="12290" max="12293" width="10.140625" style="1" customWidth="1"/>
    <col min="12294" max="12294" width="1.7109375" style="1" customWidth="1"/>
    <col min="12295" max="12298" width="10.140625" style="1" customWidth="1"/>
    <col min="12299" max="12544" width="8.7109375" style="1"/>
    <col min="12545" max="12545" width="32.7109375" style="1" customWidth="1"/>
    <col min="12546" max="12549" width="10.140625" style="1" customWidth="1"/>
    <col min="12550" max="12550" width="1.7109375" style="1" customWidth="1"/>
    <col min="12551" max="12554" width="10.140625" style="1" customWidth="1"/>
    <col min="12555" max="12800" width="8.7109375" style="1"/>
    <col min="12801" max="12801" width="32.7109375" style="1" customWidth="1"/>
    <col min="12802" max="12805" width="10.140625" style="1" customWidth="1"/>
    <col min="12806" max="12806" width="1.7109375" style="1" customWidth="1"/>
    <col min="12807" max="12810" width="10.140625" style="1" customWidth="1"/>
    <col min="12811" max="13056" width="8.7109375" style="1"/>
    <col min="13057" max="13057" width="32.7109375" style="1" customWidth="1"/>
    <col min="13058" max="13061" width="10.140625" style="1" customWidth="1"/>
    <col min="13062" max="13062" width="1.7109375" style="1" customWidth="1"/>
    <col min="13063" max="13066" width="10.140625" style="1" customWidth="1"/>
    <col min="13067" max="13312" width="8.7109375" style="1"/>
    <col min="13313" max="13313" width="32.7109375" style="1" customWidth="1"/>
    <col min="13314" max="13317" width="10.140625" style="1" customWidth="1"/>
    <col min="13318" max="13318" width="1.7109375" style="1" customWidth="1"/>
    <col min="13319" max="13322" width="10.140625" style="1" customWidth="1"/>
    <col min="13323" max="13568" width="8.7109375" style="1"/>
    <col min="13569" max="13569" width="32.7109375" style="1" customWidth="1"/>
    <col min="13570" max="13573" width="10.140625" style="1" customWidth="1"/>
    <col min="13574" max="13574" width="1.7109375" style="1" customWidth="1"/>
    <col min="13575" max="13578" width="10.140625" style="1" customWidth="1"/>
    <col min="13579" max="13824" width="8.7109375" style="1"/>
    <col min="13825" max="13825" width="32.7109375" style="1" customWidth="1"/>
    <col min="13826" max="13829" width="10.140625" style="1" customWidth="1"/>
    <col min="13830" max="13830" width="1.7109375" style="1" customWidth="1"/>
    <col min="13831" max="13834" width="10.140625" style="1" customWidth="1"/>
    <col min="13835" max="14080" width="8.7109375" style="1"/>
    <col min="14081" max="14081" width="32.7109375" style="1" customWidth="1"/>
    <col min="14082" max="14085" width="10.140625" style="1" customWidth="1"/>
    <col min="14086" max="14086" width="1.7109375" style="1" customWidth="1"/>
    <col min="14087" max="14090" width="10.140625" style="1" customWidth="1"/>
    <col min="14091" max="14336" width="8.7109375" style="1"/>
    <col min="14337" max="14337" width="32.7109375" style="1" customWidth="1"/>
    <col min="14338" max="14341" width="10.140625" style="1" customWidth="1"/>
    <col min="14342" max="14342" width="1.7109375" style="1" customWidth="1"/>
    <col min="14343" max="14346" width="10.140625" style="1" customWidth="1"/>
    <col min="14347" max="14592" width="8.7109375" style="1"/>
    <col min="14593" max="14593" width="32.7109375" style="1" customWidth="1"/>
    <col min="14594" max="14597" width="10.140625" style="1" customWidth="1"/>
    <col min="14598" max="14598" width="1.7109375" style="1" customWidth="1"/>
    <col min="14599" max="14602" width="10.140625" style="1" customWidth="1"/>
    <col min="14603" max="14848" width="8.7109375" style="1"/>
    <col min="14849" max="14849" width="32.7109375" style="1" customWidth="1"/>
    <col min="14850" max="14853" width="10.140625" style="1" customWidth="1"/>
    <col min="14854" max="14854" width="1.7109375" style="1" customWidth="1"/>
    <col min="14855" max="14858" width="10.140625" style="1" customWidth="1"/>
    <col min="14859" max="15104" width="8.7109375" style="1"/>
    <col min="15105" max="15105" width="32.7109375" style="1" customWidth="1"/>
    <col min="15106" max="15109" width="10.140625" style="1" customWidth="1"/>
    <col min="15110" max="15110" width="1.7109375" style="1" customWidth="1"/>
    <col min="15111" max="15114" width="10.140625" style="1" customWidth="1"/>
    <col min="15115" max="15360" width="8.7109375" style="1"/>
    <col min="15361" max="15361" width="32.7109375" style="1" customWidth="1"/>
    <col min="15362" max="15365" width="10.140625" style="1" customWidth="1"/>
    <col min="15366" max="15366" width="1.7109375" style="1" customWidth="1"/>
    <col min="15367" max="15370" width="10.140625" style="1" customWidth="1"/>
    <col min="15371" max="15616" width="8.7109375" style="1"/>
    <col min="15617" max="15617" width="32.7109375" style="1" customWidth="1"/>
    <col min="15618" max="15621" width="10.140625" style="1" customWidth="1"/>
    <col min="15622" max="15622" width="1.7109375" style="1" customWidth="1"/>
    <col min="15623" max="15626" width="10.140625" style="1" customWidth="1"/>
    <col min="15627" max="15872" width="8.7109375" style="1"/>
    <col min="15873" max="15873" width="32.7109375" style="1" customWidth="1"/>
    <col min="15874" max="15877" width="10.140625" style="1" customWidth="1"/>
    <col min="15878" max="15878" width="1.7109375" style="1" customWidth="1"/>
    <col min="15879" max="15882" width="10.140625" style="1" customWidth="1"/>
    <col min="15883" max="16128" width="8.7109375" style="1"/>
    <col min="16129" max="16129" width="32.7109375" style="1" customWidth="1"/>
    <col min="16130" max="16133" width="10.140625" style="1" customWidth="1"/>
    <col min="16134" max="16134" width="1.7109375" style="1" customWidth="1"/>
    <col min="16135" max="16138" width="10.140625" style="1" customWidth="1"/>
    <col min="16139" max="16384" width="8.7109375" style="1"/>
  </cols>
  <sheetData>
    <row r="1" spans="1:10" s="44" customFormat="1" ht="20.25" x14ac:dyDescent="0.3">
      <c r="A1" s="52" t="s">
        <v>19</v>
      </c>
      <c r="B1" s="174" t="s">
        <v>125</v>
      </c>
      <c r="C1" s="175"/>
      <c r="D1" s="175"/>
      <c r="E1" s="175"/>
      <c r="F1" s="175"/>
      <c r="G1" s="175"/>
      <c r="H1" s="175"/>
      <c r="I1" s="175"/>
      <c r="J1" s="175"/>
    </row>
    <row r="2" spans="1:10" s="44" customFormat="1" ht="20.25" x14ac:dyDescent="0.3">
      <c r="A2" s="52" t="s">
        <v>21</v>
      </c>
      <c r="B2" s="176" t="s">
        <v>3</v>
      </c>
      <c r="C2" s="177"/>
      <c r="D2" s="177"/>
      <c r="E2" s="177"/>
      <c r="F2" s="177"/>
      <c r="G2" s="177"/>
      <c r="H2" s="177"/>
      <c r="I2" s="177"/>
      <c r="J2" s="177"/>
    </row>
    <row r="4" spans="1:10" x14ac:dyDescent="0.2">
      <c r="A4" s="10"/>
      <c r="B4" s="170" t="s">
        <v>4</v>
      </c>
      <c r="C4" s="171"/>
      <c r="D4" s="170" t="s">
        <v>5</v>
      </c>
      <c r="E4" s="171"/>
      <c r="F4" s="11"/>
      <c r="G4" s="170" t="s">
        <v>6</v>
      </c>
      <c r="H4" s="172"/>
      <c r="I4" s="172"/>
      <c r="J4" s="171"/>
    </row>
    <row r="5" spans="1:10" x14ac:dyDescent="0.2">
      <c r="A5" s="12" t="s">
        <v>7</v>
      </c>
      <c r="B5" s="13">
        <f>VALUE(RIGHT(B2, 4))</f>
        <v>2020</v>
      </c>
      <c r="C5" s="14">
        <f>B5-1</f>
        <v>2019</v>
      </c>
      <c r="D5" s="13">
        <f>B5</f>
        <v>2020</v>
      </c>
      <c r="E5" s="14">
        <f>C5</f>
        <v>2019</v>
      </c>
      <c r="F5" s="15"/>
      <c r="G5" s="13" t="s">
        <v>8</v>
      </c>
      <c r="H5" s="14" t="s">
        <v>5</v>
      </c>
      <c r="I5" s="13" t="s">
        <v>8</v>
      </c>
      <c r="J5" s="14" t="s">
        <v>5</v>
      </c>
    </row>
    <row r="6" spans="1:10" x14ac:dyDescent="0.2">
      <c r="A6" s="16"/>
      <c r="B6" s="106"/>
      <c r="C6" s="107"/>
      <c r="D6" s="106"/>
      <c r="E6" s="107"/>
      <c r="F6" s="108"/>
      <c r="G6" s="106"/>
      <c r="H6" s="107"/>
      <c r="I6" s="109"/>
      <c r="J6" s="110"/>
    </row>
    <row r="7" spans="1:10" x14ac:dyDescent="0.2">
      <c r="A7" s="111" t="s">
        <v>126</v>
      </c>
      <c r="B7" s="55"/>
      <c r="C7" s="56"/>
      <c r="D7" s="55"/>
      <c r="E7" s="56"/>
      <c r="F7" s="57"/>
      <c r="G7" s="55"/>
      <c r="H7" s="56"/>
      <c r="I7" s="77"/>
      <c r="J7" s="78"/>
    </row>
    <row r="8" spans="1:10" x14ac:dyDescent="0.2">
      <c r="A8" s="117" t="s">
        <v>127</v>
      </c>
      <c r="B8" s="55">
        <v>25</v>
      </c>
      <c r="C8" s="56">
        <v>70</v>
      </c>
      <c r="D8" s="55">
        <v>125</v>
      </c>
      <c r="E8" s="56">
        <v>253</v>
      </c>
      <c r="F8" s="57"/>
      <c r="G8" s="55">
        <f>B8-C8</f>
        <v>-45</v>
      </c>
      <c r="H8" s="56">
        <f>D8-E8</f>
        <v>-128</v>
      </c>
      <c r="I8" s="77">
        <f>IF(C8=0, "-", IF(G8/C8&lt;10, G8/C8, "&gt;999%"))</f>
        <v>-0.6428571428571429</v>
      </c>
      <c r="J8" s="78">
        <f>IF(E8=0, "-", IF(H8/E8&lt;10, H8/E8, "&gt;999%"))</f>
        <v>-0.50592885375494068</v>
      </c>
    </row>
    <row r="9" spans="1:10" x14ac:dyDescent="0.2">
      <c r="A9" s="117" t="s">
        <v>128</v>
      </c>
      <c r="B9" s="55">
        <v>5</v>
      </c>
      <c r="C9" s="56">
        <v>5</v>
      </c>
      <c r="D9" s="55">
        <v>38</v>
      </c>
      <c r="E9" s="56">
        <v>21</v>
      </c>
      <c r="F9" s="57"/>
      <c r="G9" s="55">
        <f>B9-C9</f>
        <v>0</v>
      </c>
      <c r="H9" s="56">
        <f>D9-E9</f>
        <v>17</v>
      </c>
      <c r="I9" s="77">
        <f>IF(C9=0, "-", IF(G9/C9&lt;10, G9/C9, "&gt;999%"))</f>
        <v>0</v>
      </c>
      <c r="J9" s="78">
        <f>IF(E9=0, "-", IF(H9/E9&lt;10, H9/E9, "&gt;999%"))</f>
        <v>0.80952380952380953</v>
      </c>
    </row>
    <row r="10" spans="1:10" x14ac:dyDescent="0.2">
      <c r="A10" s="117" t="s">
        <v>129</v>
      </c>
      <c r="B10" s="55">
        <v>197</v>
      </c>
      <c r="C10" s="56">
        <v>103</v>
      </c>
      <c r="D10" s="55">
        <v>897</v>
      </c>
      <c r="E10" s="56">
        <v>580</v>
      </c>
      <c r="F10" s="57"/>
      <c r="G10" s="55">
        <f>B10-C10</f>
        <v>94</v>
      </c>
      <c r="H10" s="56">
        <f>D10-E10</f>
        <v>317</v>
      </c>
      <c r="I10" s="77">
        <f>IF(C10=0, "-", IF(G10/C10&lt;10, G10/C10, "&gt;999%"))</f>
        <v>0.91262135922330101</v>
      </c>
      <c r="J10" s="78">
        <f>IF(E10=0, "-", IF(H10/E10&lt;10, H10/E10, "&gt;999%"))</f>
        <v>0.54655172413793107</v>
      </c>
    </row>
    <row r="11" spans="1:10" x14ac:dyDescent="0.2">
      <c r="A11" s="117" t="s">
        <v>130</v>
      </c>
      <c r="B11" s="55">
        <v>2653</v>
      </c>
      <c r="C11" s="56">
        <v>3651</v>
      </c>
      <c r="D11" s="55">
        <v>11145</v>
      </c>
      <c r="E11" s="56">
        <v>16542</v>
      </c>
      <c r="F11" s="57"/>
      <c r="G11" s="55">
        <f>B11-C11</f>
        <v>-998</v>
      </c>
      <c r="H11" s="56">
        <f>D11-E11</f>
        <v>-5397</v>
      </c>
      <c r="I11" s="77">
        <f>IF(C11=0, "-", IF(G11/C11&lt;10, G11/C11, "&gt;999%"))</f>
        <v>-0.27334976718707205</v>
      </c>
      <c r="J11" s="78">
        <f>IF(E11=0, "-", IF(H11/E11&lt;10, H11/E11, "&gt;999%"))</f>
        <v>-0.32626042800145083</v>
      </c>
    </row>
    <row r="12" spans="1:10" x14ac:dyDescent="0.2">
      <c r="A12" s="117"/>
      <c r="B12" s="55"/>
      <c r="C12" s="56"/>
      <c r="D12" s="55"/>
      <c r="E12" s="56"/>
      <c r="F12" s="57"/>
      <c r="G12" s="55"/>
      <c r="H12" s="56"/>
      <c r="I12" s="77"/>
      <c r="J12" s="78"/>
    </row>
    <row r="13" spans="1:10" x14ac:dyDescent="0.2">
      <c r="A13" s="111" t="s">
        <v>131</v>
      </c>
      <c r="B13" s="55"/>
      <c r="C13" s="56"/>
      <c r="D13" s="55"/>
      <c r="E13" s="56"/>
      <c r="F13" s="57"/>
      <c r="G13" s="55"/>
      <c r="H13" s="56"/>
      <c r="I13" s="77"/>
      <c r="J13" s="78"/>
    </row>
    <row r="14" spans="1:10" x14ac:dyDescent="0.2">
      <c r="A14" s="117" t="s">
        <v>127</v>
      </c>
      <c r="B14" s="55">
        <v>61</v>
      </c>
      <c r="C14" s="56">
        <v>84</v>
      </c>
      <c r="D14" s="55">
        <v>366</v>
      </c>
      <c r="E14" s="56">
        <v>501</v>
      </c>
      <c r="F14" s="57"/>
      <c r="G14" s="55">
        <f>B14-C14</f>
        <v>-23</v>
      </c>
      <c r="H14" s="56">
        <f>D14-E14</f>
        <v>-135</v>
      </c>
      <c r="I14" s="77">
        <f>IF(C14=0, "-", IF(G14/C14&lt;10, G14/C14, "&gt;999%"))</f>
        <v>-0.27380952380952384</v>
      </c>
      <c r="J14" s="78">
        <f>IF(E14=0, "-", IF(H14/E14&lt;10, H14/E14, "&gt;999%"))</f>
        <v>-0.26946107784431139</v>
      </c>
    </row>
    <row r="15" spans="1:10" x14ac:dyDescent="0.2">
      <c r="A15" s="117" t="s">
        <v>128</v>
      </c>
      <c r="B15" s="55">
        <v>26</v>
      </c>
      <c r="C15" s="56">
        <v>2</v>
      </c>
      <c r="D15" s="55">
        <v>73</v>
      </c>
      <c r="E15" s="56">
        <v>10</v>
      </c>
      <c r="F15" s="57"/>
      <c r="G15" s="55">
        <f>B15-C15</f>
        <v>24</v>
      </c>
      <c r="H15" s="56">
        <f>D15-E15</f>
        <v>63</v>
      </c>
      <c r="I15" s="77" t="str">
        <f>IF(C15=0, "-", IF(G15/C15&lt;10, G15/C15, "&gt;999%"))</f>
        <v>&gt;999%</v>
      </c>
      <c r="J15" s="78">
        <f>IF(E15=0, "-", IF(H15/E15&lt;10, H15/E15, "&gt;999%"))</f>
        <v>6.3</v>
      </c>
    </row>
    <row r="16" spans="1:10" x14ac:dyDescent="0.2">
      <c r="A16" s="117" t="s">
        <v>129</v>
      </c>
      <c r="B16" s="55">
        <v>328</v>
      </c>
      <c r="C16" s="56">
        <v>195</v>
      </c>
      <c r="D16" s="55">
        <v>1284</v>
      </c>
      <c r="E16" s="56">
        <v>1174</v>
      </c>
      <c r="F16" s="57"/>
      <c r="G16" s="55">
        <f>B16-C16</f>
        <v>133</v>
      </c>
      <c r="H16" s="56">
        <f>D16-E16</f>
        <v>110</v>
      </c>
      <c r="I16" s="77">
        <f>IF(C16=0, "-", IF(G16/C16&lt;10, G16/C16, "&gt;999%"))</f>
        <v>0.68205128205128207</v>
      </c>
      <c r="J16" s="78">
        <f>IF(E16=0, "-", IF(H16/E16&lt;10, H16/E16, "&gt;999%"))</f>
        <v>9.3696763202725727E-2</v>
      </c>
    </row>
    <row r="17" spans="1:10" x14ac:dyDescent="0.2">
      <c r="A17" s="117" t="s">
        <v>130</v>
      </c>
      <c r="B17" s="55">
        <v>1546</v>
      </c>
      <c r="C17" s="56">
        <v>2305</v>
      </c>
      <c r="D17" s="55">
        <v>6628</v>
      </c>
      <c r="E17" s="56">
        <v>12317</v>
      </c>
      <c r="F17" s="57"/>
      <c r="G17" s="55">
        <f>B17-C17</f>
        <v>-759</v>
      </c>
      <c r="H17" s="56">
        <f>D17-E17</f>
        <v>-5689</v>
      </c>
      <c r="I17" s="77">
        <f>IF(C17=0, "-", IF(G17/C17&lt;10, G17/C17, "&gt;999%"))</f>
        <v>-0.32928416485900219</v>
      </c>
      <c r="J17" s="78">
        <f>IF(E17=0, "-", IF(H17/E17&lt;10, H17/E17, "&gt;999%"))</f>
        <v>-0.46188195177397096</v>
      </c>
    </row>
    <row r="18" spans="1:10" x14ac:dyDescent="0.2">
      <c r="A18" s="20"/>
      <c r="B18" s="55"/>
      <c r="C18" s="56"/>
      <c r="D18" s="55"/>
      <c r="E18" s="56"/>
      <c r="F18" s="57"/>
      <c r="G18" s="55"/>
      <c r="H18" s="56"/>
      <c r="I18" s="77"/>
      <c r="J18" s="78"/>
    </row>
    <row r="19" spans="1:10" x14ac:dyDescent="0.2">
      <c r="A19" s="111" t="s">
        <v>132</v>
      </c>
      <c r="B19" s="55"/>
      <c r="C19" s="56"/>
      <c r="D19" s="55"/>
      <c r="E19" s="56"/>
      <c r="F19" s="57"/>
      <c r="G19" s="55"/>
      <c r="H19" s="56"/>
      <c r="I19" s="77"/>
      <c r="J19" s="78"/>
    </row>
    <row r="20" spans="1:10" x14ac:dyDescent="0.2">
      <c r="A20" s="117" t="s">
        <v>127</v>
      </c>
      <c r="B20" s="55">
        <v>1066</v>
      </c>
      <c r="C20" s="56">
        <v>1213</v>
      </c>
      <c r="D20" s="55">
        <v>4324</v>
      </c>
      <c r="E20" s="56">
        <v>5988</v>
      </c>
      <c r="F20" s="57"/>
      <c r="G20" s="55">
        <f>B20-C20</f>
        <v>-147</v>
      </c>
      <c r="H20" s="56">
        <f>D20-E20</f>
        <v>-1664</v>
      </c>
      <c r="I20" s="77">
        <f>IF(C20=0, "-", IF(G20/C20&lt;10, G20/C20, "&gt;999%"))</f>
        <v>-0.12118713932399011</v>
      </c>
      <c r="J20" s="78">
        <f>IF(E20=0, "-", IF(H20/E20&lt;10, H20/E20, "&gt;999%"))</f>
        <v>-0.27788911155644624</v>
      </c>
    </row>
    <row r="21" spans="1:10" x14ac:dyDescent="0.2">
      <c r="A21" s="117" t="s">
        <v>128</v>
      </c>
      <c r="B21" s="55">
        <v>25</v>
      </c>
      <c r="C21" s="56">
        <v>12</v>
      </c>
      <c r="D21" s="55">
        <v>71</v>
      </c>
      <c r="E21" s="56">
        <v>51</v>
      </c>
      <c r="F21" s="57"/>
      <c r="G21" s="55">
        <f>B21-C21</f>
        <v>13</v>
      </c>
      <c r="H21" s="56">
        <f>D21-E21</f>
        <v>20</v>
      </c>
      <c r="I21" s="77">
        <f>IF(C21=0, "-", IF(G21/C21&lt;10, G21/C21, "&gt;999%"))</f>
        <v>1.0833333333333333</v>
      </c>
      <c r="J21" s="78">
        <f>IF(E21=0, "-", IF(H21/E21&lt;10, H21/E21, "&gt;999%"))</f>
        <v>0.39215686274509803</v>
      </c>
    </row>
    <row r="22" spans="1:10" x14ac:dyDescent="0.2">
      <c r="A22" s="117" t="s">
        <v>129</v>
      </c>
      <c r="B22" s="55">
        <v>223</v>
      </c>
      <c r="C22" s="56">
        <v>112</v>
      </c>
      <c r="D22" s="55">
        <v>1247</v>
      </c>
      <c r="E22" s="56">
        <v>302</v>
      </c>
      <c r="F22" s="57"/>
      <c r="G22" s="55">
        <f>B22-C22</f>
        <v>111</v>
      </c>
      <c r="H22" s="56">
        <f>D22-E22</f>
        <v>945</v>
      </c>
      <c r="I22" s="77">
        <f>IF(C22=0, "-", IF(G22/C22&lt;10, G22/C22, "&gt;999%"))</f>
        <v>0.9910714285714286</v>
      </c>
      <c r="J22" s="78">
        <f>IF(E22=0, "-", IF(H22/E22&lt;10, H22/E22, "&gt;999%"))</f>
        <v>3.129139072847682</v>
      </c>
    </row>
    <row r="23" spans="1:10" x14ac:dyDescent="0.2">
      <c r="A23" s="117" t="s">
        <v>130</v>
      </c>
      <c r="B23" s="55">
        <v>5134</v>
      </c>
      <c r="C23" s="56">
        <v>4668</v>
      </c>
      <c r="D23" s="55">
        <v>18666</v>
      </c>
      <c r="E23" s="56">
        <v>19767</v>
      </c>
      <c r="F23" s="57"/>
      <c r="G23" s="55">
        <f>B23-C23</f>
        <v>466</v>
      </c>
      <c r="H23" s="56">
        <f>D23-E23</f>
        <v>-1101</v>
      </c>
      <c r="I23" s="77">
        <f>IF(C23=0, "-", IF(G23/C23&lt;10, G23/C23, "&gt;999%"))</f>
        <v>9.982862039417309E-2</v>
      </c>
      <c r="J23" s="78">
        <f>IF(E23=0, "-", IF(H23/E23&lt;10, H23/E23, "&gt;999%"))</f>
        <v>-5.5698892092882077E-2</v>
      </c>
    </row>
    <row r="24" spans="1:10" x14ac:dyDescent="0.2">
      <c r="A24" s="117"/>
      <c r="B24" s="55"/>
      <c r="C24" s="56"/>
      <c r="D24" s="55"/>
      <c r="E24" s="56"/>
      <c r="F24" s="57"/>
      <c r="G24" s="55"/>
      <c r="H24" s="56"/>
      <c r="I24" s="77"/>
      <c r="J24" s="78"/>
    </row>
    <row r="25" spans="1:10" x14ac:dyDescent="0.2">
      <c r="A25" s="111" t="s">
        <v>133</v>
      </c>
      <c r="B25" s="55"/>
      <c r="C25" s="56"/>
      <c r="D25" s="55"/>
      <c r="E25" s="56"/>
      <c r="F25" s="57"/>
      <c r="G25" s="55"/>
      <c r="H25" s="56"/>
      <c r="I25" s="77"/>
      <c r="J25" s="78"/>
    </row>
    <row r="26" spans="1:10" x14ac:dyDescent="0.2">
      <c r="A26" s="117" t="s">
        <v>127</v>
      </c>
      <c r="B26" s="55">
        <v>1839</v>
      </c>
      <c r="C26" s="56">
        <v>1477</v>
      </c>
      <c r="D26" s="55">
        <v>6141</v>
      </c>
      <c r="E26" s="56">
        <v>6959</v>
      </c>
      <c r="F26" s="57"/>
      <c r="G26" s="55">
        <f>B26-C26</f>
        <v>362</v>
      </c>
      <c r="H26" s="56">
        <f>D26-E26</f>
        <v>-818</v>
      </c>
      <c r="I26" s="77">
        <f>IF(C26=0, "-", IF(G26/C26&lt;10, G26/C26, "&gt;999%"))</f>
        <v>0.24509140148950576</v>
      </c>
      <c r="J26" s="78">
        <f>IF(E26=0, "-", IF(H26/E26&lt;10, H26/E26, "&gt;999%"))</f>
        <v>-0.11754562437131771</v>
      </c>
    </row>
    <row r="27" spans="1:10" x14ac:dyDescent="0.2">
      <c r="A27" s="117" t="s">
        <v>128</v>
      </c>
      <c r="B27" s="55">
        <v>23</v>
      </c>
      <c r="C27" s="56">
        <v>7</v>
      </c>
      <c r="D27" s="55">
        <v>73</v>
      </c>
      <c r="E27" s="56">
        <v>64</v>
      </c>
      <c r="F27" s="57"/>
      <c r="G27" s="55">
        <f>B27-C27</f>
        <v>16</v>
      </c>
      <c r="H27" s="56">
        <f>D27-E27</f>
        <v>9</v>
      </c>
      <c r="I27" s="77">
        <f>IF(C27=0, "-", IF(G27/C27&lt;10, G27/C27, "&gt;999%"))</f>
        <v>2.2857142857142856</v>
      </c>
      <c r="J27" s="78">
        <f>IF(E27=0, "-", IF(H27/E27&lt;10, H27/E27, "&gt;999%"))</f>
        <v>0.140625</v>
      </c>
    </row>
    <row r="28" spans="1:10" x14ac:dyDescent="0.2">
      <c r="A28" s="117" t="s">
        <v>129</v>
      </c>
      <c r="B28" s="55">
        <v>163</v>
      </c>
      <c r="C28" s="56">
        <v>58</v>
      </c>
      <c r="D28" s="55">
        <v>810</v>
      </c>
      <c r="E28" s="56">
        <v>235</v>
      </c>
      <c r="F28" s="57"/>
      <c r="G28" s="55">
        <f>B28-C28</f>
        <v>105</v>
      </c>
      <c r="H28" s="56">
        <f>D28-E28</f>
        <v>575</v>
      </c>
      <c r="I28" s="77">
        <f>IF(C28=0, "-", IF(G28/C28&lt;10, G28/C28, "&gt;999%"))</f>
        <v>1.8103448275862069</v>
      </c>
      <c r="J28" s="78">
        <f>IF(E28=0, "-", IF(H28/E28&lt;10, H28/E28, "&gt;999%"))</f>
        <v>2.4468085106382977</v>
      </c>
    </row>
    <row r="29" spans="1:10" x14ac:dyDescent="0.2">
      <c r="A29" s="117" t="s">
        <v>130</v>
      </c>
      <c r="B29" s="55">
        <v>2858</v>
      </c>
      <c r="C29" s="56">
        <v>3678</v>
      </c>
      <c r="D29" s="55">
        <v>11338</v>
      </c>
      <c r="E29" s="56">
        <v>16176</v>
      </c>
      <c r="F29" s="57"/>
      <c r="G29" s="55">
        <f>B29-C29</f>
        <v>-820</v>
      </c>
      <c r="H29" s="56">
        <f>D29-E29</f>
        <v>-4838</v>
      </c>
      <c r="I29" s="77">
        <f>IF(C29=0, "-", IF(G29/C29&lt;10, G29/C29, "&gt;999%"))</f>
        <v>-0.22294725394235998</v>
      </c>
      <c r="J29" s="78">
        <f>IF(E29=0, "-", IF(H29/E29&lt;10, H29/E29, "&gt;999%"))</f>
        <v>-0.29908506429277942</v>
      </c>
    </row>
    <row r="30" spans="1:10" x14ac:dyDescent="0.2">
      <c r="A30" s="20"/>
      <c r="B30" s="55"/>
      <c r="C30" s="56"/>
      <c r="D30" s="55"/>
      <c r="E30" s="56"/>
      <c r="F30" s="57"/>
      <c r="G30" s="55"/>
      <c r="H30" s="56"/>
      <c r="I30" s="77"/>
      <c r="J30" s="78"/>
    </row>
    <row r="31" spans="1:10" x14ac:dyDescent="0.2">
      <c r="A31" s="111" t="s">
        <v>134</v>
      </c>
      <c r="B31" s="55"/>
      <c r="C31" s="56"/>
      <c r="D31" s="55"/>
      <c r="E31" s="56"/>
      <c r="F31" s="57"/>
      <c r="G31" s="55"/>
      <c r="H31" s="56"/>
      <c r="I31" s="77"/>
      <c r="J31" s="78"/>
    </row>
    <row r="32" spans="1:10" x14ac:dyDescent="0.2">
      <c r="A32" s="117" t="s">
        <v>127</v>
      </c>
      <c r="B32" s="55">
        <v>1550</v>
      </c>
      <c r="C32" s="56">
        <v>1611</v>
      </c>
      <c r="D32" s="55">
        <v>6189</v>
      </c>
      <c r="E32" s="56">
        <v>7885</v>
      </c>
      <c r="F32" s="57"/>
      <c r="G32" s="55">
        <f>B32-C32</f>
        <v>-61</v>
      </c>
      <c r="H32" s="56">
        <f>D32-E32</f>
        <v>-1696</v>
      </c>
      <c r="I32" s="77">
        <f>IF(C32=0, "-", IF(G32/C32&lt;10, G32/C32, "&gt;999%"))</f>
        <v>-3.7864680322780883E-2</v>
      </c>
      <c r="J32" s="78">
        <f>IF(E32=0, "-", IF(H32/E32&lt;10, H32/E32, "&gt;999%"))</f>
        <v>-0.21509194673430565</v>
      </c>
    </row>
    <row r="33" spans="1:10" x14ac:dyDescent="0.2">
      <c r="A33" s="117" t="s">
        <v>130</v>
      </c>
      <c r="B33" s="55">
        <v>324</v>
      </c>
      <c r="C33" s="56">
        <v>200</v>
      </c>
      <c r="D33" s="55">
        <v>869</v>
      </c>
      <c r="E33" s="56">
        <v>809</v>
      </c>
      <c r="F33" s="57"/>
      <c r="G33" s="55">
        <f>B33-C33</f>
        <v>124</v>
      </c>
      <c r="H33" s="56">
        <f>D33-E33</f>
        <v>60</v>
      </c>
      <c r="I33" s="77">
        <f>IF(C33=0, "-", IF(G33/C33&lt;10, G33/C33, "&gt;999%"))</f>
        <v>0.62</v>
      </c>
      <c r="J33" s="78">
        <f>IF(E33=0, "-", IF(H33/E33&lt;10, H33/E33, "&gt;999%"))</f>
        <v>7.4165636588380712E-2</v>
      </c>
    </row>
    <row r="34" spans="1:10" x14ac:dyDescent="0.2">
      <c r="A34" s="117"/>
      <c r="B34" s="55"/>
      <c r="C34" s="56"/>
      <c r="D34" s="55"/>
      <c r="E34" s="56"/>
      <c r="F34" s="57"/>
      <c r="G34" s="55"/>
      <c r="H34" s="56"/>
      <c r="I34" s="77"/>
      <c r="J34" s="78"/>
    </row>
    <row r="35" spans="1:10" x14ac:dyDescent="0.2">
      <c r="A35" s="111" t="s">
        <v>135</v>
      </c>
      <c r="B35" s="55"/>
      <c r="C35" s="56"/>
      <c r="D35" s="55"/>
      <c r="E35" s="56"/>
      <c r="F35" s="57"/>
      <c r="G35" s="55"/>
      <c r="H35" s="56"/>
      <c r="I35" s="77"/>
      <c r="J35" s="78"/>
    </row>
    <row r="36" spans="1:10" x14ac:dyDescent="0.2">
      <c r="A36" s="117" t="s">
        <v>127</v>
      </c>
      <c r="B36" s="55">
        <v>4990</v>
      </c>
      <c r="C36" s="56">
        <v>4393</v>
      </c>
      <c r="D36" s="55">
        <v>16282</v>
      </c>
      <c r="E36" s="56">
        <v>18632</v>
      </c>
      <c r="F36" s="57"/>
      <c r="G36" s="55">
        <f>B36-C36</f>
        <v>597</v>
      </c>
      <c r="H36" s="56">
        <f>D36-E36</f>
        <v>-2350</v>
      </c>
      <c r="I36" s="77">
        <f>IF(C36=0, "-", IF(G36/C36&lt;10, G36/C36, "&gt;999%"))</f>
        <v>0.13589801957659914</v>
      </c>
      <c r="J36" s="78">
        <f>IF(E36=0, "-", IF(H36/E36&lt;10, H36/E36, "&gt;999%"))</f>
        <v>-0.12612709317303564</v>
      </c>
    </row>
    <row r="37" spans="1:10" x14ac:dyDescent="0.2">
      <c r="A37" s="117" t="s">
        <v>128</v>
      </c>
      <c r="B37" s="55">
        <v>0</v>
      </c>
      <c r="C37" s="56">
        <v>1</v>
      </c>
      <c r="D37" s="55">
        <v>4</v>
      </c>
      <c r="E37" s="56">
        <v>3</v>
      </c>
      <c r="F37" s="57"/>
      <c r="G37" s="55">
        <f>B37-C37</f>
        <v>-1</v>
      </c>
      <c r="H37" s="56">
        <f>D37-E37</f>
        <v>1</v>
      </c>
      <c r="I37" s="77">
        <f>IF(C37=0, "-", IF(G37/C37&lt;10, G37/C37, "&gt;999%"))</f>
        <v>-1</v>
      </c>
      <c r="J37" s="78">
        <f>IF(E37=0, "-", IF(H37/E37&lt;10, H37/E37, "&gt;999%"))</f>
        <v>0.33333333333333331</v>
      </c>
    </row>
    <row r="38" spans="1:10" x14ac:dyDescent="0.2">
      <c r="A38" s="117" t="s">
        <v>130</v>
      </c>
      <c r="B38" s="55">
        <v>536</v>
      </c>
      <c r="C38" s="56">
        <v>344</v>
      </c>
      <c r="D38" s="55">
        <v>1338</v>
      </c>
      <c r="E38" s="56">
        <v>1340</v>
      </c>
      <c r="F38" s="57"/>
      <c r="G38" s="55">
        <f>B38-C38</f>
        <v>192</v>
      </c>
      <c r="H38" s="56">
        <f>D38-E38</f>
        <v>-2</v>
      </c>
      <c r="I38" s="77">
        <f>IF(C38=0, "-", IF(G38/C38&lt;10, G38/C38, "&gt;999%"))</f>
        <v>0.55813953488372092</v>
      </c>
      <c r="J38" s="78">
        <f>IF(E38=0, "-", IF(H38/E38&lt;10, H38/E38, "&gt;999%"))</f>
        <v>-1.4925373134328358E-3</v>
      </c>
    </row>
    <row r="39" spans="1:10" x14ac:dyDescent="0.2">
      <c r="A39" s="20"/>
      <c r="B39" s="55"/>
      <c r="C39" s="56"/>
      <c r="D39" s="55"/>
      <c r="E39" s="56"/>
      <c r="F39" s="57"/>
      <c r="G39" s="55"/>
      <c r="H39" s="56"/>
      <c r="I39" s="77"/>
      <c r="J39" s="78"/>
    </row>
    <row r="40" spans="1:10" x14ac:dyDescent="0.2">
      <c r="A40" s="16" t="s">
        <v>26</v>
      </c>
      <c r="B40" s="55">
        <v>1062</v>
      </c>
      <c r="C40" s="56">
        <v>911</v>
      </c>
      <c r="D40" s="55">
        <v>3850</v>
      </c>
      <c r="E40" s="56">
        <v>4272</v>
      </c>
      <c r="F40" s="57"/>
      <c r="G40" s="55">
        <f>B40-C40</f>
        <v>151</v>
      </c>
      <c r="H40" s="56">
        <f>D40-E40</f>
        <v>-422</v>
      </c>
      <c r="I40" s="77">
        <f>IF(C40=0, "-", IF(G40/C40&lt;10, G40/C40, "&gt;999%"))</f>
        <v>0.16575192096597147</v>
      </c>
      <c r="J40" s="78">
        <f>IF(E40=0, "-", IF(H40/E40&lt;10, H40/E40, "&gt;999%"))</f>
        <v>-9.878277153558053E-2</v>
      </c>
    </row>
    <row r="41" spans="1:10" x14ac:dyDescent="0.2">
      <c r="A41" s="81"/>
      <c r="B41" s="82"/>
      <c r="C41" s="83"/>
      <c r="D41" s="82"/>
      <c r="E41" s="83"/>
      <c r="F41" s="84"/>
      <c r="G41" s="82"/>
      <c r="H41" s="83"/>
      <c r="I41" s="85"/>
      <c r="J41" s="86"/>
    </row>
    <row r="42" spans="1:10" s="38" customFormat="1" x14ac:dyDescent="0.2">
      <c r="A42" s="12" t="s">
        <v>17</v>
      </c>
      <c r="B42" s="32">
        <f>SUM(B6:B41)</f>
        <v>24634</v>
      </c>
      <c r="C42" s="121">
        <f>SUM(C6:C41)</f>
        <v>25100</v>
      </c>
      <c r="D42" s="32">
        <f>SUM(D6:D41)</f>
        <v>91758</v>
      </c>
      <c r="E42" s="121">
        <f>SUM(E6:E41)</f>
        <v>113881</v>
      </c>
      <c r="F42" s="34"/>
      <c r="G42" s="32">
        <f>B42-C42</f>
        <v>-466</v>
      </c>
      <c r="H42" s="33">
        <f>D42-E42</f>
        <v>-22123</v>
      </c>
      <c r="I42" s="35">
        <f>IF(C42=0, 0, G42/C42)</f>
        <v>-1.8565737051792829E-2</v>
      </c>
      <c r="J42" s="36">
        <f>IF(E42=0, 0, H42/E42)</f>
        <v>-0.19426418805595314</v>
      </c>
    </row>
  </sheetData>
  <mergeCells count="5">
    <mergeCell ref="B1:J1"/>
    <mergeCell ref="B2:J2"/>
    <mergeCell ref="B4:C4"/>
    <mergeCell ref="D4:E4"/>
    <mergeCell ref="G4:J4"/>
  </mergeCells>
  <printOptions horizontalCentered="1"/>
  <pageMargins left="0.39370078740157483" right="0.39370078740157483" top="0.39370078740157483" bottom="0.59055118110236227" header="0.39370078740157483" footer="0.19685039370078741"/>
  <pageSetup paperSize="9" scale="82"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E1957C-864B-4EDB-9AAA-C4039CB9FA3D}">
  <dimension ref="A1:J42"/>
  <sheetViews>
    <sheetView tabSelected="1" workbookViewId="0">
      <selection activeCell="M1" sqref="M1"/>
    </sheetView>
  </sheetViews>
  <sheetFormatPr defaultRowHeight="12.75" x14ac:dyDescent="0.2"/>
  <cols>
    <col min="1" max="1" width="25.7109375" style="1" customWidth="1"/>
    <col min="2" max="5" width="8.5703125" style="1" customWidth="1"/>
    <col min="6" max="6" width="1.7109375" style="1" customWidth="1"/>
    <col min="7" max="10" width="8.28515625" style="1" customWidth="1"/>
    <col min="11" max="256" width="8.7109375" style="1"/>
    <col min="257" max="257" width="25.7109375" style="1" customWidth="1"/>
    <col min="258" max="261" width="8.5703125" style="1" customWidth="1"/>
    <col min="262" max="262" width="1.7109375" style="1" customWidth="1"/>
    <col min="263" max="266" width="8.28515625" style="1" customWidth="1"/>
    <col min="267" max="512" width="8.7109375" style="1"/>
    <col min="513" max="513" width="25.7109375" style="1" customWidth="1"/>
    <col min="514" max="517" width="8.5703125" style="1" customWidth="1"/>
    <col min="518" max="518" width="1.7109375" style="1" customWidth="1"/>
    <col min="519" max="522" width="8.28515625" style="1" customWidth="1"/>
    <col min="523" max="768" width="8.7109375" style="1"/>
    <col min="769" max="769" width="25.7109375" style="1" customWidth="1"/>
    <col min="770" max="773" width="8.5703125" style="1" customWidth="1"/>
    <col min="774" max="774" width="1.7109375" style="1" customWidth="1"/>
    <col min="775" max="778" width="8.28515625" style="1" customWidth="1"/>
    <col min="779" max="1024" width="8.7109375" style="1"/>
    <col min="1025" max="1025" width="25.7109375" style="1" customWidth="1"/>
    <col min="1026" max="1029" width="8.5703125" style="1" customWidth="1"/>
    <col min="1030" max="1030" width="1.7109375" style="1" customWidth="1"/>
    <col min="1031" max="1034" width="8.28515625" style="1" customWidth="1"/>
    <col min="1035" max="1280" width="8.7109375" style="1"/>
    <col min="1281" max="1281" width="25.7109375" style="1" customWidth="1"/>
    <col min="1282" max="1285" width="8.5703125" style="1" customWidth="1"/>
    <col min="1286" max="1286" width="1.7109375" style="1" customWidth="1"/>
    <col min="1287" max="1290" width="8.28515625" style="1" customWidth="1"/>
    <col min="1291" max="1536" width="8.7109375" style="1"/>
    <col min="1537" max="1537" width="25.7109375" style="1" customWidth="1"/>
    <col min="1538" max="1541" width="8.5703125" style="1" customWidth="1"/>
    <col min="1542" max="1542" width="1.7109375" style="1" customWidth="1"/>
    <col min="1543" max="1546" width="8.28515625" style="1" customWidth="1"/>
    <col min="1547" max="1792" width="8.7109375" style="1"/>
    <col min="1793" max="1793" width="25.7109375" style="1" customWidth="1"/>
    <col min="1794" max="1797" width="8.5703125" style="1" customWidth="1"/>
    <col min="1798" max="1798" width="1.7109375" style="1" customWidth="1"/>
    <col min="1799" max="1802" width="8.28515625" style="1" customWidth="1"/>
    <col min="1803" max="2048" width="8.7109375" style="1"/>
    <col min="2049" max="2049" width="25.7109375" style="1" customWidth="1"/>
    <col min="2050" max="2053" width="8.5703125" style="1" customWidth="1"/>
    <col min="2054" max="2054" width="1.7109375" style="1" customWidth="1"/>
    <col min="2055" max="2058" width="8.28515625" style="1" customWidth="1"/>
    <col min="2059" max="2304" width="8.7109375" style="1"/>
    <col min="2305" max="2305" width="25.7109375" style="1" customWidth="1"/>
    <col min="2306" max="2309" width="8.5703125" style="1" customWidth="1"/>
    <col min="2310" max="2310" width="1.7109375" style="1" customWidth="1"/>
    <col min="2311" max="2314" width="8.28515625" style="1" customWidth="1"/>
    <col min="2315" max="2560" width="8.7109375" style="1"/>
    <col min="2561" max="2561" width="25.7109375" style="1" customWidth="1"/>
    <col min="2562" max="2565" width="8.5703125" style="1" customWidth="1"/>
    <col min="2566" max="2566" width="1.7109375" style="1" customWidth="1"/>
    <col min="2567" max="2570" width="8.28515625" style="1" customWidth="1"/>
    <col min="2571" max="2816" width="8.7109375" style="1"/>
    <col min="2817" max="2817" width="25.7109375" style="1" customWidth="1"/>
    <col min="2818" max="2821" width="8.5703125" style="1" customWidth="1"/>
    <col min="2822" max="2822" width="1.7109375" style="1" customWidth="1"/>
    <col min="2823" max="2826" width="8.28515625" style="1" customWidth="1"/>
    <col min="2827" max="3072" width="8.7109375" style="1"/>
    <col min="3073" max="3073" width="25.7109375" style="1" customWidth="1"/>
    <col min="3074" max="3077" width="8.5703125" style="1" customWidth="1"/>
    <col min="3078" max="3078" width="1.7109375" style="1" customWidth="1"/>
    <col min="3079" max="3082" width="8.28515625" style="1" customWidth="1"/>
    <col min="3083" max="3328" width="8.7109375" style="1"/>
    <col min="3329" max="3329" width="25.7109375" style="1" customWidth="1"/>
    <col min="3330" max="3333" width="8.5703125" style="1" customWidth="1"/>
    <col min="3334" max="3334" width="1.7109375" style="1" customWidth="1"/>
    <col min="3335" max="3338" width="8.28515625" style="1" customWidth="1"/>
    <col min="3339" max="3584" width="8.7109375" style="1"/>
    <col min="3585" max="3585" width="25.7109375" style="1" customWidth="1"/>
    <col min="3586" max="3589" width="8.5703125" style="1" customWidth="1"/>
    <col min="3590" max="3590" width="1.7109375" style="1" customWidth="1"/>
    <col min="3591" max="3594" width="8.28515625" style="1" customWidth="1"/>
    <col min="3595" max="3840" width="8.7109375" style="1"/>
    <col min="3841" max="3841" width="25.7109375" style="1" customWidth="1"/>
    <col min="3842" max="3845" width="8.5703125" style="1" customWidth="1"/>
    <col min="3846" max="3846" width="1.7109375" style="1" customWidth="1"/>
    <col min="3847" max="3850" width="8.28515625" style="1" customWidth="1"/>
    <col min="3851" max="4096" width="8.7109375" style="1"/>
    <col min="4097" max="4097" width="25.7109375" style="1" customWidth="1"/>
    <col min="4098" max="4101" width="8.5703125" style="1" customWidth="1"/>
    <col min="4102" max="4102" width="1.7109375" style="1" customWidth="1"/>
    <col min="4103" max="4106" width="8.28515625" style="1" customWidth="1"/>
    <col min="4107" max="4352" width="8.7109375" style="1"/>
    <col min="4353" max="4353" width="25.7109375" style="1" customWidth="1"/>
    <col min="4354" max="4357" width="8.5703125" style="1" customWidth="1"/>
    <col min="4358" max="4358" width="1.7109375" style="1" customWidth="1"/>
    <col min="4359" max="4362" width="8.28515625" style="1" customWidth="1"/>
    <col min="4363" max="4608" width="8.7109375" style="1"/>
    <col min="4609" max="4609" width="25.7109375" style="1" customWidth="1"/>
    <col min="4610" max="4613" width="8.5703125" style="1" customWidth="1"/>
    <col min="4614" max="4614" width="1.7109375" style="1" customWidth="1"/>
    <col min="4615" max="4618" width="8.28515625" style="1" customWidth="1"/>
    <col min="4619" max="4864" width="8.7109375" style="1"/>
    <col min="4865" max="4865" width="25.7109375" style="1" customWidth="1"/>
    <col min="4866" max="4869" width="8.5703125" style="1" customWidth="1"/>
    <col min="4870" max="4870" width="1.7109375" style="1" customWidth="1"/>
    <col min="4871" max="4874" width="8.28515625" style="1" customWidth="1"/>
    <col min="4875" max="5120" width="8.7109375" style="1"/>
    <col min="5121" max="5121" width="25.7109375" style="1" customWidth="1"/>
    <col min="5122" max="5125" width="8.5703125" style="1" customWidth="1"/>
    <col min="5126" max="5126" width="1.7109375" style="1" customWidth="1"/>
    <col min="5127" max="5130" width="8.28515625" style="1" customWidth="1"/>
    <col min="5131" max="5376" width="8.7109375" style="1"/>
    <col min="5377" max="5377" width="25.7109375" style="1" customWidth="1"/>
    <col min="5378" max="5381" width="8.5703125" style="1" customWidth="1"/>
    <col min="5382" max="5382" width="1.7109375" style="1" customWidth="1"/>
    <col min="5383" max="5386" width="8.28515625" style="1" customWidth="1"/>
    <col min="5387" max="5632" width="8.7109375" style="1"/>
    <col min="5633" max="5633" width="25.7109375" style="1" customWidth="1"/>
    <col min="5634" max="5637" width="8.5703125" style="1" customWidth="1"/>
    <col min="5638" max="5638" width="1.7109375" style="1" customWidth="1"/>
    <col min="5639" max="5642" width="8.28515625" style="1" customWidth="1"/>
    <col min="5643" max="5888" width="8.7109375" style="1"/>
    <col min="5889" max="5889" width="25.7109375" style="1" customWidth="1"/>
    <col min="5890" max="5893" width="8.5703125" style="1" customWidth="1"/>
    <col min="5894" max="5894" width="1.7109375" style="1" customWidth="1"/>
    <col min="5895" max="5898" width="8.28515625" style="1" customWidth="1"/>
    <col min="5899" max="6144" width="8.7109375" style="1"/>
    <col min="6145" max="6145" width="25.7109375" style="1" customWidth="1"/>
    <col min="6146" max="6149" width="8.5703125" style="1" customWidth="1"/>
    <col min="6150" max="6150" width="1.7109375" style="1" customWidth="1"/>
    <col min="6151" max="6154" width="8.28515625" style="1" customWidth="1"/>
    <col min="6155" max="6400" width="8.7109375" style="1"/>
    <col min="6401" max="6401" width="25.7109375" style="1" customWidth="1"/>
    <col min="6402" max="6405" width="8.5703125" style="1" customWidth="1"/>
    <col min="6406" max="6406" width="1.7109375" style="1" customWidth="1"/>
    <col min="6407" max="6410" width="8.28515625" style="1" customWidth="1"/>
    <col min="6411" max="6656" width="8.7109375" style="1"/>
    <col min="6657" max="6657" width="25.7109375" style="1" customWidth="1"/>
    <col min="6658" max="6661" width="8.5703125" style="1" customWidth="1"/>
    <col min="6662" max="6662" width="1.7109375" style="1" customWidth="1"/>
    <col min="6663" max="6666" width="8.28515625" style="1" customWidth="1"/>
    <col min="6667" max="6912" width="8.7109375" style="1"/>
    <col min="6913" max="6913" width="25.7109375" style="1" customWidth="1"/>
    <col min="6914" max="6917" width="8.5703125" style="1" customWidth="1"/>
    <col min="6918" max="6918" width="1.7109375" style="1" customWidth="1"/>
    <col min="6919" max="6922" width="8.28515625" style="1" customWidth="1"/>
    <col min="6923" max="7168" width="8.7109375" style="1"/>
    <col min="7169" max="7169" width="25.7109375" style="1" customWidth="1"/>
    <col min="7170" max="7173" width="8.5703125" style="1" customWidth="1"/>
    <col min="7174" max="7174" width="1.7109375" style="1" customWidth="1"/>
    <col min="7175" max="7178" width="8.28515625" style="1" customWidth="1"/>
    <col min="7179" max="7424" width="8.7109375" style="1"/>
    <col min="7425" max="7425" width="25.7109375" style="1" customWidth="1"/>
    <col min="7426" max="7429" width="8.5703125" style="1" customWidth="1"/>
    <col min="7430" max="7430" width="1.7109375" style="1" customWidth="1"/>
    <col min="7431" max="7434" width="8.28515625" style="1" customWidth="1"/>
    <col min="7435" max="7680" width="8.7109375" style="1"/>
    <col min="7681" max="7681" width="25.7109375" style="1" customWidth="1"/>
    <col min="7682" max="7685" width="8.5703125" style="1" customWidth="1"/>
    <col min="7686" max="7686" width="1.7109375" style="1" customWidth="1"/>
    <col min="7687" max="7690" width="8.28515625" style="1" customWidth="1"/>
    <col min="7691" max="7936" width="8.7109375" style="1"/>
    <col min="7937" max="7937" width="25.7109375" style="1" customWidth="1"/>
    <col min="7938" max="7941" width="8.5703125" style="1" customWidth="1"/>
    <col min="7942" max="7942" width="1.7109375" style="1" customWidth="1"/>
    <col min="7943" max="7946" width="8.28515625" style="1" customWidth="1"/>
    <col min="7947" max="8192" width="8.7109375" style="1"/>
    <col min="8193" max="8193" width="25.7109375" style="1" customWidth="1"/>
    <col min="8194" max="8197" width="8.5703125" style="1" customWidth="1"/>
    <col min="8198" max="8198" width="1.7109375" style="1" customWidth="1"/>
    <col min="8199" max="8202" width="8.28515625" style="1" customWidth="1"/>
    <col min="8203" max="8448" width="8.7109375" style="1"/>
    <col min="8449" max="8449" width="25.7109375" style="1" customWidth="1"/>
    <col min="8450" max="8453" width="8.5703125" style="1" customWidth="1"/>
    <col min="8454" max="8454" width="1.7109375" style="1" customWidth="1"/>
    <col min="8455" max="8458" width="8.28515625" style="1" customWidth="1"/>
    <col min="8459" max="8704" width="8.7109375" style="1"/>
    <col min="8705" max="8705" width="25.7109375" style="1" customWidth="1"/>
    <col min="8706" max="8709" width="8.5703125" style="1" customWidth="1"/>
    <col min="8710" max="8710" width="1.7109375" style="1" customWidth="1"/>
    <col min="8711" max="8714" width="8.28515625" style="1" customWidth="1"/>
    <col min="8715" max="8960" width="8.7109375" style="1"/>
    <col min="8961" max="8961" width="25.7109375" style="1" customWidth="1"/>
    <col min="8962" max="8965" width="8.5703125" style="1" customWidth="1"/>
    <col min="8966" max="8966" width="1.7109375" style="1" customWidth="1"/>
    <col min="8967" max="8970" width="8.28515625" style="1" customWidth="1"/>
    <col min="8971" max="9216" width="8.7109375" style="1"/>
    <col min="9217" max="9217" width="25.7109375" style="1" customWidth="1"/>
    <col min="9218" max="9221" width="8.5703125" style="1" customWidth="1"/>
    <col min="9222" max="9222" width="1.7109375" style="1" customWidth="1"/>
    <col min="9223" max="9226" width="8.28515625" style="1" customWidth="1"/>
    <col min="9227" max="9472" width="8.7109375" style="1"/>
    <col min="9473" max="9473" width="25.7109375" style="1" customWidth="1"/>
    <col min="9474" max="9477" width="8.5703125" style="1" customWidth="1"/>
    <col min="9478" max="9478" width="1.7109375" style="1" customWidth="1"/>
    <col min="9479" max="9482" width="8.28515625" style="1" customWidth="1"/>
    <col min="9483" max="9728" width="8.7109375" style="1"/>
    <col min="9729" max="9729" width="25.7109375" style="1" customWidth="1"/>
    <col min="9730" max="9733" width="8.5703125" style="1" customWidth="1"/>
    <col min="9734" max="9734" width="1.7109375" style="1" customWidth="1"/>
    <col min="9735" max="9738" width="8.28515625" style="1" customWidth="1"/>
    <col min="9739" max="9984" width="8.7109375" style="1"/>
    <col min="9985" max="9985" width="25.7109375" style="1" customWidth="1"/>
    <col min="9986" max="9989" width="8.5703125" style="1" customWidth="1"/>
    <col min="9990" max="9990" width="1.7109375" style="1" customWidth="1"/>
    <col min="9991" max="9994" width="8.28515625" style="1" customWidth="1"/>
    <col min="9995" max="10240" width="8.7109375" style="1"/>
    <col min="10241" max="10241" width="25.7109375" style="1" customWidth="1"/>
    <col min="10242" max="10245" width="8.5703125" style="1" customWidth="1"/>
    <col min="10246" max="10246" width="1.7109375" style="1" customWidth="1"/>
    <col min="10247" max="10250" width="8.28515625" style="1" customWidth="1"/>
    <col min="10251" max="10496" width="8.7109375" style="1"/>
    <col min="10497" max="10497" width="25.7109375" style="1" customWidth="1"/>
    <col min="10498" max="10501" width="8.5703125" style="1" customWidth="1"/>
    <col min="10502" max="10502" width="1.7109375" style="1" customWidth="1"/>
    <col min="10503" max="10506" width="8.28515625" style="1" customWidth="1"/>
    <col min="10507" max="10752" width="8.7109375" style="1"/>
    <col min="10753" max="10753" width="25.7109375" style="1" customWidth="1"/>
    <col min="10754" max="10757" width="8.5703125" style="1" customWidth="1"/>
    <col min="10758" max="10758" width="1.7109375" style="1" customWidth="1"/>
    <col min="10759" max="10762" width="8.28515625" style="1" customWidth="1"/>
    <col min="10763" max="11008" width="8.7109375" style="1"/>
    <col min="11009" max="11009" width="25.7109375" style="1" customWidth="1"/>
    <col min="11010" max="11013" width="8.5703125" style="1" customWidth="1"/>
    <col min="11014" max="11014" width="1.7109375" style="1" customWidth="1"/>
    <col min="11015" max="11018" width="8.28515625" style="1" customWidth="1"/>
    <col min="11019" max="11264" width="8.7109375" style="1"/>
    <col min="11265" max="11265" width="25.7109375" style="1" customWidth="1"/>
    <col min="11266" max="11269" width="8.5703125" style="1" customWidth="1"/>
    <col min="11270" max="11270" width="1.7109375" style="1" customWidth="1"/>
    <col min="11271" max="11274" width="8.28515625" style="1" customWidth="1"/>
    <col min="11275" max="11520" width="8.7109375" style="1"/>
    <col min="11521" max="11521" width="25.7109375" style="1" customWidth="1"/>
    <col min="11522" max="11525" width="8.5703125" style="1" customWidth="1"/>
    <col min="11526" max="11526" width="1.7109375" style="1" customWidth="1"/>
    <col min="11527" max="11530" width="8.28515625" style="1" customWidth="1"/>
    <col min="11531" max="11776" width="8.7109375" style="1"/>
    <col min="11777" max="11777" width="25.7109375" style="1" customWidth="1"/>
    <col min="11778" max="11781" width="8.5703125" style="1" customWidth="1"/>
    <col min="11782" max="11782" width="1.7109375" style="1" customWidth="1"/>
    <col min="11783" max="11786" width="8.28515625" style="1" customWidth="1"/>
    <col min="11787" max="12032" width="8.7109375" style="1"/>
    <col min="12033" max="12033" width="25.7109375" style="1" customWidth="1"/>
    <col min="12034" max="12037" width="8.5703125" style="1" customWidth="1"/>
    <col min="12038" max="12038" width="1.7109375" style="1" customWidth="1"/>
    <col min="12039" max="12042" width="8.28515625" style="1" customWidth="1"/>
    <col min="12043" max="12288" width="8.7109375" style="1"/>
    <col min="12289" max="12289" width="25.7109375" style="1" customWidth="1"/>
    <col min="12290" max="12293" width="8.5703125" style="1" customWidth="1"/>
    <col min="12294" max="12294" width="1.7109375" style="1" customWidth="1"/>
    <col min="12295" max="12298" width="8.28515625" style="1" customWidth="1"/>
    <col min="12299" max="12544" width="8.7109375" style="1"/>
    <col min="12545" max="12545" width="25.7109375" style="1" customWidth="1"/>
    <col min="12546" max="12549" width="8.5703125" style="1" customWidth="1"/>
    <col min="12550" max="12550" width="1.7109375" style="1" customWidth="1"/>
    <col min="12551" max="12554" width="8.28515625" style="1" customWidth="1"/>
    <col min="12555" max="12800" width="8.7109375" style="1"/>
    <col min="12801" max="12801" width="25.7109375" style="1" customWidth="1"/>
    <col min="12802" max="12805" width="8.5703125" style="1" customWidth="1"/>
    <col min="12806" max="12806" width="1.7109375" style="1" customWidth="1"/>
    <col min="12807" max="12810" width="8.28515625" style="1" customWidth="1"/>
    <col min="12811" max="13056" width="8.7109375" style="1"/>
    <col min="13057" max="13057" width="25.7109375" style="1" customWidth="1"/>
    <col min="13058" max="13061" width="8.5703125" style="1" customWidth="1"/>
    <col min="13062" max="13062" width="1.7109375" style="1" customWidth="1"/>
    <col min="13063" max="13066" width="8.28515625" style="1" customWidth="1"/>
    <col min="13067" max="13312" width="8.7109375" style="1"/>
    <col min="13313" max="13313" width="25.7109375" style="1" customWidth="1"/>
    <col min="13314" max="13317" width="8.5703125" style="1" customWidth="1"/>
    <col min="13318" max="13318" width="1.7109375" style="1" customWidth="1"/>
    <col min="13319" max="13322" width="8.28515625" style="1" customWidth="1"/>
    <col min="13323" max="13568" width="8.7109375" style="1"/>
    <col min="13569" max="13569" width="25.7109375" style="1" customWidth="1"/>
    <col min="13570" max="13573" width="8.5703125" style="1" customWidth="1"/>
    <col min="13574" max="13574" width="1.7109375" style="1" customWidth="1"/>
    <col min="13575" max="13578" width="8.28515625" style="1" customWidth="1"/>
    <col min="13579" max="13824" width="8.7109375" style="1"/>
    <col min="13825" max="13825" width="25.7109375" style="1" customWidth="1"/>
    <col min="13826" max="13829" width="8.5703125" style="1" customWidth="1"/>
    <col min="13830" max="13830" width="1.7109375" style="1" customWidth="1"/>
    <col min="13831" max="13834" width="8.28515625" style="1" customWidth="1"/>
    <col min="13835" max="14080" width="8.7109375" style="1"/>
    <col min="14081" max="14081" width="25.7109375" style="1" customWidth="1"/>
    <col min="14082" max="14085" width="8.5703125" style="1" customWidth="1"/>
    <col min="14086" max="14086" width="1.7109375" style="1" customWidth="1"/>
    <col min="14087" max="14090" width="8.28515625" style="1" customWidth="1"/>
    <col min="14091" max="14336" width="8.7109375" style="1"/>
    <col min="14337" max="14337" width="25.7109375" style="1" customWidth="1"/>
    <col min="14338" max="14341" width="8.5703125" style="1" customWidth="1"/>
    <col min="14342" max="14342" width="1.7109375" style="1" customWidth="1"/>
    <col min="14343" max="14346" width="8.28515625" style="1" customWidth="1"/>
    <col min="14347" max="14592" width="8.7109375" style="1"/>
    <col min="14593" max="14593" width="25.7109375" style="1" customWidth="1"/>
    <col min="14594" max="14597" width="8.5703125" style="1" customWidth="1"/>
    <col min="14598" max="14598" width="1.7109375" style="1" customWidth="1"/>
    <col min="14599" max="14602" width="8.28515625" style="1" customWidth="1"/>
    <col min="14603" max="14848" width="8.7109375" style="1"/>
    <col min="14849" max="14849" width="25.7109375" style="1" customWidth="1"/>
    <col min="14850" max="14853" width="8.5703125" style="1" customWidth="1"/>
    <col min="14854" max="14854" width="1.7109375" style="1" customWidth="1"/>
    <col min="14855" max="14858" width="8.28515625" style="1" customWidth="1"/>
    <col min="14859" max="15104" width="8.7109375" style="1"/>
    <col min="15105" max="15105" width="25.7109375" style="1" customWidth="1"/>
    <col min="15106" max="15109" width="8.5703125" style="1" customWidth="1"/>
    <col min="15110" max="15110" width="1.7109375" style="1" customWidth="1"/>
    <col min="15111" max="15114" width="8.28515625" style="1" customWidth="1"/>
    <col min="15115" max="15360" width="8.7109375" style="1"/>
    <col min="15361" max="15361" width="25.7109375" style="1" customWidth="1"/>
    <col min="15362" max="15365" width="8.5703125" style="1" customWidth="1"/>
    <col min="15366" max="15366" width="1.7109375" style="1" customWidth="1"/>
    <col min="15367" max="15370" width="8.28515625" style="1" customWidth="1"/>
    <col min="15371" max="15616" width="8.7109375" style="1"/>
    <col min="15617" max="15617" width="25.7109375" style="1" customWidth="1"/>
    <col min="15618" max="15621" width="8.5703125" style="1" customWidth="1"/>
    <col min="15622" max="15622" width="1.7109375" style="1" customWidth="1"/>
    <col min="15623" max="15626" width="8.28515625" style="1" customWidth="1"/>
    <col min="15627" max="15872" width="8.7109375" style="1"/>
    <col min="15873" max="15873" width="25.7109375" style="1" customWidth="1"/>
    <col min="15874" max="15877" width="8.5703125" style="1" customWidth="1"/>
    <col min="15878" max="15878" width="1.7109375" style="1" customWidth="1"/>
    <col min="15879" max="15882" width="8.28515625" style="1" customWidth="1"/>
    <col min="15883" max="16128" width="8.7109375" style="1"/>
    <col min="16129" max="16129" width="25.7109375" style="1" customWidth="1"/>
    <col min="16130" max="16133" width="8.5703125" style="1" customWidth="1"/>
    <col min="16134" max="16134" width="1.7109375" style="1" customWidth="1"/>
    <col min="16135" max="16138" width="8.28515625" style="1" customWidth="1"/>
    <col min="16139" max="16384" width="8.7109375" style="1"/>
  </cols>
  <sheetData>
    <row r="1" spans="1:10" s="44" customFormat="1" ht="20.25" x14ac:dyDescent="0.3">
      <c r="A1" s="52" t="s">
        <v>19</v>
      </c>
      <c r="B1" s="174" t="s">
        <v>136</v>
      </c>
      <c r="C1" s="175"/>
      <c r="D1" s="175"/>
      <c r="E1" s="175"/>
      <c r="F1" s="175"/>
      <c r="G1" s="175"/>
      <c r="H1" s="175"/>
      <c r="I1" s="175"/>
      <c r="J1" s="175"/>
    </row>
    <row r="2" spans="1:10" s="44" customFormat="1" ht="20.25" x14ac:dyDescent="0.3">
      <c r="A2" s="52" t="s">
        <v>21</v>
      </c>
      <c r="B2" s="176" t="s">
        <v>3</v>
      </c>
      <c r="C2" s="177"/>
      <c r="D2" s="177"/>
      <c r="E2" s="177"/>
      <c r="F2" s="177"/>
      <c r="G2" s="177"/>
      <c r="H2" s="177"/>
      <c r="I2" s="177"/>
      <c r="J2" s="177"/>
    </row>
    <row r="4" spans="1:10" x14ac:dyDescent="0.2">
      <c r="A4" s="10"/>
      <c r="B4" s="170" t="s">
        <v>4</v>
      </c>
      <c r="C4" s="171"/>
      <c r="D4" s="170" t="s">
        <v>5</v>
      </c>
      <c r="E4" s="171"/>
      <c r="F4" s="11"/>
      <c r="G4" s="170" t="s">
        <v>6</v>
      </c>
      <c r="H4" s="172"/>
      <c r="I4" s="172"/>
      <c r="J4" s="171"/>
    </row>
    <row r="5" spans="1:10" x14ac:dyDescent="0.2">
      <c r="A5" s="12"/>
      <c r="B5" s="13">
        <f>VALUE(RIGHT(B2, 4))</f>
        <v>2020</v>
      </c>
      <c r="C5" s="14">
        <f>B5-1</f>
        <v>2019</v>
      </c>
      <c r="D5" s="13">
        <f>B5</f>
        <v>2020</v>
      </c>
      <c r="E5" s="14">
        <f>C5</f>
        <v>2019</v>
      </c>
      <c r="F5" s="15"/>
      <c r="G5" s="13" t="s">
        <v>8</v>
      </c>
      <c r="H5" s="14" t="s">
        <v>5</v>
      </c>
      <c r="I5" s="13" t="s">
        <v>8</v>
      </c>
      <c r="J5" s="14" t="s">
        <v>5</v>
      </c>
    </row>
    <row r="6" spans="1:10" x14ac:dyDescent="0.2">
      <c r="A6" s="16"/>
      <c r="B6" s="106"/>
      <c r="C6" s="107"/>
      <c r="D6" s="106"/>
      <c r="E6" s="107"/>
      <c r="F6" s="108"/>
      <c r="G6" s="106"/>
      <c r="H6" s="107"/>
      <c r="I6" s="109"/>
      <c r="J6" s="110"/>
    </row>
    <row r="7" spans="1:10" x14ac:dyDescent="0.2">
      <c r="A7" s="16" t="s">
        <v>137</v>
      </c>
      <c r="B7" s="106"/>
      <c r="C7" s="107"/>
      <c r="D7" s="106"/>
      <c r="E7" s="107"/>
      <c r="F7" s="108"/>
      <c r="G7" s="106"/>
      <c r="H7" s="107"/>
      <c r="I7" s="109"/>
      <c r="J7" s="110"/>
    </row>
    <row r="8" spans="1:10" x14ac:dyDescent="0.2">
      <c r="A8" s="16"/>
      <c r="B8" s="106"/>
      <c r="C8" s="107"/>
      <c r="D8" s="106"/>
      <c r="E8" s="107"/>
      <c r="F8" s="108"/>
      <c r="G8" s="106"/>
      <c r="H8" s="107"/>
      <c r="I8" s="109"/>
      <c r="J8" s="110"/>
    </row>
    <row r="9" spans="1:10" x14ac:dyDescent="0.2">
      <c r="A9" s="20"/>
      <c r="B9" s="55"/>
      <c r="C9" s="56"/>
      <c r="D9" s="55"/>
      <c r="E9" s="56"/>
      <c r="F9" s="57"/>
      <c r="G9" s="55">
        <f>B9-C9</f>
        <v>0</v>
      </c>
      <c r="H9" s="56">
        <f>D9-E9</f>
        <v>0</v>
      </c>
      <c r="I9" s="77" t="str">
        <f>IF(C9=0, "-", IF(G9/C9&lt;10, G9/C9, "&gt;999%"))</f>
        <v>-</v>
      </c>
      <c r="J9" s="78" t="str">
        <f>IF(E9=0, "-", IF(H9/E9&lt;10, H9/E9, "&gt;999%"))</f>
        <v>-</v>
      </c>
    </row>
    <row r="10" spans="1:10" x14ac:dyDescent="0.2">
      <c r="A10" s="81"/>
      <c r="B10" s="82"/>
      <c r="C10" s="83"/>
      <c r="D10" s="82"/>
      <c r="E10" s="83"/>
      <c r="F10" s="84"/>
      <c r="G10" s="82"/>
      <c r="H10" s="83"/>
      <c r="I10" s="85"/>
      <c r="J10" s="86"/>
    </row>
    <row r="11" spans="1:10" s="38" customFormat="1" x14ac:dyDescent="0.2">
      <c r="A11" s="12" t="s">
        <v>138</v>
      </c>
      <c r="B11" s="32">
        <f>SUM(B9:B10)</f>
        <v>0</v>
      </c>
      <c r="C11" s="33">
        <f>SUM(C9:C10)</f>
        <v>0</v>
      </c>
      <c r="D11" s="32">
        <f>SUM(D9:D10)</f>
        <v>0</v>
      </c>
      <c r="E11" s="33">
        <f>SUM(E9:E10)</f>
        <v>0</v>
      </c>
      <c r="F11" s="34"/>
      <c r="G11" s="32">
        <f>B11-C11</f>
        <v>0</v>
      </c>
      <c r="H11" s="33">
        <f>D11-E11</f>
        <v>0</v>
      </c>
      <c r="I11" s="35" t="str">
        <f>IF(C11=0, "-", IF(G11/C11&lt;10, G11/C11, "&gt;999%"))</f>
        <v>-</v>
      </c>
      <c r="J11" s="36" t="str">
        <f>IF(E11=0, "-", IF(H11/E11&lt;10, H11/E11, "&gt;999%"))</f>
        <v>-</v>
      </c>
    </row>
    <row r="12" spans="1:10" s="38" customFormat="1" x14ac:dyDescent="0.2">
      <c r="A12" s="16"/>
      <c r="B12" s="112"/>
      <c r="C12" s="113"/>
      <c r="D12" s="112"/>
      <c r="E12" s="113"/>
      <c r="F12" s="114"/>
      <c r="G12" s="112"/>
      <c r="H12" s="113"/>
      <c r="I12" s="115"/>
      <c r="J12" s="116"/>
    </row>
    <row r="13" spans="1:10" x14ac:dyDescent="0.2">
      <c r="A13" s="16" t="s">
        <v>139</v>
      </c>
      <c r="B13" s="55"/>
      <c r="C13" s="56"/>
      <c r="D13" s="55"/>
      <c r="E13" s="56"/>
      <c r="F13" s="57"/>
      <c r="G13" s="55"/>
      <c r="H13" s="56"/>
      <c r="I13" s="77"/>
      <c r="J13" s="78"/>
    </row>
    <row r="14" spans="1:10" x14ac:dyDescent="0.2">
      <c r="A14" s="16"/>
      <c r="B14" s="55"/>
      <c r="C14" s="56"/>
      <c r="D14" s="55"/>
      <c r="E14" s="56"/>
      <c r="F14" s="57"/>
      <c r="G14" s="55"/>
      <c r="H14" s="56"/>
      <c r="I14" s="77"/>
      <c r="J14" s="78"/>
    </row>
    <row r="15" spans="1:10" x14ac:dyDescent="0.2">
      <c r="A15" s="20" t="s">
        <v>140</v>
      </c>
      <c r="B15" s="55">
        <v>165</v>
      </c>
      <c r="C15" s="56">
        <v>131</v>
      </c>
      <c r="D15" s="55">
        <v>449</v>
      </c>
      <c r="E15" s="56">
        <v>623</v>
      </c>
      <c r="F15" s="57"/>
      <c r="G15" s="55">
        <f t="shared" ref="G15:G39" si="0">B15-C15</f>
        <v>34</v>
      </c>
      <c r="H15" s="56">
        <f t="shared" ref="H15:H39" si="1">D15-E15</f>
        <v>-174</v>
      </c>
      <c r="I15" s="77">
        <f t="shared" ref="I15:I39" si="2">IF(C15=0, "-", IF(G15/C15&lt;10, G15/C15, "&gt;999%"))</f>
        <v>0.25954198473282442</v>
      </c>
      <c r="J15" s="78">
        <f t="shared" ref="J15:J39" si="3">IF(E15=0, "-", IF(H15/E15&lt;10, H15/E15, "&gt;999%"))</f>
        <v>-0.27929373996789725</v>
      </c>
    </row>
    <row r="16" spans="1:10" x14ac:dyDescent="0.2">
      <c r="A16" s="20" t="s">
        <v>141</v>
      </c>
      <c r="B16" s="55">
        <v>43</v>
      </c>
      <c r="C16" s="56">
        <v>5</v>
      </c>
      <c r="D16" s="55">
        <v>145</v>
      </c>
      <c r="E16" s="56">
        <v>29</v>
      </c>
      <c r="F16" s="57"/>
      <c r="G16" s="55">
        <f t="shared" si="0"/>
        <v>38</v>
      </c>
      <c r="H16" s="56">
        <f t="shared" si="1"/>
        <v>116</v>
      </c>
      <c r="I16" s="77">
        <f t="shared" si="2"/>
        <v>7.6</v>
      </c>
      <c r="J16" s="78">
        <f t="shared" si="3"/>
        <v>4</v>
      </c>
    </row>
    <row r="17" spans="1:10" x14ac:dyDescent="0.2">
      <c r="A17" s="20" t="s">
        <v>142</v>
      </c>
      <c r="B17" s="55">
        <v>81</v>
      </c>
      <c r="C17" s="56">
        <v>41</v>
      </c>
      <c r="D17" s="55">
        <v>207</v>
      </c>
      <c r="E17" s="56">
        <v>258</v>
      </c>
      <c r="F17" s="57"/>
      <c r="G17" s="55">
        <f t="shared" si="0"/>
        <v>40</v>
      </c>
      <c r="H17" s="56">
        <f t="shared" si="1"/>
        <v>-51</v>
      </c>
      <c r="I17" s="77">
        <f t="shared" si="2"/>
        <v>0.97560975609756095</v>
      </c>
      <c r="J17" s="78">
        <f t="shared" si="3"/>
        <v>-0.19767441860465115</v>
      </c>
    </row>
    <row r="18" spans="1:10" x14ac:dyDescent="0.2">
      <c r="A18" s="20" t="s">
        <v>143</v>
      </c>
      <c r="B18" s="55">
        <v>16</v>
      </c>
      <c r="C18" s="56">
        <v>24</v>
      </c>
      <c r="D18" s="55">
        <v>70</v>
      </c>
      <c r="E18" s="56">
        <v>146</v>
      </c>
      <c r="F18" s="57"/>
      <c r="G18" s="55">
        <f t="shared" si="0"/>
        <v>-8</v>
      </c>
      <c r="H18" s="56">
        <f t="shared" si="1"/>
        <v>-76</v>
      </c>
      <c r="I18" s="77">
        <f t="shared" si="2"/>
        <v>-0.33333333333333331</v>
      </c>
      <c r="J18" s="78">
        <f t="shared" si="3"/>
        <v>-0.52054794520547942</v>
      </c>
    </row>
    <row r="19" spans="1:10" x14ac:dyDescent="0.2">
      <c r="A19" s="20" t="s">
        <v>144</v>
      </c>
      <c r="B19" s="55">
        <v>738</v>
      </c>
      <c r="C19" s="56">
        <v>584</v>
      </c>
      <c r="D19" s="55">
        <v>2701</v>
      </c>
      <c r="E19" s="56">
        <v>2083</v>
      </c>
      <c r="F19" s="57"/>
      <c r="G19" s="55">
        <f t="shared" si="0"/>
        <v>154</v>
      </c>
      <c r="H19" s="56">
        <f t="shared" si="1"/>
        <v>618</v>
      </c>
      <c r="I19" s="77">
        <f t="shared" si="2"/>
        <v>0.2636986301369863</v>
      </c>
      <c r="J19" s="78">
        <f t="shared" si="3"/>
        <v>0.29668746999519924</v>
      </c>
    </row>
    <row r="20" spans="1:10" x14ac:dyDescent="0.2">
      <c r="A20" s="20" t="s">
        <v>145</v>
      </c>
      <c r="B20" s="55">
        <v>190</v>
      </c>
      <c r="C20" s="56">
        <v>249</v>
      </c>
      <c r="D20" s="55">
        <v>826</v>
      </c>
      <c r="E20" s="56">
        <v>1257</v>
      </c>
      <c r="F20" s="57"/>
      <c r="G20" s="55">
        <f t="shared" si="0"/>
        <v>-59</v>
      </c>
      <c r="H20" s="56">
        <f t="shared" si="1"/>
        <v>-431</v>
      </c>
      <c r="I20" s="77">
        <f t="shared" si="2"/>
        <v>-0.23694779116465864</v>
      </c>
      <c r="J20" s="78">
        <f t="shared" si="3"/>
        <v>-0.34287987271280829</v>
      </c>
    </row>
    <row r="21" spans="1:10" x14ac:dyDescent="0.2">
      <c r="A21" s="20" t="s">
        <v>146</v>
      </c>
      <c r="B21" s="55">
        <v>608</v>
      </c>
      <c r="C21" s="56">
        <v>587</v>
      </c>
      <c r="D21" s="55">
        <v>1958</v>
      </c>
      <c r="E21" s="56">
        <v>2648</v>
      </c>
      <c r="F21" s="57"/>
      <c r="G21" s="55">
        <f t="shared" si="0"/>
        <v>21</v>
      </c>
      <c r="H21" s="56">
        <f t="shared" si="1"/>
        <v>-690</v>
      </c>
      <c r="I21" s="77">
        <f t="shared" si="2"/>
        <v>3.5775127768313458E-2</v>
      </c>
      <c r="J21" s="78">
        <f t="shared" si="3"/>
        <v>-0.26057401812688824</v>
      </c>
    </row>
    <row r="22" spans="1:10" x14ac:dyDescent="0.2">
      <c r="A22" s="20" t="s">
        <v>147</v>
      </c>
      <c r="B22" s="55">
        <v>107</v>
      </c>
      <c r="C22" s="56">
        <v>38</v>
      </c>
      <c r="D22" s="55">
        <v>286</v>
      </c>
      <c r="E22" s="56">
        <v>211</v>
      </c>
      <c r="F22" s="57"/>
      <c r="G22" s="55">
        <f t="shared" si="0"/>
        <v>69</v>
      </c>
      <c r="H22" s="56">
        <f t="shared" si="1"/>
        <v>75</v>
      </c>
      <c r="I22" s="77">
        <f t="shared" si="2"/>
        <v>1.8157894736842106</v>
      </c>
      <c r="J22" s="78">
        <f t="shared" si="3"/>
        <v>0.35545023696682465</v>
      </c>
    </row>
    <row r="23" spans="1:10" x14ac:dyDescent="0.2">
      <c r="A23" s="20" t="s">
        <v>148</v>
      </c>
      <c r="B23" s="55">
        <v>175</v>
      </c>
      <c r="C23" s="56">
        <v>149</v>
      </c>
      <c r="D23" s="55">
        <v>443</v>
      </c>
      <c r="E23" s="56">
        <v>508</v>
      </c>
      <c r="F23" s="57"/>
      <c r="G23" s="55">
        <f t="shared" si="0"/>
        <v>26</v>
      </c>
      <c r="H23" s="56">
        <f t="shared" si="1"/>
        <v>-65</v>
      </c>
      <c r="I23" s="77">
        <f t="shared" si="2"/>
        <v>0.17449664429530201</v>
      </c>
      <c r="J23" s="78">
        <f t="shared" si="3"/>
        <v>-0.12795275590551181</v>
      </c>
    </row>
    <row r="24" spans="1:10" x14ac:dyDescent="0.2">
      <c r="A24" s="20" t="s">
        <v>149</v>
      </c>
      <c r="B24" s="55">
        <v>1498</v>
      </c>
      <c r="C24" s="56">
        <v>1497</v>
      </c>
      <c r="D24" s="55">
        <v>4897</v>
      </c>
      <c r="E24" s="56">
        <v>6746</v>
      </c>
      <c r="F24" s="57"/>
      <c r="G24" s="55">
        <f t="shared" si="0"/>
        <v>1</v>
      </c>
      <c r="H24" s="56">
        <f t="shared" si="1"/>
        <v>-1849</v>
      </c>
      <c r="I24" s="77">
        <f t="shared" si="2"/>
        <v>6.680026720106881E-4</v>
      </c>
      <c r="J24" s="78">
        <f t="shared" si="3"/>
        <v>-0.27408834865105247</v>
      </c>
    </row>
    <row r="25" spans="1:10" x14ac:dyDescent="0.2">
      <c r="A25" s="20" t="s">
        <v>150</v>
      </c>
      <c r="B25" s="55">
        <v>334</v>
      </c>
      <c r="C25" s="56">
        <v>114</v>
      </c>
      <c r="D25" s="55">
        <v>980</v>
      </c>
      <c r="E25" s="56">
        <v>548</v>
      </c>
      <c r="F25" s="57"/>
      <c r="G25" s="55">
        <f t="shared" si="0"/>
        <v>220</v>
      </c>
      <c r="H25" s="56">
        <f t="shared" si="1"/>
        <v>432</v>
      </c>
      <c r="I25" s="77">
        <f t="shared" si="2"/>
        <v>1.9298245614035088</v>
      </c>
      <c r="J25" s="78">
        <f t="shared" si="3"/>
        <v>0.78832116788321172</v>
      </c>
    </row>
    <row r="26" spans="1:10" x14ac:dyDescent="0.2">
      <c r="A26" s="20" t="s">
        <v>151</v>
      </c>
      <c r="B26" s="55">
        <v>43</v>
      </c>
      <c r="C26" s="56">
        <v>25</v>
      </c>
      <c r="D26" s="55">
        <v>259</v>
      </c>
      <c r="E26" s="56">
        <v>144</v>
      </c>
      <c r="F26" s="57"/>
      <c r="G26" s="55">
        <f t="shared" si="0"/>
        <v>18</v>
      </c>
      <c r="H26" s="56">
        <f t="shared" si="1"/>
        <v>115</v>
      </c>
      <c r="I26" s="77">
        <f t="shared" si="2"/>
        <v>0.72</v>
      </c>
      <c r="J26" s="78">
        <f t="shared" si="3"/>
        <v>0.79861111111111116</v>
      </c>
    </row>
    <row r="27" spans="1:10" x14ac:dyDescent="0.2">
      <c r="A27" s="20" t="s">
        <v>152</v>
      </c>
      <c r="B27" s="55">
        <v>31</v>
      </c>
      <c r="C27" s="56">
        <v>40</v>
      </c>
      <c r="D27" s="55">
        <v>148</v>
      </c>
      <c r="E27" s="56">
        <v>226</v>
      </c>
      <c r="F27" s="57"/>
      <c r="G27" s="55">
        <f t="shared" si="0"/>
        <v>-9</v>
      </c>
      <c r="H27" s="56">
        <f t="shared" si="1"/>
        <v>-78</v>
      </c>
      <c r="I27" s="77">
        <f t="shared" si="2"/>
        <v>-0.22500000000000001</v>
      </c>
      <c r="J27" s="78">
        <f t="shared" si="3"/>
        <v>-0.34513274336283184</v>
      </c>
    </row>
    <row r="28" spans="1:10" x14ac:dyDescent="0.2">
      <c r="A28" s="20" t="s">
        <v>153</v>
      </c>
      <c r="B28" s="55">
        <v>7769</v>
      </c>
      <c r="C28" s="56">
        <v>7975</v>
      </c>
      <c r="D28" s="55">
        <v>30457</v>
      </c>
      <c r="E28" s="56">
        <v>36858</v>
      </c>
      <c r="F28" s="57"/>
      <c r="G28" s="55">
        <f t="shared" si="0"/>
        <v>-206</v>
      </c>
      <c r="H28" s="56">
        <f t="shared" si="1"/>
        <v>-6401</v>
      </c>
      <c r="I28" s="77">
        <f t="shared" si="2"/>
        <v>-2.5830721003134795E-2</v>
      </c>
      <c r="J28" s="78">
        <f t="shared" si="3"/>
        <v>-0.17366650387975474</v>
      </c>
    </row>
    <row r="29" spans="1:10" x14ac:dyDescent="0.2">
      <c r="A29" s="20" t="s">
        <v>154</v>
      </c>
      <c r="B29" s="55">
        <v>2768</v>
      </c>
      <c r="C29" s="56">
        <v>3468</v>
      </c>
      <c r="D29" s="55">
        <v>11236</v>
      </c>
      <c r="E29" s="56">
        <v>15873</v>
      </c>
      <c r="F29" s="57"/>
      <c r="G29" s="55">
        <f t="shared" si="0"/>
        <v>-700</v>
      </c>
      <c r="H29" s="56">
        <f t="shared" si="1"/>
        <v>-4637</v>
      </c>
      <c r="I29" s="77">
        <f t="shared" si="2"/>
        <v>-0.20184544405997693</v>
      </c>
      <c r="J29" s="78">
        <f t="shared" si="3"/>
        <v>-0.29213129213129213</v>
      </c>
    </row>
    <row r="30" spans="1:10" x14ac:dyDescent="0.2">
      <c r="A30" s="20" t="s">
        <v>155</v>
      </c>
      <c r="B30" s="55">
        <v>261</v>
      </c>
      <c r="C30" s="56">
        <v>182</v>
      </c>
      <c r="D30" s="55">
        <v>872</v>
      </c>
      <c r="E30" s="56">
        <v>1151</v>
      </c>
      <c r="F30" s="57"/>
      <c r="G30" s="55">
        <f t="shared" si="0"/>
        <v>79</v>
      </c>
      <c r="H30" s="56">
        <f t="shared" si="1"/>
        <v>-279</v>
      </c>
      <c r="I30" s="77">
        <f t="shared" si="2"/>
        <v>0.43406593406593408</v>
      </c>
      <c r="J30" s="78">
        <f t="shared" si="3"/>
        <v>-0.24239791485664638</v>
      </c>
    </row>
    <row r="31" spans="1:10" x14ac:dyDescent="0.2">
      <c r="A31" s="20" t="s">
        <v>156</v>
      </c>
      <c r="B31" s="55">
        <v>141</v>
      </c>
      <c r="C31" s="56">
        <v>121</v>
      </c>
      <c r="D31" s="55">
        <v>515</v>
      </c>
      <c r="E31" s="56">
        <v>487</v>
      </c>
      <c r="F31" s="57"/>
      <c r="G31" s="55">
        <f t="shared" si="0"/>
        <v>20</v>
      </c>
      <c r="H31" s="56">
        <f t="shared" si="1"/>
        <v>28</v>
      </c>
      <c r="I31" s="77">
        <f t="shared" si="2"/>
        <v>0.16528925619834711</v>
      </c>
      <c r="J31" s="78">
        <f t="shared" si="3"/>
        <v>5.7494866529774126E-2</v>
      </c>
    </row>
    <row r="32" spans="1:10" x14ac:dyDescent="0.2">
      <c r="A32" s="20" t="s">
        <v>157</v>
      </c>
      <c r="B32" s="55">
        <v>106</v>
      </c>
      <c r="C32" s="56">
        <v>51</v>
      </c>
      <c r="D32" s="55">
        <v>373</v>
      </c>
      <c r="E32" s="56">
        <v>174</v>
      </c>
      <c r="F32" s="57"/>
      <c r="G32" s="55">
        <f t="shared" si="0"/>
        <v>55</v>
      </c>
      <c r="H32" s="56">
        <f t="shared" si="1"/>
        <v>199</v>
      </c>
      <c r="I32" s="77">
        <f t="shared" si="2"/>
        <v>1.0784313725490196</v>
      </c>
      <c r="J32" s="78">
        <f t="shared" si="3"/>
        <v>1.1436781609195403</v>
      </c>
    </row>
    <row r="33" spans="1:10" x14ac:dyDescent="0.2">
      <c r="A33" s="20" t="s">
        <v>158</v>
      </c>
      <c r="B33" s="55">
        <v>202</v>
      </c>
      <c r="C33" s="56">
        <v>271</v>
      </c>
      <c r="D33" s="55">
        <v>632</v>
      </c>
      <c r="E33" s="56">
        <v>1141</v>
      </c>
      <c r="F33" s="57"/>
      <c r="G33" s="55">
        <f t="shared" si="0"/>
        <v>-69</v>
      </c>
      <c r="H33" s="56">
        <f t="shared" si="1"/>
        <v>-509</v>
      </c>
      <c r="I33" s="77">
        <f t="shared" si="2"/>
        <v>-0.25461254612546125</v>
      </c>
      <c r="J33" s="78">
        <f t="shared" si="3"/>
        <v>-0.44609991235758106</v>
      </c>
    </row>
    <row r="34" spans="1:10" x14ac:dyDescent="0.2">
      <c r="A34" s="20" t="s">
        <v>159</v>
      </c>
      <c r="B34" s="55">
        <v>246</v>
      </c>
      <c r="C34" s="56">
        <v>140</v>
      </c>
      <c r="D34" s="55">
        <v>796</v>
      </c>
      <c r="E34" s="56">
        <v>835</v>
      </c>
      <c r="F34" s="57"/>
      <c r="G34" s="55">
        <f t="shared" si="0"/>
        <v>106</v>
      </c>
      <c r="H34" s="56">
        <f t="shared" si="1"/>
        <v>-39</v>
      </c>
      <c r="I34" s="77">
        <f t="shared" si="2"/>
        <v>0.75714285714285712</v>
      </c>
      <c r="J34" s="78">
        <f t="shared" si="3"/>
        <v>-4.6706586826347304E-2</v>
      </c>
    </row>
    <row r="35" spans="1:10" x14ac:dyDescent="0.2">
      <c r="A35" s="20" t="s">
        <v>160</v>
      </c>
      <c r="B35" s="55">
        <v>89</v>
      </c>
      <c r="C35" s="56">
        <v>69</v>
      </c>
      <c r="D35" s="55">
        <v>261</v>
      </c>
      <c r="E35" s="56">
        <v>299</v>
      </c>
      <c r="F35" s="57"/>
      <c r="G35" s="55">
        <f t="shared" si="0"/>
        <v>20</v>
      </c>
      <c r="H35" s="56">
        <f t="shared" si="1"/>
        <v>-38</v>
      </c>
      <c r="I35" s="77">
        <f t="shared" si="2"/>
        <v>0.28985507246376813</v>
      </c>
      <c r="J35" s="78">
        <f t="shared" si="3"/>
        <v>-0.12709030100334448</v>
      </c>
    </row>
    <row r="36" spans="1:10" x14ac:dyDescent="0.2">
      <c r="A36" s="20" t="s">
        <v>161</v>
      </c>
      <c r="B36" s="55">
        <v>7213</v>
      </c>
      <c r="C36" s="56">
        <v>7764</v>
      </c>
      <c r="D36" s="55">
        <v>26814</v>
      </c>
      <c r="E36" s="56">
        <v>34623</v>
      </c>
      <c r="F36" s="57"/>
      <c r="G36" s="55">
        <f t="shared" si="0"/>
        <v>-551</v>
      </c>
      <c r="H36" s="56">
        <f t="shared" si="1"/>
        <v>-7809</v>
      </c>
      <c r="I36" s="77">
        <f t="shared" si="2"/>
        <v>-7.0968572900566712E-2</v>
      </c>
      <c r="J36" s="78">
        <f t="shared" si="3"/>
        <v>-0.22554371371631574</v>
      </c>
    </row>
    <row r="37" spans="1:10" x14ac:dyDescent="0.2">
      <c r="A37" s="20" t="s">
        <v>162</v>
      </c>
      <c r="B37" s="55">
        <v>89</v>
      </c>
      <c r="C37" s="56">
        <v>61</v>
      </c>
      <c r="D37" s="55">
        <v>266</v>
      </c>
      <c r="E37" s="56">
        <v>273</v>
      </c>
      <c r="F37" s="57"/>
      <c r="G37" s="55">
        <f t="shared" si="0"/>
        <v>28</v>
      </c>
      <c r="H37" s="56">
        <f t="shared" si="1"/>
        <v>-7</v>
      </c>
      <c r="I37" s="77">
        <f t="shared" si="2"/>
        <v>0.45901639344262296</v>
      </c>
      <c r="J37" s="78">
        <f t="shared" si="3"/>
        <v>-2.564102564102564E-2</v>
      </c>
    </row>
    <row r="38" spans="1:10" x14ac:dyDescent="0.2">
      <c r="A38" s="20" t="s">
        <v>163</v>
      </c>
      <c r="B38" s="55">
        <v>864</v>
      </c>
      <c r="C38" s="56">
        <v>727</v>
      </c>
      <c r="D38" s="55">
        <v>2968</v>
      </c>
      <c r="E38" s="56">
        <v>3091</v>
      </c>
      <c r="F38" s="57"/>
      <c r="G38" s="55">
        <f t="shared" si="0"/>
        <v>137</v>
      </c>
      <c r="H38" s="56">
        <f t="shared" si="1"/>
        <v>-123</v>
      </c>
      <c r="I38" s="77">
        <f t="shared" si="2"/>
        <v>0.18844566712517194</v>
      </c>
      <c r="J38" s="78">
        <f t="shared" si="3"/>
        <v>-3.9792947266256873E-2</v>
      </c>
    </row>
    <row r="39" spans="1:10" x14ac:dyDescent="0.2">
      <c r="A39" s="20" t="s">
        <v>164</v>
      </c>
      <c r="B39" s="55">
        <v>857</v>
      </c>
      <c r="C39" s="56">
        <v>787</v>
      </c>
      <c r="D39" s="55">
        <v>3199</v>
      </c>
      <c r="E39" s="56">
        <v>3649</v>
      </c>
      <c r="F39" s="57"/>
      <c r="G39" s="55">
        <f t="shared" si="0"/>
        <v>70</v>
      </c>
      <c r="H39" s="56">
        <f t="shared" si="1"/>
        <v>-450</v>
      </c>
      <c r="I39" s="77">
        <f t="shared" si="2"/>
        <v>8.8945362134688691E-2</v>
      </c>
      <c r="J39" s="78">
        <f t="shared" si="3"/>
        <v>-0.12332145793368046</v>
      </c>
    </row>
    <row r="40" spans="1:10" x14ac:dyDescent="0.2">
      <c r="A40" s="20"/>
      <c r="B40" s="55"/>
      <c r="C40" s="56"/>
      <c r="D40" s="55"/>
      <c r="E40" s="56"/>
      <c r="F40" s="57"/>
      <c r="G40" s="55"/>
      <c r="H40" s="56"/>
      <c r="I40" s="77"/>
      <c r="J40" s="78"/>
    </row>
    <row r="41" spans="1:10" s="38" customFormat="1" x14ac:dyDescent="0.2">
      <c r="A41" s="12" t="s">
        <v>165</v>
      </c>
      <c r="B41" s="32">
        <f>SUM(B15:B40)</f>
        <v>24634</v>
      </c>
      <c r="C41" s="33">
        <f>SUM(C15:C40)</f>
        <v>25100</v>
      </c>
      <c r="D41" s="32">
        <f>SUM(D15:D40)</f>
        <v>91758</v>
      </c>
      <c r="E41" s="33">
        <f>SUM(E15:E40)</f>
        <v>113881</v>
      </c>
      <c r="F41" s="34"/>
      <c r="G41" s="32">
        <f>B41-C41</f>
        <v>-466</v>
      </c>
      <c r="H41" s="33">
        <f>D41-E41</f>
        <v>-22123</v>
      </c>
      <c r="I41" s="35">
        <f>IF(C41=0, "-", G41/C41)</f>
        <v>-1.8565737051792829E-2</v>
      </c>
      <c r="J41" s="36">
        <f>IF(E41=0, "-", H41/E41)</f>
        <v>-0.19426418805595314</v>
      </c>
    </row>
    <row r="42" spans="1:10" s="38" customFormat="1" x14ac:dyDescent="0.2">
      <c r="A42" s="12" t="s">
        <v>7</v>
      </c>
      <c r="B42" s="32">
        <f>B11+B41</f>
        <v>24634</v>
      </c>
      <c r="C42" s="121">
        <f>C11+C41</f>
        <v>25100</v>
      </c>
      <c r="D42" s="32">
        <f>D11+D41</f>
        <v>91758</v>
      </c>
      <c r="E42" s="121">
        <f>E11+E41</f>
        <v>113881</v>
      </c>
      <c r="F42" s="34"/>
      <c r="G42" s="32">
        <f>B42-C42</f>
        <v>-466</v>
      </c>
      <c r="H42" s="33">
        <f>D42-E42</f>
        <v>-22123</v>
      </c>
      <c r="I42" s="35">
        <f>IF(C42=0, "-", G42/C42)</f>
        <v>-1.8565737051792829E-2</v>
      </c>
      <c r="J42" s="36">
        <f>IF(E42=0, "-", H42/E42)</f>
        <v>-0.19426418805595314</v>
      </c>
    </row>
  </sheetData>
  <mergeCells count="5">
    <mergeCell ref="B1:J1"/>
    <mergeCell ref="B2:J2"/>
    <mergeCell ref="B4:C4"/>
    <mergeCell ref="D4:E4"/>
    <mergeCell ref="G4:J4"/>
  </mergeCells>
  <printOptions horizontalCentered="1"/>
  <pageMargins left="0.39370078740157483" right="0.39370078740157483" top="0.39370078740157483" bottom="0.59055118110236227" header="0.39370078740157483" footer="0.19685039370078741"/>
  <pageSetup paperSize="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050C2B-8013-4A24-A769-743B31DF328C}">
  <sheetPr>
    <pageSetUpPr fitToPage="1"/>
  </sheetPr>
  <dimension ref="A1:K268"/>
  <sheetViews>
    <sheetView tabSelected="1" workbookViewId="0">
      <selection activeCell="M1" sqref="M1"/>
    </sheetView>
  </sheetViews>
  <sheetFormatPr defaultRowHeight="12.75" x14ac:dyDescent="0.2"/>
  <cols>
    <col min="1" max="1" width="29" style="1" bestFit="1" customWidth="1"/>
    <col min="2" max="2" width="7.28515625" style="1" bestFit="1" customWidth="1"/>
    <col min="3" max="3" width="7.28515625" style="1" customWidth="1"/>
    <col min="4" max="4" width="7.28515625" style="1" bestFit="1" customWidth="1"/>
    <col min="5" max="5" width="7.28515625" style="1" customWidth="1"/>
    <col min="6" max="6" width="7.28515625" style="1" bestFit="1" customWidth="1"/>
    <col min="7" max="7" width="7.28515625" style="1" customWidth="1"/>
    <col min="8" max="8" width="7.28515625" style="1" bestFit="1" customWidth="1"/>
    <col min="9" max="9" width="7.28515625" style="1" customWidth="1"/>
    <col min="10" max="11" width="7.7109375" style="1" customWidth="1"/>
    <col min="12" max="256" width="8.7109375" style="1"/>
    <col min="257" max="257" width="34.7109375" style="1" customWidth="1"/>
    <col min="258" max="258" width="7.28515625" style="1" bestFit="1" customWidth="1"/>
    <col min="259" max="259" width="7.28515625" style="1" customWidth="1"/>
    <col min="260" max="260" width="7.28515625" style="1" bestFit="1" customWidth="1"/>
    <col min="261" max="261" width="7.28515625" style="1" customWidth="1"/>
    <col min="262" max="262" width="7.28515625" style="1" bestFit="1" customWidth="1"/>
    <col min="263" max="263" width="7.28515625" style="1" customWidth="1"/>
    <col min="264" max="264" width="7.28515625" style="1" bestFit="1" customWidth="1"/>
    <col min="265" max="265" width="7.28515625" style="1" customWidth="1"/>
    <col min="266" max="267" width="7.7109375" style="1" customWidth="1"/>
    <col min="268" max="512" width="8.7109375" style="1"/>
    <col min="513" max="513" width="34.7109375" style="1" customWidth="1"/>
    <col min="514" max="514" width="7.28515625" style="1" bestFit="1" customWidth="1"/>
    <col min="515" max="515" width="7.28515625" style="1" customWidth="1"/>
    <col min="516" max="516" width="7.28515625" style="1" bestFit="1" customWidth="1"/>
    <col min="517" max="517" width="7.28515625" style="1" customWidth="1"/>
    <col min="518" max="518" width="7.28515625" style="1" bestFit="1" customWidth="1"/>
    <col min="519" max="519" width="7.28515625" style="1" customWidth="1"/>
    <col min="520" max="520" width="7.28515625" style="1" bestFit="1" customWidth="1"/>
    <col min="521" max="521" width="7.28515625" style="1" customWidth="1"/>
    <col min="522" max="523" width="7.7109375" style="1" customWidth="1"/>
    <col min="524" max="768" width="8.7109375" style="1"/>
    <col min="769" max="769" width="34.7109375" style="1" customWidth="1"/>
    <col min="770" max="770" width="7.28515625" style="1" bestFit="1" customWidth="1"/>
    <col min="771" max="771" width="7.28515625" style="1" customWidth="1"/>
    <col min="772" max="772" width="7.28515625" style="1" bestFit="1" customWidth="1"/>
    <col min="773" max="773" width="7.28515625" style="1" customWidth="1"/>
    <col min="774" max="774" width="7.28515625" style="1" bestFit="1" customWidth="1"/>
    <col min="775" max="775" width="7.28515625" style="1" customWidth="1"/>
    <col min="776" max="776" width="7.28515625" style="1" bestFit="1" customWidth="1"/>
    <col min="777" max="777" width="7.28515625" style="1" customWidth="1"/>
    <col min="778" max="779" width="7.7109375" style="1" customWidth="1"/>
    <col min="780" max="1024" width="8.7109375" style="1"/>
    <col min="1025" max="1025" width="34.7109375" style="1" customWidth="1"/>
    <col min="1026" max="1026" width="7.28515625" style="1" bestFit="1" customWidth="1"/>
    <col min="1027" max="1027" width="7.28515625" style="1" customWidth="1"/>
    <col min="1028" max="1028" width="7.28515625" style="1" bestFit="1" customWidth="1"/>
    <col min="1029" max="1029" width="7.28515625" style="1" customWidth="1"/>
    <col min="1030" max="1030" width="7.28515625" style="1" bestFit="1" customWidth="1"/>
    <col min="1031" max="1031" width="7.28515625" style="1" customWidth="1"/>
    <col min="1032" max="1032" width="7.28515625" style="1" bestFit="1" customWidth="1"/>
    <col min="1033" max="1033" width="7.28515625" style="1" customWidth="1"/>
    <col min="1034" max="1035" width="7.7109375" style="1" customWidth="1"/>
    <col min="1036" max="1280" width="8.7109375" style="1"/>
    <col min="1281" max="1281" width="34.7109375" style="1" customWidth="1"/>
    <col min="1282" max="1282" width="7.28515625" style="1" bestFit="1" customWidth="1"/>
    <col min="1283" max="1283" width="7.28515625" style="1" customWidth="1"/>
    <col min="1284" max="1284" width="7.28515625" style="1" bestFit="1" customWidth="1"/>
    <col min="1285" max="1285" width="7.28515625" style="1" customWidth="1"/>
    <col min="1286" max="1286" width="7.28515625" style="1" bestFit="1" customWidth="1"/>
    <col min="1287" max="1287" width="7.28515625" style="1" customWidth="1"/>
    <col min="1288" max="1288" width="7.28515625" style="1" bestFit="1" customWidth="1"/>
    <col min="1289" max="1289" width="7.28515625" style="1" customWidth="1"/>
    <col min="1290" max="1291" width="7.7109375" style="1" customWidth="1"/>
    <col min="1292" max="1536" width="8.7109375" style="1"/>
    <col min="1537" max="1537" width="34.7109375" style="1" customWidth="1"/>
    <col min="1538" max="1538" width="7.28515625" style="1" bestFit="1" customWidth="1"/>
    <col min="1539" max="1539" width="7.28515625" style="1" customWidth="1"/>
    <col min="1540" max="1540" width="7.28515625" style="1" bestFit="1" customWidth="1"/>
    <col min="1541" max="1541" width="7.28515625" style="1" customWidth="1"/>
    <col min="1542" max="1542" width="7.28515625" style="1" bestFit="1" customWidth="1"/>
    <col min="1543" max="1543" width="7.28515625" style="1" customWidth="1"/>
    <col min="1544" max="1544" width="7.28515625" style="1" bestFit="1" customWidth="1"/>
    <col min="1545" max="1545" width="7.28515625" style="1" customWidth="1"/>
    <col min="1546" max="1547" width="7.7109375" style="1" customWidth="1"/>
    <col min="1548" max="1792" width="8.7109375" style="1"/>
    <col min="1793" max="1793" width="34.7109375" style="1" customWidth="1"/>
    <col min="1794" max="1794" width="7.28515625" style="1" bestFit="1" customWidth="1"/>
    <col min="1795" max="1795" width="7.28515625" style="1" customWidth="1"/>
    <col min="1796" max="1796" width="7.28515625" style="1" bestFit="1" customWidth="1"/>
    <col min="1797" max="1797" width="7.28515625" style="1" customWidth="1"/>
    <col min="1798" max="1798" width="7.28515625" style="1" bestFit="1" customWidth="1"/>
    <col min="1799" max="1799" width="7.28515625" style="1" customWidth="1"/>
    <col min="1800" max="1800" width="7.28515625" style="1" bestFit="1" customWidth="1"/>
    <col min="1801" max="1801" width="7.28515625" style="1" customWidth="1"/>
    <col min="1802" max="1803" width="7.7109375" style="1" customWidth="1"/>
    <col min="1804" max="2048" width="8.7109375" style="1"/>
    <col min="2049" max="2049" width="34.7109375" style="1" customWidth="1"/>
    <col min="2050" max="2050" width="7.28515625" style="1" bestFit="1" customWidth="1"/>
    <col min="2051" max="2051" width="7.28515625" style="1" customWidth="1"/>
    <col min="2052" max="2052" width="7.28515625" style="1" bestFit="1" customWidth="1"/>
    <col min="2053" max="2053" width="7.28515625" style="1" customWidth="1"/>
    <col min="2054" max="2054" width="7.28515625" style="1" bestFit="1" customWidth="1"/>
    <col min="2055" max="2055" width="7.28515625" style="1" customWidth="1"/>
    <col min="2056" max="2056" width="7.28515625" style="1" bestFit="1" customWidth="1"/>
    <col min="2057" max="2057" width="7.28515625" style="1" customWidth="1"/>
    <col min="2058" max="2059" width="7.7109375" style="1" customWidth="1"/>
    <col min="2060" max="2304" width="8.7109375" style="1"/>
    <col min="2305" max="2305" width="34.7109375" style="1" customWidth="1"/>
    <col min="2306" max="2306" width="7.28515625" style="1" bestFit="1" customWidth="1"/>
    <col min="2307" max="2307" width="7.28515625" style="1" customWidth="1"/>
    <col min="2308" max="2308" width="7.28515625" style="1" bestFit="1" customWidth="1"/>
    <col min="2309" max="2309" width="7.28515625" style="1" customWidth="1"/>
    <col min="2310" max="2310" width="7.28515625" style="1" bestFit="1" customWidth="1"/>
    <col min="2311" max="2311" width="7.28515625" style="1" customWidth="1"/>
    <col min="2312" max="2312" width="7.28515625" style="1" bestFit="1" customWidth="1"/>
    <col min="2313" max="2313" width="7.28515625" style="1" customWidth="1"/>
    <col min="2314" max="2315" width="7.7109375" style="1" customWidth="1"/>
    <col min="2316" max="2560" width="8.7109375" style="1"/>
    <col min="2561" max="2561" width="34.7109375" style="1" customWidth="1"/>
    <col min="2562" max="2562" width="7.28515625" style="1" bestFit="1" customWidth="1"/>
    <col min="2563" max="2563" width="7.28515625" style="1" customWidth="1"/>
    <col min="2564" max="2564" width="7.28515625" style="1" bestFit="1" customWidth="1"/>
    <col min="2565" max="2565" width="7.28515625" style="1" customWidth="1"/>
    <col min="2566" max="2566" width="7.28515625" style="1" bestFit="1" customWidth="1"/>
    <col min="2567" max="2567" width="7.28515625" style="1" customWidth="1"/>
    <col min="2568" max="2568" width="7.28515625" style="1" bestFit="1" customWidth="1"/>
    <col min="2569" max="2569" width="7.28515625" style="1" customWidth="1"/>
    <col min="2570" max="2571" width="7.7109375" style="1" customWidth="1"/>
    <col min="2572" max="2816" width="8.7109375" style="1"/>
    <col min="2817" max="2817" width="34.7109375" style="1" customWidth="1"/>
    <col min="2818" max="2818" width="7.28515625" style="1" bestFit="1" customWidth="1"/>
    <col min="2819" max="2819" width="7.28515625" style="1" customWidth="1"/>
    <col min="2820" max="2820" width="7.28515625" style="1" bestFit="1" customWidth="1"/>
    <col min="2821" max="2821" width="7.28515625" style="1" customWidth="1"/>
    <col min="2822" max="2822" width="7.28515625" style="1" bestFit="1" customWidth="1"/>
    <col min="2823" max="2823" width="7.28515625" style="1" customWidth="1"/>
    <col min="2824" max="2824" width="7.28515625" style="1" bestFit="1" customWidth="1"/>
    <col min="2825" max="2825" width="7.28515625" style="1" customWidth="1"/>
    <col min="2826" max="2827" width="7.7109375" style="1" customWidth="1"/>
    <col min="2828" max="3072" width="8.7109375" style="1"/>
    <col min="3073" max="3073" width="34.7109375" style="1" customWidth="1"/>
    <col min="3074" max="3074" width="7.28515625" style="1" bestFit="1" customWidth="1"/>
    <col min="3075" max="3075" width="7.28515625" style="1" customWidth="1"/>
    <col min="3076" max="3076" width="7.28515625" style="1" bestFit="1" customWidth="1"/>
    <col min="3077" max="3077" width="7.28515625" style="1" customWidth="1"/>
    <col min="3078" max="3078" width="7.28515625" style="1" bestFit="1" customWidth="1"/>
    <col min="3079" max="3079" width="7.28515625" style="1" customWidth="1"/>
    <col min="3080" max="3080" width="7.28515625" style="1" bestFit="1" customWidth="1"/>
    <col min="3081" max="3081" width="7.28515625" style="1" customWidth="1"/>
    <col min="3082" max="3083" width="7.7109375" style="1" customWidth="1"/>
    <col min="3084" max="3328" width="8.7109375" style="1"/>
    <col min="3329" max="3329" width="34.7109375" style="1" customWidth="1"/>
    <col min="3330" max="3330" width="7.28515625" style="1" bestFit="1" customWidth="1"/>
    <col min="3331" max="3331" width="7.28515625" style="1" customWidth="1"/>
    <col min="3332" max="3332" width="7.28515625" style="1" bestFit="1" customWidth="1"/>
    <col min="3333" max="3333" width="7.28515625" style="1" customWidth="1"/>
    <col min="3334" max="3334" width="7.28515625" style="1" bestFit="1" customWidth="1"/>
    <col min="3335" max="3335" width="7.28515625" style="1" customWidth="1"/>
    <col min="3336" max="3336" width="7.28515625" style="1" bestFit="1" customWidth="1"/>
    <col min="3337" max="3337" width="7.28515625" style="1" customWidth="1"/>
    <col min="3338" max="3339" width="7.7109375" style="1" customWidth="1"/>
    <col min="3340" max="3584" width="8.7109375" style="1"/>
    <col min="3585" max="3585" width="34.7109375" style="1" customWidth="1"/>
    <col min="3586" max="3586" width="7.28515625" style="1" bestFit="1" customWidth="1"/>
    <col min="3587" max="3587" width="7.28515625" style="1" customWidth="1"/>
    <col min="3588" max="3588" width="7.28515625" style="1" bestFit="1" customWidth="1"/>
    <col min="3589" max="3589" width="7.28515625" style="1" customWidth="1"/>
    <col min="3590" max="3590" width="7.28515625" style="1" bestFit="1" customWidth="1"/>
    <col min="3591" max="3591" width="7.28515625" style="1" customWidth="1"/>
    <col min="3592" max="3592" width="7.28515625" style="1" bestFit="1" customWidth="1"/>
    <col min="3593" max="3593" width="7.28515625" style="1" customWidth="1"/>
    <col min="3594" max="3595" width="7.7109375" style="1" customWidth="1"/>
    <col min="3596" max="3840" width="8.7109375" style="1"/>
    <col min="3841" max="3841" width="34.7109375" style="1" customWidth="1"/>
    <col min="3842" max="3842" width="7.28515625" style="1" bestFit="1" customWidth="1"/>
    <col min="3843" max="3843" width="7.28515625" style="1" customWidth="1"/>
    <col min="3844" max="3844" width="7.28515625" style="1" bestFit="1" customWidth="1"/>
    <col min="3845" max="3845" width="7.28515625" style="1" customWidth="1"/>
    <col min="3846" max="3846" width="7.28515625" style="1" bestFit="1" customWidth="1"/>
    <col min="3847" max="3847" width="7.28515625" style="1" customWidth="1"/>
    <col min="3848" max="3848" width="7.28515625" style="1" bestFit="1" customWidth="1"/>
    <col min="3849" max="3849" width="7.28515625" style="1" customWidth="1"/>
    <col min="3850" max="3851" width="7.7109375" style="1" customWidth="1"/>
    <col min="3852" max="4096" width="8.7109375" style="1"/>
    <col min="4097" max="4097" width="34.7109375" style="1" customWidth="1"/>
    <col min="4098" max="4098" width="7.28515625" style="1" bestFit="1" customWidth="1"/>
    <col min="4099" max="4099" width="7.28515625" style="1" customWidth="1"/>
    <col min="4100" max="4100" width="7.28515625" style="1" bestFit="1" customWidth="1"/>
    <col min="4101" max="4101" width="7.28515625" style="1" customWidth="1"/>
    <col min="4102" max="4102" width="7.28515625" style="1" bestFit="1" customWidth="1"/>
    <col min="4103" max="4103" width="7.28515625" style="1" customWidth="1"/>
    <col min="4104" max="4104" width="7.28515625" style="1" bestFit="1" customWidth="1"/>
    <col min="4105" max="4105" width="7.28515625" style="1" customWidth="1"/>
    <col min="4106" max="4107" width="7.7109375" style="1" customWidth="1"/>
    <col min="4108" max="4352" width="8.7109375" style="1"/>
    <col min="4353" max="4353" width="34.7109375" style="1" customWidth="1"/>
    <col min="4354" max="4354" width="7.28515625" style="1" bestFit="1" customWidth="1"/>
    <col min="4355" max="4355" width="7.28515625" style="1" customWidth="1"/>
    <col min="4356" max="4356" width="7.28515625" style="1" bestFit="1" customWidth="1"/>
    <col min="4357" max="4357" width="7.28515625" style="1" customWidth="1"/>
    <col min="4358" max="4358" width="7.28515625" style="1" bestFit="1" customWidth="1"/>
    <col min="4359" max="4359" width="7.28515625" style="1" customWidth="1"/>
    <col min="4360" max="4360" width="7.28515625" style="1" bestFit="1" customWidth="1"/>
    <col min="4361" max="4361" width="7.28515625" style="1" customWidth="1"/>
    <col min="4362" max="4363" width="7.7109375" style="1" customWidth="1"/>
    <col min="4364" max="4608" width="8.7109375" style="1"/>
    <col min="4609" max="4609" width="34.7109375" style="1" customWidth="1"/>
    <col min="4610" max="4610" width="7.28515625" style="1" bestFit="1" customWidth="1"/>
    <col min="4611" max="4611" width="7.28515625" style="1" customWidth="1"/>
    <col min="4612" max="4612" width="7.28515625" style="1" bestFit="1" customWidth="1"/>
    <col min="4613" max="4613" width="7.28515625" style="1" customWidth="1"/>
    <col min="4614" max="4614" width="7.28515625" style="1" bestFit="1" customWidth="1"/>
    <col min="4615" max="4615" width="7.28515625" style="1" customWidth="1"/>
    <col min="4616" max="4616" width="7.28515625" style="1" bestFit="1" customWidth="1"/>
    <col min="4617" max="4617" width="7.28515625" style="1" customWidth="1"/>
    <col min="4618" max="4619" width="7.7109375" style="1" customWidth="1"/>
    <col min="4620" max="4864" width="8.7109375" style="1"/>
    <col min="4865" max="4865" width="34.7109375" style="1" customWidth="1"/>
    <col min="4866" max="4866" width="7.28515625" style="1" bestFit="1" customWidth="1"/>
    <col min="4867" max="4867" width="7.28515625" style="1" customWidth="1"/>
    <col min="4868" max="4868" width="7.28515625" style="1" bestFit="1" customWidth="1"/>
    <col min="4869" max="4869" width="7.28515625" style="1" customWidth="1"/>
    <col min="4870" max="4870" width="7.28515625" style="1" bestFit="1" customWidth="1"/>
    <col min="4871" max="4871" width="7.28515625" style="1" customWidth="1"/>
    <col min="4872" max="4872" width="7.28515625" style="1" bestFit="1" customWidth="1"/>
    <col min="4873" max="4873" width="7.28515625" style="1" customWidth="1"/>
    <col min="4874" max="4875" width="7.7109375" style="1" customWidth="1"/>
    <col min="4876" max="5120" width="8.7109375" style="1"/>
    <col min="5121" max="5121" width="34.7109375" style="1" customWidth="1"/>
    <col min="5122" max="5122" width="7.28515625" style="1" bestFit="1" customWidth="1"/>
    <col min="5123" max="5123" width="7.28515625" style="1" customWidth="1"/>
    <col min="5124" max="5124" width="7.28515625" style="1" bestFit="1" customWidth="1"/>
    <col min="5125" max="5125" width="7.28515625" style="1" customWidth="1"/>
    <col min="5126" max="5126" width="7.28515625" style="1" bestFit="1" customWidth="1"/>
    <col min="5127" max="5127" width="7.28515625" style="1" customWidth="1"/>
    <col min="5128" max="5128" width="7.28515625" style="1" bestFit="1" customWidth="1"/>
    <col min="5129" max="5129" width="7.28515625" style="1" customWidth="1"/>
    <col min="5130" max="5131" width="7.7109375" style="1" customWidth="1"/>
    <col min="5132" max="5376" width="8.7109375" style="1"/>
    <col min="5377" max="5377" width="34.7109375" style="1" customWidth="1"/>
    <col min="5378" max="5378" width="7.28515625" style="1" bestFit="1" customWidth="1"/>
    <col min="5379" max="5379" width="7.28515625" style="1" customWidth="1"/>
    <col min="5380" max="5380" width="7.28515625" style="1" bestFit="1" customWidth="1"/>
    <col min="5381" max="5381" width="7.28515625" style="1" customWidth="1"/>
    <col min="5382" max="5382" width="7.28515625" style="1" bestFit="1" customWidth="1"/>
    <col min="5383" max="5383" width="7.28515625" style="1" customWidth="1"/>
    <col min="5384" max="5384" width="7.28515625" style="1" bestFit="1" customWidth="1"/>
    <col min="5385" max="5385" width="7.28515625" style="1" customWidth="1"/>
    <col min="5386" max="5387" width="7.7109375" style="1" customWidth="1"/>
    <col min="5388" max="5632" width="8.7109375" style="1"/>
    <col min="5633" max="5633" width="34.7109375" style="1" customWidth="1"/>
    <col min="5634" max="5634" width="7.28515625" style="1" bestFit="1" customWidth="1"/>
    <col min="5635" max="5635" width="7.28515625" style="1" customWidth="1"/>
    <col min="5636" max="5636" width="7.28515625" style="1" bestFit="1" customWidth="1"/>
    <col min="5637" max="5637" width="7.28515625" style="1" customWidth="1"/>
    <col min="5638" max="5638" width="7.28515625" style="1" bestFit="1" customWidth="1"/>
    <col min="5639" max="5639" width="7.28515625" style="1" customWidth="1"/>
    <col min="5640" max="5640" width="7.28515625" style="1" bestFit="1" customWidth="1"/>
    <col min="5641" max="5641" width="7.28515625" style="1" customWidth="1"/>
    <col min="5642" max="5643" width="7.7109375" style="1" customWidth="1"/>
    <col min="5644" max="5888" width="8.7109375" style="1"/>
    <col min="5889" max="5889" width="34.7109375" style="1" customWidth="1"/>
    <col min="5890" max="5890" width="7.28515625" style="1" bestFit="1" customWidth="1"/>
    <col min="5891" max="5891" width="7.28515625" style="1" customWidth="1"/>
    <col min="5892" max="5892" width="7.28515625" style="1" bestFit="1" customWidth="1"/>
    <col min="5893" max="5893" width="7.28515625" style="1" customWidth="1"/>
    <col min="5894" max="5894" width="7.28515625" style="1" bestFit="1" customWidth="1"/>
    <col min="5895" max="5895" width="7.28515625" style="1" customWidth="1"/>
    <col min="5896" max="5896" width="7.28515625" style="1" bestFit="1" customWidth="1"/>
    <col min="5897" max="5897" width="7.28515625" style="1" customWidth="1"/>
    <col min="5898" max="5899" width="7.7109375" style="1" customWidth="1"/>
    <col min="5900" max="6144" width="8.7109375" style="1"/>
    <col min="6145" max="6145" width="34.7109375" style="1" customWidth="1"/>
    <col min="6146" max="6146" width="7.28515625" style="1" bestFit="1" customWidth="1"/>
    <col min="6147" max="6147" width="7.28515625" style="1" customWidth="1"/>
    <col min="6148" max="6148" width="7.28515625" style="1" bestFit="1" customWidth="1"/>
    <col min="6149" max="6149" width="7.28515625" style="1" customWidth="1"/>
    <col min="6150" max="6150" width="7.28515625" style="1" bestFit="1" customWidth="1"/>
    <col min="6151" max="6151" width="7.28515625" style="1" customWidth="1"/>
    <col min="6152" max="6152" width="7.28515625" style="1" bestFit="1" customWidth="1"/>
    <col min="6153" max="6153" width="7.28515625" style="1" customWidth="1"/>
    <col min="6154" max="6155" width="7.7109375" style="1" customWidth="1"/>
    <col min="6156" max="6400" width="8.7109375" style="1"/>
    <col min="6401" max="6401" width="34.7109375" style="1" customWidth="1"/>
    <col min="6402" max="6402" width="7.28515625" style="1" bestFit="1" customWidth="1"/>
    <col min="6403" max="6403" width="7.28515625" style="1" customWidth="1"/>
    <col min="6404" max="6404" width="7.28515625" style="1" bestFit="1" customWidth="1"/>
    <col min="6405" max="6405" width="7.28515625" style="1" customWidth="1"/>
    <col min="6406" max="6406" width="7.28515625" style="1" bestFit="1" customWidth="1"/>
    <col min="6407" max="6407" width="7.28515625" style="1" customWidth="1"/>
    <col min="6408" max="6408" width="7.28515625" style="1" bestFit="1" customWidth="1"/>
    <col min="6409" max="6409" width="7.28515625" style="1" customWidth="1"/>
    <col min="6410" max="6411" width="7.7109375" style="1" customWidth="1"/>
    <col min="6412" max="6656" width="8.7109375" style="1"/>
    <col min="6657" max="6657" width="34.7109375" style="1" customWidth="1"/>
    <col min="6658" max="6658" width="7.28515625" style="1" bestFit="1" customWidth="1"/>
    <col min="6659" max="6659" width="7.28515625" style="1" customWidth="1"/>
    <col min="6660" max="6660" width="7.28515625" style="1" bestFit="1" customWidth="1"/>
    <col min="6661" max="6661" width="7.28515625" style="1" customWidth="1"/>
    <col min="6662" max="6662" width="7.28515625" style="1" bestFit="1" customWidth="1"/>
    <col min="6663" max="6663" width="7.28515625" style="1" customWidth="1"/>
    <col min="6664" max="6664" width="7.28515625" style="1" bestFit="1" customWidth="1"/>
    <col min="6665" max="6665" width="7.28515625" style="1" customWidth="1"/>
    <col min="6666" max="6667" width="7.7109375" style="1" customWidth="1"/>
    <col min="6668" max="6912" width="8.7109375" style="1"/>
    <col min="6913" max="6913" width="34.7109375" style="1" customWidth="1"/>
    <col min="6914" max="6914" width="7.28515625" style="1" bestFit="1" customWidth="1"/>
    <col min="6915" max="6915" width="7.28515625" style="1" customWidth="1"/>
    <col min="6916" max="6916" width="7.28515625" style="1" bestFit="1" customWidth="1"/>
    <col min="6917" max="6917" width="7.28515625" style="1" customWidth="1"/>
    <col min="6918" max="6918" width="7.28515625" style="1" bestFit="1" customWidth="1"/>
    <col min="6919" max="6919" width="7.28515625" style="1" customWidth="1"/>
    <col min="6920" max="6920" width="7.28515625" style="1" bestFit="1" customWidth="1"/>
    <col min="6921" max="6921" width="7.28515625" style="1" customWidth="1"/>
    <col min="6922" max="6923" width="7.7109375" style="1" customWidth="1"/>
    <col min="6924" max="7168" width="8.7109375" style="1"/>
    <col min="7169" max="7169" width="34.7109375" style="1" customWidth="1"/>
    <col min="7170" max="7170" width="7.28515625" style="1" bestFit="1" customWidth="1"/>
    <col min="7171" max="7171" width="7.28515625" style="1" customWidth="1"/>
    <col min="7172" max="7172" width="7.28515625" style="1" bestFit="1" customWidth="1"/>
    <col min="7173" max="7173" width="7.28515625" style="1" customWidth="1"/>
    <col min="7174" max="7174" width="7.28515625" style="1" bestFit="1" customWidth="1"/>
    <col min="7175" max="7175" width="7.28515625" style="1" customWidth="1"/>
    <col min="7176" max="7176" width="7.28515625" style="1" bestFit="1" customWidth="1"/>
    <col min="7177" max="7177" width="7.28515625" style="1" customWidth="1"/>
    <col min="7178" max="7179" width="7.7109375" style="1" customWidth="1"/>
    <col min="7180" max="7424" width="8.7109375" style="1"/>
    <col min="7425" max="7425" width="34.7109375" style="1" customWidth="1"/>
    <col min="7426" max="7426" width="7.28515625" style="1" bestFit="1" customWidth="1"/>
    <col min="7427" max="7427" width="7.28515625" style="1" customWidth="1"/>
    <col min="7428" max="7428" width="7.28515625" style="1" bestFit="1" customWidth="1"/>
    <col min="7429" max="7429" width="7.28515625" style="1" customWidth="1"/>
    <col min="7430" max="7430" width="7.28515625" style="1" bestFit="1" customWidth="1"/>
    <col min="7431" max="7431" width="7.28515625" style="1" customWidth="1"/>
    <col min="7432" max="7432" width="7.28515625" style="1" bestFit="1" customWidth="1"/>
    <col min="7433" max="7433" width="7.28515625" style="1" customWidth="1"/>
    <col min="7434" max="7435" width="7.7109375" style="1" customWidth="1"/>
    <col min="7436" max="7680" width="8.7109375" style="1"/>
    <col min="7681" max="7681" width="34.7109375" style="1" customWidth="1"/>
    <col min="7682" max="7682" width="7.28515625" style="1" bestFit="1" customWidth="1"/>
    <col min="7683" max="7683" width="7.28515625" style="1" customWidth="1"/>
    <col min="7684" max="7684" width="7.28515625" style="1" bestFit="1" customWidth="1"/>
    <col min="7685" max="7685" width="7.28515625" style="1" customWidth="1"/>
    <col min="7686" max="7686" width="7.28515625" style="1" bestFit="1" customWidth="1"/>
    <col min="7687" max="7687" width="7.28515625" style="1" customWidth="1"/>
    <col min="7688" max="7688" width="7.28515625" style="1" bestFit="1" customWidth="1"/>
    <col min="7689" max="7689" width="7.28515625" style="1" customWidth="1"/>
    <col min="7690" max="7691" width="7.7109375" style="1" customWidth="1"/>
    <col min="7692" max="7936" width="8.7109375" style="1"/>
    <col min="7937" max="7937" width="34.7109375" style="1" customWidth="1"/>
    <col min="7938" max="7938" width="7.28515625" style="1" bestFit="1" customWidth="1"/>
    <col min="7939" max="7939" width="7.28515625" style="1" customWidth="1"/>
    <col min="7940" max="7940" width="7.28515625" style="1" bestFit="1" customWidth="1"/>
    <col min="7941" max="7941" width="7.28515625" style="1" customWidth="1"/>
    <col min="7942" max="7942" width="7.28515625" style="1" bestFit="1" customWidth="1"/>
    <col min="7943" max="7943" width="7.28515625" style="1" customWidth="1"/>
    <col min="7944" max="7944" width="7.28515625" style="1" bestFit="1" customWidth="1"/>
    <col min="7945" max="7945" width="7.28515625" style="1" customWidth="1"/>
    <col min="7946" max="7947" width="7.7109375" style="1" customWidth="1"/>
    <col min="7948" max="8192" width="8.7109375" style="1"/>
    <col min="8193" max="8193" width="34.7109375" style="1" customWidth="1"/>
    <col min="8194" max="8194" width="7.28515625" style="1" bestFit="1" customWidth="1"/>
    <col min="8195" max="8195" width="7.28515625" style="1" customWidth="1"/>
    <col min="8196" max="8196" width="7.28515625" style="1" bestFit="1" customWidth="1"/>
    <col min="8197" max="8197" width="7.28515625" style="1" customWidth="1"/>
    <col min="8198" max="8198" width="7.28515625" style="1" bestFit="1" customWidth="1"/>
    <col min="8199" max="8199" width="7.28515625" style="1" customWidth="1"/>
    <col min="8200" max="8200" width="7.28515625" style="1" bestFit="1" customWidth="1"/>
    <col min="8201" max="8201" width="7.28515625" style="1" customWidth="1"/>
    <col min="8202" max="8203" width="7.7109375" style="1" customWidth="1"/>
    <col min="8204" max="8448" width="8.7109375" style="1"/>
    <col min="8449" max="8449" width="34.7109375" style="1" customWidth="1"/>
    <col min="8450" max="8450" width="7.28515625" style="1" bestFit="1" customWidth="1"/>
    <col min="8451" max="8451" width="7.28515625" style="1" customWidth="1"/>
    <col min="8452" max="8452" width="7.28515625" style="1" bestFit="1" customWidth="1"/>
    <col min="8453" max="8453" width="7.28515625" style="1" customWidth="1"/>
    <col min="8454" max="8454" width="7.28515625" style="1" bestFit="1" customWidth="1"/>
    <col min="8455" max="8455" width="7.28515625" style="1" customWidth="1"/>
    <col min="8456" max="8456" width="7.28515625" style="1" bestFit="1" customWidth="1"/>
    <col min="8457" max="8457" width="7.28515625" style="1" customWidth="1"/>
    <col min="8458" max="8459" width="7.7109375" style="1" customWidth="1"/>
    <col min="8460" max="8704" width="8.7109375" style="1"/>
    <col min="8705" max="8705" width="34.7109375" style="1" customWidth="1"/>
    <col min="8706" max="8706" width="7.28515625" style="1" bestFit="1" customWidth="1"/>
    <col min="8707" max="8707" width="7.28515625" style="1" customWidth="1"/>
    <col min="8708" max="8708" width="7.28515625" style="1" bestFit="1" customWidth="1"/>
    <col min="8709" max="8709" width="7.28515625" style="1" customWidth="1"/>
    <col min="8710" max="8710" width="7.28515625" style="1" bestFit="1" customWidth="1"/>
    <col min="8711" max="8711" width="7.28515625" style="1" customWidth="1"/>
    <col min="8712" max="8712" width="7.28515625" style="1" bestFit="1" customWidth="1"/>
    <col min="8713" max="8713" width="7.28515625" style="1" customWidth="1"/>
    <col min="8714" max="8715" width="7.7109375" style="1" customWidth="1"/>
    <col min="8716" max="8960" width="8.7109375" style="1"/>
    <col min="8961" max="8961" width="34.7109375" style="1" customWidth="1"/>
    <col min="8962" max="8962" width="7.28515625" style="1" bestFit="1" customWidth="1"/>
    <col min="8963" max="8963" width="7.28515625" style="1" customWidth="1"/>
    <col min="8964" max="8964" width="7.28515625" style="1" bestFit="1" customWidth="1"/>
    <col min="8965" max="8965" width="7.28515625" style="1" customWidth="1"/>
    <col min="8966" max="8966" width="7.28515625" style="1" bestFit="1" customWidth="1"/>
    <col min="8967" max="8967" width="7.28515625" style="1" customWidth="1"/>
    <col min="8968" max="8968" width="7.28515625" style="1" bestFit="1" customWidth="1"/>
    <col min="8969" max="8969" width="7.28515625" style="1" customWidth="1"/>
    <col min="8970" max="8971" width="7.7109375" style="1" customWidth="1"/>
    <col min="8972" max="9216" width="8.7109375" style="1"/>
    <col min="9217" max="9217" width="34.7109375" style="1" customWidth="1"/>
    <col min="9218" max="9218" width="7.28515625" style="1" bestFit="1" customWidth="1"/>
    <col min="9219" max="9219" width="7.28515625" style="1" customWidth="1"/>
    <col min="9220" max="9220" width="7.28515625" style="1" bestFit="1" customWidth="1"/>
    <col min="9221" max="9221" width="7.28515625" style="1" customWidth="1"/>
    <col min="9222" max="9222" width="7.28515625" style="1" bestFit="1" customWidth="1"/>
    <col min="9223" max="9223" width="7.28515625" style="1" customWidth="1"/>
    <col min="9224" max="9224" width="7.28515625" style="1" bestFit="1" customWidth="1"/>
    <col min="9225" max="9225" width="7.28515625" style="1" customWidth="1"/>
    <col min="9226" max="9227" width="7.7109375" style="1" customWidth="1"/>
    <col min="9228" max="9472" width="8.7109375" style="1"/>
    <col min="9473" max="9473" width="34.7109375" style="1" customWidth="1"/>
    <col min="9474" max="9474" width="7.28515625" style="1" bestFit="1" customWidth="1"/>
    <col min="9475" max="9475" width="7.28515625" style="1" customWidth="1"/>
    <col min="9476" max="9476" width="7.28515625" style="1" bestFit="1" customWidth="1"/>
    <col min="9477" max="9477" width="7.28515625" style="1" customWidth="1"/>
    <col min="9478" max="9478" width="7.28515625" style="1" bestFit="1" customWidth="1"/>
    <col min="9479" max="9479" width="7.28515625" style="1" customWidth="1"/>
    <col min="9480" max="9480" width="7.28515625" style="1" bestFit="1" customWidth="1"/>
    <col min="9481" max="9481" width="7.28515625" style="1" customWidth="1"/>
    <col min="9482" max="9483" width="7.7109375" style="1" customWidth="1"/>
    <col min="9484" max="9728" width="8.7109375" style="1"/>
    <col min="9729" max="9729" width="34.7109375" style="1" customWidth="1"/>
    <col min="9730" max="9730" width="7.28515625" style="1" bestFit="1" customWidth="1"/>
    <col min="9731" max="9731" width="7.28515625" style="1" customWidth="1"/>
    <col min="9732" max="9732" width="7.28515625" style="1" bestFit="1" customWidth="1"/>
    <col min="9733" max="9733" width="7.28515625" style="1" customWidth="1"/>
    <col min="9734" max="9734" width="7.28515625" style="1" bestFit="1" customWidth="1"/>
    <col min="9735" max="9735" width="7.28515625" style="1" customWidth="1"/>
    <col min="9736" max="9736" width="7.28515625" style="1" bestFit="1" customWidth="1"/>
    <col min="9737" max="9737" width="7.28515625" style="1" customWidth="1"/>
    <col min="9738" max="9739" width="7.7109375" style="1" customWidth="1"/>
    <col min="9740" max="9984" width="8.7109375" style="1"/>
    <col min="9985" max="9985" width="34.7109375" style="1" customWidth="1"/>
    <col min="9986" max="9986" width="7.28515625" style="1" bestFit="1" customWidth="1"/>
    <col min="9987" max="9987" width="7.28515625" style="1" customWidth="1"/>
    <col min="9988" max="9988" width="7.28515625" style="1" bestFit="1" customWidth="1"/>
    <col min="9989" max="9989" width="7.28515625" style="1" customWidth="1"/>
    <col min="9990" max="9990" width="7.28515625" style="1" bestFit="1" customWidth="1"/>
    <col min="9991" max="9991" width="7.28515625" style="1" customWidth="1"/>
    <col min="9992" max="9992" width="7.28515625" style="1" bestFit="1" customWidth="1"/>
    <col min="9993" max="9993" width="7.28515625" style="1" customWidth="1"/>
    <col min="9994" max="9995" width="7.7109375" style="1" customWidth="1"/>
    <col min="9996" max="10240" width="8.7109375" style="1"/>
    <col min="10241" max="10241" width="34.7109375" style="1" customWidth="1"/>
    <col min="10242" max="10242" width="7.28515625" style="1" bestFit="1" customWidth="1"/>
    <col min="10243" max="10243" width="7.28515625" style="1" customWidth="1"/>
    <col min="10244" max="10244" width="7.28515625" style="1" bestFit="1" customWidth="1"/>
    <col min="10245" max="10245" width="7.28515625" style="1" customWidth="1"/>
    <col min="10246" max="10246" width="7.28515625" style="1" bestFit="1" customWidth="1"/>
    <col min="10247" max="10247" width="7.28515625" style="1" customWidth="1"/>
    <col min="10248" max="10248" width="7.28515625" style="1" bestFit="1" customWidth="1"/>
    <col min="10249" max="10249" width="7.28515625" style="1" customWidth="1"/>
    <col min="10250" max="10251" width="7.7109375" style="1" customWidth="1"/>
    <col min="10252" max="10496" width="8.7109375" style="1"/>
    <col min="10497" max="10497" width="34.7109375" style="1" customWidth="1"/>
    <col min="10498" max="10498" width="7.28515625" style="1" bestFit="1" customWidth="1"/>
    <col min="10499" max="10499" width="7.28515625" style="1" customWidth="1"/>
    <col min="10500" max="10500" width="7.28515625" style="1" bestFit="1" customWidth="1"/>
    <col min="10501" max="10501" width="7.28515625" style="1" customWidth="1"/>
    <col min="10502" max="10502" width="7.28515625" style="1" bestFit="1" customWidth="1"/>
    <col min="10503" max="10503" width="7.28515625" style="1" customWidth="1"/>
    <col min="10504" max="10504" width="7.28515625" style="1" bestFit="1" customWidth="1"/>
    <col min="10505" max="10505" width="7.28515625" style="1" customWidth="1"/>
    <col min="10506" max="10507" width="7.7109375" style="1" customWidth="1"/>
    <col min="10508" max="10752" width="8.7109375" style="1"/>
    <col min="10753" max="10753" width="34.7109375" style="1" customWidth="1"/>
    <col min="10754" max="10754" width="7.28515625" style="1" bestFit="1" customWidth="1"/>
    <col min="10755" max="10755" width="7.28515625" style="1" customWidth="1"/>
    <col min="10756" max="10756" width="7.28515625" style="1" bestFit="1" customWidth="1"/>
    <col min="10757" max="10757" width="7.28515625" style="1" customWidth="1"/>
    <col min="10758" max="10758" width="7.28515625" style="1" bestFit="1" customWidth="1"/>
    <col min="10759" max="10759" width="7.28515625" style="1" customWidth="1"/>
    <col min="10760" max="10760" width="7.28515625" style="1" bestFit="1" customWidth="1"/>
    <col min="10761" max="10761" width="7.28515625" style="1" customWidth="1"/>
    <col min="10762" max="10763" width="7.7109375" style="1" customWidth="1"/>
    <col min="10764" max="11008" width="8.7109375" style="1"/>
    <col min="11009" max="11009" width="34.7109375" style="1" customWidth="1"/>
    <col min="11010" max="11010" width="7.28515625" style="1" bestFit="1" customWidth="1"/>
    <col min="11011" max="11011" width="7.28515625" style="1" customWidth="1"/>
    <col min="11012" max="11012" width="7.28515625" style="1" bestFit="1" customWidth="1"/>
    <col min="11013" max="11013" width="7.28515625" style="1" customWidth="1"/>
    <col min="11014" max="11014" width="7.28515625" style="1" bestFit="1" customWidth="1"/>
    <col min="11015" max="11015" width="7.28515625" style="1" customWidth="1"/>
    <col min="11016" max="11016" width="7.28515625" style="1" bestFit="1" customWidth="1"/>
    <col min="11017" max="11017" width="7.28515625" style="1" customWidth="1"/>
    <col min="11018" max="11019" width="7.7109375" style="1" customWidth="1"/>
    <col min="11020" max="11264" width="8.7109375" style="1"/>
    <col min="11265" max="11265" width="34.7109375" style="1" customWidth="1"/>
    <col min="11266" max="11266" width="7.28515625" style="1" bestFit="1" customWidth="1"/>
    <col min="11267" max="11267" width="7.28515625" style="1" customWidth="1"/>
    <col min="11268" max="11268" width="7.28515625" style="1" bestFit="1" customWidth="1"/>
    <col min="11269" max="11269" width="7.28515625" style="1" customWidth="1"/>
    <col min="11270" max="11270" width="7.28515625" style="1" bestFit="1" customWidth="1"/>
    <col min="11271" max="11271" width="7.28515625" style="1" customWidth="1"/>
    <col min="11272" max="11272" width="7.28515625" style="1" bestFit="1" customWidth="1"/>
    <col min="11273" max="11273" width="7.28515625" style="1" customWidth="1"/>
    <col min="11274" max="11275" width="7.7109375" style="1" customWidth="1"/>
    <col min="11276" max="11520" width="8.7109375" style="1"/>
    <col min="11521" max="11521" width="34.7109375" style="1" customWidth="1"/>
    <col min="11522" max="11522" width="7.28515625" style="1" bestFit="1" customWidth="1"/>
    <col min="11523" max="11523" width="7.28515625" style="1" customWidth="1"/>
    <col min="11524" max="11524" width="7.28515625" style="1" bestFit="1" customWidth="1"/>
    <col min="11525" max="11525" width="7.28515625" style="1" customWidth="1"/>
    <col min="11526" max="11526" width="7.28515625" style="1" bestFit="1" customWidth="1"/>
    <col min="11527" max="11527" width="7.28515625" style="1" customWidth="1"/>
    <col min="11528" max="11528" width="7.28515625" style="1" bestFit="1" customWidth="1"/>
    <col min="11529" max="11529" width="7.28515625" style="1" customWidth="1"/>
    <col min="11530" max="11531" width="7.7109375" style="1" customWidth="1"/>
    <col min="11532" max="11776" width="8.7109375" style="1"/>
    <col min="11777" max="11777" width="34.7109375" style="1" customWidth="1"/>
    <col min="11778" max="11778" width="7.28515625" style="1" bestFit="1" customWidth="1"/>
    <col min="11779" max="11779" width="7.28515625" style="1" customWidth="1"/>
    <col min="11780" max="11780" width="7.28515625" style="1" bestFit="1" customWidth="1"/>
    <col min="11781" max="11781" width="7.28515625" style="1" customWidth="1"/>
    <col min="11782" max="11782" width="7.28515625" style="1" bestFit="1" customWidth="1"/>
    <col min="11783" max="11783" width="7.28515625" style="1" customWidth="1"/>
    <col min="11784" max="11784" width="7.28515625" style="1" bestFit="1" customWidth="1"/>
    <col min="11785" max="11785" width="7.28515625" style="1" customWidth="1"/>
    <col min="11786" max="11787" width="7.7109375" style="1" customWidth="1"/>
    <col min="11788" max="12032" width="8.7109375" style="1"/>
    <col min="12033" max="12033" width="34.7109375" style="1" customWidth="1"/>
    <col min="12034" max="12034" width="7.28515625" style="1" bestFit="1" customWidth="1"/>
    <col min="12035" max="12035" width="7.28515625" style="1" customWidth="1"/>
    <col min="12036" max="12036" width="7.28515625" style="1" bestFit="1" customWidth="1"/>
    <col min="12037" max="12037" width="7.28515625" style="1" customWidth="1"/>
    <col min="12038" max="12038" width="7.28515625" style="1" bestFit="1" customWidth="1"/>
    <col min="12039" max="12039" width="7.28515625" style="1" customWidth="1"/>
    <col min="12040" max="12040" width="7.28515625" style="1" bestFit="1" customWidth="1"/>
    <col min="12041" max="12041" width="7.28515625" style="1" customWidth="1"/>
    <col min="12042" max="12043" width="7.7109375" style="1" customWidth="1"/>
    <col min="12044" max="12288" width="8.7109375" style="1"/>
    <col min="12289" max="12289" width="34.7109375" style="1" customWidth="1"/>
    <col min="12290" max="12290" width="7.28515625" style="1" bestFit="1" customWidth="1"/>
    <col min="12291" max="12291" width="7.28515625" style="1" customWidth="1"/>
    <col min="12292" max="12292" width="7.28515625" style="1" bestFit="1" customWidth="1"/>
    <col min="12293" max="12293" width="7.28515625" style="1" customWidth="1"/>
    <col min="12294" max="12294" width="7.28515625" style="1" bestFit="1" customWidth="1"/>
    <col min="12295" max="12295" width="7.28515625" style="1" customWidth="1"/>
    <col min="12296" max="12296" width="7.28515625" style="1" bestFit="1" customWidth="1"/>
    <col min="12297" max="12297" width="7.28515625" style="1" customWidth="1"/>
    <col min="12298" max="12299" width="7.7109375" style="1" customWidth="1"/>
    <col min="12300" max="12544" width="8.7109375" style="1"/>
    <col min="12545" max="12545" width="34.7109375" style="1" customWidth="1"/>
    <col min="12546" max="12546" width="7.28515625" style="1" bestFit="1" customWidth="1"/>
    <col min="12547" max="12547" width="7.28515625" style="1" customWidth="1"/>
    <col min="12548" max="12548" width="7.28515625" style="1" bestFit="1" customWidth="1"/>
    <col min="12549" max="12549" width="7.28515625" style="1" customWidth="1"/>
    <col min="12550" max="12550" width="7.28515625" style="1" bestFit="1" customWidth="1"/>
    <col min="12551" max="12551" width="7.28515625" style="1" customWidth="1"/>
    <col min="12552" max="12552" width="7.28515625" style="1" bestFit="1" customWidth="1"/>
    <col min="12553" max="12553" width="7.28515625" style="1" customWidth="1"/>
    <col min="12554" max="12555" width="7.7109375" style="1" customWidth="1"/>
    <col min="12556" max="12800" width="8.7109375" style="1"/>
    <col min="12801" max="12801" width="34.7109375" style="1" customWidth="1"/>
    <col min="12802" max="12802" width="7.28515625" style="1" bestFit="1" customWidth="1"/>
    <col min="12803" max="12803" width="7.28515625" style="1" customWidth="1"/>
    <col min="12804" max="12804" width="7.28515625" style="1" bestFit="1" customWidth="1"/>
    <col min="12805" max="12805" width="7.28515625" style="1" customWidth="1"/>
    <col min="12806" max="12806" width="7.28515625" style="1" bestFit="1" customWidth="1"/>
    <col min="12807" max="12807" width="7.28515625" style="1" customWidth="1"/>
    <col min="12808" max="12808" width="7.28515625" style="1" bestFit="1" customWidth="1"/>
    <col min="12809" max="12809" width="7.28515625" style="1" customWidth="1"/>
    <col min="12810" max="12811" width="7.7109375" style="1" customWidth="1"/>
    <col min="12812" max="13056" width="8.7109375" style="1"/>
    <col min="13057" max="13057" width="34.7109375" style="1" customWidth="1"/>
    <col min="13058" max="13058" width="7.28515625" style="1" bestFit="1" customWidth="1"/>
    <col min="13059" max="13059" width="7.28515625" style="1" customWidth="1"/>
    <col min="13060" max="13060" width="7.28515625" style="1" bestFit="1" customWidth="1"/>
    <col min="13061" max="13061" width="7.28515625" style="1" customWidth="1"/>
    <col min="13062" max="13062" width="7.28515625" style="1" bestFit="1" customWidth="1"/>
    <col min="13063" max="13063" width="7.28515625" style="1" customWidth="1"/>
    <col min="13064" max="13064" width="7.28515625" style="1" bestFit="1" customWidth="1"/>
    <col min="13065" max="13065" width="7.28515625" style="1" customWidth="1"/>
    <col min="13066" max="13067" width="7.7109375" style="1" customWidth="1"/>
    <col min="13068" max="13312" width="8.7109375" style="1"/>
    <col min="13313" max="13313" width="34.7109375" style="1" customWidth="1"/>
    <col min="13314" max="13314" width="7.28515625" style="1" bestFit="1" customWidth="1"/>
    <col min="13315" max="13315" width="7.28515625" style="1" customWidth="1"/>
    <col min="13316" max="13316" width="7.28515625" style="1" bestFit="1" customWidth="1"/>
    <col min="13317" max="13317" width="7.28515625" style="1" customWidth="1"/>
    <col min="13318" max="13318" width="7.28515625" style="1" bestFit="1" customWidth="1"/>
    <col min="13319" max="13319" width="7.28515625" style="1" customWidth="1"/>
    <col min="13320" max="13320" width="7.28515625" style="1" bestFit="1" customWidth="1"/>
    <col min="13321" max="13321" width="7.28515625" style="1" customWidth="1"/>
    <col min="13322" max="13323" width="7.7109375" style="1" customWidth="1"/>
    <col min="13324" max="13568" width="8.7109375" style="1"/>
    <col min="13569" max="13569" width="34.7109375" style="1" customWidth="1"/>
    <col min="13570" max="13570" width="7.28515625" style="1" bestFit="1" customWidth="1"/>
    <col min="13571" max="13571" width="7.28515625" style="1" customWidth="1"/>
    <col min="13572" max="13572" width="7.28515625" style="1" bestFit="1" customWidth="1"/>
    <col min="13573" max="13573" width="7.28515625" style="1" customWidth="1"/>
    <col min="13574" max="13574" width="7.28515625" style="1" bestFit="1" customWidth="1"/>
    <col min="13575" max="13575" width="7.28515625" style="1" customWidth="1"/>
    <col min="13576" max="13576" width="7.28515625" style="1" bestFit="1" customWidth="1"/>
    <col min="13577" max="13577" width="7.28515625" style="1" customWidth="1"/>
    <col min="13578" max="13579" width="7.7109375" style="1" customWidth="1"/>
    <col min="13580" max="13824" width="8.7109375" style="1"/>
    <col min="13825" max="13825" width="34.7109375" style="1" customWidth="1"/>
    <col min="13826" max="13826" width="7.28515625" style="1" bestFit="1" customWidth="1"/>
    <col min="13827" max="13827" width="7.28515625" style="1" customWidth="1"/>
    <col min="13828" max="13828" width="7.28515625" style="1" bestFit="1" customWidth="1"/>
    <col min="13829" max="13829" width="7.28515625" style="1" customWidth="1"/>
    <col min="13830" max="13830" width="7.28515625" style="1" bestFit="1" customWidth="1"/>
    <col min="13831" max="13831" width="7.28515625" style="1" customWidth="1"/>
    <col min="13832" max="13832" width="7.28515625" style="1" bestFit="1" customWidth="1"/>
    <col min="13833" max="13833" width="7.28515625" style="1" customWidth="1"/>
    <col min="13834" max="13835" width="7.7109375" style="1" customWidth="1"/>
    <col min="13836" max="14080" width="8.7109375" style="1"/>
    <col min="14081" max="14081" width="34.7109375" style="1" customWidth="1"/>
    <col min="14082" max="14082" width="7.28515625" style="1" bestFit="1" customWidth="1"/>
    <col min="14083" max="14083" width="7.28515625" style="1" customWidth="1"/>
    <col min="14084" max="14084" width="7.28515625" style="1" bestFit="1" customWidth="1"/>
    <col min="14085" max="14085" width="7.28515625" style="1" customWidth="1"/>
    <col min="14086" max="14086" width="7.28515625" style="1" bestFit="1" customWidth="1"/>
    <col min="14087" max="14087" width="7.28515625" style="1" customWidth="1"/>
    <col min="14088" max="14088" width="7.28515625" style="1" bestFit="1" customWidth="1"/>
    <col min="14089" max="14089" width="7.28515625" style="1" customWidth="1"/>
    <col min="14090" max="14091" width="7.7109375" style="1" customWidth="1"/>
    <col min="14092" max="14336" width="8.7109375" style="1"/>
    <col min="14337" max="14337" width="34.7109375" style="1" customWidth="1"/>
    <col min="14338" max="14338" width="7.28515625" style="1" bestFit="1" customWidth="1"/>
    <col min="14339" max="14339" width="7.28515625" style="1" customWidth="1"/>
    <col min="14340" max="14340" width="7.28515625" style="1" bestFit="1" customWidth="1"/>
    <col min="14341" max="14341" width="7.28515625" style="1" customWidth="1"/>
    <col min="14342" max="14342" width="7.28515625" style="1" bestFit="1" customWidth="1"/>
    <col min="14343" max="14343" width="7.28515625" style="1" customWidth="1"/>
    <col min="14344" max="14344" width="7.28515625" style="1" bestFit="1" customWidth="1"/>
    <col min="14345" max="14345" width="7.28515625" style="1" customWidth="1"/>
    <col min="14346" max="14347" width="7.7109375" style="1" customWidth="1"/>
    <col min="14348" max="14592" width="8.7109375" style="1"/>
    <col min="14593" max="14593" width="34.7109375" style="1" customWidth="1"/>
    <col min="14594" max="14594" width="7.28515625" style="1" bestFit="1" customWidth="1"/>
    <col min="14595" max="14595" width="7.28515625" style="1" customWidth="1"/>
    <col min="14596" max="14596" width="7.28515625" style="1" bestFit="1" customWidth="1"/>
    <col min="14597" max="14597" width="7.28515625" style="1" customWidth="1"/>
    <col min="14598" max="14598" width="7.28515625" style="1" bestFit="1" customWidth="1"/>
    <col min="14599" max="14599" width="7.28515625" style="1" customWidth="1"/>
    <col min="14600" max="14600" width="7.28515625" style="1" bestFit="1" customWidth="1"/>
    <col min="14601" max="14601" width="7.28515625" style="1" customWidth="1"/>
    <col min="14602" max="14603" width="7.7109375" style="1" customWidth="1"/>
    <col min="14604" max="14848" width="8.7109375" style="1"/>
    <col min="14849" max="14849" width="34.7109375" style="1" customWidth="1"/>
    <col min="14850" max="14850" width="7.28515625" style="1" bestFit="1" customWidth="1"/>
    <col min="14851" max="14851" width="7.28515625" style="1" customWidth="1"/>
    <col min="14852" max="14852" width="7.28515625" style="1" bestFit="1" customWidth="1"/>
    <col min="14853" max="14853" width="7.28515625" style="1" customWidth="1"/>
    <col min="14854" max="14854" width="7.28515625" style="1" bestFit="1" customWidth="1"/>
    <col min="14855" max="14855" width="7.28515625" style="1" customWidth="1"/>
    <col min="14856" max="14856" width="7.28515625" style="1" bestFit="1" customWidth="1"/>
    <col min="14857" max="14857" width="7.28515625" style="1" customWidth="1"/>
    <col min="14858" max="14859" width="7.7109375" style="1" customWidth="1"/>
    <col min="14860" max="15104" width="8.7109375" style="1"/>
    <col min="15105" max="15105" width="34.7109375" style="1" customWidth="1"/>
    <col min="15106" max="15106" width="7.28515625" style="1" bestFit="1" customWidth="1"/>
    <col min="15107" max="15107" width="7.28515625" style="1" customWidth="1"/>
    <col min="15108" max="15108" width="7.28515625" style="1" bestFit="1" customWidth="1"/>
    <col min="15109" max="15109" width="7.28515625" style="1" customWidth="1"/>
    <col min="15110" max="15110" width="7.28515625" style="1" bestFit="1" customWidth="1"/>
    <col min="15111" max="15111" width="7.28515625" style="1" customWidth="1"/>
    <col min="15112" max="15112" width="7.28515625" style="1" bestFit="1" customWidth="1"/>
    <col min="15113" max="15113" width="7.28515625" style="1" customWidth="1"/>
    <col min="15114" max="15115" width="7.7109375" style="1" customWidth="1"/>
    <col min="15116" max="15360" width="8.7109375" style="1"/>
    <col min="15361" max="15361" width="34.7109375" style="1" customWidth="1"/>
    <col min="15362" max="15362" width="7.28515625" style="1" bestFit="1" customWidth="1"/>
    <col min="15363" max="15363" width="7.28515625" style="1" customWidth="1"/>
    <col min="15364" max="15364" width="7.28515625" style="1" bestFit="1" customWidth="1"/>
    <col min="15365" max="15365" width="7.28515625" style="1" customWidth="1"/>
    <col min="15366" max="15366" width="7.28515625" style="1" bestFit="1" customWidth="1"/>
    <col min="15367" max="15367" width="7.28515625" style="1" customWidth="1"/>
    <col min="15368" max="15368" width="7.28515625" style="1" bestFit="1" customWidth="1"/>
    <col min="15369" max="15369" width="7.28515625" style="1" customWidth="1"/>
    <col min="15370" max="15371" width="7.7109375" style="1" customWidth="1"/>
    <col min="15372" max="15616" width="8.7109375" style="1"/>
    <col min="15617" max="15617" width="34.7109375" style="1" customWidth="1"/>
    <col min="15618" max="15618" width="7.28515625" style="1" bestFit="1" customWidth="1"/>
    <col min="15619" max="15619" width="7.28515625" style="1" customWidth="1"/>
    <col min="15620" max="15620" width="7.28515625" style="1" bestFit="1" customWidth="1"/>
    <col min="15621" max="15621" width="7.28515625" style="1" customWidth="1"/>
    <col min="15622" max="15622" width="7.28515625" style="1" bestFit="1" customWidth="1"/>
    <col min="15623" max="15623" width="7.28515625" style="1" customWidth="1"/>
    <col min="15624" max="15624" width="7.28515625" style="1" bestFit="1" customWidth="1"/>
    <col min="15625" max="15625" width="7.28515625" style="1" customWidth="1"/>
    <col min="15626" max="15627" width="7.7109375" style="1" customWidth="1"/>
    <col min="15628" max="15872" width="8.7109375" style="1"/>
    <col min="15873" max="15873" width="34.7109375" style="1" customWidth="1"/>
    <col min="15874" max="15874" width="7.28515625" style="1" bestFit="1" customWidth="1"/>
    <col min="15875" max="15875" width="7.28515625" style="1" customWidth="1"/>
    <col min="15876" max="15876" width="7.28515625" style="1" bestFit="1" customWidth="1"/>
    <col min="15877" max="15877" width="7.28515625" style="1" customWidth="1"/>
    <col min="15878" max="15878" width="7.28515625" style="1" bestFit="1" customWidth="1"/>
    <col min="15879" max="15879" width="7.28515625" style="1" customWidth="1"/>
    <col min="15880" max="15880" width="7.28515625" style="1" bestFit="1" customWidth="1"/>
    <col min="15881" max="15881" width="7.28515625" style="1" customWidth="1"/>
    <col min="15882" max="15883" width="7.7109375" style="1" customWidth="1"/>
    <col min="15884" max="16128" width="8.7109375" style="1"/>
    <col min="16129" max="16129" width="34.7109375" style="1" customWidth="1"/>
    <col min="16130" max="16130" width="7.28515625" style="1" bestFit="1" customWidth="1"/>
    <col min="16131" max="16131" width="7.28515625" style="1" customWidth="1"/>
    <col min="16132" max="16132" width="7.28515625" style="1" bestFit="1" customWidth="1"/>
    <col min="16133" max="16133" width="7.28515625" style="1" customWidth="1"/>
    <col min="16134" max="16134" width="7.28515625" style="1" bestFit="1" customWidth="1"/>
    <col min="16135" max="16135" width="7.28515625" style="1" customWidth="1"/>
    <col min="16136" max="16136" width="7.28515625" style="1" bestFit="1" customWidth="1"/>
    <col min="16137" max="16137" width="7.28515625" style="1" customWidth="1"/>
    <col min="16138" max="16139" width="7.7109375" style="1" customWidth="1"/>
    <col min="16140" max="16384" width="8.7109375" style="1"/>
  </cols>
  <sheetData>
    <row r="1" spans="1:11" s="44" customFormat="1" ht="20.25" x14ac:dyDescent="0.3">
      <c r="A1" s="52" t="s">
        <v>19</v>
      </c>
      <c r="B1" s="174" t="s">
        <v>166</v>
      </c>
      <c r="C1" s="174"/>
      <c r="D1" s="174"/>
      <c r="E1" s="175"/>
      <c r="F1" s="175"/>
      <c r="G1" s="175"/>
      <c r="H1" s="175"/>
      <c r="I1" s="175"/>
      <c r="J1" s="175"/>
      <c r="K1" s="175"/>
    </row>
    <row r="2" spans="1:11" s="44" customFormat="1" ht="20.25" x14ac:dyDescent="0.3">
      <c r="A2" s="52" t="s">
        <v>21</v>
      </c>
      <c r="B2" s="176" t="s">
        <v>3</v>
      </c>
      <c r="C2" s="174"/>
      <c r="D2" s="174"/>
      <c r="E2" s="177"/>
      <c r="F2" s="177"/>
      <c r="G2" s="177"/>
      <c r="H2" s="177"/>
      <c r="I2" s="177"/>
      <c r="J2" s="177"/>
      <c r="K2" s="177"/>
    </row>
    <row r="4" spans="1:11" ht="15.75" x14ac:dyDescent="0.25">
      <c r="A4" s="122" t="s">
        <v>27</v>
      </c>
      <c r="B4" s="170" t="s">
        <v>4</v>
      </c>
      <c r="C4" s="172"/>
      <c r="D4" s="172"/>
      <c r="E4" s="171"/>
      <c r="F4" s="170" t="s">
        <v>167</v>
      </c>
      <c r="G4" s="172"/>
      <c r="H4" s="172"/>
      <c r="I4" s="171"/>
      <c r="J4" s="170" t="s">
        <v>168</v>
      </c>
      <c r="K4" s="171"/>
    </row>
    <row r="5" spans="1:11" x14ac:dyDescent="0.2">
      <c r="A5" s="16"/>
      <c r="B5" s="170">
        <f>VALUE(RIGHT($B$2, 4))</f>
        <v>2020</v>
      </c>
      <c r="C5" s="171"/>
      <c r="D5" s="170">
        <f>B5-1</f>
        <v>2019</v>
      </c>
      <c r="E5" s="178"/>
      <c r="F5" s="170">
        <f>B5</f>
        <v>2020</v>
      </c>
      <c r="G5" s="178"/>
      <c r="H5" s="170">
        <f>D5</f>
        <v>2019</v>
      </c>
      <c r="I5" s="178"/>
      <c r="J5" s="13" t="s">
        <v>8</v>
      </c>
      <c r="K5" s="14" t="s">
        <v>5</v>
      </c>
    </row>
    <row r="6" spans="1:11" x14ac:dyDescent="0.2">
      <c r="A6" s="123" t="s">
        <v>27</v>
      </c>
      <c r="B6" s="124" t="s">
        <v>169</v>
      </c>
      <c r="C6" s="125" t="s">
        <v>170</v>
      </c>
      <c r="D6" s="124" t="s">
        <v>169</v>
      </c>
      <c r="E6" s="126" t="s">
        <v>170</v>
      </c>
      <c r="F6" s="125" t="s">
        <v>169</v>
      </c>
      <c r="G6" s="125" t="s">
        <v>170</v>
      </c>
      <c r="H6" s="124" t="s">
        <v>169</v>
      </c>
      <c r="I6" s="126" t="s">
        <v>170</v>
      </c>
      <c r="J6" s="124"/>
      <c r="K6" s="126"/>
    </row>
    <row r="7" spans="1:11" ht="15" x14ac:dyDescent="0.25">
      <c r="A7" s="20" t="s">
        <v>171</v>
      </c>
      <c r="B7" s="55">
        <v>4</v>
      </c>
      <c r="C7" s="127">
        <f>IF(B12=0, "-", B7/B12)</f>
        <v>4.0816326530612242E-2</v>
      </c>
      <c r="D7" s="55">
        <v>2</v>
      </c>
      <c r="E7" s="119">
        <f>IF(D12=0, "-", D7/D12)</f>
        <v>1.015228426395939E-2</v>
      </c>
      <c r="F7" s="128">
        <v>22</v>
      </c>
      <c r="G7" s="127">
        <f>IF(F12=0, "-", F7/F12)</f>
        <v>5.4455445544554455E-2</v>
      </c>
      <c r="H7" s="55">
        <v>41</v>
      </c>
      <c r="I7" s="119">
        <f>IF(H12=0, "-", H7/H12)</f>
        <v>5.2429667519181586E-2</v>
      </c>
      <c r="J7" s="118">
        <f>IF(D7=0, "-", IF((B7-D7)/D7&lt;10, (B7-D7)/D7, "&gt;999%"))</f>
        <v>1</v>
      </c>
      <c r="K7" s="119">
        <f>IF(H7=0, "-", IF((F7-H7)/H7&lt;10, (F7-H7)/H7, "&gt;999%"))</f>
        <v>-0.46341463414634149</v>
      </c>
    </row>
    <row r="8" spans="1:11" ht="15" x14ac:dyDescent="0.25">
      <c r="A8" s="20" t="s">
        <v>172</v>
      </c>
      <c r="B8" s="55">
        <v>0</v>
      </c>
      <c r="C8" s="127">
        <f>IF(B12=0, "-", B8/B12)</f>
        <v>0</v>
      </c>
      <c r="D8" s="55">
        <v>0</v>
      </c>
      <c r="E8" s="119">
        <f>IF(D12=0, "-", D8/D12)</f>
        <v>0</v>
      </c>
      <c r="F8" s="128">
        <v>0</v>
      </c>
      <c r="G8" s="127">
        <f>IF(F12=0, "-", F8/F12)</f>
        <v>0</v>
      </c>
      <c r="H8" s="55">
        <v>2</v>
      </c>
      <c r="I8" s="119">
        <f>IF(H12=0, "-", H8/H12)</f>
        <v>2.5575447570332483E-3</v>
      </c>
      <c r="J8" s="118" t="str">
        <f>IF(D8=0, "-", IF((B8-D8)/D8&lt;10, (B8-D8)/D8, "&gt;999%"))</f>
        <v>-</v>
      </c>
      <c r="K8" s="119">
        <f>IF(H8=0, "-", IF((F8-H8)/H8&lt;10, (F8-H8)/H8, "&gt;999%"))</f>
        <v>-1</v>
      </c>
    </row>
    <row r="9" spans="1:11" ht="15" x14ac:dyDescent="0.25">
      <c r="A9" s="20" t="s">
        <v>173</v>
      </c>
      <c r="B9" s="55">
        <v>57</v>
      </c>
      <c r="C9" s="127">
        <f>IF(B12=0, "-", B9/B12)</f>
        <v>0.58163265306122447</v>
      </c>
      <c r="D9" s="55">
        <v>168</v>
      </c>
      <c r="E9" s="119">
        <f>IF(D12=0, "-", D9/D12)</f>
        <v>0.85279187817258884</v>
      </c>
      <c r="F9" s="128">
        <v>299</v>
      </c>
      <c r="G9" s="127">
        <f>IF(F12=0, "-", F9/F12)</f>
        <v>0.74009900990099009</v>
      </c>
      <c r="H9" s="55">
        <v>639</v>
      </c>
      <c r="I9" s="119">
        <f>IF(H12=0, "-", H9/H12)</f>
        <v>0.81713554987212278</v>
      </c>
      <c r="J9" s="118">
        <f>IF(D9=0, "-", IF((B9-D9)/D9&lt;10, (B9-D9)/D9, "&gt;999%"))</f>
        <v>-0.6607142857142857</v>
      </c>
      <c r="K9" s="119">
        <f>IF(H9=0, "-", IF((F9-H9)/H9&lt;10, (F9-H9)/H9, "&gt;999%"))</f>
        <v>-0.53208137715179971</v>
      </c>
    </row>
    <row r="10" spans="1:11" ht="15" x14ac:dyDescent="0.25">
      <c r="A10" s="20" t="s">
        <v>174</v>
      </c>
      <c r="B10" s="55">
        <v>37</v>
      </c>
      <c r="C10" s="127">
        <f>IF(B12=0, "-", B10/B12)</f>
        <v>0.37755102040816324</v>
      </c>
      <c r="D10" s="55">
        <v>27</v>
      </c>
      <c r="E10" s="119">
        <f>IF(D12=0, "-", D10/D12)</f>
        <v>0.13705583756345177</v>
      </c>
      <c r="F10" s="128">
        <v>83</v>
      </c>
      <c r="G10" s="127">
        <f>IF(F12=0, "-", F10/F12)</f>
        <v>0.20544554455445543</v>
      </c>
      <c r="H10" s="55">
        <v>100</v>
      </c>
      <c r="I10" s="119">
        <f>IF(H12=0, "-", H10/H12)</f>
        <v>0.12787723785166241</v>
      </c>
      <c r="J10" s="118">
        <f>IF(D10=0, "-", IF((B10-D10)/D10&lt;10, (B10-D10)/D10, "&gt;999%"))</f>
        <v>0.37037037037037035</v>
      </c>
      <c r="K10" s="119">
        <f>IF(H10=0, "-", IF((F10-H10)/H10&lt;10, (F10-H10)/H10, "&gt;999%"))</f>
        <v>-0.17</v>
      </c>
    </row>
    <row r="11" spans="1:11" x14ac:dyDescent="0.2">
      <c r="A11" s="129"/>
      <c r="B11" s="82"/>
      <c r="D11" s="82"/>
      <c r="E11" s="86"/>
      <c r="F11" s="130"/>
      <c r="H11" s="82"/>
      <c r="I11" s="86"/>
      <c r="J11" s="85"/>
      <c r="K11" s="86"/>
    </row>
    <row r="12" spans="1:11" s="38" customFormat="1" x14ac:dyDescent="0.2">
      <c r="A12" s="131" t="s">
        <v>175</v>
      </c>
      <c r="B12" s="32">
        <f>SUM(B7:B11)</f>
        <v>98</v>
      </c>
      <c r="C12" s="132">
        <f>B12/24634</f>
        <v>3.978241454899732E-3</v>
      </c>
      <c r="D12" s="32">
        <f>SUM(D7:D11)</f>
        <v>197</v>
      </c>
      <c r="E12" s="133">
        <f>D12/25100</f>
        <v>7.8486055776892435E-3</v>
      </c>
      <c r="F12" s="121">
        <f>SUM(F7:F11)</f>
        <v>404</v>
      </c>
      <c r="G12" s="134">
        <f>F12/91758</f>
        <v>4.4028858519148195E-3</v>
      </c>
      <c r="H12" s="32">
        <f>SUM(H7:H11)</f>
        <v>782</v>
      </c>
      <c r="I12" s="133">
        <f>H12/113881</f>
        <v>6.8668171161124329E-3</v>
      </c>
      <c r="J12" s="35">
        <f>IF(D12=0, "-", IF((B12-D12)/D12&lt;10, (B12-D12)/D12, "&gt;999%"))</f>
        <v>-0.5025380710659898</v>
      </c>
      <c r="K12" s="36">
        <f>IF(H12=0, "-", IF((F12-H12)/H12&lt;10, (F12-H12)/H12, "&gt;999%"))</f>
        <v>-0.48337595907928388</v>
      </c>
    </row>
    <row r="13" spans="1:11" x14ac:dyDescent="0.2">
      <c r="B13" s="130"/>
      <c r="D13" s="130"/>
      <c r="F13" s="130"/>
      <c r="H13" s="130"/>
    </row>
    <row r="14" spans="1:11" s="38" customFormat="1" x14ac:dyDescent="0.2">
      <c r="A14" s="131" t="s">
        <v>175</v>
      </c>
      <c r="B14" s="32">
        <v>98</v>
      </c>
      <c r="C14" s="132">
        <f>B14/24634</f>
        <v>3.978241454899732E-3</v>
      </c>
      <c r="D14" s="32">
        <v>197</v>
      </c>
      <c r="E14" s="133">
        <f>D14/25100</f>
        <v>7.8486055776892435E-3</v>
      </c>
      <c r="F14" s="121">
        <v>404</v>
      </c>
      <c r="G14" s="134">
        <f>F14/91758</f>
        <v>4.4028858519148195E-3</v>
      </c>
      <c r="H14" s="32">
        <v>782</v>
      </c>
      <c r="I14" s="133">
        <f>H14/113881</f>
        <v>6.8668171161124329E-3</v>
      </c>
      <c r="J14" s="35">
        <f>IF(D14=0, "-", IF((B14-D14)/D14&lt;10, (B14-D14)/D14, "&gt;999%"))</f>
        <v>-0.5025380710659898</v>
      </c>
      <c r="K14" s="36">
        <f>IF(H14=0, "-", IF((F14-H14)/H14&lt;10, (F14-H14)/H14, "&gt;999%"))</f>
        <v>-0.48337595907928388</v>
      </c>
    </row>
    <row r="15" spans="1:11" x14ac:dyDescent="0.2">
      <c r="B15" s="130"/>
      <c r="D15" s="130"/>
      <c r="F15" s="130"/>
      <c r="H15" s="130"/>
    </row>
    <row r="16" spans="1:11" ht="15.75" x14ac:dyDescent="0.25">
      <c r="A16" s="122" t="s">
        <v>28</v>
      </c>
      <c r="B16" s="170" t="s">
        <v>4</v>
      </c>
      <c r="C16" s="172"/>
      <c r="D16" s="172"/>
      <c r="E16" s="171"/>
      <c r="F16" s="170" t="s">
        <v>167</v>
      </c>
      <c r="G16" s="172"/>
      <c r="H16" s="172"/>
      <c r="I16" s="171"/>
      <c r="J16" s="170" t="s">
        <v>168</v>
      </c>
      <c r="K16" s="171"/>
    </row>
    <row r="17" spans="1:11" x14ac:dyDescent="0.2">
      <c r="A17" s="16"/>
      <c r="B17" s="170">
        <f>VALUE(RIGHT($B$2, 4))</f>
        <v>2020</v>
      </c>
      <c r="C17" s="171"/>
      <c r="D17" s="170">
        <f>B17-1</f>
        <v>2019</v>
      </c>
      <c r="E17" s="178"/>
      <c r="F17" s="170">
        <f>B17</f>
        <v>2020</v>
      </c>
      <c r="G17" s="178"/>
      <c r="H17" s="170">
        <f>D17</f>
        <v>2019</v>
      </c>
      <c r="I17" s="178"/>
      <c r="J17" s="13" t="s">
        <v>8</v>
      </c>
      <c r="K17" s="14" t="s">
        <v>5</v>
      </c>
    </row>
    <row r="18" spans="1:11" x14ac:dyDescent="0.2">
      <c r="A18" s="123" t="s">
        <v>176</v>
      </c>
      <c r="B18" s="124" t="s">
        <v>169</v>
      </c>
      <c r="C18" s="125" t="s">
        <v>170</v>
      </c>
      <c r="D18" s="124" t="s">
        <v>169</v>
      </c>
      <c r="E18" s="126" t="s">
        <v>170</v>
      </c>
      <c r="F18" s="125" t="s">
        <v>169</v>
      </c>
      <c r="G18" s="125" t="s">
        <v>170</v>
      </c>
      <c r="H18" s="124" t="s">
        <v>169</v>
      </c>
      <c r="I18" s="126" t="s">
        <v>170</v>
      </c>
      <c r="J18" s="124"/>
      <c r="K18" s="126"/>
    </row>
    <row r="19" spans="1:11" ht="15" x14ac:dyDescent="0.25">
      <c r="A19" s="20" t="s">
        <v>177</v>
      </c>
      <c r="B19" s="55">
        <v>13</v>
      </c>
      <c r="C19" s="127">
        <f>IF(B35=0, "-", B19/B35)</f>
        <v>1.9786910197869101E-2</v>
      </c>
      <c r="D19" s="55">
        <v>0</v>
      </c>
      <c r="E19" s="119">
        <f>IF(D35=0, "-", D19/D35)</f>
        <v>0</v>
      </c>
      <c r="F19" s="128">
        <v>23</v>
      </c>
      <c r="G19" s="127">
        <f>IF(F35=0, "-", F19/F35)</f>
        <v>6.2910284463894971E-3</v>
      </c>
      <c r="H19" s="55">
        <v>0</v>
      </c>
      <c r="I19" s="119">
        <f>IF(H35=0, "-", H19/H35)</f>
        <v>0</v>
      </c>
      <c r="J19" s="118" t="str">
        <f t="shared" ref="J19:J33" si="0">IF(D19=0, "-", IF((B19-D19)/D19&lt;10, (B19-D19)/D19, "&gt;999%"))</f>
        <v>-</v>
      </c>
      <c r="K19" s="119" t="str">
        <f t="shared" ref="K19:K33" si="1">IF(H19=0, "-", IF((F19-H19)/H19&lt;10, (F19-H19)/H19, "&gt;999%"))</f>
        <v>-</v>
      </c>
    </row>
    <row r="20" spans="1:11" ht="15" x14ac:dyDescent="0.25">
      <c r="A20" s="20" t="s">
        <v>178</v>
      </c>
      <c r="B20" s="55">
        <v>0</v>
      </c>
      <c r="C20" s="127">
        <f>IF(B35=0, "-", B20/B35)</f>
        <v>0</v>
      </c>
      <c r="D20" s="55">
        <v>0</v>
      </c>
      <c r="E20" s="119">
        <f>IF(D35=0, "-", D20/D35)</f>
        <v>0</v>
      </c>
      <c r="F20" s="128">
        <v>0</v>
      </c>
      <c r="G20" s="127">
        <f>IF(F35=0, "-", F20/F35)</f>
        <v>0</v>
      </c>
      <c r="H20" s="55">
        <v>6</v>
      </c>
      <c r="I20" s="119">
        <f>IF(H35=0, "-", H20/H35)</f>
        <v>8.6268871315600291E-4</v>
      </c>
      <c r="J20" s="118" t="str">
        <f t="shared" si="0"/>
        <v>-</v>
      </c>
      <c r="K20" s="119">
        <f t="shared" si="1"/>
        <v>-1</v>
      </c>
    </row>
    <row r="21" spans="1:11" ht="15" x14ac:dyDescent="0.25">
      <c r="A21" s="20" t="s">
        <v>179</v>
      </c>
      <c r="B21" s="55">
        <v>5</v>
      </c>
      <c r="C21" s="127">
        <f>IF(B35=0, "-", B21/B35)</f>
        <v>7.6103500761035003E-3</v>
      </c>
      <c r="D21" s="55">
        <v>4</v>
      </c>
      <c r="E21" s="119">
        <f>IF(D35=0, "-", D21/D35)</f>
        <v>2.6954177897574125E-3</v>
      </c>
      <c r="F21" s="128">
        <v>22</v>
      </c>
      <c r="G21" s="127">
        <f>IF(F35=0, "-", F21/F35)</f>
        <v>6.0175054704595188E-3</v>
      </c>
      <c r="H21" s="55">
        <v>63</v>
      </c>
      <c r="I21" s="119">
        <f>IF(H35=0, "-", H21/H35)</f>
        <v>9.0582314881380299E-3</v>
      </c>
      <c r="J21" s="118">
        <f t="shared" si="0"/>
        <v>0.25</v>
      </c>
      <c r="K21" s="119">
        <f t="shared" si="1"/>
        <v>-0.65079365079365081</v>
      </c>
    </row>
    <row r="22" spans="1:11" ht="15" x14ac:dyDescent="0.25">
      <c r="A22" s="20" t="s">
        <v>180</v>
      </c>
      <c r="B22" s="55">
        <v>18</v>
      </c>
      <c r="C22" s="127">
        <f>IF(B35=0, "-", B22/B35)</f>
        <v>2.7397260273972601E-2</v>
      </c>
      <c r="D22" s="55">
        <v>171</v>
      </c>
      <c r="E22" s="119">
        <f>IF(D35=0, "-", D22/D35)</f>
        <v>0.11522911051212938</v>
      </c>
      <c r="F22" s="128">
        <v>272</v>
      </c>
      <c r="G22" s="127">
        <f>IF(F35=0, "-", F22/F35)</f>
        <v>7.4398249452954049E-2</v>
      </c>
      <c r="H22" s="55">
        <v>685</v>
      </c>
      <c r="I22" s="119">
        <f>IF(H35=0, "-", H22/H35)</f>
        <v>9.8490294751977001E-2</v>
      </c>
      <c r="J22" s="118">
        <f t="shared" si="0"/>
        <v>-0.89473684210526316</v>
      </c>
      <c r="K22" s="119">
        <f t="shared" si="1"/>
        <v>-0.60291970802919703</v>
      </c>
    </row>
    <row r="23" spans="1:11" ht="15" x14ac:dyDescent="0.25">
      <c r="A23" s="20" t="s">
        <v>181</v>
      </c>
      <c r="B23" s="55">
        <v>0</v>
      </c>
      <c r="C23" s="127">
        <f>IF(B35=0, "-", B23/B35)</f>
        <v>0</v>
      </c>
      <c r="D23" s="55">
        <v>317</v>
      </c>
      <c r="E23" s="119">
        <f>IF(D35=0, "-", D23/D35)</f>
        <v>0.21361185983827494</v>
      </c>
      <c r="F23" s="128">
        <v>5</v>
      </c>
      <c r="G23" s="127">
        <f>IF(F35=0, "-", F23/F35)</f>
        <v>1.3676148796498905E-3</v>
      </c>
      <c r="H23" s="55">
        <v>1669</v>
      </c>
      <c r="I23" s="119">
        <f>IF(H35=0, "-", H23/H35)</f>
        <v>0.23997124370956147</v>
      </c>
      <c r="J23" s="118">
        <f t="shared" si="0"/>
        <v>-1</v>
      </c>
      <c r="K23" s="119">
        <f t="shared" si="1"/>
        <v>-0.9970041941282205</v>
      </c>
    </row>
    <row r="24" spans="1:11" ht="15" x14ac:dyDescent="0.25">
      <c r="A24" s="20" t="s">
        <v>182</v>
      </c>
      <c r="B24" s="55">
        <v>108</v>
      </c>
      <c r="C24" s="127">
        <f>IF(B35=0, "-", B24/B35)</f>
        <v>0.16438356164383561</v>
      </c>
      <c r="D24" s="55">
        <v>102</v>
      </c>
      <c r="E24" s="119">
        <f>IF(D35=0, "-", D24/D35)</f>
        <v>6.8733153638814021E-2</v>
      </c>
      <c r="F24" s="128">
        <v>566</v>
      </c>
      <c r="G24" s="127">
        <f>IF(F35=0, "-", F24/F35)</f>
        <v>0.15481400437636761</v>
      </c>
      <c r="H24" s="55">
        <v>509</v>
      </c>
      <c r="I24" s="119">
        <f>IF(H35=0, "-", H24/H35)</f>
        <v>7.3184759166067578E-2</v>
      </c>
      <c r="J24" s="118">
        <f t="shared" si="0"/>
        <v>5.8823529411764705E-2</v>
      </c>
      <c r="K24" s="119">
        <f t="shared" si="1"/>
        <v>0.11198428290766209</v>
      </c>
    </row>
    <row r="25" spans="1:11" ht="15" x14ac:dyDescent="0.25">
      <c r="A25" s="20" t="s">
        <v>183</v>
      </c>
      <c r="B25" s="55">
        <v>63</v>
      </c>
      <c r="C25" s="127">
        <f>IF(B35=0, "-", B25/B35)</f>
        <v>9.5890410958904104E-2</v>
      </c>
      <c r="D25" s="55">
        <v>212</v>
      </c>
      <c r="E25" s="119">
        <f>IF(D35=0, "-", D25/D35)</f>
        <v>0.14285714285714285</v>
      </c>
      <c r="F25" s="128">
        <v>317</v>
      </c>
      <c r="G25" s="127">
        <f>IF(F35=0, "-", F25/F35)</f>
        <v>8.6706783369803059E-2</v>
      </c>
      <c r="H25" s="55">
        <v>1230</v>
      </c>
      <c r="I25" s="119">
        <f>IF(H35=0, "-", H25/H35)</f>
        <v>0.17685118619698059</v>
      </c>
      <c r="J25" s="118">
        <f t="shared" si="0"/>
        <v>-0.70283018867924529</v>
      </c>
      <c r="K25" s="119">
        <f t="shared" si="1"/>
        <v>-0.74227642276422767</v>
      </c>
    </row>
    <row r="26" spans="1:11" ht="15" x14ac:dyDescent="0.25">
      <c r="A26" s="20" t="s">
        <v>184</v>
      </c>
      <c r="B26" s="55">
        <v>149</v>
      </c>
      <c r="C26" s="127">
        <f>IF(B35=0, "-", B26/B35)</f>
        <v>0.22678843226788431</v>
      </c>
      <c r="D26" s="55">
        <v>142</v>
      </c>
      <c r="E26" s="119">
        <f>IF(D35=0, "-", D26/D35)</f>
        <v>9.5687331536388143E-2</v>
      </c>
      <c r="F26" s="128">
        <v>748</v>
      </c>
      <c r="G26" s="127">
        <f>IF(F35=0, "-", F26/F35)</f>
        <v>0.20459518599562362</v>
      </c>
      <c r="H26" s="55">
        <v>513</v>
      </c>
      <c r="I26" s="119">
        <f>IF(H35=0, "-", H26/H35)</f>
        <v>7.375988497483825E-2</v>
      </c>
      <c r="J26" s="118">
        <f t="shared" si="0"/>
        <v>4.9295774647887321E-2</v>
      </c>
      <c r="K26" s="119">
        <f t="shared" si="1"/>
        <v>0.45808966861598438</v>
      </c>
    </row>
    <row r="27" spans="1:11" ht="15" x14ac:dyDescent="0.25">
      <c r="A27" s="20" t="s">
        <v>185</v>
      </c>
      <c r="B27" s="55">
        <v>1</v>
      </c>
      <c r="C27" s="127">
        <f>IF(B35=0, "-", B27/B35)</f>
        <v>1.5220700152207001E-3</v>
      </c>
      <c r="D27" s="55">
        <v>23</v>
      </c>
      <c r="E27" s="119">
        <f>IF(D35=0, "-", D27/D35)</f>
        <v>1.5498652291105121E-2</v>
      </c>
      <c r="F27" s="128">
        <v>9</v>
      </c>
      <c r="G27" s="127">
        <f>IF(F35=0, "-", F27/F35)</f>
        <v>2.4617067833698032E-3</v>
      </c>
      <c r="H27" s="55">
        <v>80</v>
      </c>
      <c r="I27" s="119">
        <f>IF(H35=0, "-", H27/H35)</f>
        <v>1.1502516175413372E-2</v>
      </c>
      <c r="J27" s="118">
        <f t="shared" si="0"/>
        <v>-0.95652173913043481</v>
      </c>
      <c r="K27" s="119">
        <f t="shared" si="1"/>
        <v>-0.88749999999999996</v>
      </c>
    </row>
    <row r="28" spans="1:11" ht="15" x14ac:dyDescent="0.25">
      <c r="A28" s="20" t="s">
        <v>186</v>
      </c>
      <c r="B28" s="55">
        <v>11</v>
      </c>
      <c r="C28" s="127">
        <f>IF(B35=0, "-", B28/B35)</f>
        <v>1.6742770167427701E-2</v>
      </c>
      <c r="D28" s="55">
        <v>8</v>
      </c>
      <c r="E28" s="119">
        <f>IF(D35=0, "-", D28/D35)</f>
        <v>5.3908355795148251E-3</v>
      </c>
      <c r="F28" s="128">
        <v>42</v>
      </c>
      <c r="G28" s="127">
        <f>IF(F35=0, "-", F28/F35)</f>
        <v>1.1487964989059081E-2</v>
      </c>
      <c r="H28" s="55">
        <v>48</v>
      </c>
      <c r="I28" s="119">
        <f>IF(H35=0, "-", H28/H35)</f>
        <v>6.9015097052480233E-3</v>
      </c>
      <c r="J28" s="118">
        <f t="shared" si="0"/>
        <v>0.375</v>
      </c>
      <c r="K28" s="119">
        <f t="shared" si="1"/>
        <v>-0.125</v>
      </c>
    </row>
    <row r="29" spans="1:11" ht="15" x14ac:dyDescent="0.25">
      <c r="A29" s="20" t="s">
        <v>187</v>
      </c>
      <c r="B29" s="55">
        <v>30</v>
      </c>
      <c r="C29" s="127">
        <f>IF(B35=0, "-", B29/B35)</f>
        <v>4.5662100456621002E-2</v>
      </c>
      <c r="D29" s="55">
        <v>1</v>
      </c>
      <c r="E29" s="119">
        <f>IF(D35=0, "-", D29/D35)</f>
        <v>6.7385444743935314E-4</v>
      </c>
      <c r="F29" s="128">
        <v>192</v>
      </c>
      <c r="G29" s="127">
        <f>IF(F35=0, "-", F29/F35)</f>
        <v>5.2516411378555797E-2</v>
      </c>
      <c r="H29" s="55">
        <v>35</v>
      </c>
      <c r="I29" s="119">
        <f>IF(H35=0, "-", H29/H35)</f>
        <v>5.0323508267433505E-3</v>
      </c>
      <c r="J29" s="118" t="str">
        <f t="shared" si="0"/>
        <v>&gt;999%</v>
      </c>
      <c r="K29" s="119">
        <f t="shared" si="1"/>
        <v>4.4857142857142858</v>
      </c>
    </row>
    <row r="30" spans="1:11" ht="15" x14ac:dyDescent="0.25">
      <c r="A30" s="20" t="s">
        <v>188</v>
      </c>
      <c r="B30" s="55">
        <v>138</v>
      </c>
      <c r="C30" s="127">
        <f>IF(B35=0, "-", B30/B35)</f>
        <v>0.21004566210045661</v>
      </c>
      <c r="D30" s="55">
        <v>129</v>
      </c>
      <c r="E30" s="119">
        <f>IF(D35=0, "-", D30/D35)</f>
        <v>8.6927223719676552E-2</v>
      </c>
      <c r="F30" s="128">
        <v>520</v>
      </c>
      <c r="G30" s="127">
        <f>IF(F35=0, "-", F30/F35)</f>
        <v>0.14223194748358861</v>
      </c>
      <c r="H30" s="55">
        <v>548</v>
      </c>
      <c r="I30" s="119">
        <f>IF(H35=0, "-", H30/H35)</f>
        <v>7.8792235801581595E-2</v>
      </c>
      <c r="J30" s="118">
        <f t="shared" si="0"/>
        <v>6.9767441860465115E-2</v>
      </c>
      <c r="K30" s="119">
        <f t="shared" si="1"/>
        <v>-5.1094890510948905E-2</v>
      </c>
    </row>
    <row r="31" spans="1:11" ht="15" x14ac:dyDescent="0.25">
      <c r="A31" s="20" t="s">
        <v>189</v>
      </c>
      <c r="B31" s="55">
        <v>0</v>
      </c>
      <c r="C31" s="127">
        <f>IF(B35=0, "-", B31/B35)</f>
        <v>0</v>
      </c>
      <c r="D31" s="55">
        <v>8</v>
      </c>
      <c r="E31" s="119">
        <f>IF(D35=0, "-", D31/D35)</f>
        <v>5.3908355795148251E-3</v>
      </c>
      <c r="F31" s="128">
        <v>36</v>
      </c>
      <c r="G31" s="127">
        <f>IF(F35=0, "-", F31/F35)</f>
        <v>9.8468271334792128E-3</v>
      </c>
      <c r="H31" s="55">
        <v>41</v>
      </c>
      <c r="I31" s="119">
        <f>IF(H35=0, "-", H31/H35)</f>
        <v>5.895039539899353E-3</v>
      </c>
      <c r="J31" s="118">
        <f t="shared" si="0"/>
        <v>-1</v>
      </c>
      <c r="K31" s="119">
        <f t="shared" si="1"/>
        <v>-0.12195121951219512</v>
      </c>
    </row>
    <row r="32" spans="1:11" ht="15" x14ac:dyDescent="0.25">
      <c r="A32" s="20" t="s">
        <v>190</v>
      </c>
      <c r="B32" s="55">
        <v>28</v>
      </c>
      <c r="C32" s="127">
        <f>IF(B35=0, "-", B32/B35)</f>
        <v>4.2617960426179602E-2</v>
      </c>
      <c r="D32" s="55">
        <v>205</v>
      </c>
      <c r="E32" s="119">
        <f>IF(D35=0, "-", D32/D35)</f>
        <v>0.13814016172506738</v>
      </c>
      <c r="F32" s="128">
        <v>567</v>
      </c>
      <c r="G32" s="127">
        <f>IF(F35=0, "-", F32/F35)</f>
        <v>0.15508752735229758</v>
      </c>
      <c r="H32" s="55">
        <v>880</v>
      </c>
      <c r="I32" s="119">
        <f>IF(H35=0, "-", H32/H35)</f>
        <v>0.12652767792954708</v>
      </c>
      <c r="J32" s="118">
        <f t="shared" si="0"/>
        <v>-0.86341463414634145</v>
      </c>
      <c r="K32" s="119">
        <f t="shared" si="1"/>
        <v>-0.35568181818181815</v>
      </c>
    </row>
    <row r="33" spans="1:11" ht="15" x14ac:dyDescent="0.25">
      <c r="A33" s="20" t="s">
        <v>191</v>
      </c>
      <c r="B33" s="55">
        <v>93</v>
      </c>
      <c r="C33" s="127">
        <f>IF(B35=0, "-", B33/B35)</f>
        <v>0.14155251141552511</v>
      </c>
      <c r="D33" s="55">
        <v>162</v>
      </c>
      <c r="E33" s="119">
        <f>IF(D35=0, "-", D33/D35)</f>
        <v>0.1091644204851752</v>
      </c>
      <c r="F33" s="128">
        <v>337</v>
      </c>
      <c r="G33" s="127">
        <f>IF(F35=0, "-", F33/F35)</f>
        <v>9.2177242888402622E-2</v>
      </c>
      <c r="H33" s="55">
        <v>648</v>
      </c>
      <c r="I33" s="119">
        <f>IF(H35=0, "-", H33/H35)</f>
        <v>9.3170381020848306E-2</v>
      </c>
      <c r="J33" s="118">
        <f t="shared" si="0"/>
        <v>-0.42592592592592593</v>
      </c>
      <c r="K33" s="119">
        <f t="shared" si="1"/>
        <v>-0.47993827160493829</v>
      </c>
    </row>
    <row r="34" spans="1:11" x14ac:dyDescent="0.2">
      <c r="A34" s="129"/>
      <c r="B34" s="82"/>
      <c r="D34" s="82"/>
      <c r="E34" s="86"/>
      <c r="F34" s="130"/>
      <c r="H34" s="82"/>
      <c r="I34" s="86"/>
      <c r="J34" s="85"/>
      <c r="K34" s="86"/>
    </row>
    <row r="35" spans="1:11" s="38" customFormat="1" x14ac:dyDescent="0.2">
      <c r="A35" s="131" t="s">
        <v>192</v>
      </c>
      <c r="B35" s="32">
        <f>SUM(B19:B34)</f>
        <v>657</v>
      </c>
      <c r="C35" s="132">
        <f>B35/24634</f>
        <v>2.6670455468052287E-2</v>
      </c>
      <c r="D35" s="32">
        <f>SUM(D19:D34)</f>
        <v>1484</v>
      </c>
      <c r="E35" s="133">
        <f>D35/25100</f>
        <v>5.9123505976095621E-2</v>
      </c>
      <c r="F35" s="121">
        <f>SUM(F19:F34)</f>
        <v>3656</v>
      </c>
      <c r="G35" s="134">
        <f>F35/91758</f>
        <v>3.9843937313367772E-2</v>
      </c>
      <c r="H35" s="32">
        <f>SUM(H19:H34)</f>
        <v>6955</v>
      </c>
      <c r="I35" s="133">
        <f>H35/113881</f>
        <v>6.1072523072329889E-2</v>
      </c>
      <c r="J35" s="35">
        <f>IF(D35=0, "-", IF((B35-D35)/D35&lt;10, (B35-D35)/D35, "&gt;999%"))</f>
        <v>-0.55727762803234504</v>
      </c>
      <c r="K35" s="36">
        <f>IF(H35=0, "-", IF((F35-H35)/H35&lt;10, (F35-H35)/H35, "&gt;999%"))</f>
        <v>-0.4743350107836089</v>
      </c>
    </row>
    <row r="36" spans="1:11" x14ac:dyDescent="0.2">
      <c r="B36" s="130"/>
      <c r="D36" s="130"/>
      <c r="F36" s="130"/>
      <c r="H36" s="130"/>
    </row>
    <row r="37" spans="1:11" x14ac:dyDescent="0.2">
      <c r="A37" s="123" t="s">
        <v>193</v>
      </c>
      <c r="B37" s="124" t="s">
        <v>169</v>
      </c>
      <c r="C37" s="125" t="s">
        <v>170</v>
      </c>
      <c r="D37" s="124" t="s">
        <v>169</v>
      </c>
      <c r="E37" s="126" t="s">
        <v>170</v>
      </c>
      <c r="F37" s="125" t="s">
        <v>169</v>
      </c>
      <c r="G37" s="125" t="s">
        <v>170</v>
      </c>
      <c r="H37" s="124" t="s">
        <v>169</v>
      </c>
      <c r="I37" s="126" t="s">
        <v>170</v>
      </c>
      <c r="J37" s="124"/>
      <c r="K37" s="126"/>
    </row>
    <row r="38" spans="1:11" ht="15" x14ac:dyDescent="0.25">
      <c r="A38" s="20" t="s">
        <v>194</v>
      </c>
      <c r="B38" s="55">
        <v>10</v>
      </c>
      <c r="C38" s="127">
        <f>IF(B44=0, "-", B38/B44)</f>
        <v>0.15625</v>
      </c>
      <c r="D38" s="55">
        <v>1</v>
      </c>
      <c r="E38" s="119">
        <f>IF(D44=0, "-", D38/D44)</f>
        <v>3.5714285714285712E-2</v>
      </c>
      <c r="F38" s="128">
        <v>48</v>
      </c>
      <c r="G38" s="127">
        <f>IF(F44=0, "-", F38/F44)</f>
        <v>0.20960698689956331</v>
      </c>
      <c r="H38" s="55">
        <v>53</v>
      </c>
      <c r="I38" s="119">
        <f>IF(H44=0, "-", H38/H44)</f>
        <v>0.21632653061224491</v>
      </c>
      <c r="J38" s="118">
        <f>IF(D38=0, "-", IF((B38-D38)/D38&lt;10, (B38-D38)/D38, "&gt;999%"))</f>
        <v>9</v>
      </c>
      <c r="K38" s="119">
        <f>IF(H38=0, "-", IF((F38-H38)/H38&lt;10, (F38-H38)/H38, "&gt;999%"))</f>
        <v>-9.4339622641509441E-2</v>
      </c>
    </row>
    <row r="39" spans="1:11" ht="15" x14ac:dyDescent="0.25">
      <c r="A39" s="20" t="s">
        <v>195</v>
      </c>
      <c r="B39" s="55">
        <v>4</v>
      </c>
      <c r="C39" s="127">
        <f>IF(B44=0, "-", B39/B44)</f>
        <v>6.25E-2</v>
      </c>
      <c r="D39" s="55">
        <v>1</v>
      </c>
      <c r="E39" s="119">
        <f>IF(D44=0, "-", D39/D44)</f>
        <v>3.5714285714285712E-2</v>
      </c>
      <c r="F39" s="128">
        <v>7</v>
      </c>
      <c r="G39" s="127">
        <f>IF(F44=0, "-", F39/F44)</f>
        <v>3.0567685589519649E-2</v>
      </c>
      <c r="H39" s="55">
        <v>3</v>
      </c>
      <c r="I39" s="119">
        <f>IF(H44=0, "-", H39/H44)</f>
        <v>1.2244897959183673E-2</v>
      </c>
      <c r="J39" s="118">
        <f>IF(D39=0, "-", IF((B39-D39)/D39&lt;10, (B39-D39)/D39, "&gt;999%"))</f>
        <v>3</v>
      </c>
      <c r="K39" s="119">
        <f>IF(H39=0, "-", IF((F39-H39)/H39&lt;10, (F39-H39)/H39, "&gt;999%"))</f>
        <v>1.3333333333333333</v>
      </c>
    </row>
    <row r="40" spans="1:11" ht="15" x14ac:dyDescent="0.25">
      <c r="A40" s="20" t="s">
        <v>196</v>
      </c>
      <c r="B40" s="55">
        <v>50</v>
      </c>
      <c r="C40" s="127">
        <f>IF(B44=0, "-", B40/B44)</f>
        <v>0.78125</v>
      </c>
      <c r="D40" s="55">
        <v>24</v>
      </c>
      <c r="E40" s="119">
        <f>IF(D44=0, "-", D40/D44)</f>
        <v>0.8571428571428571</v>
      </c>
      <c r="F40" s="128">
        <v>171</v>
      </c>
      <c r="G40" s="127">
        <f>IF(F44=0, "-", F40/F44)</f>
        <v>0.74672489082969429</v>
      </c>
      <c r="H40" s="55">
        <v>178</v>
      </c>
      <c r="I40" s="119">
        <f>IF(H44=0, "-", H40/H44)</f>
        <v>0.72653061224489801</v>
      </c>
      <c r="J40" s="118">
        <f>IF(D40=0, "-", IF((B40-D40)/D40&lt;10, (B40-D40)/D40, "&gt;999%"))</f>
        <v>1.0833333333333333</v>
      </c>
      <c r="K40" s="119">
        <f>IF(H40=0, "-", IF((F40-H40)/H40&lt;10, (F40-H40)/H40, "&gt;999%"))</f>
        <v>-3.9325842696629212E-2</v>
      </c>
    </row>
    <row r="41" spans="1:11" ht="15" x14ac:dyDescent="0.25">
      <c r="A41" s="20" t="s">
        <v>197</v>
      </c>
      <c r="B41" s="55">
        <v>0</v>
      </c>
      <c r="C41" s="127">
        <f>IF(B44=0, "-", B41/B44)</f>
        <v>0</v>
      </c>
      <c r="D41" s="55">
        <v>2</v>
      </c>
      <c r="E41" s="119">
        <f>IF(D44=0, "-", D41/D44)</f>
        <v>7.1428571428571425E-2</v>
      </c>
      <c r="F41" s="128">
        <v>0</v>
      </c>
      <c r="G41" s="127">
        <f>IF(F44=0, "-", F41/F44)</f>
        <v>0</v>
      </c>
      <c r="H41" s="55">
        <v>9</v>
      </c>
      <c r="I41" s="119">
        <f>IF(H44=0, "-", H41/H44)</f>
        <v>3.6734693877551024E-2</v>
      </c>
      <c r="J41" s="118">
        <f>IF(D41=0, "-", IF((B41-D41)/D41&lt;10, (B41-D41)/D41, "&gt;999%"))</f>
        <v>-1</v>
      </c>
      <c r="K41" s="119">
        <f>IF(H41=0, "-", IF((F41-H41)/H41&lt;10, (F41-H41)/H41, "&gt;999%"))</f>
        <v>-1</v>
      </c>
    </row>
    <row r="42" spans="1:11" ht="15" x14ac:dyDescent="0.25">
      <c r="A42" s="20" t="s">
        <v>198</v>
      </c>
      <c r="B42" s="55">
        <v>0</v>
      </c>
      <c r="C42" s="127">
        <f>IF(B44=0, "-", B42/B44)</f>
        <v>0</v>
      </c>
      <c r="D42" s="55">
        <v>0</v>
      </c>
      <c r="E42" s="119">
        <f>IF(D44=0, "-", D42/D44)</f>
        <v>0</v>
      </c>
      <c r="F42" s="128">
        <v>3</v>
      </c>
      <c r="G42" s="127">
        <f>IF(F44=0, "-", F42/F44)</f>
        <v>1.3100436681222707E-2</v>
      </c>
      <c r="H42" s="55">
        <v>2</v>
      </c>
      <c r="I42" s="119">
        <f>IF(H44=0, "-", H42/H44)</f>
        <v>8.1632653061224497E-3</v>
      </c>
      <c r="J42" s="118" t="str">
        <f>IF(D42=0, "-", IF((B42-D42)/D42&lt;10, (B42-D42)/D42, "&gt;999%"))</f>
        <v>-</v>
      </c>
      <c r="K42" s="119">
        <f>IF(H42=0, "-", IF((F42-H42)/H42&lt;10, (F42-H42)/H42, "&gt;999%"))</f>
        <v>0.5</v>
      </c>
    </row>
    <row r="43" spans="1:11" x14ac:dyDescent="0.2">
      <c r="A43" s="129"/>
      <c r="B43" s="82"/>
      <c r="D43" s="82"/>
      <c r="E43" s="86"/>
      <c r="F43" s="130"/>
      <c r="H43" s="82"/>
      <c r="I43" s="86"/>
      <c r="J43" s="85"/>
      <c r="K43" s="86"/>
    </row>
    <row r="44" spans="1:11" s="38" customFormat="1" x14ac:dyDescent="0.2">
      <c r="A44" s="131" t="s">
        <v>199</v>
      </c>
      <c r="B44" s="32">
        <f>SUM(B38:B43)</f>
        <v>64</v>
      </c>
      <c r="C44" s="132">
        <f>B44/24634</f>
        <v>2.5980352358528861E-3</v>
      </c>
      <c r="D44" s="32">
        <f>SUM(D38:D43)</f>
        <v>28</v>
      </c>
      <c r="E44" s="133">
        <f>D44/25100</f>
        <v>1.1155378486055777E-3</v>
      </c>
      <c r="F44" s="121">
        <f>SUM(F38:F43)</f>
        <v>229</v>
      </c>
      <c r="G44" s="134">
        <f>F44/91758</f>
        <v>2.4956951982388455E-3</v>
      </c>
      <c r="H44" s="32">
        <f>SUM(H38:H43)</f>
        <v>245</v>
      </c>
      <c r="I44" s="133">
        <f>H44/113881</f>
        <v>2.1513685338203914E-3</v>
      </c>
      <c r="J44" s="35">
        <f>IF(D44=0, "-", IF((B44-D44)/D44&lt;10, (B44-D44)/D44, "&gt;999%"))</f>
        <v>1.2857142857142858</v>
      </c>
      <c r="K44" s="36">
        <f>IF(H44=0, "-", IF((F44-H44)/H44&lt;10, (F44-H44)/H44, "&gt;999%"))</f>
        <v>-6.5306122448979598E-2</v>
      </c>
    </row>
    <row r="45" spans="1:11" x14ac:dyDescent="0.2">
      <c r="B45" s="130"/>
      <c r="D45" s="130"/>
      <c r="F45" s="130"/>
      <c r="H45" s="130"/>
    </row>
    <row r="46" spans="1:11" s="38" customFormat="1" x14ac:dyDescent="0.2">
      <c r="A46" s="131" t="s">
        <v>200</v>
      </c>
      <c r="B46" s="32">
        <v>721</v>
      </c>
      <c r="C46" s="132">
        <f>B46/24634</f>
        <v>2.9268490703905171E-2</v>
      </c>
      <c r="D46" s="32">
        <v>1512</v>
      </c>
      <c r="E46" s="133">
        <f>D46/25100</f>
        <v>6.0239043824701195E-2</v>
      </c>
      <c r="F46" s="121">
        <v>3885</v>
      </c>
      <c r="G46" s="134">
        <f>F46/91758</f>
        <v>4.233963251160662E-2</v>
      </c>
      <c r="H46" s="32">
        <v>7200</v>
      </c>
      <c r="I46" s="133">
        <f>H46/113881</f>
        <v>6.3223891606150273E-2</v>
      </c>
      <c r="J46" s="35">
        <f>IF(D46=0, "-", IF((B46-D46)/D46&lt;10, (B46-D46)/D46, "&gt;999%"))</f>
        <v>-0.52314814814814814</v>
      </c>
      <c r="K46" s="36">
        <f>IF(H46=0, "-", IF((F46-H46)/H46&lt;10, (F46-H46)/H46, "&gt;999%"))</f>
        <v>-0.46041666666666664</v>
      </c>
    </row>
    <row r="47" spans="1:11" x14ac:dyDescent="0.2">
      <c r="B47" s="130"/>
      <c r="D47" s="130"/>
      <c r="F47" s="130"/>
      <c r="H47" s="130"/>
    </row>
    <row r="48" spans="1:11" ht="15.75" x14ac:dyDescent="0.25">
      <c r="A48" s="122" t="s">
        <v>29</v>
      </c>
      <c r="B48" s="170" t="s">
        <v>4</v>
      </c>
      <c r="C48" s="172"/>
      <c r="D48" s="172"/>
      <c r="E48" s="171"/>
      <c r="F48" s="170" t="s">
        <v>167</v>
      </c>
      <c r="G48" s="172"/>
      <c r="H48" s="172"/>
      <c r="I48" s="171"/>
      <c r="J48" s="170" t="s">
        <v>168</v>
      </c>
      <c r="K48" s="171"/>
    </row>
    <row r="49" spans="1:11" x14ac:dyDescent="0.2">
      <c r="A49" s="16"/>
      <c r="B49" s="170">
        <f>VALUE(RIGHT($B$2, 4))</f>
        <v>2020</v>
      </c>
      <c r="C49" s="171"/>
      <c r="D49" s="170">
        <f>B49-1</f>
        <v>2019</v>
      </c>
      <c r="E49" s="178"/>
      <c r="F49" s="170">
        <f>B49</f>
        <v>2020</v>
      </c>
      <c r="G49" s="178"/>
      <c r="H49" s="170">
        <f>D49</f>
        <v>2019</v>
      </c>
      <c r="I49" s="178"/>
      <c r="J49" s="13" t="s">
        <v>8</v>
      </c>
      <c r="K49" s="14" t="s">
        <v>5</v>
      </c>
    </row>
    <row r="50" spans="1:11" x14ac:dyDescent="0.2">
      <c r="A50" s="123" t="s">
        <v>201</v>
      </c>
      <c r="B50" s="124" t="s">
        <v>169</v>
      </c>
      <c r="C50" s="125" t="s">
        <v>170</v>
      </c>
      <c r="D50" s="124" t="s">
        <v>169</v>
      </c>
      <c r="E50" s="126" t="s">
        <v>170</v>
      </c>
      <c r="F50" s="125" t="s">
        <v>169</v>
      </c>
      <c r="G50" s="125" t="s">
        <v>170</v>
      </c>
      <c r="H50" s="124" t="s">
        <v>169</v>
      </c>
      <c r="I50" s="126" t="s">
        <v>170</v>
      </c>
      <c r="J50" s="124"/>
      <c r="K50" s="126"/>
    </row>
    <row r="51" spans="1:11" ht="15" x14ac:dyDescent="0.25">
      <c r="A51" s="20" t="s">
        <v>202</v>
      </c>
      <c r="B51" s="55">
        <v>0</v>
      </c>
      <c r="C51" s="127">
        <f>IF(B74=0, "-", B51/B74)</f>
        <v>0</v>
      </c>
      <c r="D51" s="55">
        <v>1</v>
      </c>
      <c r="E51" s="119">
        <f>IF(D74=0, "-", D51/D74)</f>
        <v>3.0637254901960784E-4</v>
      </c>
      <c r="F51" s="128">
        <v>3</v>
      </c>
      <c r="G51" s="127">
        <f>IF(F74=0, "-", F51/F74)</f>
        <v>2.8560548362528563E-4</v>
      </c>
      <c r="H51" s="55">
        <v>10</v>
      </c>
      <c r="I51" s="119">
        <f>IF(H74=0, "-", H51/H74)</f>
        <v>6.260564702936205E-4</v>
      </c>
      <c r="J51" s="118">
        <f t="shared" ref="J51:J72" si="2">IF(D51=0, "-", IF((B51-D51)/D51&lt;10, (B51-D51)/D51, "&gt;999%"))</f>
        <v>-1</v>
      </c>
      <c r="K51" s="119">
        <f t="shared" ref="K51:K72" si="3">IF(H51=0, "-", IF((F51-H51)/H51&lt;10, (F51-H51)/H51, "&gt;999%"))</f>
        <v>-0.7</v>
      </c>
    </row>
    <row r="52" spans="1:11" ht="15" x14ac:dyDescent="0.25">
      <c r="A52" s="20" t="s">
        <v>203</v>
      </c>
      <c r="B52" s="55">
        <v>42</v>
      </c>
      <c r="C52" s="127">
        <f>IF(B74=0, "-", B52/B74)</f>
        <v>1.7492711370262391E-2</v>
      </c>
      <c r="D52" s="55">
        <v>56</v>
      </c>
      <c r="E52" s="119">
        <f>IF(D74=0, "-", D52/D74)</f>
        <v>1.7156862745098041E-2</v>
      </c>
      <c r="F52" s="128">
        <v>165</v>
      </c>
      <c r="G52" s="127">
        <f>IF(F74=0, "-", F52/F74)</f>
        <v>1.5708301599390708E-2</v>
      </c>
      <c r="H52" s="55">
        <v>342</v>
      </c>
      <c r="I52" s="119">
        <f>IF(H74=0, "-", H52/H74)</f>
        <v>2.1411131284041821E-2</v>
      </c>
      <c r="J52" s="118">
        <f t="shared" si="2"/>
        <v>-0.25</v>
      </c>
      <c r="K52" s="119">
        <f t="shared" si="3"/>
        <v>-0.51754385964912286</v>
      </c>
    </row>
    <row r="53" spans="1:11" ht="15" x14ac:dyDescent="0.25">
      <c r="A53" s="20" t="s">
        <v>204</v>
      </c>
      <c r="B53" s="55">
        <v>17</v>
      </c>
      <c r="C53" s="127">
        <f>IF(B74=0, "-", B53/B74)</f>
        <v>7.0803831736776339E-3</v>
      </c>
      <c r="D53" s="55">
        <v>40</v>
      </c>
      <c r="E53" s="119">
        <f>IF(D74=0, "-", D53/D74)</f>
        <v>1.2254901960784314E-2</v>
      </c>
      <c r="F53" s="128">
        <v>202</v>
      </c>
      <c r="G53" s="127">
        <f>IF(F74=0, "-", F53/F74)</f>
        <v>1.9230769230769232E-2</v>
      </c>
      <c r="H53" s="55">
        <v>479</v>
      </c>
      <c r="I53" s="119">
        <f>IF(H74=0, "-", H53/H74)</f>
        <v>2.998810492706442E-2</v>
      </c>
      <c r="J53" s="118">
        <f t="shared" si="2"/>
        <v>-0.57499999999999996</v>
      </c>
      <c r="K53" s="119">
        <f t="shared" si="3"/>
        <v>-0.57828810020876831</v>
      </c>
    </row>
    <row r="54" spans="1:11" ht="15" x14ac:dyDescent="0.25">
      <c r="A54" s="20" t="s">
        <v>205</v>
      </c>
      <c r="B54" s="55">
        <v>155</v>
      </c>
      <c r="C54" s="127">
        <f>IF(B74=0, "-", B54/B74)</f>
        <v>6.4556434818825489E-2</v>
      </c>
      <c r="D54" s="55">
        <v>248</v>
      </c>
      <c r="E54" s="119">
        <f>IF(D74=0, "-", D54/D74)</f>
        <v>7.5980392156862739E-2</v>
      </c>
      <c r="F54" s="128">
        <v>782</v>
      </c>
      <c r="G54" s="127">
        <f>IF(F74=0, "-", F54/F74)</f>
        <v>7.444782939832445E-2</v>
      </c>
      <c r="H54" s="55">
        <v>1029</v>
      </c>
      <c r="I54" s="119">
        <f>IF(H74=0, "-", H54/H74)</f>
        <v>6.4421210793213543E-2</v>
      </c>
      <c r="J54" s="118">
        <f t="shared" si="2"/>
        <v>-0.375</v>
      </c>
      <c r="K54" s="119">
        <f t="shared" si="3"/>
        <v>-0.24003887269193391</v>
      </c>
    </row>
    <row r="55" spans="1:11" ht="15" x14ac:dyDescent="0.25">
      <c r="A55" s="20" t="s">
        <v>206</v>
      </c>
      <c r="B55" s="55">
        <v>58</v>
      </c>
      <c r="C55" s="127">
        <f>IF(B74=0, "-", B55/B74)</f>
        <v>2.4156601416076635E-2</v>
      </c>
      <c r="D55" s="55">
        <v>62</v>
      </c>
      <c r="E55" s="119">
        <f>IF(D74=0, "-", D55/D74)</f>
        <v>1.8995098039215685E-2</v>
      </c>
      <c r="F55" s="128">
        <v>222</v>
      </c>
      <c r="G55" s="127">
        <f>IF(F74=0, "-", F55/F74)</f>
        <v>2.1134805788271135E-2</v>
      </c>
      <c r="H55" s="55">
        <v>375</v>
      </c>
      <c r="I55" s="119">
        <f>IF(H74=0, "-", H55/H74)</f>
        <v>2.3477117636010767E-2</v>
      </c>
      <c r="J55" s="118">
        <f t="shared" si="2"/>
        <v>-6.4516129032258063E-2</v>
      </c>
      <c r="K55" s="119">
        <f t="shared" si="3"/>
        <v>-0.40799999999999997</v>
      </c>
    </row>
    <row r="56" spans="1:11" ht="15" x14ac:dyDescent="0.25">
      <c r="A56" s="20" t="s">
        <v>207</v>
      </c>
      <c r="B56" s="55">
        <v>474</v>
      </c>
      <c r="C56" s="127">
        <f>IF(B74=0, "-", B56/B74)</f>
        <v>0.19741774260724698</v>
      </c>
      <c r="D56" s="55">
        <v>642</v>
      </c>
      <c r="E56" s="119">
        <f>IF(D74=0, "-", D56/D74)</f>
        <v>0.19669117647058823</v>
      </c>
      <c r="F56" s="128">
        <v>2060</v>
      </c>
      <c r="G56" s="127">
        <f>IF(F74=0, "-", F56/F74)</f>
        <v>0.19611576542269613</v>
      </c>
      <c r="H56" s="55">
        <v>3218</v>
      </c>
      <c r="I56" s="119">
        <f>IF(H74=0, "-", H56/H74)</f>
        <v>0.20146497214048706</v>
      </c>
      <c r="J56" s="118">
        <f t="shared" si="2"/>
        <v>-0.26168224299065418</v>
      </c>
      <c r="K56" s="119">
        <f t="shared" si="3"/>
        <v>-0.35985083903045367</v>
      </c>
    </row>
    <row r="57" spans="1:11" ht="15" x14ac:dyDescent="0.25">
      <c r="A57" s="20" t="s">
        <v>208</v>
      </c>
      <c r="B57" s="55">
        <v>8</v>
      </c>
      <c r="C57" s="127">
        <f>IF(B74=0, "-", B57/B74)</f>
        <v>3.3319450229071222E-3</v>
      </c>
      <c r="D57" s="55">
        <v>13</v>
      </c>
      <c r="E57" s="119">
        <f>IF(D74=0, "-", D57/D74)</f>
        <v>3.9828431372549017E-3</v>
      </c>
      <c r="F57" s="128">
        <v>44</v>
      </c>
      <c r="G57" s="127">
        <f>IF(F74=0, "-", F57/F74)</f>
        <v>4.1888804265041886E-3</v>
      </c>
      <c r="H57" s="55">
        <v>38</v>
      </c>
      <c r="I57" s="119">
        <f>IF(H74=0, "-", H57/H74)</f>
        <v>2.379014587115758E-3</v>
      </c>
      <c r="J57" s="118">
        <f t="shared" si="2"/>
        <v>-0.38461538461538464</v>
      </c>
      <c r="K57" s="119">
        <f t="shared" si="3"/>
        <v>0.15789473684210525</v>
      </c>
    </row>
    <row r="58" spans="1:11" ht="15" x14ac:dyDescent="0.25">
      <c r="A58" s="20" t="s">
        <v>209</v>
      </c>
      <c r="B58" s="55">
        <v>301</v>
      </c>
      <c r="C58" s="127">
        <f>IF(B74=0, "-", B58/B74)</f>
        <v>0.12536443148688048</v>
      </c>
      <c r="D58" s="55">
        <v>487</v>
      </c>
      <c r="E58" s="119">
        <f>IF(D74=0, "-", D58/D74)</f>
        <v>0.14920343137254902</v>
      </c>
      <c r="F58" s="128">
        <v>1492</v>
      </c>
      <c r="G58" s="127">
        <f>IF(F74=0, "-", F58/F74)</f>
        <v>0.14204112718964204</v>
      </c>
      <c r="H58" s="55">
        <v>2036</v>
      </c>
      <c r="I58" s="119">
        <f>IF(H74=0, "-", H58/H74)</f>
        <v>0.12746509735178113</v>
      </c>
      <c r="J58" s="118">
        <f t="shared" si="2"/>
        <v>-0.38193018480492813</v>
      </c>
      <c r="K58" s="119">
        <f t="shared" si="3"/>
        <v>-0.26719056974459726</v>
      </c>
    </row>
    <row r="59" spans="1:11" ht="15" x14ac:dyDescent="0.25">
      <c r="A59" s="20" t="s">
        <v>210</v>
      </c>
      <c r="B59" s="55">
        <v>0</v>
      </c>
      <c r="C59" s="127">
        <f>IF(B74=0, "-", B59/B74)</f>
        <v>0</v>
      </c>
      <c r="D59" s="55">
        <v>0</v>
      </c>
      <c r="E59" s="119">
        <f>IF(D74=0, "-", D59/D74)</f>
        <v>0</v>
      </c>
      <c r="F59" s="128">
        <v>0</v>
      </c>
      <c r="G59" s="127">
        <f>IF(F74=0, "-", F59/F74)</f>
        <v>0</v>
      </c>
      <c r="H59" s="55">
        <v>1</v>
      </c>
      <c r="I59" s="119">
        <f>IF(H74=0, "-", H59/H74)</f>
        <v>6.2605647029362042E-5</v>
      </c>
      <c r="J59" s="118" t="str">
        <f t="shared" si="2"/>
        <v>-</v>
      </c>
      <c r="K59" s="119">
        <f t="shared" si="3"/>
        <v>-1</v>
      </c>
    </row>
    <row r="60" spans="1:11" ht="15" x14ac:dyDescent="0.25">
      <c r="A60" s="20" t="s">
        <v>211</v>
      </c>
      <c r="B60" s="55">
        <v>0</v>
      </c>
      <c r="C60" s="127">
        <f>IF(B74=0, "-", B60/B74)</f>
        <v>0</v>
      </c>
      <c r="D60" s="55">
        <v>0</v>
      </c>
      <c r="E60" s="119">
        <f>IF(D74=0, "-", D60/D74)</f>
        <v>0</v>
      </c>
      <c r="F60" s="128">
        <v>0</v>
      </c>
      <c r="G60" s="127">
        <f>IF(F74=0, "-", F60/F74)</f>
        <v>0</v>
      </c>
      <c r="H60" s="55">
        <v>17</v>
      </c>
      <c r="I60" s="119">
        <f>IF(H74=0, "-", H60/H74)</f>
        <v>1.0642959994991549E-3</v>
      </c>
      <c r="J60" s="118" t="str">
        <f t="shared" si="2"/>
        <v>-</v>
      </c>
      <c r="K60" s="119">
        <f t="shared" si="3"/>
        <v>-1</v>
      </c>
    </row>
    <row r="61" spans="1:11" ht="15" x14ac:dyDescent="0.25">
      <c r="A61" s="20" t="s">
        <v>212</v>
      </c>
      <c r="B61" s="55">
        <v>387</v>
      </c>
      <c r="C61" s="127">
        <f>IF(B74=0, "-", B61/B74)</f>
        <v>0.16118284048313203</v>
      </c>
      <c r="D61" s="55">
        <v>522</v>
      </c>
      <c r="E61" s="119">
        <f>IF(D74=0, "-", D61/D74)</f>
        <v>0.15992647058823528</v>
      </c>
      <c r="F61" s="128">
        <v>1500</v>
      </c>
      <c r="G61" s="127">
        <f>IF(F74=0, "-", F61/F74)</f>
        <v>0.1428027418126428</v>
      </c>
      <c r="H61" s="55">
        <v>3005</v>
      </c>
      <c r="I61" s="119">
        <f>IF(H74=0, "-", H61/H74)</f>
        <v>0.18812996932323295</v>
      </c>
      <c r="J61" s="118">
        <f t="shared" si="2"/>
        <v>-0.25862068965517243</v>
      </c>
      <c r="K61" s="119">
        <f t="shared" si="3"/>
        <v>-0.50083194675540765</v>
      </c>
    </row>
    <row r="62" spans="1:11" ht="15" x14ac:dyDescent="0.25">
      <c r="A62" s="20" t="s">
        <v>213</v>
      </c>
      <c r="B62" s="55">
        <v>0</v>
      </c>
      <c r="C62" s="127">
        <f>IF(B74=0, "-", B62/B74)</f>
        <v>0</v>
      </c>
      <c r="D62" s="55">
        <v>0</v>
      </c>
      <c r="E62" s="119">
        <f>IF(D74=0, "-", D62/D74)</f>
        <v>0</v>
      </c>
      <c r="F62" s="128">
        <v>0</v>
      </c>
      <c r="G62" s="127">
        <f>IF(F74=0, "-", F62/F74)</f>
        <v>0</v>
      </c>
      <c r="H62" s="55">
        <v>47</v>
      </c>
      <c r="I62" s="119">
        <f>IF(H74=0, "-", H62/H74)</f>
        <v>2.9424654103800164E-3</v>
      </c>
      <c r="J62" s="118" t="str">
        <f t="shared" si="2"/>
        <v>-</v>
      </c>
      <c r="K62" s="119">
        <f t="shared" si="3"/>
        <v>-1</v>
      </c>
    </row>
    <row r="63" spans="1:11" ht="15" x14ac:dyDescent="0.25">
      <c r="A63" s="20" t="s">
        <v>214</v>
      </c>
      <c r="B63" s="55">
        <v>0</v>
      </c>
      <c r="C63" s="127">
        <f>IF(B74=0, "-", B63/B74)</f>
        <v>0</v>
      </c>
      <c r="D63" s="55">
        <v>153</v>
      </c>
      <c r="E63" s="119">
        <f>IF(D74=0, "-", D63/D74)</f>
        <v>4.6875E-2</v>
      </c>
      <c r="F63" s="128">
        <v>0</v>
      </c>
      <c r="G63" s="127">
        <f>IF(F74=0, "-", F63/F74)</f>
        <v>0</v>
      </c>
      <c r="H63" s="55">
        <v>451</v>
      </c>
      <c r="I63" s="119">
        <f>IF(H74=0, "-", H63/H74)</f>
        <v>2.8235146810242282E-2</v>
      </c>
      <c r="J63" s="118">
        <f t="shared" si="2"/>
        <v>-1</v>
      </c>
      <c r="K63" s="119">
        <f t="shared" si="3"/>
        <v>-1</v>
      </c>
    </row>
    <row r="64" spans="1:11" ht="15" x14ac:dyDescent="0.25">
      <c r="A64" s="20" t="s">
        <v>215</v>
      </c>
      <c r="B64" s="55">
        <v>2</v>
      </c>
      <c r="C64" s="127">
        <f>IF(B74=0, "-", B64/B74)</f>
        <v>8.3298625572678054E-4</v>
      </c>
      <c r="D64" s="55">
        <v>4</v>
      </c>
      <c r="E64" s="119">
        <f>IF(D74=0, "-", D64/D74)</f>
        <v>1.2254901960784314E-3</v>
      </c>
      <c r="F64" s="128">
        <v>5</v>
      </c>
      <c r="G64" s="127">
        <f>IF(F74=0, "-", F64/F74)</f>
        <v>4.7600913937547601E-4</v>
      </c>
      <c r="H64" s="55">
        <v>9</v>
      </c>
      <c r="I64" s="119">
        <f>IF(H74=0, "-", H64/H74)</f>
        <v>5.6345082326425848E-4</v>
      </c>
      <c r="J64" s="118">
        <f t="shared" si="2"/>
        <v>-0.5</v>
      </c>
      <c r="K64" s="119">
        <f t="shared" si="3"/>
        <v>-0.44444444444444442</v>
      </c>
    </row>
    <row r="65" spans="1:11" ht="15" x14ac:dyDescent="0.25">
      <c r="A65" s="20" t="s">
        <v>216</v>
      </c>
      <c r="B65" s="55">
        <v>1</v>
      </c>
      <c r="C65" s="127">
        <f>IF(B74=0, "-", B65/B74)</f>
        <v>4.1649312786339027E-4</v>
      </c>
      <c r="D65" s="55">
        <v>4</v>
      </c>
      <c r="E65" s="119">
        <f>IF(D74=0, "-", D65/D74)</f>
        <v>1.2254901960784314E-3</v>
      </c>
      <c r="F65" s="128">
        <v>26</v>
      </c>
      <c r="G65" s="127">
        <f>IF(F74=0, "-", F65/F74)</f>
        <v>2.4752475247524753E-3</v>
      </c>
      <c r="H65" s="55">
        <v>41</v>
      </c>
      <c r="I65" s="119">
        <f>IF(H74=0, "-", H65/H74)</f>
        <v>2.5668315282038438E-3</v>
      </c>
      <c r="J65" s="118">
        <f t="shared" si="2"/>
        <v>-0.75</v>
      </c>
      <c r="K65" s="119">
        <f t="shared" si="3"/>
        <v>-0.36585365853658536</v>
      </c>
    </row>
    <row r="66" spans="1:11" ht="15" x14ac:dyDescent="0.25">
      <c r="A66" s="20" t="s">
        <v>217</v>
      </c>
      <c r="B66" s="55">
        <v>0</v>
      </c>
      <c r="C66" s="127">
        <f>IF(B74=0, "-", B66/B74)</f>
        <v>0</v>
      </c>
      <c r="D66" s="55">
        <v>0</v>
      </c>
      <c r="E66" s="119">
        <f>IF(D74=0, "-", D66/D74)</f>
        <v>0</v>
      </c>
      <c r="F66" s="128">
        <v>15</v>
      </c>
      <c r="G66" s="127">
        <f>IF(F74=0, "-", F66/F74)</f>
        <v>1.4280274181264281E-3</v>
      </c>
      <c r="H66" s="55">
        <v>16</v>
      </c>
      <c r="I66" s="119">
        <f>IF(H74=0, "-", H66/H74)</f>
        <v>1.0016903524697927E-3</v>
      </c>
      <c r="J66" s="118" t="str">
        <f t="shared" si="2"/>
        <v>-</v>
      </c>
      <c r="K66" s="119">
        <f t="shared" si="3"/>
        <v>-6.25E-2</v>
      </c>
    </row>
    <row r="67" spans="1:11" ht="15" x14ac:dyDescent="0.25">
      <c r="A67" s="20" t="s">
        <v>218</v>
      </c>
      <c r="B67" s="55">
        <v>51</v>
      </c>
      <c r="C67" s="127">
        <f>IF(B74=0, "-", B67/B74)</f>
        <v>2.1241149521032902E-2</v>
      </c>
      <c r="D67" s="55">
        <v>70</v>
      </c>
      <c r="E67" s="119">
        <f>IF(D74=0, "-", D67/D74)</f>
        <v>2.1446078431372549E-2</v>
      </c>
      <c r="F67" s="128">
        <v>291</v>
      </c>
      <c r="G67" s="127">
        <f>IF(F74=0, "-", F67/F74)</f>
        <v>2.7703731911652704E-2</v>
      </c>
      <c r="H67" s="55">
        <v>373</v>
      </c>
      <c r="I67" s="119">
        <f>IF(H74=0, "-", H67/H74)</f>
        <v>2.3351906341952045E-2</v>
      </c>
      <c r="J67" s="118">
        <f t="shared" si="2"/>
        <v>-0.27142857142857141</v>
      </c>
      <c r="K67" s="119">
        <f t="shared" si="3"/>
        <v>-0.21983914209115282</v>
      </c>
    </row>
    <row r="68" spans="1:11" ht="15" x14ac:dyDescent="0.25">
      <c r="A68" s="20" t="s">
        <v>219</v>
      </c>
      <c r="B68" s="55">
        <v>26</v>
      </c>
      <c r="C68" s="127">
        <f>IF(B74=0, "-", B68/B74)</f>
        <v>1.0828821324448146E-2</v>
      </c>
      <c r="D68" s="55">
        <v>19</v>
      </c>
      <c r="E68" s="119">
        <f>IF(D74=0, "-", D68/D74)</f>
        <v>5.8210784313725492E-3</v>
      </c>
      <c r="F68" s="128">
        <v>103</v>
      </c>
      <c r="G68" s="127">
        <f>IF(F74=0, "-", F68/F74)</f>
        <v>9.8057882711348066E-3</v>
      </c>
      <c r="H68" s="55">
        <v>113</v>
      </c>
      <c r="I68" s="119">
        <f>IF(H74=0, "-", H68/H74)</f>
        <v>7.0744381143179116E-3</v>
      </c>
      <c r="J68" s="118">
        <f t="shared" si="2"/>
        <v>0.36842105263157893</v>
      </c>
      <c r="K68" s="119">
        <f t="shared" si="3"/>
        <v>-8.8495575221238937E-2</v>
      </c>
    </row>
    <row r="69" spans="1:11" ht="15" x14ac:dyDescent="0.25">
      <c r="A69" s="20" t="s">
        <v>220</v>
      </c>
      <c r="B69" s="55">
        <v>661</v>
      </c>
      <c r="C69" s="127">
        <f>IF(B74=0, "-", B69/B74)</f>
        <v>0.27530195751770098</v>
      </c>
      <c r="D69" s="55">
        <v>645</v>
      </c>
      <c r="E69" s="119">
        <f>IF(D74=0, "-", D69/D74)</f>
        <v>0.19761029411764705</v>
      </c>
      <c r="F69" s="128">
        <v>2668</v>
      </c>
      <c r="G69" s="127">
        <f>IF(F74=0, "-", F69/F74)</f>
        <v>0.25399847677075399</v>
      </c>
      <c r="H69" s="55">
        <v>2984</v>
      </c>
      <c r="I69" s="119">
        <f>IF(H74=0, "-", H69/H74)</f>
        <v>0.18681525073561636</v>
      </c>
      <c r="J69" s="118">
        <f t="shared" si="2"/>
        <v>2.4806201550387597E-2</v>
      </c>
      <c r="K69" s="119">
        <f t="shared" si="3"/>
        <v>-0.10589812332439678</v>
      </c>
    </row>
    <row r="70" spans="1:11" ht="15" x14ac:dyDescent="0.25">
      <c r="A70" s="20" t="s">
        <v>221</v>
      </c>
      <c r="B70" s="55">
        <v>0</v>
      </c>
      <c r="C70" s="127">
        <f>IF(B74=0, "-", B70/B74)</f>
        <v>0</v>
      </c>
      <c r="D70" s="55">
        <v>0</v>
      </c>
      <c r="E70" s="119">
        <f>IF(D74=0, "-", D70/D74)</f>
        <v>0</v>
      </c>
      <c r="F70" s="128">
        <v>7</v>
      </c>
      <c r="G70" s="127">
        <f>IF(F74=0, "-", F70/F74)</f>
        <v>6.6641279512566639E-4</v>
      </c>
      <c r="H70" s="55">
        <v>17</v>
      </c>
      <c r="I70" s="119">
        <f>IF(H74=0, "-", H70/H74)</f>
        <v>1.0642959994991549E-3</v>
      </c>
      <c r="J70" s="118" t="str">
        <f t="shared" si="2"/>
        <v>-</v>
      </c>
      <c r="K70" s="119">
        <f t="shared" si="3"/>
        <v>-0.58823529411764708</v>
      </c>
    </row>
    <row r="71" spans="1:11" ht="15" x14ac:dyDescent="0.25">
      <c r="A71" s="20" t="s">
        <v>222</v>
      </c>
      <c r="B71" s="55">
        <v>9</v>
      </c>
      <c r="C71" s="127">
        <f>IF(B74=0, "-", B71/B74)</f>
        <v>3.7484381507705122E-3</v>
      </c>
      <c r="D71" s="55">
        <v>9</v>
      </c>
      <c r="E71" s="119">
        <f>IF(D74=0, "-", D71/D74)</f>
        <v>2.7573529411764708E-3</v>
      </c>
      <c r="F71" s="128">
        <v>52</v>
      </c>
      <c r="G71" s="127">
        <f>IF(F74=0, "-", F71/F74)</f>
        <v>4.9504950495049506E-3</v>
      </c>
      <c r="H71" s="55">
        <v>53</v>
      </c>
      <c r="I71" s="119">
        <f>IF(H74=0, "-", H71/H74)</f>
        <v>3.3180992925561886E-3</v>
      </c>
      <c r="J71" s="118">
        <f t="shared" si="2"/>
        <v>0</v>
      </c>
      <c r="K71" s="119">
        <f t="shared" si="3"/>
        <v>-1.8867924528301886E-2</v>
      </c>
    </row>
    <row r="72" spans="1:11" ht="15" x14ac:dyDescent="0.25">
      <c r="A72" s="20" t="s">
        <v>223</v>
      </c>
      <c r="B72" s="55">
        <v>209</v>
      </c>
      <c r="C72" s="127">
        <f>IF(B74=0, "-", B72/B74)</f>
        <v>8.7047063723448559E-2</v>
      </c>
      <c r="D72" s="55">
        <v>289</v>
      </c>
      <c r="E72" s="119">
        <f>IF(D74=0, "-", D72/D74)</f>
        <v>8.8541666666666671E-2</v>
      </c>
      <c r="F72" s="128">
        <v>867</v>
      </c>
      <c r="G72" s="127">
        <f>IF(F74=0, "-", F72/F74)</f>
        <v>8.2539984767707533E-2</v>
      </c>
      <c r="H72" s="55">
        <v>1319</v>
      </c>
      <c r="I72" s="119">
        <f>IF(H74=0, "-", H72/H74)</f>
        <v>8.2576848431728536E-2</v>
      </c>
      <c r="J72" s="118">
        <f t="shared" si="2"/>
        <v>-0.27681660899653981</v>
      </c>
      <c r="K72" s="119">
        <f t="shared" si="3"/>
        <v>-0.34268385140257773</v>
      </c>
    </row>
    <row r="73" spans="1:11" x14ac:dyDescent="0.2">
      <c r="A73" s="129"/>
      <c r="B73" s="82"/>
      <c r="D73" s="82"/>
      <c r="E73" s="86"/>
      <c r="F73" s="130"/>
      <c r="H73" s="82"/>
      <c r="I73" s="86"/>
      <c r="J73" s="85"/>
      <c r="K73" s="86"/>
    </row>
    <row r="74" spans="1:11" s="38" customFormat="1" x14ac:dyDescent="0.2">
      <c r="A74" s="131" t="s">
        <v>224</v>
      </c>
      <c r="B74" s="32">
        <f>SUM(B51:B73)</f>
        <v>2401</v>
      </c>
      <c r="C74" s="132">
        <f>B74/24634</f>
        <v>9.7466915645043437E-2</v>
      </c>
      <c r="D74" s="32">
        <f>SUM(D51:D73)</f>
        <v>3264</v>
      </c>
      <c r="E74" s="133">
        <f>D74/25100</f>
        <v>0.13003984063745019</v>
      </c>
      <c r="F74" s="121">
        <f>SUM(F51:F73)</f>
        <v>10504</v>
      </c>
      <c r="G74" s="134">
        <f>F74/91758</f>
        <v>0.1144750321497853</v>
      </c>
      <c r="H74" s="32">
        <f>SUM(H51:H73)</f>
        <v>15973</v>
      </c>
      <c r="I74" s="133">
        <f>H74/113881</f>
        <v>0.14026044730903311</v>
      </c>
      <c r="J74" s="35">
        <f>IF(D74=0, "-", IF((B74-D74)/D74&lt;10, (B74-D74)/D74, "&gt;999%"))</f>
        <v>-0.26439950980392157</v>
      </c>
      <c r="K74" s="36">
        <f>IF(H74=0, "-", IF((F74-H74)/H74&lt;10, (F74-H74)/H74, "&gt;999%"))</f>
        <v>-0.34239028360358104</v>
      </c>
    </row>
    <row r="75" spans="1:11" x14ac:dyDescent="0.2">
      <c r="B75" s="130"/>
      <c r="D75" s="130"/>
      <c r="F75" s="130"/>
      <c r="H75" s="130"/>
    </row>
    <row r="76" spans="1:11" x14ac:dyDescent="0.2">
      <c r="A76" s="123" t="s">
        <v>225</v>
      </c>
      <c r="B76" s="124" t="s">
        <v>169</v>
      </c>
      <c r="C76" s="125" t="s">
        <v>170</v>
      </c>
      <c r="D76" s="124" t="s">
        <v>169</v>
      </c>
      <c r="E76" s="126" t="s">
        <v>170</v>
      </c>
      <c r="F76" s="125" t="s">
        <v>169</v>
      </c>
      <c r="G76" s="125" t="s">
        <v>170</v>
      </c>
      <c r="H76" s="124" t="s">
        <v>169</v>
      </c>
      <c r="I76" s="126" t="s">
        <v>170</v>
      </c>
      <c r="J76" s="124"/>
      <c r="K76" s="126"/>
    </row>
    <row r="77" spans="1:11" ht="15" x14ac:dyDescent="0.25">
      <c r="A77" s="20" t="s">
        <v>226</v>
      </c>
      <c r="B77" s="55">
        <v>58</v>
      </c>
      <c r="C77" s="127">
        <f>IF(B88=0, "-", B77/B88)</f>
        <v>0.15223097112860892</v>
      </c>
      <c r="D77" s="55">
        <v>32</v>
      </c>
      <c r="E77" s="119">
        <f>IF(D88=0, "-", D77/D88)</f>
        <v>0.13278008298755187</v>
      </c>
      <c r="F77" s="128">
        <v>179</v>
      </c>
      <c r="G77" s="127">
        <f>IF(F88=0, "-", F77/F88)</f>
        <v>0.15080033698399326</v>
      </c>
      <c r="H77" s="55">
        <v>293</v>
      </c>
      <c r="I77" s="119">
        <f>IF(H88=0, "-", H77/H88)</f>
        <v>0.28200192492781523</v>
      </c>
      <c r="J77" s="118">
        <f t="shared" ref="J77:J86" si="4">IF(D77=0, "-", IF((B77-D77)/D77&lt;10, (B77-D77)/D77, "&gt;999%"))</f>
        <v>0.8125</v>
      </c>
      <c r="K77" s="119">
        <f t="shared" ref="K77:K86" si="5">IF(H77=0, "-", IF((F77-H77)/H77&lt;10, (F77-H77)/H77, "&gt;999%"))</f>
        <v>-0.38907849829351537</v>
      </c>
    </row>
    <row r="78" spans="1:11" ht="15" x14ac:dyDescent="0.25">
      <c r="A78" s="20" t="s">
        <v>227</v>
      </c>
      <c r="B78" s="55">
        <v>72</v>
      </c>
      <c r="C78" s="127">
        <f>IF(B88=0, "-", B78/B88)</f>
        <v>0.1889763779527559</v>
      </c>
      <c r="D78" s="55">
        <v>68</v>
      </c>
      <c r="E78" s="119">
        <f>IF(D88=0, "-", D78/D88)</f>
        <v>0.28215767634854771</v>
      </c>
      <c r="F78" s="128">
        <v>229</v>
      </c>
      <c r="G78" s="127">
        <f>IF(F88=0, "-", F78/F88)</f>
        <v>0.19292333614153329</v>
      </c>
      <c r="H78" s="55">
        <v>248</v>
      </c>
      <c r="I78" s="119">
        <f>IF(H88=0, "-", H78/H88)</f>
        <v>0.2386910490856593</v>
      </c>
      <c r="J78" s="118">
        <f t="shared" si="4"/>
        <v>5.8823529411764705E-2</v>
      </c>
      <c r="K78" s="119">
        <f t="shared" si="5"/>
        <v>-7.6612903225806453E-2</v>
      </c>
    </row>
    <row r="79" spans="1:11" ht="15" x14ac:dyDescent="0.25">
      <c r="A79" s="20" t="s">
        <v>228</v>
      </c>
      <c r="B79" s="55">
        <v>0</v>
      </c>
      <c r="C79" s="127">
        <f>IF(B88=0, "-", B79/B88)</f>
        <v>0</v>
      </c>
      <c r="D79" s="55">
        <v>1</v>
      </c>
      <c r="E79" s="119">
        <f>IF(D88=0, "-", D79/D88)</f>
        <v>4.1493775933609959E-3</v>
      </c>
      <c r="F79" s="128">
        <v>0</v>
      </c>
      <c r="G79" s="127">
        <f>IF(F88=0, "-", F79/F88)</f>
        <v>0</v>
      </c>
      <c r="H79" s="55">
        <v>2</v>
      </c>
      <c r="I79" s="119">
        <f>IF(H88=0, "-", H79/H88)</f>
        <v>1.9249278152069298E-3</v>
      </c>
      <c r="J79" s="118">
        <f t="shared" si="4"/>
        <v>-1</v>
      </c>
      <c r="K79" s="119">
        <f t="shared" si="5"/>
        <v>-1</v>
      </c>
    </row>
    <row r="80" spans="1:11" ht="15" x14ac:dyDescent="0.25">
      <c r="A80" s="20" t="s">
        <v>229</v>
      </c>
      <c r="B80" s="55">
        <v>45</v>
      </c>
      <c r="C80" s="127">
        <f>IF(B88=0, "-", B80/B88)</f>
        <v>0.11811023622047244</v>
      </c>
      <c r="D80" s="55">
        <v>0</v>
      </c>
      <c r="E80" s="119">
        <f>IF(D88=0, "-", D80/D88)</f>
        <v>0</v>
      </c>
      <c r="F80" s="128">
        <v>105</v>
      </c>
      <c r="G80" s="127">
        <f>IF(F88=0, "-", F80/F88)</f>
        <v>8.8458298230834037E-2</v>
      </c>
      <c r="H80" s="55">
        <v>0</v>
      </c>
      <c r="I80" s="119">
        <f>IF(H88=0, "-", H80/H88)</f>
        <v>0</v>
      </c>
      <c r="J80" s="118" t="str">
        <f t="shared" si="4"/>
        <v>-</v>
      </c>
      <c r="K80" s="119" t="str">
        <f t="shared" si="5"/>
        <v>-</v>
      </c>
    </row>
    <row r="81" spans="1:11" ht="15" x14ac:dyDescent="0.25">
      <c r="A81" s="20" t="s">
        <v>230</v>
      </c>
      <c r="B81" s="55">
        <v>0</v>
      </c>
      <c r="C81" s="127">
        <f>IF(B88=0, "-", B81/B88)</f>
        <v>0</v>
      </c>
      <c r="D81" s="55">
        <v>1</v>
      </c>
      <c r="E81" s="119">
        <f>IF(D88=0, "-", D81/D88)</f>
        <v>4.1493775933609959E-3</v>
      </c>
      <c r="F81" s="128">
        <v>4</v>
      </c>
      <c r="G81" s="127">
        <f>IF(F88=0, "-", F81/F88)</f>
        <v>3.3698399326032012E-3</v>
      </c>
      <c r="H81" s="55">
        <v>2</v>
      </c>
      <c r="I81" s="119">
        <f>IF(H88=0, "-", H81/H88)</f>
        <v>1.9249278152069298E-3</v>
      </c>
      <c r="J81" s="118">
        <f t="shared" si="4"/>
        <v>-1</v>
      </c>
      <c r="K81" s="119">
        <f t="shared" si="5"/>
        <v>1</v>
      </c>
    </row>
    <row r="82" spans="1:11" ht="15" x14ac:dyDescent="0.25">
      <c r="A82" s="20" t="s">
        <v>231</v>
      </c>
      <c r="B82" s="55">
        <v>0</v>
      </c>
      <c r="C82" s="127">
        <f>IF(B88=0, "-", B82/B88)</f>
        <v>0</v>
      </c>
      <c r="D82" s="55">
        <v>2</v>
      </c>
      <c r="E82" s="119">
        <f>IF(D88=0, "-", D82/D88)</f>
        <v>8.2987551867219917E-3</v>
      </c>
      <c r="F82" s="128">
        <v>5</v>
      </c>
      <c r="G82" s="127">
        <f>IF(F88=0, "-", F82/F88)</f>
        <v>4.2122999157540014E-3</v>
      </c>
      <c r="H82" s="55">
        <v>16</v>
      </c>
      <c r="I82" s="119">
        <f>IF(H88=0, "-", H82/H88)</f>
        <v>1.5399422521655439E-2</v>
      </c>
      <c r="J82" s="118">
        <f t="shared" si="4"/>
        <v>-1</v>
      </c>
      <c r="K82" s="119">
        <f t="shared" si="5"/>
        <v>-0.6875</v>
      </c>
    </row>
    <row r="83" spans="1:11" ht="15" x14ac:dyDescent="0.25">
      <c r="A83" s="20" t="s">
        <v>232</v>
      </c>
      <c r="B83" s="55">
        <v>150</v>
      </c>
      <c r="C83" s="127">
        <f>IF(B88=0, "-", B83/B88)</f>
        <v>0.39370078740157483</v>
      </c>
      <c r="D83" s="55">
        <v>114</v>
      </c>
      <c r="E83" s="119">
        <f>IF(D88=0, "-", D83/D88)</f>
        <v>0.47302904564315351</v>
      </c>
      <c r="F83" s="128">
        <v>529</v>
      </c>
      <c r="G83" s="127">
        <f>IF(F88=0, "-", F83/F88)</f>
        <v>0.44566133108677336</v>
      </c>
      <c r="H83" s="55">
        <v>402</v>
      </c>
      <c r="I83" s="119">
        <f>IF(H88=0, "-", H83/H88)</f>
        <v>0.3869104908565929</v>
      </c>
      <c r="J83" s="118">
        <f t="shared" si="4"/>
        <v>0.31578947368421051</v>
      </c>
      <c r="K83" s="119">
        <f t="shared" si="5"/>
        <v>0.31592039800995025</v>
      </c>
    </row>
    <row r="84" spans="1:11" ht="15" x14ac:dyDescent="0.25">
      <c r="A84" s="20" t="s">
        <v>233</v>
      </c>
      <c r="B84" s="55">
        <v>17</v>
      </c>
      <c r="C84" s="127">
        <f>IF(B88=0, "-", B84/B88)</f>
        <v>4.4619422572178477E-2</v>
      </c>
      <c r="D84" s="55">
        <v>20</v>
      </c>
      <c r="E84" s="119">
        <f>IF(D88=0, "-", D84/D88)</f>
        <v>8.2987551867219914E-2</v>
      </c>
      <c r="F84" s="128">
        <v>38</v>
      </c>
      <c r="G84" s="127">
        <f>IF(F88=0, "-", F84/F88)</f>
        <v>3.201347935973041E-2</v>
      </c>
      <c r="H84" s="55">
        <v>50</v>
      </c>
      <c r="I84" s="119">
        <f>IF(H88=0, "-", H84/H88)</f>
        <v>4.8123195380173241E-2</v>
      </c>
      <c r="J84" s="118">
        <f t="shared" si="4"/>
        <v>-0.15</v>
      </c>
      <c r="K84" s="119">
        <f t="shared" si="5"/>
        <v>-0.24</v>
      </c>
    </row>
    <row r="85" spans="1:11" ht="15" x14ac:dyDescent="0.25">
      <c r="A85" s="20" t="s">
        <v>234</v>
      </c>
      <c r="B85" s="55">
        <v>21</v>
      </c>
      <c r="C85" s="127">
        <f>IF(B88=0, "-", B85/B88)</f>
        <v>5.5118110236220472E-2</v>
      </c>
      <c r="D85" s="55">
        <v>3</v>
      </c>
      <c r="E85" s="119">
        <f>IF(D88=0, "-", D85/D88)</f>
        <v>1.2448132780082987E-2</v>
      </c>
      <c r="F85" s="128">
        <v>47</v>
      </c>
      <c r="G85" s="127">
        <f>IF(F88=0, "-", F85/F88)</f>
        <v>3.9595619208087615E-2</v>
      </c>
      <c r="H85" s="55">
        <v>26</v>
      </c>
      <c r="I85" s="119">
        <f>IF(H88=0, "-", H85/H88)</f>
        <v>2.5024061597690085E-2</v>
      </c>
      <c r="J85" s="118">
        <f t="shared" si="4"/>
        <v>6</v>
      </c>
      <c r="K85" s="119">
        <f t="shared" si="5"/>
        <v>0.80769230769230771</v>
      </c>
    </row>
    <row r="86" spans="1:11" ht="15" x14ac:dyDescent="0.25">
      <c r="A86" s="20" t="s">
        <v>235</v>
      </c>
      <c r="B86" s="55">
        <v>18</v>
      </c>
      <c r="C86" s="127">
        <f>IF(B88=0, "-", B86/B88)</f>
        <v>4.7244094488188976E-2</v>
      </c>
      <c r="D86" s="55">
        <v>0</v>
      </c>
      <c r="E86" s="119">
        <f>IF(D88=0, "-", D86/D88)</f>
        <v>0</v>
      </c>
      <c r="F86" s="128">
        <v>51</v>
      </c>
      <c r="G86" s="127">
        <f>IF(F88=0, "-", F86/F88)</f>
        <v>4.2965459140690818E-2</v>
      </c>
      <c r="H86" s="55">
        <v>0</v>
      </c>
      <c r="I86" s="119">
        <f>IF(H88=0, "-", H86/H88)</f>
        <v>0</v>
      </c>
      <c r="J86" s="118" t="str">
        <f t="shared" si="4"/>
        <v>-</v>
      </c>
      <c r="K86" s="119" t="str">
        <f t="shared" si="5"/>
        <v>-</v>
      </c>
    </row>
    <row r="87" spans="1:11" x14ac:dyDescent="0.2">
      <c r="A87" s="129"/>
      <c r="B87" s="82"/>
      <c r="D87" s="82"/>
      <c r="E87" s="86"/>
      <c r="F87" s="130"/>
      <c r="H87" s="82"/>
      <c r="I87" s="86"/>
      <c r="J87" s="85"/>
      <c r="K87" s="86"/>
    </row>
    <row r="88" spans="1:11" s="38" customFormat="1" x14ac:dyDescent="0.2">
      <c r="A88" s="131" t="s">
        <v>236</v>
      </c>
      <c r="B88" s="32">
        <f>SUM(B77:B87)</f>
        <v>381</v>
      </c>
      <c r="C88" s="132">
        <f>B88/24634</f>
        <v>1.5466428513436714E-2</v>
      </c>
      <c r="D88" s="32">
        <f>SUM(D77:D87)</f>
        <v>241</v>
      </c>
      <c r="E88" s="133">
        <f>D88/25100</f>
        <v>9.6015936254980078E-3</v>
      </c>
      <c r="F88" s="121">
        <f>SUM(F77:F87)</f>
        <v>1187</v>
      </c>
      <c r="G88" s="134">
        <f>F88/91758</f>
        <v>1.2936201748076461E-2</v>
      </c>
      <c r="H88" s="32">
        <f>SUM(H77:H87)</f>
        <v>1039</v>
      </c>
      <c r="I88" s="133">
        <f>H88/113881</f>
        <v>9.1235588026097412E-3</v>
      </c>
      <c r="J88" s="35">
        <f>IF(D88=0, "-", IF((B88-D88)/D88&lt;10, (B88-D88)/D88, "&gt;999%"))</f>
        <v>0.58091286307053946</v>
      </c>
      <c r="K88" s="36">
        <f>IF(H88=0, "-", IF((F88-H88)/H88&lt;10, (F88-H88)/H88, "&gt;999%"))</f>
        <v>0.14244465832531281</v>
      </c>
    </row>
    <row r="89" spans="1:11" x14ac:dyDescent="0.2">
      <c r="B89" s="130"/>
      <c r="D89" s="130"/>
      <c r="F89" s="130"/>
      <c r="H89" s="130"/>
    </row>
    <row r="90" spans="1:11" s="38" customFormat="1" x14ac:dyDescent="0.2">
      <c r="A90" s="131" t="s">
        <v>237</v>
      </c>
      <c r="B90" s="32">
        <v>2782</v>
      </c>
      <c r="C90" s="132">
        <f>B90/24634</f>
        <v>0.11293334415848015</v>
      </c>
      <c r="D90" s="32">
        <v>3505</v>
      </c>
      <c r="E90" s="133">
        <f>D90/25100</f>
        <v>0.1396414342629482</v>
      </c>
      <c r="F90" s="121">
        <v>11691</v>
      </c>
      <c r="G90" s="134">
        <f>F90/91758</f>
        <v>0.12741123389786177</v>
      </c>
      <c r="H90" s="32">
        <v>17012</v>
      </c>
      <c r="I90" s="133">
        <f>H90/113881</f>
        <v>0.14938400611164285</v>
      </c>
      <c r="J90" s="35">
        <f>IF(D90=0, "-", IF((B90-D90)/D90&lt;10, (B90-D90)/D90, "&gt;999%"))</f>
        <v>-0.20627674750356634</v>
      </c>
      <c r="K90" s="36">
        <f>IF(H90=0, "-", IF((F90-H90)/H90&lt;10, (F90-H90)/H90, "&gt;999%"))</f>
        <v>-0.31277921467199626</v>
      </c>
    </row>
    <row r="91" spans="1:11" x14ac:dyDescent="0.2">
      <c r="B91" s="130"/>
      <c r="D91" s="130"/>
      <c r="F91" s="130"/>
      <c r="H91" s="130"/>
    </row>
    <row r="92" spans="1:11" ht="15.75" x14ac:dyDescent="0.25">
      <c r="A92" s="122" t="s">
        <v>30</v>
      </c>
      <c r="B92" s="170" t="s">
        <v>4</v>
      </c>
      <c r="C92" s="172"/>
      <c r="D92" s="172"/>
      <c r="E92" s="171"/>
      <c r="F92" s="170" t="s">
        <v>167</v>
      </c>
      <c r="G92" s="172"/>
      <c r="H92" s="172"/>
      <c r="I92" s="171"/>
      <c r="J92" s="170" t="s">
        <v>168</v>
      </c>
      <c r="K92" s="171"/>
    </row>
    <row r="93" spans="1:11" x14ac:dyDescent="0.2">
      <c r="A93" s="16"/>
      <c r="B93" s="170">
        <f>VALUE(RIGHT($B$2, 4))</f>
        <v>2020</v>
      </c>
      <c r="C93" s="171"/>
      <c r="D93" s="170">
        <f>B93-1</f>
        <v>2019</v>
      </c>
      <c r="E93" s="178"/>
      <c r="F93" s="170">
        <f>B93</f>
        <v>2020</v>
      </c>
      <c r="G93" s="178"/>
      <c r="H93" s="170">
        <f>D93</f>
        <v>2019</v>
      </c>
      <c r="I93" s="178"/>
      <c r="J93" s="13" t="s">
        <v>8</v>
      </c>
      <c r="K93" s="14" t="s">
        <v>5</v>
      </c>
    </row>
    <row r="94" spans="1:11" x14ac:dyDescent="0.2">
      <c r="A94" s="123" t="s">
        <v>238</v>
      </c>
      <c r="B94" s="124" t="s">
        <v>169</v>
      </c>
      <c r="C94" s="125" t="s">
        <v>170</v>
      </c>
      <c r="D94" s="124" t="s">
        <v>169</v>
      </c>
      <c r="E94" s="126" t="s">
        <v>170</v>
      </c>
      <c r="F94" s="125" t="s">
        <v>169</v>
      </c>
      <c r="G94" s="125" t="s">
        <v>170</v>
      </c>
      <c r="H94" s="124" t="s">
        <v>169</v>
      </c>
      <c r="I94" s="126" t="s">
        <v>170</v>
      </c>
      <c r="J94" s="124"/>
      <c r="K94" s="126"/>
    </row>
    <row r="95" spans="1:11" ht="15" x14ac:dyDescent="0.25">
      <c r="A95" s="20" t="s">
        <v>239</v>
      </c>
      <c r="B95" s="55">
        <v>1</v>
      </c>
      <c r="C95" s="127">
        <f>IF(B108=0, "-", B95/B108)</f>
        <v>2.4630541871921183E-3</v>
      </c>
      <c r="D95" s="55">
        <v>6</v>
      </c>
      <c r="E95" s="119">
        <f>IF(D108=0, "-", D95/D108)</f>
        <v>1.5384615384615385E-2</v>
      </c>
      <c r="F95" s="128">
        <v>10</v>
      </c>
      <c r="G95" s="127">
        <f>IF(F108=0, "-", F95/F108)</f>
        <v>6.0168471720818293E-3</v>
      </c>
      <c r="H95" s="55">
        <v>38</v>
      </c>
      <c r="I95" s="119">
        <f>IF(H108=0, "-", H95/H108)</f>
        <v>1.7140279657194408E-2</v>
      </c>
      <c r="J95" s="118">
        <f t="shared" ref="J95:J106" si="6">IF(D95=0, "-", IF((B95-D95)/D95&lt;10, (B95-D95)/D95, "&gt;999%"))</f>
        <v>-0.83333333333333337</v>
      </c>
      <c r="K95" s="119">
        <f t="shared" ref="K95:K106" si="7">IF(H95=0, "-", IF((F95-H95)/H95&lt;10, (F95-H95)/H95, "&gt;999%"))</f>
        <v>-0.73684210526315785</v>
      </c>
    </row>
    <row r="96" spans="1:11" ht="15" x14ac:dyDescent="0.25">
      <c r="A96" s="20" t="s">
        <v>240</v>
      </c>
      <c r="B96" s="55">
        <v>5</v>
      </c>
      <c r="C96" s="127">
        <f>IF(B108=0, "-", B96/B108)</f>
        <v>1.2315270935960592E-2</v>
      </c>
      <c r="D96" s="55">
        <v>1</v>
      </c>
      <c r="E96" s="119">
        <f>IF(D108=0, "-", D96/D108)</f>
        <v>2.5641025641025641E-3</v>
      </c>
      <c r="F96" s="128">
        <v>15</v>
      </c>
      <c r="G96" s="127">
        <f>IF(F108=0, "-", F96/F108)</f>
        <v>9.0252707581227436E-3</v>
      </c>
      <c r="H96" s="55">
        <v>9</v>
      </c>
      <c r="I96" s="119">
        <f>IF(H108=0, "-", H96/H108)</f>
        <v>4.0595399188092015E-3</v>
      </c>
      <c r="J96" s="118">
        <f t="shared" si="6"/>
        <v>4</v>
      </c>
      <c r="K96" s="119">
        <f t="shared" si="7"/>
        <v>0.66666666666666663</v>
      </c>
    </row>
    <row r="97" spans="1:11" ht="15" x14ac:dyDescent="0.25">
      <c r="A97" s="20" t="s">
        <v>241</v>
      </c>
      <c r="B97" s="55">
        <v>0</v>
      </c>
      <c r="C97" s="127">
        <f>IF(B108=0, "-", B97/B108)</f>
        <v>0</v>
      </c>
      <c r="D97" s="55">
        <v>0</v>
      </c>
      <c r="E97" s="119">
        <f>IF(D108=0, "-", D97/D108)</f>
        <v>0</v>
      </c>
      <c r="F97" s="128">
        <v>0</v>
      </c>
      <c r="G97" s="127">
        <f>IF(F108=0, "-", F97/F108)</f>
        <v>0</v>
      </c>
      <c r="H97" s="55">
        <v>4</v>
      </c>
      <c r="I97" s="119">
        <f>IF(H108=0, "-", H97/H108)</f>
        <v>1.8042399639152007E-3</v>
      </c>
      <c r="J97" s="118" t="str">
        <f t="shared" si="6"/>
        <v>-</v>
      </c>
      <c r="K97" s="119">
        <f t="shared" si="7"/>
        <v>-1</v>
      </c>
    </row>
    <row r="98" spans="1:11" ht="15" x14ac:dyDescent="0.25">
      <c r="A98" s="20" t="s">
        <v>242</v>
      </c>
      <c r="B98" s="55">
        <v>0</v>
      </c>
      <c r="C98" s="127">
        <f>IF(B108=0, "-", B98/B108)</f>
        <v>0</v>
      </c>
      <c r="D98" s="55">
        <v>14</v>
      </c>
      <c r="E98" s="119">
        <f>IF(D108=0, "-", D98/D108)</f>
        <v>3.5897435897435895E-2</v>
      </c>
      <c r="F98" s="128">
        <v>0</v>
      </c>
      <c r="G98" s="127">
        <f>IF(F108=0, "-", F98/F108)</f>
        <v>0</v>
      </c>
      <c r="H98" s="55">
        <v>92</v>
      </c>
      <c r="I98" s="119">
        <f>IF(H108=0, "-", H98/H108)</f>
        <v>4.1497519170049617E-2</v>
      </c>
      <c r="J98" s="118">
        <f t="shared" si="6"/>
        <v>-1</v>
      </c>
      <c r="K98" s="119">
        <f t="shared" si="7"/>
        <v>-1</v>
      </c>
    </row>
    <row r="99" spans="1:11" ht="15" x14ac:dyDescent="0.25">
      <c r="A99" s="20" t="s">
        <v>243</v>
      </c>
      <c r="B99" s="55">
        <v>4</v>
      </c>
      <c r="C99" s="127">
        <f>IF(B108=0, "-", B99/B108)</f>
        <v>9.852216748768473E-3</v>
      </c>
      <c r="D99" s="55">
        <v>5</v>
      </c>
      <c r="E99" s="119">
        <f>IF(D108=0, "-", D99/D108)</f>
        <v>1.282051282051282E-2</v>
      </c>
      <c r="F99" s="128">
        <v>15</v>
      </c>
      <c r="G99" s="127">
        <f>IF(F108=0, "-", F99/F108)</f>
        <v>9.0252707581227436E-3</v>
      </c>
      <c r="H99" s="55">
        <v>44</v>
      </c>
      <c r="I99" s="119">
        <f>IF(H108=0, "-", H99/H108)</f>
        <v>1.9846639603067207E-2</v>
      </c>
      <c r="J99" s="118">
        <f t="shared" si="6"/>
        <v>-0.2</v>
      </c>
      <c r="K99" s="119">
        <f t="shared" si="7"/>
        <v>-0.65909090909090906</v>
      </c>
    </row>
    <row r="100" spans="1:11" ht="15" x14ac:dyDescent="0.25">
      <c r="A100" s="20" t="s">
        <v>244</v>
      </c>
      <c r="B100" s="55">
        <v>40</v>
      </c>
      <c r="C100" s="127">
        <f>IF(B108=0, "-", B100/B108)</f>
        <v>9.8522167487684734E-2</v>
      </c>
      <c r="D100" s="55">
        <v>54</v>
      </c>
      <c r="E100" s="119">
        <f>IF(D108=0, "-", D100/D108)</f>
        <v>0.13846153846153847</v>
      </c>
      <c r="F100" s="128">
        <v>182</v>
      </c>
      <c r="G100" s="127">
        <f>IF(F108=0, "-", F100/F108)</f>
        <v>0.1095066185318893</v>
      </c>
      <c r="H100" s="55">
        <v>280</v>
      </c>
      <c r="I100" s="119">
        <f>IF(H108=0, "-", H100/H108)</f>
        <v>0.12629679747406405</v>
      </c>
      <c r="J100" s="118">
        <f t="shared" si="6"/>
        <v>-0.25925925925925924</v>
      </c>
      <c r="K100" s="119">
        <f t="shared" si="7"/>
        <v>-0.35</v>
      </c>
    </row>
    <row r="101" spans="1:11" ht="15" x14ac:dyDescent="0.25">
      <c r="A101" s="20" t="s">
        <v>245</v>
      </c>
      <c r="B101" s="55">
        <v>3</v>
      </c>
      <c r="C101" s="127">
        <f>IF(B108=0, "-", B101/B108)</f>
        <v>7.3891625615763543E-3</v>
      </c>
      <c r="D101" s="55">
        <v>0</v>
      </c>
      <c r="E101" s="119">
        <f>IF(D108=0, "-", D101/D108)</f>
        <v>0</v>
      </c>
      <c r="F101" s="128">
        <v>10</v>
      </c>
      <c r="G101" s="127">
        <f>IF(F108=0, "-", F101/F108)</f>
        <v>6.0168471720818293E-3</v>
      </c>
      <c r="H101" s="55">
        <v>0</v>
      </c>
      <c r="I101" s="119">
        <f>IF(H108=0, "-", H101/H108)</f>
        <v>0</v>
      </c>
      <c r="J101" s="118" t="str">
        <f t="shared" si="6"/>
        <v>-</v>
      </c>
      <c r="K101" s="119" t="str">
        <f t="shared" si="7"/>
        <v>-</v>
      </c>
    </row>
    <row r="102" spans="1:11" ht="15" x14ac:dyDescent="0.25">
      <c r="A102" s="20" t="s">
        <v>246</v>
      </c>
      <c r="B102" s="55">
        <v>20</v>
      </c>
      <c r="C102" s="127">
        <f>IF(B108=0, "-", B102/B108)</f>
        <v>4.9261083743842367E-2</v>
      </c>
      <c r="D102" s="55">
        <v>20</v>
      </c>
      <c r="E102" s="119">
        <f>IF(D108=0, "-", D102/D108)</f>
        <v>5.128205128205128E-2</v>
      </c>
      <c r="F102" s="128">
        <v>107</v>
      </c>
      <c r="G102" s="127">
        <f>IF(F108=0, "-", F102/F108)</f>
        <v>6.4380264741275575E-2</v>
      </c>
      <c r="H102" s="55">
        <v>90</v>
      </c>
      <c r="I102" s="119">
        <f>IF(H108=0, "-", H102/H108)</f>
        <v>4.0595399188092018E-2</v>
      </c>
      <c r="J102" s="118">
        <f t="shared" si="6"/>
        <v>0</v>
      </c>
      <c r="K102" s="119">
        <f t="shared" si="7"/>
        <v>0.18888888888888888</v>
      </c>
    </row>
    <row r="103" spans="1:11" ht="15" x14ac:dyDescent="0.25">
      <c r="A103" s="20" t="s">
        <v>247</v>
      </c>
      <c r="B103" s="55">
        <v>1</v>
      </c>
      <c r="C103" s="127">
        <f>IF(B108=0, "-", B103/B108)</f>
        <v>2.4630541871921183E-3</v>
      </c>
      <c r="D103" s="55">
        <v>2</v>
      </c>
      <c r="E103" s="119">
        <f>IF(D108=0, "-", D103/D108)</f>
        <v>5.1282051282051282E-3</v>
      </c>
      <c r="F103" s="128">
        <v>18</v>
      </c>
      <c r="G103" s="127">
        <f>IF(F108=0, "-", F103/F108)</f>
        <v>1.0830324909747292E-2</v>
      </c>
      <c r="H103" s="55">
        <v>26</v>
      </c>
      <c r="I103" s="119">
        <f>IF(H108=0, "-", H103/H108)</f>
        <v>1.1727559765448805E-2</v>
      </c>
      <c r="J103" s="118">
        <f t="shared" si="6"/>
        <v>-0.5</v>
      </c>
      <c r="K103" s="119">
        <f t="shared" si="7"/>
        <v>-0.30769230769230771</v>
      </c>
    </row>
    <row r="104" spans="1:11" ht="15" x14ac:dyDescent="0.25">
      <c r="A104" s="20" t="s">
        <v>248</v>
      </c>
      <c r="B104" s="55">
        <v>34</v>
      </c>
      <c r="C104" s="127">
        <f>IF(B108=0, "-", B104/B108)</f>
        <v>8.3743842364532015E-2</v>
      </c>
      <c r="D104" s="55">
        <v>6</v>
      </c>
      <c r="E104" s="119">
        <f>IF(D108=0, "-", D104/D108)</f>
        <v>1.5384615384615385E-2</v>
      </c>
      <c r="F104" s="128">
        <v>66</v>
      </c>
      <c r="G104" s="127">
        <f>IF(F108=0, "-", F104/F108)</f>
        <v>3.9711191335740074E-2</v>
      </c>
      <c r="H104" s="55">
        <v>66</v>
      </c>
      <c r="I104" s="119">
        <f>IF(H108=0, "-", H104/H108)</f>
        <v>2.9769959404600813E-2</v>
      </c>
      <c r="J104" s="118">
        <f t="shared" si="6"/>
        <v>4.666666666666667</v>
      </c>
      <c r="K104" s="119">
        <f t="shared" si="7"/>
        <v>0</v>
      </c>
    </row>
    <row r="105" spans="1:11" ht="15" x14ac:dyDescent="0.25">
      <c r="A105" s="20" t="s">
        <v>249</v>
      </c>
      <c r="B105" s="55">
        <v>287</v>
      </c>
      <c r="C105" s="127">
        <f>IF(B108=0, "-", B105/B108)</f>
        <v>0.7068965517241379</v>
      </c>
      <c r="D105" s="55">
        <v>267</v>
      </c>
      <c r="E105" s="119">
        <f>IF(D108=0, "-", D105/D108)</f>
        <v>0.68461538461538463</v>
      </c>
      <c r="F105" s="128">
        <v>1205</v>
      </c>
      <c r="G105" s="127">
        <f>IF(F108=0, "-", F105/F108)</f>
        <v>0.72503008423586046</v>
      </c>
      <c r="H105" s="55">
        <v>1509</v>
      </c>
      <c r="I105" s="119">
        <f>IF(H108=0, "-", H105/H108)</f>
        <v>0.68064952638700948</v>
      </c>
      <c r="J105" s="118">
        <f t="shared" si="6"/>
        <v>7.4906367041198504E-2</v>
      </c>
      <c r="K105" s="119">
        <f t="shared" si="7"/>
        <v>-0.20145791915175612</v>
      </c>
    </row>
    <row r="106" spans="1:11" ht="15" x14ac:dyDescent="0.25">
      <c r="A106" s="20" t="s">
        <v>250</v>
      </c>
      <c r="B106" s="55">
        <v>11</v>
      </c>
      <c r="C106" s="127">
        <f>IF(B108=0, "-", B106/B108)</f>
        <v>2.7093596059113302E-2</v>
      </c>
      <c r="D106" s="55">
        <v>15</v>
      </c>
      <c r="E106" s="119">
        <f>IF(D108=0, "-", D106/D108)</f>
        <v>3.8461538461538464E-2</v>
      </c>
      <c r="F106" s="128">
        <v>34</v>
      </c>
      <c r="G106" s="127">
        <f>IF(F108=0, "-", F106/F108)</f>
        <v>2.0457280385078221E-2</v>
      </c>
      <c r="H106" s="55">
        <v>59</v>
      </c>
      <c r="I106" s="119">
        <f>IF(H108=0, "-", H106/H108)</f>
        <v>2.6612539467749212E-2</v>
      </c>
      <c r="J106" s="118">
        <f t="shared" si="6"/>
        <v>-0.26666666666666666</v>
      </c>
      <c r="K106" s="119">
        <f t="shared" si="7"/>
        <v>-0.42372881355932202</v>
      </c>
    </row>
    <row r="107" spans="1:11" x14ac:dyDescent="0.2">
      <c r="A107" s="129"/>
      <c r="B107" s="82"/>
      <c r="D107" s="82"/>
      <c r="E107" s="86"/>
      <c r="F107" s="130"/>
      <c r="H107" s="82"/>
      <c r="I107" s="86"/>
      <c r="J107" s="85"/>
      <c r="K107" s="86"/>
    </row>
    <row r="108" spans="1:11" s="38" customFormat="1" x14ac:dyDescent="0.2">
      <c r="A108" s="131" t="s">
        <v>251</v>
      </c>
      <c r="B108" s="32">
        <f>SUM(B95:B107)</f>
        <v>406</v>
      </c>
      <c r="C108" s="132">
        <f>B108/24634</f>
        <v>1.6481286027441748E-2</v>
      </c>
      <c r="D108" s="32">
        <f>SUM(D95:D107)</f>
        <v>390</v>
      </c>
      <c r="E108" s="133">
        <f>D108/25100</f>
        <v>1.5537848605577689E-2</v>
      </c>
      <c r="F108" s="121">
        <f>SUM(F95:F107)</f>
        <v>1662</v>
      </c>
      <c r="G108" s="134">
        <f>F108/91758</f>
        <v>1.8112862093768389E-2</v>
      </c>
      <c r="H108" s="32">
        <f>SUM(H95:H107)</f>
        <v>2217</v>
      </c>
      <c r="I108" s="133">
        <f>H108/113881</f>
        <v>1.9467689957060441E-2</v>
      </c>
      <c r="J108" s="35">
        <f>IF(D108=0, "-", IF((B108-D108)/D108&lt;10, (B108-D108)/D108, "&gt;999%"))</f>
        <v>4.1025641025641026E-2</v>
      </c>
      <c r="K108" s="36">
        <f>IF(H108=0, "-", IF((F108-H108)/H108&lt;10, (F108-H108)/H108, "&gt;999%"))</f>
        <v>-0.25033829499323412</v>
      </c>
    </row>
    <row r="109" spans="1:11" x14ac:dyDescent="0.2">
      <c r="B109" s="130"/>
      <c r="D109" s="130"/>
      <c r="F109" s="130"/>
      <c r="H109" s="130"/>
    </row>
    <row r="110" spans="1:11" x14ac:dyDescent="0.2">
      <c r="A110" s="123" t="s">
        <v>252</v>
      </c>
      <c r="B110" s="124" t="s">
        <v>169</v>
      </c>
      <c r="C110" s="125" t="s">
        <v>170</v>
      </c>
      <c r="D110" s="124" t="s">
        <v>169</v>
      </c>
      <c r="E110" s="126" t="s">
        <v>170</v>
      </c>
      <c r="F110" s="125" t="s">
        <v>169</v>
      </c>
      <c r="G110" s="125" t="s">
        <v>170</v>
      </c>
      <c r="H110" s="124" t="s">
        <v>169</v>
      </c>
      <c r="I110" s="126" t="s">
        <v>170</v>
      </c>
      <c r="J110" s="124"/>
      <c r="K110" s="126"/>
    </row>
    <row r="111" spans="1:11" ht="15" x14ac:dyDescent="0.25">
      <c r="A111" s="20" t="s">
        <v>253</v>
      </c>
      <c r="B111" s="55">
        <v>0</v>
      </c>
      <c r="C111" s="127">
        <f>IF(B128=0, "-", B111/B128)</f>
        <v>0</v>
      </c>
      <c r="D111" s="55">
        <v>1</v>
      </c>
      <c r="E111" s="119">
        <f>IF(D128=0, "-", D111/D128)</f>
        <v>4.329004329004329E-3</v>
      </c>
      <c r="F111" s="128">
        <v>1</v>
      </c>
      <c r="G111" s="127">
        <f>IF(F128=0, "-", F111/F128)</f>
        <v>1.1198208286674132E-3</v>
      </c>
      <c r="H111" s="55">
        <v>7</v>
      </c>
      <c r="I111" s="119">
        <f>IF(H128=0, "-", H111/H128)</f>
        <v>5.7471264367816091E-3</v>
      </c>
      <c r="J111" s="118">
        <f t="shared" ref="J111:J126" si="8">IF(D111=0, "-", IF((B111-D111)/D111&lt;10, (B111-D111)/D111, "&gt;999%"))</f>
        <v>-1</v>
      </c>
      <c r="K111" s="119">
        <f t="shared" ref="K111:K126" si="9">IF(H111=0, "-", IF((F111-H111)/H111&lt;10, (F111-H111)/H111, "&gt;999%"))</f>
        <v>-0.8571428571428571</v>
      </c>
    </row>
    <row r="112" spans="1:11" ht="15" x14ac:dyDescent="0.25">
      <c r="A112" s="20" t="s">
        <v>254</v>
      </c>
      <c r="B112" s="55">
        <v>23</v>
      </c>
      <c r="C112" s="127">
        <f>IF(B128=0, "-", B112/B128)</f>
        <v>7.301587301587302E-2</v>
      </c>
      <c r="D112" s="55">
        <v>16</v>
      </c>
      <c r="E112" s="119">
        <f>IF(D128=0, "-", D112/D128)</f>
        <v>6.9264069264069264E-2</v>
      </c>
      <c r="F112" s="128">
        <v>62</v>
      </c>
      <c r="G112" s="127">
        <f>IF(F128=0, "-", F112/F128)</f>
        <v>6.942889137737962E-2</v>
      </c>
      <c r="H112" s="55">
        <v>94</v>
      </c>
      <c r="I112" s="119">
        <f>IF(H128=0, "-", H112/H128)</f>
        <v>7.7175697865353041E-2</v>
      </c>
      <c r="J112" s="118">
        <f t="shared" si="8"/>
        <v>0.4375</v>
      </c>
      <c r="K112" s="119">
        <f t="shared" si="9"/>
        <v>-0.34042553191489361</v>
      </c>
    </row>
    <row r="113" spans="1:11" ht="15" x14ac:dyDescent="0.25">
      <c r="A113" s="20" t="s">
        <v>255</v>
      </c>
      <c r="B113" s="55">
        <v>16</v>
      </c>
      <c r="C113" s="127">
        <f>IF(B128=0, "-", B113/B128)</f>
        <v>5.0793650793650794E-2</v>
      </c>
      <c r="D113" s="55">
        <v>14</v>
      </c>
      <c r="E113" s="119">
        <f>IF(D128=0, "-", D113/D128)</f>
        <v>6.0606060606060608E-2</v>
      </c>
      <c r="F113" s="128">
        <v>52</v>
      </c>
      <c r="G113" s="127">
        <f>IF(F128=0, "-", F113/F128)</f>
        <v>5.823068309070549E-2</v>
      </c>
      <c r="H113" s="55">
        <v>67</v>
      </c>
      <c r="I113" s="119">
        <f>IF(H128=0, "-", H113/H128)</f>
        <v>5.5008210180623976E-2</v>
      </c>
      <c r="J113" s="118">
        <f t="shared" si="8"/>
        <v>0.14285714285714285</v>
      </c>
      <c r="K113" s="119">
        <f t="shared" si="9"/>
        <v>-0.22388059701492538</v>
      </c>
    </row>
    <row r="114" spans="1:11" ht="15" x14ac:dyDescent="0.25">
      <c r="A114" s="20" t="s">
        <v>256</v>
      </c>
      <c r="B114" s="55">
        <v>92</v>
      </c>
      <c r="C114" s="127">
        <f>IF(B128=0, "-", B114/B128)</f>
        <v>0.29206349206349208</v>
      </c>
      <c r="D114" s="55">
        <v>38</v>
      </c>
      <c r="E114" s="119">
        <f>IF(D128=0, "-", D114/D128)</f>
        <v>0.16450216450216451</v>
      </c>
      <c r="F114" s="128">
        <v>273</v>
      </c>
      <c r="G114" s="127">
        <f>IF(F128=0, "-", F114/F128)</f>
        <v>0.3057110862262038</v>
      </c>
      <c r="H114" s="55">
        <v>214</v>
      </c>
      <c r="I114" s="119">
        <f>IF(H128=0, "-", H114/H128)</f>
        <v>0.17569786535303777</v>
      </c>
      <c r="J114" s="118">
        <f t="shared" si="8"/>
        <v>1.4210526315789473</v>
      </c>
      <c r="K114" s="119">
        <f t="shared" si="9"/>
        <v>0.27570093457943923</v>
      </c>
    </row>
    <row r="115" spans="1:11" ht="15" x14ac:dyDescent="0.25">
      <c r="A115" s="20" t="s">
        <v>257</v>
      </c>
      <c r="B115" s="55">
        <v>0</v>
      </c>
      <c r="C115" s="127">
        <f>IF(B128=0, "-", B115/B128)</f>
        <v>0</v>
      </c>
      <c r="D115" s="55">
        <v>0</v>
      </c>
      <c r="E115" s="119">
        <f>IF(D128=0, "-", D115/D128)</f>
        <v>0</v>
      </c>
      <c r="F115" s="128">
        <v>0</v>
      </c>
      <c r="G115" s="127">
        <f>IF(F128=0, "-", F115/F128)</f>
        <v>0</v>
      </c>
      <c r="H115" s="55">
        <v>1</v>
      </c>
      <c r="I115" s="119">
        <f>IF(H128=0, "-", H115/H128)</f>
        <v>8.2101806239737272E-4</v>
      </c>
      <c r="J115" s="118" t="str">
        <f t="shared" si="8"/>
        <v>-</v>
      </c>
      <c r="K115" s="119">
        <f t="shared" si="9"/>
        <v>-1</v>
      </c>
    </row>
    <row r="116" spans="1:11" ht="15" x14ac:dyDescent="0.25">
      <c r="A116" s="20" t="s">
        <v>258</v>
      </c>
      <c r="B116" s="55">
        <v>0</v>
      </c>
      <c r="C116" s="127">
        <f>IF(B128=0, "-", B116/B128)</f>
        <v>0</v>
      </c>
      <c r="D116" s="55">
        <v>7</v>
      </c>
      <c r="E116" s="119">
        <f>IF(D128=0, "-", D116/D128)</f>
        <v>3.0303030303030304E-2</v>
      </c>
      <c r="F116" s="128">
        <v>1</v>
      </c>
      <c r="G116" s="127">
        <f>IF(F128=0, "-", F116/F128)</f>
        <v>1.1198208286674132E-3</v>
      </c>
      <c r="H116" s="55">
        <v>33</v>
      </c>
      <c r="I116" s="119">
        <f>IF(H128=0, "-", H116/H128)</f>
        <v>2.7093596059113302E-2</v>
      </c>
      <c r="J116" s="118">
        <f t="shared" si="8"/>
        <v>-1</v>
      </c>
      <c r="K116" s="119">
        <f t="shared" si="9"/>
        <v>-0.96969696969696972</v>
      </c>
    </row>
    <row r="117" spans="1:11" ht="15" x14ac:dyDescent="0.25">
      <c r="A117" s="20" t="s">
        <v>259</v>
      </c>
      <c r="B117" s="55">
        <v>1</v>
      </c>
      <c r="C117" s="127">
        <f>IF(B128=0, "-", B117/B128)</f>
        <v>3.1746031746031746E-3</v>
      </c>
      <c r="D117" s="55">
        <v>0</v>
      </c>
      <c r="E117" s="119">
        <f>IF(D128=0, "-", D117/D128)</f>
        <v>0</v>
      </c>
      <c r="F117" s="128">
        <v>2</v>
      </c>
      <c r="G117" s="127">
        <f>IF(F128=0, "-", F117/F128)</f>
        <v>2.2396416573348264E-3</v>
      </c>
      <c r="H117" s="55">
        <v>0</v>
      </c>
      <c r="I117" s="119">
        <f>IF(H128=0, "-", H117/H128)</f>
        <v>0</v>
      </c>
      <c r="J117" s="118" t="str">
        <f t="shared" si="8"/>
        <v>-</v>
      </c>
      <c r="K117" s="119" t="str">
        <f t="shared" si="9"/>
        <v>-</v>
      </c>
    </row>
    <row r="118" spans="1:11" ht="15" x14ac:dyDescent="0.25">
      <c r="A118" s="20" t="s">
        <v>260</v>
      </c>
      <c r="B118" s="55">
        <v>0</v>
      </c>
      <c r="C118" s="127">
        <f>IF(B128=0, "-", B118/B128)</f>
        <v>0</v>
      </c>
      <c r="D118" s="55">
        <v>1</v>
      </c>
      <c r="E118" s="119">
        <f>IF(D128=0, "-", D118/D128)</f>
        <v>4.329004329004329E-3</v>
      </c>
      <c r="F118" s="128">
        <v>2</v>
      </c>
      <c r="G118" s="127">
        <f>IF(F128=0, "-", F118/F128)</f>
        <v>2.2396416573348264E-3</v>
      </c>
      <c r="H118" s="55">
        <v>1</v>
      </c>
      <c r="I118" s="119">
        <f>IF(H128=0, "-", H118/H128)</f>
        <v>8.2101806239737272E-4</v>
      </c>
      <c r="J118" s="118">
        <f t="shared" si="8"/>
        <v>-1</v>
      </c>
      <c r="K118" s="119">
        <f t="shared" si="9"/>
        <v>1</v>
      </c>
    </row>
    <row r="119" spans="1:11" ht="15" x14ac:dyDescent="0.25">
      <c r="A119" s="20" t="s">
        <v>261</v>
      </c>
      <c r="B119" s="55">
        <v>9</v>
      </c>
      <c r="C119" s="127">
        <f>IF(B128=0, "-", B119/B128)</f>
        <v>2.8571428571428571E-2</v>
      </c>
      <c r="D119" s="55">
        <v>4</v>
      </c>
      <c r="E119" s="119">
        <f>IF(D128=0, "-", D119/D128)</f>
        <v>1.7316017316017316E-2</v>
      </c>
      <c r="F119" s="128">
        <v>29</v>
      </c>
      <c r="G119" s="127">
        <f>IF(F128=0, "-", F119/F128)</f>
        <v>3.2474804031354984E-2</v>
      </c>
      <c r="H119" s="55">
        <v>39</v>
      </c>
      <c r="I119" s="119">
        <f>IF(H128=0, "-", H119/H128)</f>
        <v>3.2019704433497539E-2</v>
      </c>
      <c r="J119" s="118">
        <f t="shared" si="8"/>
        <v>1.25</v>
      </c>
      <c r="K119" s="119">
        <f t="shared" si="9"/>
        <v>-0.25641025641025639</v>
      </c>
    </row>
    <row r="120" spans="1:11" ht="15" x14ac:dyDescent="0.25">
      <c r="A120" s="20" t="s">
        <v>262</v>
      </c>
      <c r="B120" s="55">
        <v>11</v>
      </c>
      <c r="C120" s="127">
        <f>IF(B128=0, "-", B120/B128)</f>
        <v>3.4920634920634921E-2</v>
      </c>
      <c r="D120" s="55">
        <v>4</v>
      </c>
      <c r="E120" s="119">
        <f>IF(D128=0, "-", D120/D128)</f>
        <v>1.7316017316017316E-2</v>
      </c>
      <c r="F120" s="128">
        <v>58</v>
      </c>
      <c r="G120" s="127">
        <f>IF(F128=0, "-", F120/F128)</f>
        <v>6.4949608062709968E-2</v>
      </c>
      <c r="H120" s="55">
        <v>53</v>
      </c>
      <c r="I120" s="119">
        <f>IF(H128=0, "-", H120/H128)</f>
        <v>4.3513957307060758E-2</v>
      </c>
      <c r="J120" s="118">
        <f t="shared" si="8"/>
        <v>1.75</v>
      </c>
      <c r="K120" s="119">
        <f t="shared" si="9"/>
        <v>9.4339622641509441E-2</v>
      </c>
    </row>
    <row r="121" spans="1:11" ht="15" x14ac:dyDescent="0.25">
      <c r="A121" s="20" t="s">
        <v>263</v>
      </c>
      <c r="B121" s="55">
        <v>12</v>
      </c>
      <c r="C121" s="127">
        <f>IF(B128=0, "-", B121/B128)</f>
        <v>3.8095238095238099E-2</v>
      </c>
      <c r="D121" s="55">
        <v>14</v>
      </c>
      <c r="E121" s="119">
        <f>IF(D128=0, "-", D121/D128)</f>
        <v>6.0606060606060608E-2</v>
      </c>
      <c r="F121" s="128">
        <v>45</v>
      </c>
      <c r="G121" s="127">
        <f>IF(F128=0, "-", F121/F128)</f>
        <v>5.0391937290033592E-2</v>
      </c>
      <c r="H121" s="55">
        <v>57</v>
      </c>
      <c r="I121" s="119">
        <f>IF(H128=0, "-", H121/H128)</f>
        <v>4.6798029556650245E-2</v>
      </c>
      <c r="J121" s="118">
        <f t="shared" si="8"/>
        <v>-0.14285714285714285</v>
      </c>
      <c r="K121" s="119">
        <f t="shared" si="9"/>
        <v>-0.21052631578947367</v>
      </c>
    </row>
    <row r="122" spans="1:11" ht="15" x14ac:dyDescent="0.25">
      <c r="A122" s="20" t="s">
        <v>264</v>
      </c>
      <c r="B122" s="55">
        <v>82</v>
      </c>
      <c r="C122" s="127">
        <f>IF(B128=0, "-", B122/B128)</f>
        <v>0.26031746031746034</v>
      </c>
      <c r="D122" s="55">
        <v>119</v>
      </c>
      <c r="E122" s="119">
        <f>IF(D128=0, "-", D122/D128)</f>
        <v>0.51515151515151514</v>
      </c>
      <c r="F122" s="128">
        <v>208</v>
      </c>
      <c r="G122" s="127">
        <f>IF(F128=0, "-", F122/F128)</f>
        <v>0.23292273236282196</v>
      </c>
      <c r="H122" s="55">
        <v>534</v>
      </c>
      <c r="I122" s="119">
        <f>IF(H128=0, "-", H122/H128)</f>
        <v>0.43842364532019706</v>
      </c>
      <c r="J122" s="118">
        <f t="shared" si="8"/>
        <v>-0.31092436974789917</v>
      </c>
      <c r="K122" s="119">
        <f t="shared" si="9"/>
        <v>-0.61048689138576784</v>
      </c>
    </row>
    <row r="123" spans="1:11" ht="15" x14ac:dyDescent="0.25">
      <c r="A123" s="20" t="s">
        <v>265</v>
      </c>
      <c r="B123" s="55">
        <v>63</v>
      </c>
      <c r="C123" s="127">
        <f>IF(B128=0, "-", B123/B128)</f>
        <v>0.2</v>
      </c>
      <c r="D123" s="55">
        <v>5</v>
      </c>
      <c r="E123" s="119">
        <f>IF(D128=0, "-", D123/D128)</f>
        <v>2.1645021645021644E-2</v>
      </c>
      <c r="F123" s="128">
        <v>134</v>
      </c>
      <c r="G123" s="127">
        <f>IF(F128=0, "-", F123/F128)</f>
        <v>0.15005599104143338</v>
      </c>
      <c r="H123" s="55">
        <v>83</v>
      </c>
      <c r="I123" s="119">
        <f>IF(H128=0, "-", H123/H128)</f>
        <v>6.8144499178981938E-2</v>
      </c>
      <c r="J123" s="118" t="str">
        <f t="shared" si="8"/>
        <v>&gt;999%</v>
      </c>
      <c r="K123" s="119">
        <f t="shared" si="9"/>
        <v>0.61445783132530118</v>
      </c>
    </row>
    <row r="124" spans="1:11" ht="15" x14ac:dyDescent="0.25">
      <c r="A124" s="20" t="s">
        <v>266</v>
      </c>
      <c r="B124" s="55">
        <v>0</v>
      </c>
      <c r="C124" s="127">
        <f>IF(B128=0, "-", B124/B128)</f>
        <v>0</v>
      </c>
      <c r="D124" s="55">
        <v>8</v>
      </c>
      <c r="E124" s="119">
        <f>IF(D128=0, "-", D124/D128)</f>
        <v>3.4632034632034632E-2</v>
      </c>
      <c r="F124" s="128">
        <v>1</v>
      </c>
      <c r="G124" s="127">
        <f>IF(F128=0, "-", F124/F128)</f>
        <v>1.1198208286674132E-3</v>
      </c>
      <c r="H124" s="55">
        <v>35</v>
      </c>
      <c r="I124" s="119">
        <f>IF(H128=0, "-", H124/H128)</f>
        <v>2.8735632183908046E-2</v>
      </c>
      <c r="J124" s="118">
        <f t="shared" si="8"/>
        <v>-1</v>
      </c>
      <c r="K124" s="119">
        <f t="shared" si="9"/>
        <v>-0.97142857142857142</v>
      </c>
    </row>
    <row r="125" spans="1:11" ht="15" x14ac:dyDescent="0.25">
      <c r="A125" s="20" t="s">
        <v>267</v>
      </c>
      <c r="B125" s="55">
        <v>5</v>
      </c>
      <c r="C125" s="127">
        <f>IF(B128=0, "-", B125/B128)</f>
        <v>1.5873015873015872E-2</v>
      </c>
      <c r="D125" s="55">
        <v>0</v>
      </c>
      <c r="E125" s="119">
        <f>IF(D128=0, "-", D125/D128)</f>
        <v>0</v>
      </c>
      <c r="F125" s="128">
        <v>12</v>
      </c>
      <c r="G125" s="127">
        <f>IF(F128=0, "-", F125/F128)</f>
        <v>1.3437849944008958E-2</v>
      </c>
      <c r="H125" s="55">
        <v>0</v>
      </c>
      <c r="I125" s="119">
        <f>IF(H128=0, "-", H125/H128)</f>
        <v>0</v>
      </c>
      <c r="J125" s="118" t="str">
        <f t="shared" si="8"/>
        <v>-</v>
      </c>
      <c r="K125" s="119" t="str">
        <f t="shared" si="9"/>
        <v>-</v>
      </c>
    </row>
    <row r="126" spans="1:11" ht="15" x14ac:dyDescent="0.25">
      <c r="A126" s="20" t="s">
        <v>268</v>
      </c>
      <c r="B126" s="55">
        <v>1</v>
      </c>
      <c r="C126" s="127">
        <f>IF(B128=0, "-", B126/B128)</f>
        <v>3.1746031746031746E-3</v>
      </c>
      <c r="D126" s="55">
        <v>0</v>
      </c>
      <c r="E126" s="119">
        <f>IF(D128=0, "-", D126/D128)</f>
        <v>0</v>
      </c>
      <c r="F126" s="128">
        <v>13</v>
      </c>
      <c r="G126" s="127">
        <f>IF(F128=0, "-", F126/F128)</f>
        <v>1.4557670772676373E-2</v>
      </c>
      <c r="H126" s="55">
        <v>0</v>
      </c>
      <c r="I126" s="119">
        <f>IF(H128=0, "-", H126/H128)</f>
        <v>0</v>
      </c>
      <c r="J126" s="118" t="str">
        <f t="shared" si="8"/>
        <v>-</v>
      </c>
      <c r="K126" s="119" t="str">
        <f t="shared" si="9"/>
        <v>-</v>
      </c>
    </row>
    <row r="127" spans="1:11" x14ac:dyDescent="0.2">
      <c r="A127" s="129"/>
      <c r="B127" s="82"/>
      <c r="D127" s="82"/>
      <c r="E127" s="86"/>
      <c r="F127" s="130"/>
      <c r="H127" s="82"/>
      <c r="I127" s="86"/>
      <c r="J127" s="85"/>
      <c r="K127" s="86"/>
    </row>
    <row r="128" spans="1:11" s="38" customFormat="1" x14ac:dyDescent="0.2">
      <c r="A128" s="131" t="s">
        <v>269</v>
      </c>
      <c r="B128" s="32">
        <f>SUM(B111:B127)</f>
        <v>315</v>
      </c>
      <c r="C128" s="132">
        <f>B128/24634</f>
        <v>1.2787204676463425E-2</v>
      </c>
      <c r="D128" s="32">
        <f>SUM(D111:D127)</f>
        <v>231</v>
      </c>
      <c r="E128" s="133">
        <f>D128/25100</f>
        <v>9.2031872509960155E-3</v>
      </c>
      <c r="F128" s="121">
        <f>SUM(F111:F127)</f>
        <v>893</v>
      </c>
      <c r="G128" s="134">
        <f>F128/91758</f>
        <v>9.7321214499008265E-3</v>
      </c>
      <c r="H128" s="32">
        <f>SUM(H111:H127)</f>
        <v>1218</v>
      </c>
      <c r="I128" s="133">
        <f>H128/113881</f>
        <v>1.0695374996707089E-2</v>
      </c>
      <c r="J128" s="35">
        <f>IF(D128=0, "-", IF((B128-D128)/D128&lt;10, (B128-D128)/D128, "&gt;999%"))</f>
        <v>0.36363636363636365</v>
      </c>
      <c r="K128" s="36">
        <f>IF(H128=0, "-", IF((F128-H128)/H128&lt;10, (F128-H128)/H128, "&gt;999%"))</f>
        <v>-0.26683087027914615</v>
      </c>
    </row>
    <row r="129" spans="1:11" x14ac:dyDescent="0.2">
      <c r="B129" s="130"/>
      <c r="D129" s="130"/>
      <c r="F129" s="130"/>
      <c r="H129" s="130"/>
    </row>
    <row r="130" spans="1:11" s="38" customFormat="1" x14ac:dyDescent="0.2">
      <c r="A130" s="131" t="s">
        <v>270</v>
      </c>
      <c r="B130" s="32">
        <v>721</v>
      </c>
      <c r="C130" s="132">
        <f>B130/24634</f>
        <v>2.9268490703905171E-2</v>
      </c>
      <c r="D130" s="32">
        <v>621</v>
      </c>
      <c r="E130" s="133">
        <f>D130/25100</f>
        <v>2.4741035856573706E-2</v>
      </c>
      <c r="F130" s="121">
        <v>2555</v>
      </c>
      <c r="G130" s="134">
        <f>F130/91758</f>
        <v>2.7844983543669218E-2</v>
      </c>
      <c r="H130" s="32">
        <v>3435</v>
      </c>
      <c r="I130" s="133">
        <f>H130/113881</f>
        <v>3.016306495376753E-2</v>
      </c>
      <c r="J130" s="35">
        <f>IF(D130=0, "-", IF((B130-D130)/D130&lt;10, (B130-D130)/D130, "&gt;999%"))</f>
        <v>0.1610305958132045</v>
      </c>
      <c r="K130" s="36">
        <f>IF(H130=0, "-", IF((F130-H130)/H130&lt;10, (F130-H130)/H130, "&gt;999%"))</f>
        <v>-0.25618631732168851</v>
      </c>
    </row>
    <row r="131" spans="1:11" x14ac:dyDescent="0.2">
      <c r="B131" s="130"/>
      <c r="D131" s="130"/>
      <c r="F131" s="130"/>
      <c r="H131" s="130"/>
    </row>
    <row r="132" spans="1:11" ht="15.75" x14ac:dyDescent="0.25">
      <c r="A132" s="122" t="s">
        <v>31</v>
      </c>
      <c r="B132" s="170" t="s">
        <v>4</v>
      </c>
      <c r="C132" s="172"/>
      <c r="D132" s="172"/>
      <c r="E132" s="171"/>
      <c r="F132" s="170" t="s">
        <v>167</v>
      </c>
      <c r="G132" s="172"/>
      <c r="H132" s="172"/>
      <c r="I132" s="171"/>
      <c r="J132" s="170" t="s">
        <v>168</v>
      </c>
      <c r="K132" s="171"/>
    </row>
    <row r="133" spans="1:11" x14ac:dyDescent="0.2">
      <c r="A133" s="16"/>
      <c r="B133" s="170">
        <f>VALUE(RIGHT($B$2, 4))</f>
        <v>2020</v>
      </c>
      <c r="C133" s="171"/>
      <c r="D133" s="170">
        <f>B133-1</f>
        <v>2019</v>
      </c>
      <c r="E133" s="178"/>
      <c r="F133" s="170">
        <f>B133</f>
        <v>2020</v>
      </c>
      <c r="G133" s="178"/>
      <c r="H133" s="170">
        <f>D133</f>
        <v>2019</v>
      </c>
      <c r="I133" s="178"/>
      <c r="J133" s="13" t="s">
        <v>8</v>
      </c>
      <c r="K133" s="14" t="s">
        <v>5</v>
      </c>
    </row>
    <row r="134" spans="1:11" x14ac:dyDescent="0.2">
      <c r="A134" s="123" t="s">
        <v>271</v>
      </c>
      <c r="B134" s="124" t="s">
        <v>169</v>
      </c>
      <c r="C134" s="125" t="s">
        <v>170</v>
      </c>
      <c r="D134" s="124" t="s">
        <v>169</v>
      </c>
      <c r="E134" s="126" t="s">
        <v>170</v>
      </c>
      <c r="F134" s="125" t="s">
        <v>169</v>
      </c>
      <c r="G134" s="125" t="s">
        <v>170</v>
      </c>
      <c r="H134" s="124" t="s">
        <v>169</v>
      </c>
      <c r="I134" s="126" t="s">
        <v>170</v>
      </c>
      <c r="J134" s="124"/>
      <c r="K134" s="126"/>
    </row>
    <row r="135" spans="1:11" ht="15" x14ac:dyDescent="0.25">
      <c r="A135" s="20" t="s">
        <v>272</v>
      </c>
      <c r="B135" s="55">
        <v>3</v>
      </c>
      <c r="C135" s="127">
        <f>IF(B139=0, "-", B135/B139)</f>
        <v>5.0847457627118647E-2</v>
      </c>
      <c r="D135" s="55">
        <v>20</v>
      </c>
      <c r="E135" s="119">
        <f>IF(D139=0, "-", D135/D139)</f>
        <v>0.23255813953488372</v>
      </c>
      <c r="F135" s="128">
        <v>31</v>
      </c>
      <c r="G135" s="127">
        <f>IF(F139=0, "-", F135/F139)</f>
        <v>0.13025210084033614</v>
      </c>
      <c r="H135" s="55">
        <v>244</v>
      </c>
      <c r="I135" s="119">
        <f>IF(H139=0, "-", H135/H139)</f>
        <v>0.45353159851301117</v>
      </c>
      <c r="J135" s="118">
        <f>IF(D135=0, "-", IF((B135-D135)/D135&lt;10, (B135-D135)/D135, "&gt;999%"))</f>
        <v>-0.85</v>
      </c>
      <c r="K135" s="119">
        <f>IF(H135=0, "-", IF((F135-H135)/H135&lt;10, (F135-H135)/H135, "&gt;999%"))</f>
        <v>-0.87295081967213117</v>
      </c>
    </row>
    <row r="136" spans="1:11" ht="15" x14ac:dyDescent="0.25">
      <c r="A136" s="20" t="s">
        <v>273</v>
      </c>
      <c r="B136" s="55">
        <v>54</v>
      </c>
      <c r="C136" s="127">
        <f>IF(B139=0, "-", B136/B139)</f>
        <v>0.9152542372881356</v>
      </c>
      <c r="D136" s="55">
        <v>48</v>
      </c>
      <c r="E136" s="119">
        <f>IF(D139=0, "-", D136/D139)</f>
        <v>0.55813953488372092</v>
      </c>
      <c r="F136" s="128">
        <v>197</v>
      </c>
      <c r="G136" s="127">
        <f>IF(F139=0, "-", F136/F139)</f>
        <v>0.82773109243697474</v>
      </c>
      <c r="H136" s="55">
        <v>230</v>
      </c>
      <c r="I136" s="119">
        <f>IF(H139=0, "-", H136/H139)</f>
        <v>0.42750929368029739</v>
      </c>
      <c r="J136" s="118">
        <f>IF(D136=0, "-", IF((B136-D136)/D136&lt;10, (B136-D136)/D136, "&gt;999%"))</f>
        <v>0.125</v>
      </c>
      <c r="K136" s="119">
        <f>IF(H136=0, "-", IF((F136-H136)/H136&lt;10, (F136-H136)/H136, "&gt;999%"))</f>
        <v>-0.14347826086956522</v>
      </c>
    </row>
    <row r="137" spans="1:11" ht="15" x14ac:dyDescent="0.25">
      <c r="A137" s="20" t="s">
        <v>274</v>
      </c>
      <c r="B137" s="55">
        <v>2</v>
      </c>
      <c r="C137" s="127">
        <f>IF(B139=0, "-", B137/B139)</f>
        <v>3.3898305084745763E-2</v>
      </c>
      <c r="D137" s="55">
        <v>18</v>
      </c>
      <c r="E137" s="119">
        <f>IF(D139=0, "-", D137/D139)</f>
        <v>0.20930232558139536</v>
      </c>
      <c r="F137" s="128">
        <v>10</v>
      </c>
      <c r="G137" s="127">
        <f>IF(F139=0, "-", F137/F139)</f>
        <v>4.2016806722689079E-2</v>
      </c>
      <c r="H137" s="55">
        <v>64</v>
      </c>
      <c r="I137" s="119">
        <f>IF(H139=0, "-", H137/H139)</f>
        <v>0.11895910780669144</v>
      </c>
      <c r="J137" s="118">
        <f>IF(D137=0, "-", IF((B137-D137)/D137&lt;10, (B137-D137)/D137, "&gt;999%"))</f>
        <v>-0.88888888888888884</v>
      </c>
      <c r="K137" s="119">
        <f>IF(H137=0, "-", IF((F137-H137)/H137&lt;10, (F137-H137)/H137, "&gt;999%"))</f>
        <v>-0.84375</v>
      </c>
    </row>
    <row r="138" spans="1:11" x14ac:dyDescent="0.2">
      <c r="A138" s="129"/>
      <c r="B138" s="82"/>
      <c r="D138" s="82"/>
      <c r="E138" s="86"/>
      <c r="F138" s="130"/>
      <c r="H138" s="82"/>
      <c r="I138" s="86"/>
      <c r="J138" s="85"/>
      <c r="K138" s="86"/>
    </row>
    <row r="139" spans="1:11" s="38" customFormat="1" x14ac:dyDescent="0.2">
      <c r="A139" s="131" t="s">
        <v>275</v>
      </c>
      <c r="B139" s="32">
        <f>SUM(B135:B138)</f>
        <v>59</v>
      </c>
      <c r="C139" s="132">
        <f>B139/24634</f>
        <v>2.3950637330518794E-3</v>
      </c>
      <c r="D139" s="32">
        <f>SUM(D135:D138)</f>
        <v>86</v>
      </c>
      <c r="E139" s="133">
        <f>D139/25100</f>
        <v>3.4262948207171313E-3</v>
      </c>
      <c r="F139" s="121">
        <f>SUM(F135:F138)</f>
        <v>238</v>
      </c>
      <c r="G139" s="134">
        <f>F139/91758</f>
        <v>2.5937792889993245E-3</v>
      </c>
      <c r="H139" s="32">
        <f>SUM(H135:H138)</f>
        <v>538</v>
      </c>
      <c r="I139" s="133">
        <f>H139/113881</f>
        <v>4.7242296783484511E-3</v>
      </c>
      <c r="J139" s="35">
        <f>IF(D139=0, "-", IF((B139-D139)/D139&lt;10, (B139-D139)/D139, "&gt;999%"))</f>
        <v>-0.31395348837209303</v>
      </c>
      <c r="K139" s="36">
        <f>IF(H139=0, "-", IF((F139-H139)/H139&lt;10, (F139-H139)/H139, "&gt;999%"))</f>
        <v>-0.55762081784386619</v>
      </c>
    </row>
    <row r="140" spans="1:11" x14ac:dyDescent="0.2">
      <c r="B140" s="130"/>
      <c r="D140" s="130"/>
      <c r="F140" s="130"/>
      <c r="H140" s="130"/>
    </row>
    <row r="141" spans="1:11" x14ac:dyDescent="0.2">
      <c r="A141" s="123" t="s">
        <v>276</v>
      </c>
      <c r="B141" s="124" t="s">
        <v>169</v>
      </c>
      <c r="C141" s="125" t="s">
        <v>170</v>
      </c>
      <c r="D141" s="124" t="s">
        <v>169</v>
      </c>
      <c r="E141" s="126" t="s">
        <v>170</v>
      </c>
      <c r="F141" s="125" t="s">
        <v>169</v>
      </c>
      <c r="G141" s="125" t="s">
        <v>170</v>
      </c>
      <c r="H141" s="124" t="s">
        <v>169</v>
      </c>
      <c r="I141" s="126" t="s">
        <v>170</v>
      </c>
      <c r="J141" s="124"/>
      <c r="K141" s="126"/>
    </row>
    <row r="142" spans="1:11" ht="15" x14ac:dyDescent="0.25">
      <c r="A142" s="20" t="s">
        <v>277</v>
      </c>
      <c r="B142" s="55">
        <v>4</v>
      </c>
      <c r="C142" s="127">
        <f>IF(B151=0, "-", B142/B151)</f>
        <v>6.4516129032258063E-2</v>
      </c>
      <c r="D142" s="55">
        <v>0</v>
      </c>
      <c r="E142" s="119">
        <f>IF(D151=0, "-", D142/D151)</f>
        <v>0</v>
      </c>
      <c r="F142" s="128">
        <v>9</v>
      </c>
      <c r="G142" s="127">
        <f>IF(F151=0, "-", F142/F151)</f>
        <v>7.9646017699115043E-2</v>
      </c>
      <c r="H142" s="55">
        <v>0</v>
      </c>
      <c r="I142" s="119">
        <f>IF(H151=0, "-", H142/H151)</f>
        <v>0</v>
      </c>
      <c r="J142" s="118" t="str">
        <f t="shared" ref="J142:J149" si="10">IF(D142=0, "-", IF((B142-D142)/D142&lt;10, (B142-D142)/D142, "&gt;999%"))</f>
        <v>-</v>
      </c>
      <c r="K142" s="119" t="str">
        <f t="shared" ref="K142:K149" si="11">IF(H142=0, "-", IF((F142-H142)/H142&lt;10, (F142-H142)/H142, "&gt;999%"))</f>
        <v>-</v>
      </c>
    </row>
    <row r="143" spans="1:11" ht="15" x14ac:dyDescent="0.25">
      <c r="A143" s="20" t="s">
        <v>278</v>
      </c>
      <c r="B143" s="55">
        <v>2</v>
      </c>
      <c r="C143" s="127">
        <f>IF(B151=0, "-", B143/B151)</f>
        <v>3.2258064516129031E-2</v>
      </c>
      <c r="D143" s="55">
        <v>3</v>
      </c>
      <c r="E143" s="119">
        <f>IF(D151=0, "-", D143/D151)</f>
        <v>4.2253521126760563E-2</v>
      </c>
      <c r="F143" s="128">
        <v>5</v>
      </c>
      <c r="G143" s="127">
        <f>IF(F151=0, "-", F143/F151)</f>
        <v>4.4247787610619468E-2</v>
      </c>
      <c r="H143" s="55">
        <v>9</v>
      </c>
      <c r="I143" s="119">
        <f>IF(H151=0, "-", H143/H151)</f>
        <v>3.5573122529644272E-2</v>
      </c>
      <c r="J143" s="118">
        <f t="shared" si="10"/>
        <v>-0.33333333333333331</v>
      </c>
      <c r="K143" s="119">
        <f t="shared" si="11"/>
        <v>-0.44444444444444442</v>
      </c>
    </row>
    <row r="144" spans="1:11" ht="15" x14ac:dyDescent="0.25">
      <c r="A144" s="20" t="s">
        <v>279</v>
      </c>
      <c r="B144" s="55">
        <v>26</v>
      </c>
      <c r="C144" s="127">
        <f>IF(B151=0, "-", B144/B151)</f>
        <v>0.41935483870967744</v>
      </c>
      <c r="D144" s="55">
        <v>44</v>
      </c>
      <c r="E144" s="119">
        <f>IF(D151=0, "-", D144/D151)</f>
        <v>0.61971830985915488</v>
      </c>
      <c r="F144" s="128">
        <v>40</v>
      </c>
      <c r="G144" s="127">
        <f>IF(F151=0, "-", F144/F151)</f>
        <v>0.35398230088495575</v>
      </c>
      <c r="H144" s="55">
        <v>135</v>
      </c>
      <c r="I144" s="119">
        <f>IF(H151=0, "-", H144/H151)</f>
        <v>0.53359683794466406</v>
      </c>
      <c r="J144" s="118">
        <f t="shared" si="10"/>
        <v>-0.40909090909090912</v>
      </c>
      <c r="K144" s="119">
        <f t="shared" si="11"/>
        <v>-0.70370370370370372</v>
      </c>
    </row>
    <row r="145" spans="1:11" ht="15" x14ac:dyDescent="0.25">
      <c r="A145" s="20" t="s">
        <v>280</v>
      </c>
      <c r="B145" s="55">
        <v>0</v>
      </c>
      <c r="C145" s="127">
        <f>IF(B151=0, "-", B145/B151)</f>
        <v>0</v>
      </c>
      <c r="D145" s="55">
        <v>1</v>
      </c>
      <c r="E145" s="119">
        <f>IF(D151=0, "-", D145/D151)</f>
        <v>1.4084507042253521E-2</v>
      </c>
      <c r="F145" s="128">
        <v>1</v>
      </c>
      <c r="G145" s="127">
        <f>IF(F151=0, "-", F145/F151)</f>
        <v>8.8495575221238937E-3</v>
      </c>
      <c r="H145" s="55">
        <v>4</v>
      </c>
      <c r="I145" s="119">
        <f>IF(H151=0, "-", H145/H151)</f>
        <v>1.5810276679841896E-2</v>
      </c>
      <c r="J145" s="118">
        <f t="shared" si="10"/>
        <v>-1</v>
      </c>
      <c r="K145" s="119">
        <f t="shared" si="11"/>
        <v>-0.75</v>
      </c>
    </row>
    <row r="146" spans="1:11" ht="15" x14ac:dyDescent="0.25">
      <c r="A146" s="20" t="s">
        <v>281</v>
      </c>
      <c r="B146" s="55">
        <v>0</v>
      </c>
      <c r="C146" s="127">
        <f>IF(B151=0, "-", B146/B151)</f>
        <v>0</v>
      </c>
      <c r="D146" s="55">
        <v>0</v>
      </c>
      <c r="E146" s="119">
        <f>IF(D151=0, "-", D146/D151)</f>
        <v>0</v>
      </c>
      <c r="F146" s="128">
        <v>1</v>
      </c>
      <c r="G146" s="127">
        <f>IF(F151=0, "-", F146/F151)</f>
        <v>8.8495575221238937E-3</v>
      </c>
      <c r="H146" s="55">
        <v>2</v>
      </c>
      <c r="I146" s="119">
        <f>IF(H151=0, "-", H146/H151)</f>
        <v>7.9051383399209481E-3</v>
      </c>
      <c r="J146" s="118" t="str">
        <f t="shared" si="10"/>
        <v>-</v>
      </c>
      <c r="K146" s="119">
        <f t="shared" si="11"/>
        <v>-0.5</v>
      </c>
    </row>
    <row r="147" spans="1:11" ht="15" x14ac:dyDescent="0.25">
      <c r="A147" s="20" t="s">
        <v>282</v>
      </c>
      <c r="B147" s="55">
        <v>2</v>
      </c>
      <c r="C147" s="127">
        <f>IF(B151=0, "-", B147/B151)</f>
        <v>3.2258064516129031E-2</v>
      </c>
      <c r="D147" s="55">
        <v>0</v>
      </c>
      <c r="E147" s="119">
        <f>IF(D151=0, "-", D147/D151)</f>
        <v>0</v>
      </c>
      <c r="F147" s="128">
        <v>6</v>
      </c>
      <c r="G147" s="127">
        <f>IF(F151=0, "-", F147/F151)</f>
        <v>5.3097345132743362E-2</v>
      </c>
      <c r="H147" s="55">
        <v>12</v>
      </c>
      <c r="I147" s="119">
        <f>IF(H151=0, "-", H147/H151)</f>
        <v>4.7430830039525688E-2</v>
      </c>
      <c r="J147" s="118" t="str">
        <f t="shared" si="10"/>
        <v>-</v>
      </c>
      <c r="K147" s="119">
        <f t="shared" si="11"/>
        <v>-0.5</v>
      </c>
    </row>
    <row r="148" spans="1:11" ht="15" x14ac:dyDescent="0.25">
      <c r="A148" s="20" t="s">
        <v>283</v>
      </c>
      <c r="B148" s="55">
        <v>2</v>
      </c>
      <c r="C148" s="127">
        <f>IF(B151=0, "-", B148/B151)</f>
        <v>3.2258064516129031E-2</v>
      </c>
      <c r="D148" s="55">
        <v>3</v>
      </c>
      <c r="E148" s="119">
        <f>IF(D151=0, "-", D148/D151)</f>
        <v>4.2253521126760563E-2</v>
      </c>
      <c r="F148" s="128">
        <v>5</v>
      </c>
      <c r="G148" s="127">
        <f>IF(F151=0, "-", F148/F151)</f>
        <v>4.4247787610619468E-2</v>
      </c>
      <c r="H148" s="55">
        <v>20</v>
      </c>
      <c r="I148" s="119">
        <f>IF(H151=0, "-", H148/H151)</f>
        <v>7.9051383399209488E-2</v>
      </c>
      <c r="J148" s="118">
        <f t="shared" si="10"/>
        <v>-0.33333333333333331</v>
      </c>
      <c r="K148" s="119">
        <f t="shared" si="11"/>
        <v>-0.75</v>
      </c>
    </row>
    <row r="149" spans="1:11" ht="15" x14ac:dyDescent="0.25">
      <c r="A149" s="20" t="s">
        <v>284</v>
      </c>
      <c r="B149" s="55">
        <v>26</v>
      </c>
      <c r="C149" s="127">
        <f>IF(B151=0, "-", B149/B151)</f>
        <v>0.41935483870967744</v>
      </c>
      <c r="D149" s="55">
        <v>20</v>
      </c>
      <c r="E149" s="119">
        <f>IF(D151=0, "-", D149/D151)</f>
        <v>0.28169014084507044</v>
      </c>
      <c r="F149" s="128">
        <v>46</v>
      </c>
      <c r="G149" s="127">
        <f>IF(F151=0, "-", F149/F151)</f>
        <v>0.40707964601769914</v>
      </c>
      <c r="H149" s="55">
        <v>71</v>
      </c>
      <c r="I149" s="119">
        <f>IF(H151=0, "-", H149/H151)</f>
        <v>0.28063241106719367</v>
      </c>
      <c r="J149" s="118">
        <f t="shared" si="10"/>
        <v>0.3</v>
      </c>
      <c r="K149" s="119">
        <f t="shared" si="11"/>
        <v>-0.352112676056338</v>
      </c>
    </row>
    <row r="150" spans="1:11" x14ac:dyDescent="0.2">
      <c r="A150" s="129"/>
      <c r="B150" s="82"/>
      <c r="D150" s="82"/>
      <c r="E150" s="86"/>
      <c r="F150" s="130"/>
      <c r="H150" s="82"/>
      <c r="I150" s="86"/>
      <c r="J150" s="85"/>
      <c r="K150" s="86"/>
    </row>
    <row r="151" spans="1:11" s="38" customFormat="1" x14ac:dyDescent="0.2">
      <c r="A151" s="131" t="s">
        <v>285</v>
      </c>
      <c r="B151" s="32">
        <f>SUM(B142:B150)</f>
        <v>62</v>
      </c>
      <c r="C151" s="132">
        <f>B151/24634</f>
        <v>2.5168466347324837E-3</v>
      </c>
      <c r="D151" s="32">
        <f>SUM(D142:D150)</f>
        <v>71</v>
      </c>
      <c r="E151" s="133">
        <f>D151/25100</f>
        <v>2.8286852589641436E-3</v>
      </c>
      <c r="F151" s="121">
        <f>SUM(F142:F150)</f>
        <v>113</v>
      </c>
      <c r="G151" s="134">
        <f>F151/91758</f>
        <v>1.2315002506593431E-3</v>
      </c>
      <c r="H151" s="32">
        <f>SUM(H142:H150)</f>
        <v>253</v>
      </c>
      <c r="I151" s="133">
        <f>H151/113881</f>
        <v>2.2216173022716694E-3</v>
      </c>
      <c r="J151" s="35">
        <f>IF(D151=0, "-", IF((B151-D151)/D151&lt;10, (B151-D151)/D151, "&gt;999%"))</f>
        <v>-0.12676056338028169</v>
      </c>
      <c r="K151" s="36">
        <f>IF(H151=0, "-", IF((F151-H151)/H151&lt;10, (F151-H151)/H151, "&gt;999%"))</f>
        <v>-0.55335968379446643</v>
      </c>
    </row>
    <row r="152" spans="1:11" x14ac:dyDescent="0.2">
      <c r="B152" s="130"/>
      <c r="D152" s="130"/>
      <c r="F152" s="130"/>
      <c r="H152" s="130"/>
    </row>
    <row r="153" spans="1:11" s="38" customFormat="1" x14ac:dyDescent="0.2">
      <c r="A153" s="131" t="s">
        <v>286</v>
      </c>
      <c r="B153" s="32">
        <v>121</v>
      </c>
      <c r="C153" s="132">
        <f>B153/24634</f>
        <v>4.9119103677843631E-3</v>
      </c>
      <c r="D153" s="32">
        <v>157</v>
      </c>
      <c r="E153" s="133">
        <f>D153/25100</f>
        <v>6.2549800796812749E-3</v>
      </c>
      <c r="F153" s="121">
        <v>351</v>
      </c>
      <c r="G153" s="134">
        <f>F153/91758</f>
        <v>3.8252795396586672E-3</v>
      </c>
      <c r="H153" s="32">
        <v>791</v>
      </c>
      <c r="I153" s="133">
        <f>H153/113881</f>
        <v>6.945846980620121E-3</v>
      </c>
      <c r="J153" s="35">
        <f>IF(D153=0, "-", IF((B153-D153)/D153&lt;10, (B153-D153)/D153, "&gt;999%"))</f>
        <v>-0.22929936305732485</v>
      </c>
      <c r="K153" s="36">
        <f>IF(H153=0, "-", IF((F153-H153)/H153&lt;10, (F153-H153)/H153, "&gt;999%"))</f>
        <v>-0.55625790139064479</v>
      </c>
    </row>
    <row r="154" spans="1:11" x14ac:dyDescent="0.2">
      <c r="B154" s="130"/>
      <c r="D154" s="130"/>
      <c r="F154" s="130"/>
      <c r="H154" s="130"/>
    </row>
    <row r="155" spans="1:11" ht="15.75" x14ac:dyDescent="0.25">
      <c r="A155" s="122" t="s">
        <v>32</v>
      </c>
      <c r="B155" s="170" t="s">
        <v>4</v>
      </c>
      <c r="C155" s="172"/>
      <c r="D155" s="172"/>
      <c r="E155" s="171"/>
      <c r="F155" s="170" t="s">
        <v>167</v>
      </c>
      <c r="G155" s="172"/>
      <c r="H155" s="172"/>
      <c r="I155" s="171"/>
      <c r="J155" s="170" t="s">
        <v>168</v>
      </c>
      <c r="K155" s="171"/>
    </row>
    <row r="156" spans="1:11" x14ac:dyDescent="0.2">
      <c r="A156" s="16"/>
      <c r="B156" s="170">
        <f>VALUE(RIGHT($B$2, 4))</f>
        <v>2020</v>
      </c>
      <c r="C156" s="171"/>
      <c r="D156" s="170">
        <f>B156-1</f>
        <v>2019</v>
      </c>
      <c r="E156" s="178"/>
      <c r="F156" s="170">
        <f>B156</f>
        <v>2020</v>
      </c>
      <c r="G156" s="178"/>
      <c r="H156" s="170">
        <f>D156</f>
        <v>2019</v>
      </c>
      <c r="I156" s="178"/>
      <c r="J156" s="13" t="s">
        <v>8</v>
      </c>
      <c r="K156" s="14" t="s">
        <v>5</v>
      </c>
    </row>
    <row r="157" spans="1:11" x14ac:dyDescent="0.2">
      <c r="A157" s="123" t="s">
        <v>287</v>
      </c>
      <c r="B157" s="124" t="s">
        <v>169</v>
      </c>
      <c r="C157" s="125" t="s">
        <v>170</v>
      </c>
      <c r="D157" s="124" t="s">
        <v>169</v>
      </c>
      <c r="E157" s="126" t="s">
        <v>170</v>
      </c>
      <c r="F157" s="125" t="s">
        <v>169</v>
      </c>
      <c r="G157" s="125" t="s">
        <v>170</v>
      </c>
      <c r="H157" s="124" t="s">
        <v>169</v>
      </c>
      <c r="I157" s="126" t="s">
        <v>170</v>
      </c>
      <c r="J157" s="124"/>
      <c r="K157" s="126"/>
    </row>
    <row r="158" spans="1:11" ht="15" x14ac:dyDescent="0.25">
      <c r="A158" s="20" t="s">
        <v>288</v>
      </c>
      <c r="B158" s="55">
        <v>6</v>
      </c>
      <c r="C158" s="127">
        <f>IF(B160=0, "-", B158/B160)</f>
        <v>1</v>
      </c>
      <c r="D158" s="55">
        <v>2</v>
      </c>
      <c r="E158" s="119">
        <f>IF(D160=0, "-", D158/D160)</f>
        <v>1</v>
      </c>
      <c r="F158" s="128">
        <v>18</v>
      </c>
      <c r="G158" s="127">
        <f>IF(F160=0, "-", F158/F160)</f>
        <v>1</v>
      </c>
      <c r="H158" s="55">
        <v>20</v>
      </c>
      <c r="I158" s="119">
        <f>IF(H160=0, "-", H158/H160)</f>
        <v>1</v>
      </c>
      <c r="J158" s="118">
        <f>IF(D158=0, "-", IF((B158-D158)/D158&lt;10, (B158-D158)/D158, "&gt;999%"))</f>
        <v>2</v>
      </c>
      <c r="K158" s="119">
        <f>IF(H158=0, "-", IF((F158-H158)/H158&lt;10, (F158-H158)/H158, "&gt;999%"))</f>
        <v>-0.1</v>
      </c>
    </row>
    <row r="159" spans="1:11" x14ac:dyDescent="0.2">
      <c r="A159" s="129"/>
      <c r="B159" s="82"/>
      <c r="D159" s="82"/>
      <c r="E159" s="86"/>
      <c r="F159" s="130"/>
      <c r="H159" s="82"/>
      <c r="I159" s="86"/>
      <c r="J159" s="85"/>
      <c r="K159" s="86"/>
    </row>
    <row r="160" spans="1:11" s="38" customFormat="1" x14ac:dyDescent="0.2">
      <c r="A160" s="131" t="s">
        <v>289</v>
      </c>
      <c r="B160" s="32">
        <f>SUM(B158:B159)</f>
        <v>6</v>
      </c>
      <c r="C160" s="132">
        <f>B160/24634</f>
        <v>2.435658033612081E-4</v>
      </c>
      <c r="D160" s="32">
        <f>SUM(D158:D159)</f>
        <v>2</v>
      </c>
      <c r="E160" s="133">
        <f>D160/25100</f>
        <v>7.9681274900398409E-5</v>
      </c>
      <c r="F160" s="121">
        <f>SUM(F158:F159)</f>
        <v>18</v>
      </c>
      <c r="G160" s="134">
        <f>F160/91758</f>
        <v>1.9616818152095729E-4</v>
      </c>
      <c r="H160" s="32">
        <f>SUM(H158:H159)</f>
        <v>20</v>
      </c>
      <c r="I160" s="133">
        <f>H160/113881</f>
        <v>1.7562192112819522E-4</v>
      </c>
      <c r="J160" s="35">
        <f>IF(D160=0, "-", IF((B160-D160)/D160&lt;10, (B160-D160)/D160, "&gt;999%"))</f>
        <v>2</v>
      </c>
      <c r="K160" s="36">
        <f>IF(H160=0, "-", IF((F160-H160)/H160&lt;10, (F160-H160)/H160, "&gt;999%"))</f>
        <v>-0.1</v>
      </c>
    </row>
    <row r="161" spans="1:11" x14ac:dyDescent="0.2">
      <c r="B161" s="130"/>
      <c r="D161" s="130"/>
      <c r="F161" s="130"/>
      <c r="H161" s="130"/>
    </row>
    <row r="162" spans="1:11" x14ac:dyDescent="0.2">
      <c r="A162" s="123" t="s">
        <v>290</v>
      </c>
      <c r="B162" s="124" t="s">
        <v>169</v>
      </c>
      <c r="C162" s="125" t="s">
        <v>170</v>
      </c>
      <c r="D162" s="124" t="s">
        <v>169</v>
      </c>
      <c r="E162" s="126" t="s">
        <v>170</v>
      </c>
      <c r="F162" s="125" t="s">
        <v>169</v>
      </c>
      <c r="G162" s="125" t="s">
        <v>170</v>
      </c>
      <c r="H162" s="124" t="s">
        <v>169</v>
      </c>
      <c r="I162" s="126" t="s">
        <v>170</v>
      </c>
      <c r="J162" s="124"/>
      <c r="K162" s="126"/>
    </row>
    <row r="163" spans="1:11" ht="15" x14ac:dyDescent="0.25">
      <c r="A163" s="20" t="s">
        <v>291</v>
      </c>
      <c r="B163" s="55">
        <v>0</v>
      </c>
      <c r="C163" s="127">
        <f>IF(B176=0, "-", B163/B176)</f>
        <v>0</v>
      </c>
      <c r="D163" s="55">
        <v>2</v>
      </c>
      <c r="E163" s="119">
        <f>IF(D176=0, "-", D163/D176)</f>
        <v>0.22222222222222221</v>
      </c>
      <c r="F163" s="128">
        <v>1</v>
      </c>
      <c r="G163" s="127">
        <f>IF(F176=0, "-", F163/F176)</f>
        <v>2.0408163265306121E-2</v>
      </c>
      <c r="H163" s="55">
        <v>3</v>
      </c>
      <c r="I163" s="119">
        <f>IF(H176=0, "-", H163/H176)</f>
        <v>7.6923076923076927E-2</v>
      </c>
      <c r="J163" s="118">
        <f t="shared" ref="J163:J174" si="12">IF(D163=0, "-", IF((B163-D163)/D163&lt;10, (B163-D163)/D163, "&gt;999%"))</f>
        <v>-1</v>
      </c>
      <c r="K163" s="119">
        <f t="shared" ref="K163:K174" si="13">IF(H163=0, "-", IF((F163-H163)/H163&lt;10, (F163-H163)/H163, "&gt;999%"))</f>
        <v>-0.66666666666666663</v>
      </c>
    </row>
    <row r="164" spans="1:11" ht="15" x14ac:dyDescent="0.25">
      <c r="A164" s="20" t="s">
        <v>292</v>
      </c>
      <c r="B164" s="55">
        <v>2</v>
      </c>
      <c r="C164" s="127">
        <f>IF(B176=0, "-", B164/B176)</f>
        <v>0.16666666666666666</v>
      </c>
      <c r="D164" s="55">
        <v>0</v>
      </c>
      <c r="E164" s="119">
        <f>IF(D176=0, "-", D164/D176)</f>
        <v>0</v>
      </c>
      <c r="F164" s="128">
        <v>3</v>
      </c>
      <c r="G164" s="127">
        <f>IF(F176=0, "-", F164/F176)</f>
        <v>6.1224489795918366E-2</v>
      </c>
      <c r="H164" s="55">
        <v>0</v>
      </c>
      <c r="I164" s="119">
        <f>IF(H176=0, "-", H164/H176)</f>
        <v>0</v>
      </c>
      <c r="J164" s="118" t="str">
        <f t="shared" si="12"/>
        <v>-</v>
      </c>
      <c r="K164" s="119" t="str">
        <f t="shared" si="13"/>
        <v>-</v>
      </c>
    </row>
    <row r="165" spans="1:11" ht="15" x14ac:dyDescent="0.25">
      <c r="A165" s="20" t="s">
        <v>293</v>
      </c>
      <c r="B165" s="55">
        <v>0</v>
      </c>
      <c r="C165" s="127">
        <f>IF(B176=0, "-", B165/B176)</f>
        <v>0</v>
      </c>
      <c r="D165" s="55">
        <v>1</v>
      </c>
      <c r="E165" s="119">
        <f>IF(D176=0, "-", D165/D176)</f>
        <v>0.1111111111111111</v>
      </c>
      <c r="F165" s="128">
        <v>5</v>
      </c>
      <c r="G165" s="127">
        <f>IF(F176=0, "-", F165/F176)</f>
        <v>0.10204081632653061</v>
      </c>
      <c r="H165" s="55">
        <v>2</v>
      </c>
      <c r="I165" s="119">
        <f>IF(H176=0, "-", H165/H176)</f>
        <v>5.128205128205128E-2</v>
      </c>
      <c r="J165" s="118">
        <f t="shared" si="12"/>
        <v>-1</v>
      </c>
      <c r="K165" s="119">
        <f t="shared" si="13"/>
        <v>1.5</v>
      </c>
    </row>
    <row r="166" spans="1:11" ht="15" x14ac:dyDescent="0.25">
      <c r="A166" s="20" t="s">
        <v>294</v>
      </c>
      <c r="B166" s="55">
        <v>1</v>
      </c>
      <c r="C166" s="127">
        <f>IF(B176=0, "-", B166/B176)</f>
        <v>8.3333333333333329E-2</v>
      </c>
      <c r="D166" s="55">
        <v>3</v>
      </c>
      <c r="E166" s="119">
        <f>IF(D176=0, "-", D166/D176)</f>
        <v>0.33333333333333331</v>
      </c>
      <c r="F166" s="128">
        <v>5</v>
      </c>
      <c r="G166" s="127">
        <f>IF(F176=0, "-", F166/F176)</f>
        <v>0.10204081632653061</v>
      </c>
      <c r="H166" s="55">
        <v>11</v>
      </c>
      <c r="I166" s="119">
        <f>IF(H176=0, "-", H166/H176)</f>
        <v>0.28205128205128205</v>
      </c>
      <c r="J166" s="118">
        <f t="shared" si="12"/>
        <v>-0.66666666666666663</v>
      </c>
      <c r="K166" s="119">
        <f t="shared" si="13"/>
        <v>-0.54545454545454541</v>
      </c>
    </row>
    <row r="167" spans="1:11" ht="15" x14ac:dyDescent="0.25">
      <c r="A167" s="20" t="s">
        <v>295</v>
      </c>
      <c r="B167" s="55">
        <v>2</v>
      </c>
      <c r="C167" s="127">
        <f>IF(B176=0, "-", B167/B176)</f>
        <v>0.16666666666666666</v>
      </c>
      <c r="D167" s="55">
        <v>0</v>
      </c>
      <c r="E167" s="119">
        <f>IF(D176=0, "-", D167/D176)</f>
        <v>0</v>
      </c>
      <c r="F167" s="128">
        <v>11</v>
      </c>
      <c r="G167" s="127">
        <f>IF(F176=0, "-", F167/F176)</f>
        <v>0.22448979591836735</v>
      </c>
      <c r="H167" s="55">
        <v>0</v>
      </c>
      <c r="I167" s="119">
        <f>IF(H176=0, "-", H167/H176)</f>
        <v>0</v>
      </c>
      <c r="J167" s="118" t="str">
        <f t="shared" si="12"/>
        <v>-</v>
      </c>
      <c r="K167" s="119" t="str">
        <f t="shared" si="13"/>
        <v>-</v>
      </c>
    </row>
    <row r="168" spans="1:11" ht="15" x14ac:dyDescent="0.25">
      <c r="A168" s="20" t="s">
        <v>296</v>
      </c>
      <c r="B168" s="55">
        <v>0</v>
      </c>
      <c r="C168" s="127">
        <f>IF(B176=0, "-", B168/B176)</f>
        <v>0</v>
      </c>
      <c r="D168" s="55">
        <v>0</v>
      </c>
      <c r="E168" s="119">
        <f>IF(D176=0, "-", D168/D176)</f>
        <v>0</v>
      </c>
      <c r="F168" s="128">
        <v>1</v>
      </c>
      <c r="G168" s="127">
        <f>IF(F176=0, "-", F168/F176)</f>
        <v>2.0408163265306121E-2</v>
      </c>
      <c r="H168" s="55">
        <v>0</v>
      </c>
      <c r="I168" s="119">
        <f>IF(H176=0, "-", H168/H176)</f>
        <v>0</v>
      </c>
      <c r="J168" s="118" t="str">
        <f t="shared" si="12"/>
        <v>-</v>
      </c>
      <c r="K168" s="119" t="str">
        <f t="shared" si="13"/>
        <v>-</v>
      </c>
    </row>
    <row r="169" spans="1:11" ht="15" x14ac:dyDescent="0.25">
      <c r="A169" s="20" t="s">
        <v>297</v>
      </c>
      <c r="B169" s="55">
        <v>0</v>
      </c>
      <c r="C169" s="127">
        <f>IF(B176=0, "-", B169/B176)</f>
        <v>0</v>
      </c>
      <c r="D169" s="55">
        <v>0</v>
      </c>
      <c r="E169" s="119">
        <f>IF(D176=0, "-", D169/D176)</f>
        <v>0</v>
      </c>
      <c r="F169" s="128">
        <v>1</v>
      </c>
      <c r="G169" s="127">
        <f>IF(F176=0, "-", F169/F176)</f>
        <v>2.0408163265306121E-2</v>
      </c>
      <c r="H169" s="55">
        <v>2</v>
      </c>
      <c r="I169" s="119">
        <f>IF(H176=0, "-", H169/H176)</f>
        <v>5.128205128205128E-2</v>
      </c>
      <c r="J169" s="118" t="str">
        <f t="shared" si="12"/>
        <v>-</v>
      </c>
      <c r="K169" s="119">
        <f t="shared" si="13"/>
        <v>-0.5</v>
      </c>
    </row>
    <row r="170" spans="1:11" ht="15" x14ac:dyDescent="0.25">
      <c r="A170" s="20" t="s">
        <v>298</v>
      </c>
      <c r="B170" s="55">
        <v>0</v>
      </c>
      <c r="C170" s="127">
        <f>IF(B176=0, "-", B170/B176)</f>
        <v>0</v>
      </c>
      <c r="D170" s="55">
        <v>0</v>
      </c>
      <c r="E170" s="119">
        <f>IF(D176=0, "-", D170/D176)</f>
        <v>0</v>
      </c>
      <c r="F170" s="128">
        <v>1</v>
      </c>
      <c r="G170" s="127">
        <f>IF(F176=0, "-", F170/F176)</f>
        <v>2.0408163265306121E-2</v>
      </c>
      <c r="H170" s="55">
        <v>2</v>
      </c>
      <c r="I170" s="119">
        <f>IF(H176=0, "-", H170/H176)</f>
        <v>5.128205128205128E-2</v>
      </c>
      <c r="J170" s="118" t="str">
        <f t="shared" si="12"/>
        <v>-</v>
      </c>
      <c r="K170" s="119">
        <f t="shared" si="13"/>
        <v>-0.5</v>
      </c>
    </row>
    <row r="171" spans="1:11" ht="15" x14ac:dyDescent="0.25">
      <c r="A171" s="20" t="s">
        <v>299</v>
      </c>
      <c r="B171" s="55">
        <v>3</v>
      </c>
      <c r="C171" s="127">
        <f>IF(B176=0, "-", B171/B176)</f>
        <v>0.25</v>
      </c>
      <c r="D171" s="55">
        <v>1</v>
      </c>
      <c r="E171" s="119">
        <f>IF(D176=0, "-", D171/D176)</f>
        <v>0.1111111111111111</v>
      </c>
      <c r="F171" s="128">
        <v>8</v>
      </c>
      <c r="G171" s="127">
        <f>IF(F176=0, "-", F171/F176)</f>
        <v>0.16326530612244897</v>
      </c>
      <c r="H171" s="55">
        <v>4</v>
      </c>
      <c r="I171" s="119">
        <f>IF(H176=0, "-", H171/H176)</f>
        <v>0.10256410256410256</v>
      </c>
      <c r="J171" s="118">
        <f t="shared" si="12"/>
        <v>2</v>
      </c>
      <c r="K171" s="119">
        <f t="shared" si="13"/>
        <v>1</v>
      </c>
    </row>
    <row r="172" spans="1:11" ht="15" x14ac:dyDescent="0.25">
      <c r="A172" s="20" t="s">
        <v>300</v>
      </c>
      <c r="B172" s="55">
        <v>4</v>
      </c>
      <c r="C172" s="127">
        <f>IF(B176=0, "-", B172/B176)</f>
        <v>0.33333333333333331</v>
      </c>
      <c r="D172" s="55">
        <v>1</v>
      </c>
      <c r="E172" s="119">
        <f>IF(D176=0, "-", D172/D176)</f>
        <v>0.1111111111111111</v>
      </c>
      <c r="F172" s="128">
        <v>10</v>
      </c>
      <c r="G172" s="127">
        <f>IF(F176=0, "-", F172/F176)</f>
        <v>0.20408163265306123</v>
      </c>
      <c r="H172" s="55">
        <v>11</v>
      </c>
      <c r="I172" s="119">
        <f>IF(H176=0, "-", H172/H176)</f>
        <v>0.28205128205128205</v>
      </c>
      <c r="J172" s="118">
        <f t="shared" si="12"/>
        <v>3</v>
      </c>
      <c r="K172" s="119">
        <f t="shared" si="13"/>
        <v>-9.0909090909090912E-2</v>
      </c>
    </row>
    <row r="173" spans="1:11" ht="15" x14ac:dyDescent="0.25">
      <c r="A173" s="20" t="s">
        <v>301</v>
      </c>
      <c r="B173" s="55">
        <v>0</v>
      </c>
      <c r="C173" s="127">
        <f>IF(B176=0, "-", B173/B176)</f>
        <v>0</v>
      </c>
      <c r="D173" s="55">
        <v>1</v>
      </c>
      <c r="E173" s="119">
        <f>IF(D176=0, "-", D173/D176)</f>
        <v>0.1111111111111111</v>
      </c>
      <c r="F173" s="128">
        <v>2</v>
      </c>
      <c r="G173" s="127">
        <f>IF(F176=0, "-", F173/F176)</f>
        <v>4.0816326530612242E-2</v>
      </c>
      <c r="H173" s="55">
        <v>4</v>
      </c>
      <c r="I173" s="119">
        <f>IF(H176=0, "-", H173/H176)</f>
        <v>0.10256410256410256</v>
      </c>
      <c r="J173" s="118">
        <f t="shared" si="12"/>
        <v>-1</v>
      </c>
      <c r="K173" s="119">
        <f t="shared" si="13"/>
        <v>-0.5</v>
      </c>
    </row>
    <row r="174" spans="1:11" ht="15" x14ac:dyDescent="0.25">
      <c r="A174" s="20" t="s">
        <v>302</v>
      </c>
      <c r="B174" s="55">
        <v>0</v>
      </c>
      <c r="C174" s="127">
        <f>IF(B176=0, "-", B174/B176)</f>
        <v>0</v>
      </c>
      <c r="D174" s="55">
        <v>0</v>
      </c>
      <c r="E174" s="119">
        <f>IF(D176=0, "-", D174/D176)</f>
        <v>0</v>
      </c>
      <c r="F174" s="128">
        <v>1</v>
      </c>
      <c r="G174" s="127">
        <f>IF(F176=0, "-", F174/F176)</f>
        <v>2.0408163265306121E-2</v>
      </c>
      <c r="H174" s="55">
        <v>0</v>
      </c>
      <c r="I174" s="119">
        <f>IF(H176=0, "-", H174/H176)</f>
        <v>0</v>
      </c>
      <c r="J174" s="118" t="str">
        <f t="shared" si="12"/>
        <v>-</v>
      </c>
      <c r="K174" s="119" t="str">
        <f t="shared" si="13"/>
        <v>-</v>
      </c>
    </row>
    <row r="175" spans="1:11" x14ac:dyDescent="0.2">
      <c r="A175" s="129"/>
      <c r="B175" s="82"/>
      <c r="D175" s="82"/>
      <c r="E175" s="86"/>
      <c r="F175" s="130"/>
      <c r="H175" s="82"/>
      <c r="I175" s="86"/>
      <c r="J175" s="85"/>
      <c r="K175" s="86"/>
    </row>
    <row r="176" spans="1:11" s="38" customFormat="1" x14ac:dyDescent="0.2">
      <c r="A176" s="131" t="s">
        <v>303</v>
      </c>
      <c r="B176" s="32">
        <f>SUM(B163:B175)</f>
        <v>12</v>
      </c>
      <c r="C176" s="132">
        <f>B176/24634</f>
        <v>4.871316067224162E-4</v>
      </c>
      <c r="D176" s="32">
        <f>SUM(D163:D175)</f>
        <v>9</v>
      </c>
      <c r="E176" s="133">
        <f>D176/25100</f>
        <v>3.5856573705179284E-4</v>
      </c>
      <c r="F176" s="121">
        <f>SUM(F163:F175)</f>
        <v>49</v>
      </c>
      <c r="G176" s="134">
        <f>F176/91758</f>
        <v>5.3401338302927264E-4</v>
      </c>
      <c r="H176" s="32">
        <f>SUM(H163:H175)</f>
        <v>39</v>
      </c>
      <c r="I176" s="133">
        <f>H176/113881</f>
        <v>3.4246274619998069E-4</v>
      </c>
      <c r="J176" s="35">
        <f>IF(D176=0, "-", IF((B176-D176)/D176&lt;10, (B176-D176)/D176, "&gt;999%"))</f>
        <v>0.33333333333333331</v>
      </c>
      <c r="K176" s="36">
        <f>IF(H176=0, "-", IF((F176-H176)/H176&lt;10, (F176-H176)/H176, "&gt;999%"))</f>
        <v>0.25641025641025639</v>
      </c>
    </row>
    <row r="177" spans="1:11" x14ac:dyDescent="0.2">
      <c r="B177" s="130"/>
      <c r="D177" s="130"/>
      <c r="F177" s="130"/>
      <c r="H177" s="130"/>
    </row>
    <row r="178" spans="1:11" s="38" customFormat="1" x14ac:dyDescent="0.2">
      <c r="A178" s="131" t="s">
        <v>304</v>
      </c>
      <c r="B178" s="32">
        <v>18</v>
      </c>
      <c r="C178" s="132">
        <f>B178/24634</f>
        <v>7.3069741008362427E-4</v>
      </c>
      <c r="D178" s="32">
        <v>11</v>
      </c>
      <c r="E178" s="133">
        <f>D178/25100</f>
        <v>4.3824701195219125E-4</v>
      </c>
      <c r="F178" s="121">
        <v>67</v>
      </c>
      <c r="G178" s="134">
        <f>F178/91758</f>
        <v>7.3018156455022991E-4</v>
      </c>
      <c r="H178" s="32">
        <v>59</v>
      </c>
      <c r="I178" s="133">
        <f>H178/113881</f>
        <v>5.1808466732817594E-4</v>
      </c>
      <c r="J178" s="35">
        <f>IF(D178=0, "-", IF((B178-D178)/D178&lt;10, (B178-D178)/D178, "&gt;999%"))</f>
        <v>0.63636363636363635</v>
      </c>
      <c r="K178" s="36">
        <f>IF(H178=0, "-", IF((F178-H178)/H178&lt;10, (F178-H178)/H178, "&gt;999%"))</f>
        <v>0.13559322033898305</v>
      </c>
    </row>
    <row r="179" spans="1:11" x14ac:dyDescent="0.2">
      <c r="B179" s="130"/>
      <c r="D179" s="130"/>
      <c r="F179" s="130"/>
      <c r="H179" s="130"/>
    </row>
    <row r="180" spans="1:11" ht="15.75" x14ac:dyDescent="0.25">
      <c r="A180" s="122" t="s">
        <v>33</v>
      </c>
      <c r="B180" s="170" t="s">
        <v>4</v>
      </c>
      <c r="C180" s="172"/>
      <c r="D180" s="172"/>
      <c r="E180" s="171"/>
      <c r="F180" s="170" t="s">
        <v>167</v>
      </c>
      <c r="G180" s="172"/>
      <c r="H180" s="172"/>
      <c r="I180" s="171"/>
      <c r="J180" s="170" t="s">
        <v>168</v>
      </c>
      <c r="K180" s="171"/>
    </row>
    <row r="181" spans="1:11" x14ac:dyDescent="0.2">
      <c r="A181" s="16"/>
      <c r="B181" s="170">
        <f>VALUE(RIGHT($B$2, 4))</f>
        <v>2020</v>
      </c>
      <c r="C181" s="171"/>
      <c r="D181" s="170">
        <f>B181-1</f>
        <v>2019</v>
      </c>
      <c r="E181" s="178"/>
      <c r="F181" s="170">
        <f>B181</f>
        <v>2020</v>
      </c>
      <c r="G181" s="178"/>
      <c r="H181" s="170">
        <f>D181</f>
        <v>2019</v>
      </c>
      <c r="I181" s="178"/>
      <c r="J181" s="13" t="s">
        <v>8</v>
      </c>
      <c r="K181" s="14" t="s">
        <v>5</v>
      </c>
    </row>
    <row r="182" spans="1:11" x14ac:dyDescent="0.2">
      <c r="A182" s="123" t="s">
        <v>305</v>
      </c>
      <c r="B182" s="124" t="s">
        <v>169</v>
      </c>
      <c r="C182" s="125" t="s">
        <v>170</v>
      </c>
      <c r="D182" s="124" t="s">
        <v>169</v>
      </c>
      <c r="E182" s="126" t="s">
        <v>170</v>
      </c>
      <c r="F182" s="125" t="s">
        <v>169</v>
      </c>
      <c r="G182" s="125" t="s">
        <v>170</v>
      </c>
      <c r="H182" s="124" t="s">
        <v>169</v>
      </c>
      <c r="I182" s="126" t="s">
        <v>170</v>
      </c>
      <c r="J182" s="124"/>
      <c r="K182" s="126"/>
    </row>
    <row r="183" spans="1:11" ht="15" x14ac:dyDescent="0.25">
      <c r="A183" s="20" t="s">
        <v>306</v>
      </c>
      <c r="B183" s="55">
        <v>26</v>
      </c>
      <c r="C183" s="127">
        <f>IF(B192=0, "-", B183/B192)</f>
        <v>0.21666666666666667</v>
      </c>
      <c r="D183" s="55">
        <v>25</v>
      </c>
      <c r="E183" s="119">
        <f>IF(D192=0, "-", D183/D192)</f>
        <v>0.12886597938144329</v>
      </c>
      <c r="F183" s="128">
        <v>106</v>
      </c>
      <c r="G183" s="127">
        <f>IF(F192=0, "-", F183/F192)</f>
        <v>0.18827708703374779</v>
      </c>
      <c r="H183" s="55">
        <v>136</v>
      </c>
      <c r="I183" s="119">
        <f>IF(H192=0, "-", H183/H192)</f>
        <v>0.15212527964205816</v>
      </c>
      <c r="J183" s="118">
        <f t="shared" ref="J183:J190" si="14">IF(D183=0, "-", IF((B183-D183)/D183&lt;10, (B183-D183)/D183, "&gt;999%"))</f>
        <v>0.04</v>
      </c>
      <c r="K183" s="119">
        <f t="shared" ref="K183:K190" si="15">IF(H183=0, "-", IF((F183-H183)/H183&lt;10, (F183-H183)/H183, "&gt;999%"))</f>
        <v>-0.22058823529411764</v>
      </c>
    </row>
    <row r="184" spans="1:11" ht="15" x14ac:dyDescent="0.25">
      <c r="A184" s="20" t="s">
        <v>307</v>
      </c>
      <c r="B184" s="55">
        <v>12</v>
      </c>
      <c r="C184" s="127">
        <f>IF(B192=0, "-", B184/B192)</f>
        <v>0.1</v>
      </c>
      <c r="D184" s="55">
        <v>17</v>
      </c>
      <c r="E184" s="119">
        <f>IF(D192=0, "-", D184/D192)</f>
        <v>8.7628865979381437E-2</v>
      </c>
      <c r="F184" s="128">
        <v>51</v>
      </c>
      <c r="G184" s="127">
        <f>IF(F192=0, "-", F184/F192)</f>
        <v>9.0586145648312605E-2</v>
      </c>
      <c r="H184" s="55">
        <v>74</v>
      </c>
      <c r="I184" s="119">
        <f>IF(H192=0, "-", H184/H192)</f>
        <v>8.2774049217002238E-2</v>
      </c>
      <c r="J184" s="118">
        <f t="shared" si="14"/>
        <v>-0.29411764705882354</v>
      </c>
      <c r="K184" s="119">
        <f t="shared" si="15"/>
        <v>-0.3108108108108108</v>
      </c>
    </row>
    <row r="185" spans="1:11" ht="15" x14ac:dyDescent="0.25">
      <c r="A185" s="20" t="s">
        <v>308</v>
      </c>
      <c r="B185" s="55">
        <v>54</v>
      </c>
      <c r="C185" s="127">
        <f>IF(B192=0, "-", B185/B192)</f>
        <v>0.45</v>
      </c>
      <c r="D185" s="55">
        <v>90</v>
      </c>
      <c r="E185" s="119">
        <f>IF(D192=0, "-", D185/D192)</f>
        <v>0.46391752577319589</v>
      </c>
      <c r="F185" s="128">
        <v>289</v>
      </c>
      <c r="G185" s="127">
        <f>IF(F192=0, "-", F185/F192)</f>
        <v>0.51332149200710475</v>
      </c>
      <c r="H185" s="55">
        <v>383</v>
      </c>
      <c r="I185" s="119">
        <f>IF(H192=0, "-", H185/H192)</f>
        <v>0.42841163310961966</v>
      </c>
      <c r="J185" s="118">
        <f t="shared" si="14"/>
        <v>-0.4</v>
      </c>
      <c r="K185" s="119">
        <f t="shared" si="15"/>
        <v>-0.24543080939947781</v>
      </c>
    </row>
    <row r="186" spans="1:11" ht="15" x14ac:dyDescent="0.25">
      <c r="A186" s="20" t="s">
        <v>309</v>
      </c>
      <c r="B186" s="55">
        <v>16</v>
      </c>
      <c r="C186" s="127">
        <f>IF(B192=0, "-", B186/B192)</f>
        <v>0.13333333333333333</v>
      </c>
      <c r="D186" s="55">
        <v>16</v>
      </c>
      <c r="E186" s="119">
        <f>IF(D192=0, "-", D186/D192)</f>
        <v>8.247422680412371E-2</v>
      </c>
      <c r="F186" s="128">
        <v>60</v>
      </c>
      <c r="G186" s="127">
        <f>IF(F192=0, "-", F186/F192)</f>
        <v>0.10657193605683836</v>
      </c>
      <c r="H186" s="55">
        <v>93</v>
      </c>
      <c r="I186" s="119">
        <f>IF(H192=0, "-", H186/H192)</f>
        <v>0.1040268456375839</v>
      </c>
      <c r="J186" s="118">
        <f t="shared" si="14"/>
        <v>0</v>
      </c>
      <c r="K186" s="119">
        <f t="shared" si="15"/>
        <v>-0.35483870967741937</v>
      </c>
    </row>
    <row r="187" spans="1:11" ht="15" x14ac:dyDescent="0.25">
      <c r="A187" s="20" t="s">
        <v>310</v>
      </c>
      <c r="B187" s="55">
        <v>4</v>
      </c>
      <c r="C187" s="127">
        <f>IF(B192=0, "-", B187/B192)</f>
        <v>3.3333333333333333E-2</v>
      </c>
      <c r="D187" s="55">
        <v>14</v>
      </c>
      <c r="E187" s="119">
        <f>IF(D192=0, "-", D187/D192)</f>
        <v>7.2164948453608241E-2</v>
      </c>
      <c r="F187" s="128">
        <v>11</v>
      </c>
      <c r="G187" s="127">
        <f>IF(F192=0, "-", F187/F192)</f>
        <v>1.9538188277087035E-2</v>
      </c>
      <c r="H187" s="55">
        <v>73</v>
      </c>
      <c r="I187" s="119">
        <f>IF(H192=0, "-", H187/H192)</f>
        <v>8.1655480984340043E-2</v>
      </c>
      <c r="J187" s="118">
        <f t="shared" si="14"/>
        <v>-0.7142857142857143</v>
      </c>
      <c r="K187" s="119">
        <f t="shared" si="15"/>
        <v>-0.84931506849315064</v>
      </c>
    </row>
    <row r="188" spans="1:11" ht="15" x14ac:dyDescent="0.25">
      <c r="A188" s="20" t="s">
        <v>311</v>
      </c>
      <c r="B188" s="55">
        <v>6</v>
      </c>
      <c r="C188" s="127">
        <f>IF(B192=0, "-", B188/B192)</f>
        <v>0.05</v>
      </c>
      <c r="D188" s="55">
        <v>11</v>
      </c>
      <c r="E188" s="119">
        <f>IF(D192=0, "-", D188/D192)</f>
        <v>5.6701030927835051E-2</v>
      </c>
      <c r="F188" s="128">
        <v>20</v>
      </c>
      <c r="G188" s="127">
        <f>IF(F192=0, "-", F188/F192)</f>
        <v>3.5523978685612786E-2</v>
      </c>
      <c r="H188" s="55">
        <v>32</v>
      </c>
      <c r="I188" s="119">
        <f>IF(H192=0, "-", H188/H192)</f>
        <v>3.5794183445190156E-2</v>
      </c>
      <c r="J188" s="118">
        <f t="shared" si="14"/>
        <v>-0.45454545454545453</v>
      </c>
      <c r="K188" s="119">
        <f t="shared" si="15"/>
        <v>-0.375</v>
      </c>
    </row>
    <row r="189" spans="1:11" ht="15" x14ac:dyDescent="0.25">
      <c r="A189" s="20" t="s">
        <v>312</v>
      </c>
      <c r="B189" s="55">
        <v>0</v>
      </c>
      <c r="C189" s="127">
        <f>IF(B192=0, "-", B189/B192)</f>
        <v>0</v>
      </c>
      <c r="D189" s="55">
        <v>1</v>
      </c>
      <c r="E189" s="119">
        <f>IF(D192=0, "-", D189/D192)</f>
        <v>5.1546391752577319E-3</v>
      </c>
      <c r="F189" s="128">
        <v>4</v>
      </c>
      <c r="G189" s="127">
        <f>IF(F192=0, "-", F189/F192)</f>
        <v>7.104795737122558E-3</v>
      </c>
      <c r="H189" s="55">
        <v>5</v>
      </c>
      <c r="I189" s="119">
        <f>IF(H192=0, "-", H189/H192)</f>
        <v>5.5928411633109623E-3</v>
      </c>
      <c r="J189" s="118">
        <f t="shared" si="14"/>
        <v>-1</v>
      </c>
      <c r="K189" s="119">
        <f t="shared" si="15"/>
        <v>-0.2</v>
      </c>
    </row>
    <row r="190" spans="1:11" ht="15" x14ac:dyDescent="0.25">
      <c r="A190" s="20" t="s">
        <v>313</v>
      </c>
      <c r="B190" s="55">
        <v>2</v>
      </c>
      <c r="C190" s="127">
        <f>IF(B192=0, "-", B190/B192)</f>
        <v>1.6666666666666666E-2</v>
      </c>
      <c r="D190" s="55">
        <v>20</v>
      </c>
      <c r="E190" s="119">
        <f>IF(D192=0, "-", D190/D192)</f>
        <v>0.10309278350515463</v>
      </c>
      <c r="F190" s="128">
        <v>22</v>
      </c>
      <c r="G190" s="127">
        <f>IF(F192=0, "-", F190/F192)</f>
        <v>3.9076376554174071E-2</v>
      </c>
      <c r="H190" s="55">
        <v>98</v>
      </c>
      <c r="I190" s="119">
        <f>IF(H192=0, "-", H190/H192)</f>
        <v>0.10961968680089486</v>
      </c>
      <c r="J190" s="118">
        <f t="shared" si="14"/>
        <v>-0.9</v>
      </c>
      <c r="K190" s="119">
        <f t="shared" si="15"/>
        <v>-0.77551020408163263</v>
      </c>
    </row>
    <row r="191" spans="1:11" x14ac:dyDescent="0.2">
      <c r="A191" s="129"/>
      <c r="B191" s="82"/>
      <c r="D191" s="82"/>
      <c r="E191" s="86"/>
      <c r="F191" s="130"/>
      <c r="H191" s="82"/>
      <c r="I191" s="86"/>
      <c r="J191" s="85"/>
      <c r="K191" s="86"/>
    </row>
    <row r="192" spans="1:11" s="38" customFormat="1" x14ac:dyDescent="0.2">
      <c r="A192" s="131" t="s">
        <v>314</v>
      </c>
      <c r="B192" s="32">
        <f>SUM(B183:B191)</f>
        <v>120</v>
      </c>
      <c r="C192" s="132">
        <f>B192/24634</f>
        <v>4.8713160672241617E-3</v>
      </c>
      <c r="D192" s="32">
        <f>SUM(D183:D191)</f>
        <v>194</v>
      </c>
      <c r="E192" s="133">
        <f>D192/25100</f>
        <v>7.7290836653386456E-3</v>
      </c>
      <c r="F192" s="121">
        <f>SUM(F183:F191)</f>
        <v>563</v>
      </c>
      <c r="G192" s="134">
        <f>F192/91758</f>
        <v>6.1357047886832754E-3</v>
      </c>
      <c r="H192" s="32">
        <f>SUM(H183:H191)</f>
        <v>894</v>
      </c>
      <c r="I192" s="133">
        <f>H192/113881</f>
        <v>7.8502998744303266E-3</v>
      </c>
      <c r="J192" s="35">
        <f>IF(D192=0, "-", IF((B192-D192)/D192&lt;10, (B192-D192)/D192, "&gt;999%"))</f>
        <v>-0.38144329896907214</v>
      </c>
      <c r="K192" s="36">
        <f>IF(H192=0, "-", IF((F192-H192)/H192&lt;10, (F192-H192)/H192, "&gt;999%"))</f>
        <v>-0.37024608501118567</v>
      </c>
    </row>
    <row r="193" spans="1:11" x14ac:dyDescent="0.2">
      <c r="B193" s="130"/>
      <c r="D193" s="130"/>
      <c r="F193" s="130"/>
      <c r="H193" s="130"/>
    </row>
    <row r="194" spans="1:11" x14ac:dyDescent="0.2">
      <c r="A194" s="123" t="s">
        <v>315</v>
      </c>
      <c r="B194" s="124" t="s">
        <v>169</v>
      </c>
      <c r="C194" s="125" t="s">
        <v>170</v>
      </c>
      <c r="D194" s="124" t="s">
        <v>169</v>
      </c>
      <c r="E194" s="126" t="s">
        <v>170</v>
      </c>
      <c r="F194" s="125" t="s">
        <v>169</v>
      </c>
      <c r="G194" s="125" t="s">
        <v>170</v>
      </c>
      <c r="H194" s="124" t="s">
        <v>169</v>
      </c>
      <c r="I194" s="126" t="s">
        <v>170</v>
      </c>
      <c r="J194" s="124"/>
      <c r="K194" s="126"/>
    </row>
    <row r="195" spans="1:11" ht="15" x14ac:dyDescent="0.25">
      <c r="A195" s="20" t="s">
        <v>316</v>
      </c>
      <c r="B195" s="55">
        <v>0</v>
      </c>
      <c r="C195" s="127">
        <f>IF(B200=0, "-", B195/B200)</f>
        <v>0</v>
      </c>
      <c r="D195" s="55">
        <v>0</v>
      </c>
      <c r="E195" s="119" t="str">
        <f>IF(D200=0, "-", D195/D200)</f>
        <v>-</v>
      </c>
      <c r="F195" s="128">
        <v>2</v>
      </c>
      <c r="G195" s="127">
        <f>IF(F200=0, "-", F195/F200)</f>
        <v>2.9411764705882353E-2</v>
      </c>
      <c r="H195" s="55">
        <v>2</v>
      </c>
      <c r="I195" s="119">
        <f>IF(H200=0, "-", H195/H200)</f>
        <v>4.3478260869565216E-2</v>
      </c>
      <c r="J195" s="118" t="str">
        <f>IF(D195=0, "-", IF((B195-D195)/D195&lt;10, (B195-D195)/D195, "&gt;999%"))</f>
        <v>-</v>
      </c>
      <c r="K195" s="119">
        <f>IF(H195=0, "-", IF((F195-H195)/H195&lt;10, (F195-H195)/H195, "&gt;999%"))</f>
        <v>0</v>
      </c>
    </row>
    <row r="196" spans="1:11" ht="15" x14ac:dyDescent="0.25">
      <c r="A196" s="20" t="s">
        <v>317</v>
      </c>
      <c r="B196" s="55">
        <v>1</v>
      </c>
      <c r="C196" s="127">
        <f>IF(B200=0, "-", B196/B200)</f>
        <v>7.6923076923076927E-2</v>
      </c>
      <c r="D196" s="55">
        <v>0</v>
      </c>
      <c r="E196" s="119" t="str">
        <f>IF(D200=0, "-", D196/D200)</f>
        <v>-</v>
      </c>
      <c r="F196" s="128">
        <v>10</v>
      </c>
      <c r="G196" s="127">
        <f>IF(F200=0, "-", F196/F200)</f>
        <v>0.14705882352941177</v>
      </c>
      <c r="H196" s="55">
        <v>16</v>
      </c>
      <c r="I196" s="119">
        <f>IF(H200=0, "-", H196/H200)</f>
        <v>0.34782608695652173</v>
      </c>
      <c r="J196" s="118" t="str">
        <f>IF(D196=0, "-", IF((B196-D196)/D196&lt;10, (B196-D196)/D196, "&gt;999%"))</f>
        <v>-</v>
      </c>
      <c r="K196" s="119">
        <f>IF(H196=0, "-", IF((F196-H196)/H196&lt;10, (F196-H196)/H196, "&gt;999%"))</f>
        <v>-0.375</v>
      </c>
    </row>
    <row r="197" spans="1:11" ht="15" x14ac:dyDescent="0.25">
      <c r="A197" s="20" t="s">
        <v>318</v>
      </c>
      <c r="B197" s="55">
        <v>7</v>
      </c>
      <c r="C197" s="127">
        <f>IF(B200=0, "-", B197/B200)</f>
        <v>0.53846153846153844</v>
      </c>
      <c r="D197" s="55">
        <v>0</v>
      </c>
      <c r="E197" s="119" t="str">
        <f>IF(D200=0, "-", D197/D200)</f>
        <v>-</v>
      </c>
      <c r="F197" s="128">
        <v>30</v>
      </c>
      <c r="G197" s="127">
        <f>IF(F200=0, "-", F197/F200)</f>
        <v>0.44117647058823528</v>
      </c>
      <c r="H197" s="55">
        <v>28</v>
      </c>
      <c r="I197" s="119">
        <f>IF(H200=0, "-", H197/H200)</f>
        <v>0.60869565217391308</v>
      </c>
      <c r="J197" s="118" t="str">
        <f>IF(D197=0, "-", IF((B197-D197)/D197&lt;10, (B197-D197)/D197, "&gt;999%"))</f>
        <v>-</v>
      </c>
      <c r="K197" s="119">
        <f>IF(H197=0, "-", IF((F197-H197)/H197&lt;10, (F197-H197)/H197, "&gt;999%"))</f>
        <v>7.1428571428571425E-2</v>
      </c>
    </row>
    <row r="198" spans="1:11" ht="15" x14ac:dyDescent="0.25">
      <c r="A198" s="20" t="s">
        <v>319</v>
      </c>
      <c r="B198" s="55">
        <v>5</v>
      </c>
      <c r="C198" s="127">
        <f>IF(B200=0, "-", B198/B200)</f>
        <v>0.38461538461538464</v>
      </c>
      <c r="D198" s="55">
        <v>0</v>
      </c>
      <c r="E198" s="119" t="str">
        <f>IF(D200=0, "-", D198/D200)</f>
        <v>-</v>
      </c>
      <c r="F198" s="128">
        <v>26</v>
      </c>
      <c r="G198" s="127">
        <f>IF(F200=0, "-", F198/F200)</f>
        <v>0.38235294117647056</v>
      </c>
      <c r="H198" s="55">
        <v>0</v>
      </c>
      <c r="I198" s="119">
        <f>IF(H200=0, "-", H198/H200)</f>
        <v>0</v>
      </c>
      <c r="J198" s="118" t="str">
        <f>IF(D198=0, "-", IF((B198-D198)/D198&lt;10, (B198-D198)/D198, "&gt;999%"))</f>
        <v>-</v>
      </c>
      <c r="K198" s="119" t="str">
        <f>IF(H198=0, "-", IF((F198-H198)/H198&lt;10, (F198-H198)/H198, "&gt;999%"))</f>
        <v>-</v>
      </c>
    </row>
    <row r="199" spans="1:11" x14ac:dyDescent="0.2">
      <c r="A199" s="129"/>
      <c r="B199" s="82"/>
      <c r="D199" s="82"/>
      <c r="E199" s="86"/>
      <c r="F199" s="130"/>
      <c r="H199" s="82"/>
      <c r="I199" s="86"/>
      <c r="J199" s="85"/>
      <c r="K199" s="86"/>
    </row>
    <row r="200" spans="1:11" s="38" customFormat="1" x14ac:dyDescent="0.2">
      <c r="A200" s="131" t="s">
        <v>320</v>
      </c>
      <c r="B200" s="32">
        <f>SUM(B195:B199)</f>
        <v>13</v>
      </c>
      <c r="C200" s="132">
        <f>B200/24634</f>
        <v>5.2772590728261757E-4</v>
      </c>
      <c r="D200" s="32">
        <f>SUM(D195:D199)</f>
        <v>0</v>
      </c>
      <c r="E200" s="133">
        <f>D200/25100</f>
        <v>0</v>
      </c>
      <c r="F200" s="121">
        <f>SUM(F195:F199)</f>
        <v>68</v>
      </c>
      <c r="G200" s="134">
        <f>F200/91758</f>
        <v>7.4107979685694985E-4</v>
      </c>
      <c r="H200" s="32">
        <f>SUM(H195:H199)</f>
        <v>46</v>
      </c>
      <c r="I200" s="133">
        <f>H200/113881</f>
        <v>4.0393041859484899E-4</v>
      </c>
      <c r="J200" s="35" t="str">
        <f>IF(D200=0, "-", IF((B200-D200)/D200&lt;10, (B200-D200)/D200, "&gt;999%"))</f>
        <v>-</v>
      </c>
      <c r="K200" s="36">
        <f>IF(H200=0, "-", IF((F200-H200)/H200&lt;10, (F200-H200)/H200, "&gt;999%"))</f>
        <v>0.47826086956521741</v>
      </c>
    </row>
    <row r="201" spans="1:11" x14ac:dyDescent="0.2">
      <c r="B201" s="130"/>
      <c r="D201" s="130"/>
      <c r="F201" s="130"/>
      <c r="H201" s="130"/>
    </row>
    <row r="202" spans="1:11" s="38" customFormat="1" x14ac:dyDescent="0.2">
      <c r="A202" s="131" t="s">
        <v>321</v>
      </c>
      <c r="B202" s="32">
        <v>133</v>
      </c>
      <c r="C202" s="132">
        <f>B202/24634</f>
        <v>5.3990419745067793E-3</v>
      </c>
      <c r="D202" s="32">
        <v>194</v>
      </c>
      <c r="E202" s="133">
        <f>D202/25100</f>
        <v>7.7290836653386456E-3</v>
      </c>
      <c r="F202" s="121">
        <v>631</v>
      </c>
      <c r="G202" s="134">
        <f>F202/91758</f>
        <v>6.8767845855402252E-3</v>
      </c>
      <c r="H202" s="32">
        <v>940</v>
      </c>
      <c r="I202" s="133">
        <f>H202/113881</f>
        <v>8.2542302930251749E-3</v>
      </c>
      <c r="J202" s="35">
        <f>IF(D202=0, "-", IF((B202-D202)/D202&lt;10, (B202-D202)/D202, "&gt;999%"))</f>
        <v>-0.31443298969072164</v>
      </c>
      <c r="K202" s="36">
        <f>IF(H202=0, "-", IF((F202-H202)/H202&lt;10, (F202-H202)/H202, "&gt;999%"))</f>
        <v>-0.32872340425531915</v>
      </c>
    </row>
    <row r="203" spans="1:11" x14ac:dyDescent="0.2">
      <c r="B203" s="130"/>
      <c r="D203" s="130"/>
      <c r="F203" s="130"/>
      <c r="H203" s="130"/>
    </row>
    <row r="204" spans="1:11" ht="15.75" x14ac:dyDescent="0.25">
      <c r="A204" s="122" t="s">
        <v>34</v>
      </c>
      <c r="B204" s="170" t="s">
        <v>4</v>
      </c>
      <c r="C204" s="172"/>
      <c r="D204" s="172"/>
      <c r="E204" s="171"/>
      <c r="F204" s="170" t="s">
        <v>167</v>
      </c>
      <c r="G204" s="172"/>
      <c r="H204" s="172"/>
      <c r="I204" s="171"/>
      <c r="J204" s="170" t="s">
        <v>168</v>
      </c>
      <c r="K204" s="171"/>
    </row>
    <row r="205" spans="1:11" x14ac:dyDescent="0.2">
      <c r="A205" s="16"/>
      <c r="B205" s="170">
        <f>VALUE(RIGHT($B$2, 4))</f>
        <v>2020</v>
      </c>
      <c r="C205" s="171"/>
      <c r="D205" s="170">
        <f>B205-1</f>
        <v>2019</v>
      </c>
      <c r="E205" s="178"/>
      <c r="F205" s="170">
        <f>B205</f>
        <v>2020</v>
      </c>
      <c r="G205" s="178"/>
      <c r="H205" s="170">
        <f>D205</f>
        <v>2019</v>
      </c>
      <c r="I205" s="178"/>
      <c r="J205" s="13" t="s">
        <v>8</v>
      </c>
      <c r="K205" s="14" t="s">
        <v>5</v>
      </c>
    </row>
    <row r="206" spans="1:11" x14ac:dyDescent="0.2">
      <c r="A206" s="123" t="s">
        <v>322</v>
      </c>
      <c r="B206" s="124" t="s">
        <v>169</v>
      </c>
      <c r="C206" s="125" t="s">
        <v>170</v>
      </c>
      <c r="D206" s="124" t="s">
        <v>169</v>
      </c>
      <c r="E206" s="126" t="s">
        <v>170</v>
      </c>
      <c r="F206" s="125" t="s">
        <v>169</v>
      </c>
      <c r="G206" s="125" t="s">
        <v>170</v>
      </c>
      <c r="H206" s="124" t="s">
        <v>169</v>
      </c>
      <c r="I206" s="126" t="s">
        <v>170</v>
      </c>
      <c r="J206" s="124"/>
      <c r="K206" s="126"/>
    </row>
    <row r="207" spans="1:11" ht="15" x14ac:dyDescent="0.25">
      <c r="A207" s="20" t="s">
        <v>323</v>
      </c>
      <c r="B207" s="55">
        <v>2</v>
      </c>
      <c r="C207" s="127">
        <f>IF(B218=0, "-", B207/B218)</f>
        <v>1.5384615384615385E-2</v>
      </c>
      <c r="D207" s="55">
        <v>3</v>
      </c>
      <c r="E207" s="119">
        <f>IF(D218=0, "-", D207/D218)</f>
        <v>2.7522935779816515E-2</v>
      </c>
      <c r="F207" s="128">
        <v>5</v>
      </c>
      <c r="G207" s="127">
        <f>IF(F218=0, "-", F207/F218)</f>
        <v>8.5324232081911266E-3</v>
      </c>
      <c r="H207" s="55">
        <v>9</v>
      </c>
      <c r="I207" s="119">
        <f>IF(H218=0, "-", H207/H218)</f>
        <v>1.3740458015267175E-2</v>
      </c>
      <c r="J207" s="118">
        <f t="shared" ref="J207:J216" si="16">IF(D207=0, "-", IF((B207-D207)/D207&lt;10, (B207-D207)/D207, "&gt;999%"))</f>
        <v>-0.33333333333333331</v>
      </c>
      <c r="K207" s="119">
        <f t="shared" ref="K207:K216" si="17">IF(H207=0, "-", IF((F207-H207)/H207&lt;10, (F207-H207)/H207, "&gt;999%"))</f>
        <v>-0.44444444444444442</v>
      </c>
    </row>
    <row r="208" spans="1:11" ht="15" x14ac:dyDescent="0.25">
      <c r="A208" s="20" t="s">
        <v>324</v>
      </c>
      <c r="B208" s="55">
        <v>2</v>
      </c>
      <c r="C208" s="127">
        <f>IF(B218=0, "-", B208/B218)</f>
        <v>1.5384615384615385E-2</v>
      </c>
      <c r="D208" s="55">
        <v>5</v>
      </c>
      <c r="E208" s="119">
        <f>IF(D218=0, "-", D208/D218)</f>
        <v>4.5871559633027525E-2</v>
      </c>
      <c r="F208" s="128">
        <v>8</v>
      </c>
      <c r="G208" s="127">
        <f>IF(F218=0, "-", F208/F218)</f>
        <v>1.3651877133105802E-2</v>
      </c>
      <c r="H208" s="55">
        <v>24</v>
      </c>
      <c r="I208" s="119">
        <f>IF(H218=0, "-", H208/H218)</f>
        <v>3.6641221374045803E-2</v>
      </c>
      <c r="J208" s="118">
        <f t="shared" si="16"/>
        <v>-0.6</v>
      </c>
      <c r="K208" s="119">
        <f t="shared" si="17"/>
        <v>-0.66666666666666663</v>
      </c>
    </row>
    <row r="209" spans="1:11" ht="15" x14ac:dyDescent="0.25">
      <c r="A209" s="20" t="s">
        <v>325</v>
      </c>
      <c r="B209" s="55">
        <v>6</v>
      </c>
      <c r="C209" s="127">
        <f>IF(B218=0, "-", B209/B218)</f>
        <v>4.6153846153846156E-2</v>
      </c>
      <c r="D209" s="55">
        <v>11</v>
      </c>
      <c r="E209" s="119">
        <f>IF(D218=0, "-", D209/D218)</f>
        <v>0.10091743119266056</v>
      </c>
      <c r="F209" s="128">
        <v>69</v>
      </c>
      <c r="G209" s="127">
        <f>IF(F218=0, "-", F209/F218)</f>
        <v>0.11774744027303755</v>
      </c>
      <c r="H209" s="55">
        <v>56</v>
      </c>
      <c r="I209" s="119">
        <f>IF(H218=0, "-", H209/H218)</f>
        <v>8.5496183206106871E-2</v>
      </c>
      <c r="J209" s="118">
        <f t="shared" si="16"/>
        <v>-0.45454545454545453</v>
      </c>
      <c r="K209" s="119">
        <f t="shared" si="17"/>
        <v>0.23214285714285715</v>
      </c>
    </row>
    <row r="210" spans="1:11" ht="15" x14ac:dyDescent="0.25">
      <c r="A210" s="20" t="s">
        <v>326</v>
      </c>
      <c r="B210" s="55">
        <v>68</v>
      </c>
      <c r="C210" s="127">
        <f>IF(B218=0, "-", B210/B218)</f>
        <v>0.52307692307692311</v>
      </c>
      <c r="D210" s="55">
        <v>56</v>
      </c>
      <c r="E210" s="119">
        <f>IF(D218=0, "-", D210/D218)</f>
        <v>0.51376146788990829</v>
      </c>
      <c r="F210" s="128">
        <v>276</v>
      </c>
      <c r="G210" s="127">
        <f>IF(F218=0, "-", F210/F218)</f>
        <v>0.47098976109215018</v>
      </c>
      <c r="H210" s="55">
        <v>368</v>
      </c>
      <c r="I210" s="119">
        <f>IF(H218=0, "-", H210/H218)</f>
        <v>0.56183206106870232</v>
      </c>
      <c r="J210" s="118">
        <f t="shared" si="16"/>
        <v>0.21428571428571427</v>
      </c>
      <c r="K210" s="119">
        <f t="shared" si="17"/>
        <v>-0.25</v>
      </c>
    </row>
    <row r="211" spans="1:11" ht="15" x14ac:dyDescent="0.25">
      <c r="A211" s="20" t="s">
        <v>327</v>
      </c>
      <c r="B211" s="55">
        <v>16</v>
      </c>
      <c r="C211" s="127">
        <f>IF(B218=0, "-", B211/B218)</f>
        <v>0.12307692307692308</v>
      </c>
      <c r="D211" s="55">
        <v>0</v>
      </c>
      <c r="E211" s="119">
        <f>IF(D218=0, "-", D211/D218)</f>
        <v>0</v>
      </c>
      <c r="F211" s="128">
        <v>61</v>
      </c>
      <c r="G211" s="127">
        <f>IF(F218=0, "-", F211/F218)</f>
        <v>0.10409556313993173</v>
      </c>
      <c r="H211" s="55">
        <v>0</v>
      </c>
      <c r="I211" s="119">
        <f>IF(H218=0, "-", H211/H218)</f>
        <v>0</v>
      </c>
      <c r="J211" s="118" t="str">
        <f t="shared" si="16"/>
        <v>-</v>
      </c>
      <c r="K211" s="119" t="str">
        <f t="shared" si="17"/>
        <v>-</v>
      </c>
    </row>
    <row r="212" spans="1:11" ht="15" x14ac:dyDescent="0.25">
      <c r="A212" s="20" t="s">
        <v>328</v>
      </c>
      <c r="B212" s="55">
        <v>5</v>
      </c>
      <c r="C212" s="127">
        <f>IF(B218=0, "-", B212/B218)</f>
        <v>3.8461538461538464E-2</v>
      </c>
      <c r="D212" s="55">
        <v>10</v>
      </c>
      <c r="E212" s="119">
        <f>IF(D218=0, "-", D212/D218)</f>
        <v>9.1743119266055051E-2</v>
      </c>
      <c r="F212" s="128">
        <v>43</v>
      </c>
      <c r="G212" s="127">
        <f>IF(F218=0, "-", F212/F218)</f>
        <v>7.3378839590443681E-2</v>
      </c>
      <c r="H212" s="55">
        <v>49</v>
      </c>
      <c r="I212" s="119">
        <f>IF(H218=0, "-", H212/H218)</f>
        <v>7.4809160305343514E-2</v>
      </c>
      <c r="J212" s="118">
        <f t="shared" si="16"/>
        <v>-0.5</v>
      </c>
      <c r="K212" s="119">
        <f t="shared" si="17"/>
        <v>-0.12244897959183673</v>
      </c>
    </row>
    <row r="213" spans="1:11" ht="15" x14ac:dyDescent="0.25">
      <c r="A213" s="20" t="s">
        <v>329</v>
      </c>
      <c r="B213" s="55">
        <v>10</v>
      </c>
      <c r="C213" s="127">
        <f>IF(B218=0, "-", B213/B218)</f>
        <v>7.6923076923076927E-2</v>
      </c>
      <c r="D213" s="55">
        <v>3</v>
      </c>
      <c r="E213" s="119">
        <f>IF(D218=0, "-", D213/D218)</f>
        <v>2.7522935779816515E-2</v>
      </c>
      <c r="F213" s="128">
        <v>29</v>
      </c>
      <c r="G213" s="127">
        <f>IF(F218=0, "-", F213/F218)</f>
        <v>4.9488054607508533E-2</v>
      </c>
      <c r="H213" s="55">
        <v>24</v>
      </c>
      <c r="I213" s="119">
        <f>IF(H218=0, "-", H213/H218)</f>
        <v>3.6641221374045803E-2</v>
      </c>
      <c r="J213" s="118">
        <f t="shared" si="16"/>
        <v>2.3333333333333335</v>
      </c>
      <c r="K213" s="119">
        <f t="shared" si="17"/>
        <v>0.20833333333333334</v>
      </c>
    </row>
    <row r="214" spans="1:11" ht="15" x14ac:dyDescent="0.25">
      <c r="A214" s="20" t="s">
        <v>330</v>
      </c>
      <c r="B214" s="55">
        <v>5</v>
      </c>
      <c r="C214" s="127">
        <f>IF(B218=0, "-", B214/B218)</f>
        <v>3.8461538461538464E-2</v>
      </c>
      <c r="D214" s="55">
        <v>7</v>
      </c>
      <c r="E214" s="119">
        <f>IF(D218=0, "-", D214/D218)</f>
        <v>6.4220183486238536E-2</v>
      </c>
      <c r="F214" s="128">
        <v>11</v>
      </c>
      <c r="G214" s="127">
        <f>IF(F218=0, "-", F214/F218)</f>
        <v>1.877133105802048E-2</v>
      </c>
      <c r="H214" s="55">
        <v>21</v>
      </c>
      <c r="I214" s="119">
        <f>IF(H218=0, "-", H214/H218)</f>
        <v>3.2061068702290078E-2</v>
      </c>
      <c r="J214" s="118">
        <f t="shared" si="16"/>
        <v>-0.2857142857142857</v>
      </c>
      <c r="K214" s="119">
        <f t="shared" si="17"/>
        <v>-0.47619047619047616</v>
      </c>
    </row>
    <row r="215" spans="1:11" ht="15" x14ac:dyDescent="0.25">
      <c r="A215" s="20" t="s">
        <v>331</v>
      </c>
      <c r="B215" s="55">
        <v>13</v>
      </c>
      <c r="C215" s="127">
        <f>IF(B218=0, "-", B215/B218)</f>
        <v>0.1</v>
      </c>
      <c r="D215" s="55">
        <v>5</v>
      </c>
      <c r="E215" s="119">
        <f>IF(D218=0, "-", D215/D218)</f>
        <v>4.5871559633027525E-2</v>
      </c>
      <c r="F215" s="128">
        <v>47</v>
      </c>
      <c r="G215" s="127">
        <f>IF(F218=0, "-", F215/F218)</f>
        <v>8.0204778156996587E-2</v>
      </c>
      <c r="H215" s="55">
        <v>42</v>
      </c>
      <c r="I215" s="119">
        <f>IF(H218=0, "-", H215/H218)</f>
        <v>6.4122137404580157E-2</v>
      </c>
      <c r="J215" s="118">
        <f t="shared" si="16"/>
        <v>1.6</v>
      </c>
      <c r="K215" s="119">
        <f t="shared" si="17"/>
        <v>0.11904761904761904</v>
      </c>
    </row>
    <row r="216" spans="1:11" ht="15" x14ac:dyDescent="0.25">
      <c r="A216" s="20" t="s">
        <v>332</v>
      </c>
      <c r="B216" s="55">
        <v>3</v>
      </c>
      <c r="C216" s="127">
        <f>IF(B218=0, "-", B216/B218)</f>
        <v>2.3076923076923078E-2</v>
      </c>
      <c r="D216" s="55">
        <v>9</v>
      </c>
      <c r="E216" s="119">
        <f>IF(D218=0, "-", D216/D218)</f>
        <v>8.2568807339449546E-2</v>
      </c>
      <c r="F216" s="128">
        <v>37</v>
      </c>
      <c r="G216" s="127">
        <f>IF(F218=0, "-", F216/F218)</f>
        <v>6.313993174061433E-2</v>
      </c>
      <c r="H216" s="55">
        <v>62</v>
      </c>
      <c r="I216" s="119">
        <f>IF(H218=0, "-", H216/H218)</f>
        <v>9.465648854961832E-2</v>
      </c>
      <c r="J216" s="118">
        <f t="shared" si="16"/>
        <v>-0.66666666666666663</v>
      </c>
      <c r="K216" s="119">
        <f t="shared" si="17"/>
        <v>-0.40322580645161288</v>
      </c>
    </row>
    <row r="217" spans="1:11" x14ac:dyDescent="0.2">
      <c r="A217" s="129"/>
      <c r="B217" s="82"/>
      <c r="D217" s="82"/>
      <c r="E217" s="86"/>
      <c r="F217" s="130"/>
      <c r="H217" s="82"/>
      <c r="I217" s="86"/>
      <c r="J217" s="85"/>
      <c r="K217" s="86"/>
    </row>
    <row r="218" spans="1:11" s="38" customFormat="1" x14ac:dyDescent="0.2">
      <c r="A218" s="131" t="s">
        <v>333</v>
      </c>
      <c r="B218" s="32">
        <f>SUM(B207:B217)</f>
        <v>130</v>
      </c>
      <c r="C218" s="132">
        <f>B218/24634</f>
        <v>5.2772590728261751E-3</v>
      </c>
      <c r="D218" s="32">
        <f>SUM(D207:D217)</f>
        <v>109</v>
      </c>
      <c r="E218" s="133">
        <f>D218/25100</f>
        <v>4.342629482071713E-3</v>
      </c>
      <c r="F218" s="121">
        <f>SUM(F207:F217)</f>
        <v>586</v>
      </c>
      <c r="G218" s="134">
        <f>F218/91758</f>
        <v>6.3863641317378319E-3</v>
      </c>
      <c r="H218" s="32">
        <f>SUM(H207:H217)</f>
        <v>655</v>
      </c>
      <c r="I218" s="133">
        <f>H218/113881</f>
        <v>5.7516179169483936E-3</v>
      </c>
      <c r="J218" s="35">
        <f>IF(D218=0, "-", IF((B218-D218)/D218&lt;10, (B218-D218)/D218, "&gt;999%"))</f>
        <v>0.19266055045871561</v>
      </c>
      <c r="K218" s="36">
        <f>IF(H218=0, "-", IF((F218-H218)/H218&lt;10, (F218-H218)/H218, "&gt;999%"))</f>
        <v>-0.10534351145038168</v>
      </c>
    </row>
    <row r="219" spans="1:11" x14ac:dyDescent="0.2">
      <c r="B219" s="130"/>
      <c r="D219" s="130"/>
      <c r="F219" s="130"/>
      <c r="H219" s="130"/>
    </row>
    <row r="220" spans="1:11" x14ac:dyDescent="0.2">
      <c r="A220" s="123" t="s">
        <v>334</v>
      </c>
      <c r="B220" s="124" t="s">
        <v>169</v>
      </c>
      <c r="C220" s="125" t="s">
        <v>170</v>
      </c>
      <c r="D220" s="124" t="s">
        <v>169</v>
      </c>
      <c r="E220" s="126" t="s">
        <v>170</v>
      </c>
      <c r="F220" s="125" t="s">
        <v>169</v>
      </c>
      <c r="G220" s="125" t="s">
        <v>170</v>
      </c>
      <c r="H220" s="124" t="s">
        <v>169</v>
      </c>
      <c r="I220" s="126" t="s">
        <v>170</v>
      </c>
      <c r="J220" s="124"/>
      <c r="K220" s="126"/>
    </row>
    <row r="221" spans="1:11" ht="15" x14ac:dyDescent="0.25">
      <c r="A221" s="20" t="s">
        <v>335</v>
      </c>
      <c r="B221" s="55">
        <v>0</v>
      </c>
      <c r="C221" s="127">
        <f>IF(B241=0, "-", B221/B241)</f>
        <v>0</v>
      </c>
      <c r="D221" s="55">
        <v>1</v>
      </c>
      <c r="E221" s="119">
        <f>IF(D241=0, "-", D221/D241)</f>
        <v>1.2345679012345678E-2</v>
      </c>
      <c r="F221" s="128">
        <v>0</v>
      </c>
      <c r="G221" s="127">
        <f>IF(F241=0, "-", F221/F241)</f>
        <v>0</v>
      </c>
      <c r="H221" s="55">
        <v>4</v>
      </c>
      <c r="I221" s="119">
        <f>IF(H241=0, "-", H221/H241)</f>
        <v>1.0554089709762533E-2</v>
      </c>
      <c r="J221" s="118">
        <f t="shared" ref="J221:J239" si="18">IF(D221=0, "-", IF((B221-D221)/D221&lt;10, (B221-D221)/D221, "&gt;999%"))</f>
        <v>-1</v>
      </c>
      <c r="K221" s="119">
        <f t="shared" ref="K221:K239" si="19">IF(H221=0, "-", IF((F221-H221)/H221&lt;10, (F221-H221)/H221, "&gt;999%"))</f>
        <v>-1</v>
      </c>
    </row>
    <row r="222" spans="1:11" ht="15" x14ac:dyDescent="0.25">
      <c r="A222" s="20" t="s">
        <v>336</v>
      </c>
      <c r="B222" s="55">
        <v>6</v>
      </c>
      <c r="C222" s="127">
        <f>IF(B241=0, "-", B222/B241)</f>
        <v>5.8252427184466021E-2</v>
      </c>
      <c r="D222" s="55">
        <v>10</v>
      </c>
      <c r="E222" s="119">
        <f>IF(D241=0, "-", D222/D241)</f>
        <v>0.12345679012345678</v>
      </c>
      <c r="F222" s="128">
        <v>20</v>
      </c>
      <c r="G222" s="127">
        <f>IF(F241=0, "-", F222/F241)</f>
        <v>6.6666666666666666E-2</v>
      </c>
      <c r="H222" s="55">
        <v>30</v>
      </c>
      <c r="I222" s="119">
        <f>IF(H241=0, "-", H222/H241)</f>
        <v>7.9155672823219003E-2</v>
      </c>
      <c r="J222" s="118">
        <f t="shared" si="18"/>
        <v>-0.4</v>
      </c>
      <c r="K222" s="119">
        <f t="shared" si="19"/>
        <v>-0.33333333333333331</v>
      </c>
    </row>
    <row r="223" spans="1:11" ht="15" x14ac:dyDescent="0.25">
      <c r="A223" s="20" t="s">
        <v>337</v>
      </c>
      <c r="B223" s="55">
        <v>2</v>
      </c>
      <c r="C223" s="127">
        <f>IF(B241=0, "-", B223/B241)</f>
        <v>1.9417475728155338E-2</v>
      </c>
      <c r="D223" s="55">
        <v>0</v>
      </c>
      <c r="E223" s="119">
        <f>IF(D241=0, "-", D223/D241)</f>
        <v>0</v>
      </c>
      <c r="F223" s="128">
        <v>5</v>
      </c>
      <c r="G223" s="127">
        <f>IF(F241=0, "-", F223/F241)</f>
        <v>1.6666666666666666E-2</v>
      </c>
      <c r="H223" s="55">
        <v>1</v>
      </c>
      <c r="I223" s="119">
        <f>IF(H241=0, "-", H223/H241)</f>
        <v>2.6385224274406332E-3</v>
      </c>
      <c r="J223" s="118" t="str">
        <f t="shared" si="18"/>
        <v>-</v>
      </c>
      <c r="K223" s="119">
        <f t="shared" si="19"/>
        <v>4</v>
      </c>
    </row>
    <row r="224" spans="1:11" ht="15" x14ac:dyDescent="0.25">
      <c r="A224" s="20" t="s">
        <v>338</v>
      </c>
      <c r="B224" s="55">
        <v>6</v>
      </c>
      <c r="C224" s="127">
        <f>IF(B241=0, "-", B224/B241)</f>
        <v>5.8252427184466021E-2</v>
      </c>
      <c r="D224" s="55">
        <v>2</v>
      </c>
      <c r="E224" s="119">
        <f>IF(D241=0, "-", D224/D241)</f>
        <v>2.4691358024691357E-2</v>
      </c>
      <c r="F224" s="128">
        <v>26</v>
      </c>
      <c r="G224" s="127">
        <f>IF(F241=0, "-", F224/F241)</f>
        <v>8.666666666666667E-2</v>
      </c>
      <c r="H224" s="55">
        <v>27</v>
      </c>
      <c r="I224" s="119">
        <f>IF(H241=0, "-", H224/H241)</f>
        <v>7.1240105540897103E-2</v>
      </c>
      <c r="J224" s="118">
        <f t="shared" si="18"/>
        <v>2</v>
      </c>
      <c r="K224" s="119">
        <f t="shared" si="19"/>
        <v>-3.7037037037037035E-2</v>
      </c>
    </row>
    <row r="225" spans="1:11" ht="15" x14ac:dyDescent="0.25">
      <c r="A225" s="20" t="s">
        <v>339</v>
      </c>
      <c r="B225" s="55">
        <v>25</v>
      </c>
      <c r="C225" s="127">
        <f>IF(B241=0, "-", B225/B241)</f>
        <v>0.24271844660194175</v>
      </c>
      <c r="D225" s="55">
        <v>4</v>
      </c>
      <c r="E225" s="119">
        <f>IF(D241=0, "-", D225/D241)</f>
        <v>4.9382716049382713E-2</v>
      </c>
      <c r="F225" s="128">
        <v>55</v>
      </c>
      <c r="G225" s="127">
        <f>IF(F241=0, "-", F225/F241)</f>
        <v>0.18333333333333332</v>
      </c>
      <c r="H225" s="55">
        <v>14</v>
      </c>
      <c r="I225" s="119">
        <f>IF(H241=0, "-", H225/H241)</f>
        <v>3.6939313984168866E-2</v>
      </c>
      <c r="J225" s="118">
        <f t="shared" si="18"/>
        <v>5.25</v>
      </c>
      <c r="K225" s="119">
        <f t="shared" si="19"/>
        <v>2.9285714285714284</v>
      </c>
    </row>
    <row r="226" spans="1:11" ht="15" x14ac:dyDescent="0.25">
      <c r="A226" s="20" t="s">
        <v>340</v>
      </c>
      <c r="B226" s="55">
        <v>0</v>
      </c>
      <c r="C226" s="127">
        <f>IF(B241=0, "-", B226/B241)</f>
        <v>0</v>
      </c>
      <c r="D226" s="55">
        <v>0</v>
      </c>
      <c r="E226" s="119">
        <f>IF(D241=0, "-", D226/D241)</f>
        <v>0</v>
      </c>
      <c r="F226" s="128">
        <v>0</v>
      </c>
      <c r="G226" s="127">
        <f>IF(F241=0, "-", F226/F241)</f>
        <v>0</v>
      </c>
      <c r="H226" s="55">
        <v>1</v>
      </c>
      <c r="I226" s="119">
        <f>IF(H241=0, "-", H226/H241)</f>
        <v>2.6385224274406332E-3</v>
      </c>
      <c r="J226" s="118" t="str">
        <f t="shared" si="18"/>
        <v>-</v>
      </c>
      <c r="K226" s="119">
        <f t="shared" si="19"/>
        <v>-1</v>
      </c>
    </row>
    <row r="227" spans="1:11" ht="15" x14ac:dyDescent="0.25">
      <c r="A227" s="20" t="s">
        <v>341</v>
      </c>
      <c r="B227" s="55">
        <v>0</v>
      </c>
      <c r="C227" s="127">
        <f>IF(B241=0, "-", B227/B241)</f>
        <v>0</v>
      </c>
      <c r="D227" s="55">
        <v>4</v>
      </c>
      <c r="E227" s="119">
        <f>IF(D241=0, "-", D227/D241)</f>
        <v>4.9382716049382713E-2</v>
      </c>
      <c r="F227" s="128">
        <v>1</v>
      </c>
      <c r="G227" s="127">
        <f>IF(F241=0, "-", F227/F241)</f>
        <v>3.3333333333333335E-3</v>
      </c>
      <c r="H227" s="55">
        <v>6</v>
      </c>
      <c r="I227" s="119">
        <f>IF(H241=0, "-", H227/H241)</f>
        <v>1.5831134564643801E-2</v>
      </c>
      <c r="J227" s="118">
        <f t="shared" si="18"/>
        <v>-1</v>
      </c>
      <c r="K227" s="119">
        <f t="shared" si="19"/>
        <v>-0.83333333333333337</v>
      </c>
    </row>
    <row r="228" spans="1:11" ht="15" x14ac:dyDescent="0.25">
      <c r="A228" s="20" t="s">
        <v>342</v>
      </c>
      <c r="B228" s="55">
        <v>1</v>
      </c>
      <c r="C228" s="127">
        <f>IF(B241=0, "-", B228/B241)</f>
        <v>9.7087378640776691E-3</v>
      </c>
      <c r="D228" s="55">
        <v>1</v>
      </c>
      <c r="E228" s="119">
        <f>IF(D241=0, "-", D228/D241)</f>
        <v>1.2345679012345678E-2</v>
      </c>
      <c r="F228" s="128">
        <v>3</v>
      </c>
      <c r="G228" s="127">
        <f>IF(F241=0, "-", F228/F241)</f>
        <v>0.01</v>
      </c>
      <c r="H228" s="55">
        <v>4</v>
      </c>
      <c r="I228" s="119">
        <f>IF(H241=0, "-", H228/H241)</f>
        <v>1.0554089709762533E-2</v>
      </c>
      <c r="J228" s="118">
        <f t="shared" si="18"/>
        <v>0</v>
      </c>
      <c r="K228" s="119">
        <f t="shared" si="19"/>
        <v>-0.25</v>
      </c>
    </row>
    <row r="229" spans="1:11" ht="15" x14ac:dyDescent="0.25">
      <c r="A229" s="20" t="s">
        <v>343</v>
      </c>
      <c r="B229" s="55">
        <v>4</v>
      </c>
      <c r="C229" s="127">
        <f>IF(B241=0, "-", B229/B241)</f>
        <v>3.8834951456310676E-2</v>
      </c>
      <c r="D229" s="55">
        <v>4</v>
      </c>
      <c r="E229" s="119">
        <f>IF(D241=0, "-", D229/D241)</f>
        <v>4.9382716049382713E-2</v>
      </c>
      <c r="F229" s="128">
        <v>20</v>
      </c>
      <c r="G229" s="127">
        <f>IF(F241=0, "-", F229/F241)</f>
        <v>6.6666666666666666E-2</v>
      </c>
      <c r="H229" s="55">
        <v>20</v>
      </c>
      <c r="I229" s="119">
        <f>IF(H241=0, "-", H229/H241)</f>
        <v>5.2770448548812667E-2</v>
      </c>
      <c r="J229" s="118">
        <f t="shared" si="18"/>
        <v>0</v>
      </c>
      <c r="K229" s="119">
        <f t="shared" si="19"/>
        <v>0</v>
      </c>
    </row>
    <row r="230" spans="1:11" ht="15" x14ac:dyDescent="0.25">
      <c r="A230" s="20" t="s">
        <v>344</v>
      </c>
      <c r="B230" s="55">
        <v>2</v>
      </c>
      <c r="C230" s="127">
        <f>IF(B241=0, "-", B230/B241)</f>
        <v>1.9417475728155338E-2</v>
      </c>
      <c r="D230" s="55">
        <v>0</v>
      </c>
      <c r="E230" s="119">
        <f>IF(D241=0, "-", D230/D241)</f>
        <v>0</v>
      </c>
      <c r="F230" s="128">
        <v>4</v>
      </c>
      <c r="G230" s="127">
        <f>IF(F241=0, "-", F230/F241)</f>
        <v>1.3333333333333334E-2</v>
      </c>
      <c r="H230" s="55">
        <v>1</v>
      </c>
      <c r="I230" s="119">
        <f>IF(H241=0, "-", H230/H241)</f>
        <v>2.6385224274406332E-3</v>
      </c>
      <c r="J230" s="118" t="str">
        <f t="shared" si="18"/>
        <v>-</v>
      </c>
      <c r="K230" s="119">
        <f t="shared" si="19"/>
        <v>3</v>
      </c>
    </row>
    <row r="231" spans="1:11" ht="15" x14ac:dyDescent="0.25">
      <c r="A231" s="20" t="s">
        <v>345</v>
      </c>
      <c r="B231" s="55">
        <v>0</v>
      </c>
      <c r="C231" s="127">
        <f>IF(B241=0, "-", B231/B241)</f>
        <v>0</v>
      </c>
      <c r="D231" s="55">
        <v>1</v>
      </c>
      <c r="E231" s="119">
        <f>IF(D241=0, "-", D231/D241)</f>
        <v>1.2345679012345678E-2</v>
      </c>
      <c r="F231" s="128">
        <v>0</v>
      </c>
      <c r="G231" s="127">
        <f>IF(F241=0, "-", F231/F241)</f>
        <v>0</v>
      </c>
      <c r="H231" s="55">
        <v>1</v>
      </c>
      <c r="I231" s="119">
        <f>IF(H241=0, "-", H231/H241)</f>
        <v>2.6385224274406332E-3</v>
      </c>
      <c r="J231" s="118">
        <f t="shared" si="18"/>
        <v>-1</v>
      </c>
      <c r="K231" s="119">
        <f t="shared" si="19"/>
        <v>-1</v>
      </c>
    </row>
    <row r="232" spans="1:11" ht="15" x14ac:dyDescent="0.25">
      <c r="A232" s="20" t="s">
        <v>346</v>
      </c>
      <c r="B232" s="55">
        <v>2</v>
      </c>
      <c r="C232" s="127">
        <f>IF(B241=0, "-", B232/B241)</f>
        <v>1.9417475728155338E-2</v>
      </c>
      <c r="D232" s="55">
        <v>2</v>
      </c>
      <c r="E232" s="119">
        <f>IF(D241=0, "-", D232/D241)</f>
        <v>2.4691358024691357E-2</v>
      </c>
      <c r="F232" s="128">
        <v>4</v>
      </c>
      <c r="G232" s="127">
        <f>IF(F241=0, "-", F232/F241)</f>
        <v>1.3333333333333334E-2</v>
      </c>
      <c r="H232" s="55">
        <v>3</v>
      </c>
      <c r="I232" s="119">
        <f>IF(H241=0, "-", H232/H241)</f>
        <v>7.9155672823219003E-3</v>
      </c>
      <c r="J232" s="118">
        <f t="shared" si="18"/>
        <v>0</v>
      </c>
      <c r="K232" s="119">
        <f t="shared" si="19"/>
        <v>0.33333333333333331</v>
      </c>
    </row>
    <row r="233" spans="1:11" ht="15" x14ac:dyDescent="0.25">
      <c r="A233" s="20" t="s">
        <v>347</v>
      </c>
      <c r="B233" s="55">
        <v>40</v>
      </c>
      <c r="C233" s="127">
        <f>IF(B241=0, "-", B233/B241)</f>
        <v>0.38834951456310679</v>
      </c>
      <c r="D233" s="55">
        <v>36</v>
      </c>
      <c r="E233" s="119">
        <f>IF(D241=0, "-", D233/D241)</f>
        <v>0.44444444444444442</v>
      </c>
      <c r="F233" s="128">
        <v>108</v>
      </c>
      <c r="G233" s="127">
        <f>IF(F241=0, "-", F233/F241)</f>
        <v>0.36</v>
      </c>
      <c r="H233" s="55">
        <v>187</v>
      </c>
      <c r="I233" s="119">
        <f>IF(H241=0, "-", H233/H241)</f>
        <v>0.49340369393139843</v>
      </c>
      <c r="J233" s="118">
        <f t="shared" si="18"/>
        <v>0.1111111111111111</v>
      </c>
      <c r="K233" s="119">
        <f t="shared" si="19"/>
        <v>-0.42245989304812837</v>
      </c>
    </row>
    <row r="234" spans="1:11" ht="15" x14ac:dyDescent="0.25">
      <c r="A234" s="20" t="s">
        <v>348</v>
      </c>
      <c r="B234" s="55">
        <v>6</v>
      </c>
      <c r="C234" s="127">
        <f>IF(B241=0, "-", B234/B241)</f>
        <v>5.8252427184466021E-2</v>
      </c>
      <c r="D234" s="55">
        <v>9</v>
      </c>
      <c r="E234" s="119">
        <f>IF(D241=0, "-", D234/D241)</f>
        <v>0.1111111111111111</v>
      </c>
      <c r="F234" s="128">
        <v>14</v>
      </c>
      <c r="G234" s="127">
        <f>IF(F241=0, "-", F234/F241)</f>
        <v>4.6666666666666669E-2</v>
      </c>
      <c r="H234" s="55">
        <v>52</v>
      </c>
      <c r="I234" s="119">
        <f>IF(H241=0, "-", H234/H241)</f>
        <v>0.13720316622691292</v>
      </c>
      <c r="J234" s="118">
        <f t="shared" si="18"/>
        <v>-0.33333333333333331</v>
      </c>
      <c r="K234" s="119">
        <f t="shared" si="19"/>
        <v>-0.73076923076923073</v>
      </c>
    </row>
    <row r="235" spans="1:11" ht="15" x14ac:dyDescent="0.25">
      <c r="A235" s="20" t="s">
        <v>349</v>
      </c>
      <c r="B235" s="55">
        <v>0</v>
      </c>
      <c r="C235" s="127">
        <f>IF(B241=0, "-", B235/B241)</f>
        <v>0</v>
      </c>
      <c r="D235" s="55">
        <v>5</v>
      </c>
      <c r="E235" s="119">
        <f>IF(D241=0, "-", D235/D241)</f>
        <v>6.1728395061728392E-2</v>
      </c>
      <c r="F235" s="128">
        <v>2</v>
      </c>
      <c r="G235" s="127">
        <f>IF(F241=0, "-", F235/F241)</f>
        <v>6.6666666666666671E-3</v>
      </c>
      <c r="H235" s="55">
        <v>12</v>
      </c>
      <c r="I235" s="119">
        <f>IF(H241=0, "-", H235/H241)</f>
        <v>3.1662269129287601E-2</v>
      </c>
      <c r="J235" s="118">
        <f t="shared" si="18"/>
        <v>-1</v>
      </c>
      <c r="K235" s="119">
        <f t="shared" si="19"/>
        <v>-0.83333333333333337</v>
      </c>
    </row>
    <row r="236" spans="1:11" ht="15" x14ac:dyDescent="0.25">
      <c r="A236" s="20" t="s">
        <v>350</v>
      </c>
      <c r="B236" s="55">
        <v>0</v>
      </c>
      <c r="C236" s="127">
        <f>IF(B241=0, "-", B236/B241)</f>
        <v>0</v>
      </c>
      <c r="D236" s="55">
        <v>0</v>
      </c>
      <c r="E236" s="119">
        <f>IF(D241=0, "-", D236/D241)</f>
        <v>0</v>
      </c>
      <c r="F236" s="128">
        <v>1</v>
      </c>
      <c r="G236" s="127">
        <f>IF(F241=0, "-", F236/F241)</f>
        <v>3.3333333333333335E-3</v>
      </c>
      <c r="H236" s="55">
        <v>2</v>
      </c>
      <c r="I236" s="119">
        <f>IF(H241=0, "-", H236/H241)</f>
        <v>5.2770448548812663E-3</v>
      </c>
      <c r="J236" s="118" t="str">
        <f t="shared" si="18"/>
        <v>-</v>
      </c>
      <c r="K236" s="119">
        <f t="shared" si="19"/>
        <v>-0.5</v>
      </c>
    </row>
    <row r="237" spans="1:11" ht="15" x14ac:dyDescent="0.25">
      <c r="A237" s="20" t="s">
        <v>351</v>
      </c>
      <c r="B237" s="55">
        <v>3</v>
      </c>
      <c r="C237" s="127">
        <f>IF(B241=0, "-", B237/B241)</f>
        <v>2.9126213592233011E-2</v>
      </c>
      <c r="D237" s="55">
        <v>0</v>
      </c>
      <c r="E237" s="119">
        <f>IF(D241=0, "-", D237/D241)</f>
        <v>0</v>
      </c>
      <c r="F237" s="128">
        <v>8</v>
      </c>
      <c r="G237" s="127">
        <f>IF(F241=0, "-", F237/F241)</f>
        <v>2.6666666666666668E-2</v>
      </c>
      <c r="H237" s="55">
        <v>6</v>
      </c>
      <c r="I237" s="119">
        <f>IF(H241=0, "-", H237/H241)</f>
        <v>1.5831134564643801E-2</v>
      </c>
      <c r="J237" s="118" t="str">
        <f t="shared" si="18"/>
        <v>-</v>
      </c>
      <c r="K237" s="119">
        <f t="shared" si="19"/>
        <v>0.33333333333333331</v>
      </c>
    </row>
    <row r="238" spans="1:11" ht="15" x14ac:dyDescent="0.25">
      <c r="A238" s="20" t="s">
        <v>352</v>
      </c>
      <c r="B238" s="55">
        <v>4</v>
      </c>
      <c r="C238" s="127">
        <f>IF(B241=0, "-", B238/B241)</f>
        <v>3.8834951456310676E-2</v>
      </c>
      <c r="D238" s="55">
        <v>2</v>
      </c>
      <c r="E238" s="119">
        <f>IF(D241=0, "-", D238/D241)</f>
        <v>2.4691358024691357E-2</v>
      </c>
      <c r="F238" s="128">
        <v>11</v>
      </c>
      <c r="G238" s="127">
        <f>IF(F241=0, "-", F238/F241)</f>
        <v>3.6666666666666667E-2</v>
      </c>
      <c r="H238" s="55">
        <v>8</v>
      </c>
      <c r="I238" s="119">
        <f>IF(H241=0, "-", H238/H241)</f>
        <v>2.1108179419525065E-2</v>
      </c>
      <c r="J238" s="118">
        <f t="shared" si="18"/>
        <v>1</v>
      </c>
      <c r="K238" s="119">
        <f t="shared" si="19"/>
        <v>0.375</v>
      </c>
    </row>
    <row r="239" spans="1:11" ht="15" x14ac:dyDescent="0.25">
      <c r="A239" s="20" t="s">
        <v>353</v>
      </c>
      <c r="B239" s="55">
        <v>2</v>
      </c>
      <c r="C239" s="127">
        <f>IF(B241=0, "-", B239/B241)</f>
        <v>1.9417475728155338E-2</v>
      </c>
      <c r="D239" s="55">
        <v>0</v>
      </c>
      <c r="E239" s="119">
        <f>IF(D241=0, "-", D239/D241)</f>
        <v>0</v>
      </c>
      <c r="F239" s="128">
        <v>18</v>
      </c>
      <c r="G239" s="127">
        <f>IF(F241=0, "-", F239/F241)</f>
        <v>0.06</v>
      </c>
      <c r="H239" s="55">
        <v>0</v>
      </c>
      <c r="I239" s="119">
        <f>IF(H241=0, "-", H239/H241)</f>
        <v>0</v>
      </c>
      <c r="J239" s="118" t="str">
        <f t="shared" si="18"/>
        <v>-</v>
      </c>
      <c r="K239" s="119" t="str">
        <f t="shared" si="19"/>
        <v>-</v>
      </c>
    </row>
    <row r="240" spans="1:11" x14ac:dyDescent="0.2">
      <c r="A240" s="129"/>
      <c r="B240" s="82"/>
      <c r="D240" s="82"/>
      <c r="E240" s="86"/>
      <c r="F240" s="130"/>
      <c r="H240" s="82"/>
      <c r="I240" s="86"/>
      <c r="J240" s="85"/>
      <c r="K240" s="86"/>
    </row>
    <row r="241" spans="1:11" s="38" customFormat="1" x14ac:dyDescent="0.2">
      <c r="A241" s="131" t="s">
        <v>354</v>
      </c>
      <c r="B241" s="32">
        <f>SUM(B221:B240)</f>
        <v>103</v>
      </c>
      <c r="C241" s="132">
        <f>B241/24634</f>
        <v>4.1812129577007391E-3</v>
      </c>
      <c r="D241" s="32">
        <f>SUM(D221:D240)</f>
        <v>81</v>
      </c>
      <c r="E241" s="133">
        <f>D241/25100</f>
        <v>3.2270916334661355E-3</v>
      </c>
      <c r="F241" s="121">
        <f>SUM(F221:F240)</f>
        <v>300</v>
      </c>
      <c r="G241" s="134">
        <f>F241/91758</f>
        <v>3.2694696920159551E-3</v>
      </c>
      <c r="H241" s="32">
        <f>SUM(H221:H240)</f>
        <v>379</v>
      </c>
      <c r="I241" s="133">
        <f>H241/113881</f>
        <v>3.3280354053792996E-3</v>
      </c>
      <c r="J241" s="35">
        <f>IF(D241=0, "-", IF((B241-D241)/D241&lt;10, (B241-D241)/D241, "&gt;999%"))</f>
        <v>0.27160493827160492</v>
      </c>
      <c r="K241" s="36">
        <f>IF(H241=0, "-", IF((F241-H241)/H241&lt;10, (F241-H241)/H241, "&gt;999%"))</f>
        <v>-0.20844327176781002</v>
      </c>
    </row>
    <row r="242" spans="1:11" x14ac:dyDescent="0.2">
      <c r="B242" s="130"/>
      <c r="D242" s="130"/>
      <c r="F242" s="130"/>
      <c r="H242" s="130"/>
    </row>
    <row r="243" spans="1:11" x14ac:dyDescent="0.2">
      <c r="A243" s="123" t="s">
        <v>355</v>
      </c>
      <c r="B243" s="124" t="s">
        <v>169</v>
      </c>
      <c r="C243" s="125" t="s">
        <v>170</v>
      </c>
      <c r="D243" s="124" t="s">
        <v>169</v>
      </c>
      <c r="E243" s="126" t="s">
        <v>170</v>
      </c>
      <c r="F243" s="125" t="s">
        <v>169</v>
      </c>
      <c r="G243" s="125" t="s">
        <v>170</v>
      </c>
      <c r="H243" s="124" t="s">
        <v>169</v>
      </c>
      <c r="I243" s="126" t="s">
        <v>170</v>
      </c>
      <c r="J243" s="124"/>
      <c r="K243" s="126"/>
    </row>
    <row r="244" spans="1:11" ht="15" x14ac:dyDescent="0.25">
      <c r="A244" s="20" t="s">
        <v>356</v>
      </c>
      <c r="B244" s="55">
        <v>0</v>
      </c>
      <c r="C244" s="127">
        <f>IF(B260=0, "-", B244/B260)</f>
        <v>0</v>
      </c>
      <c r="D244" s="55">
        <v>1</v>
      </c>
      <c r="E244" s="119">
        <f>IF(D260=0, "-", D244/D260)</f>
        <v>3.5714285714285712E-2</v>
      </c>
      <c r="F244" s="128">
        <v>2</v>
      </c>
      <c r="G244" s="127">
        <f>IF(F260=0, "-", F244/F260)</f>
        <v>2.3255813953488372E-2</v>
      </c>
      <c r="H244" s="55">
        <v>9</v>
      </c>
      <c r="I244" s="119">
        <f>IF(H260=0, "-", H244/H260)</f>
        <v>6.2068965517241378E-2</v>
      </c>
      <c r="J244" s="118">
        <f t="shared" ref="J244:J258" si="20">IF(D244=0, "-", IF((B244-D244)/D244&lt;10, (B244-D244)/D244, "&gt;999%"))</f>
        <v>-1</v>
      </c>
      <c r="K244" s="119">
        <f t="shared" ref="K244:K258" si="21">IF(H244=0, "-", IF((F244-H244)/H244&lt;10, (F244-H244)/H244, "&gt;999%"))</f>
        <v>-0.77777777777777779</v>
      </c>
    </row>
    <row r="245" spans="1:11" ht="15" x14ac:dyDescent="0.25">
      <c r="A245" s="20" t="s">
        <v>357</v>
      </c>
      <c r="B245" s="55">
        <v>0</v>
      </c>
      <c r="C245" s="127">
        <f>IF(B260=0, "-", B245/B260)</f>
        <v>0</v>
      </c>
      <c r="D245" s="55">
        <v>0</v>
      </c>
      <c r="E245" s="119">
        <f>IF(D260=0, "-", D245/D260)</f>
        <v>0</v>
      </c>
      <c r="F245" s="128">
        <v>0</v>
      </c>
      <c r="G245" s="127">
        <f>IF(F260=0, "-", F245/F260)</f>
        <v>0</v>
      </c>
      <c r="H245" s="55">
        <v>2</v>
      </c>
      <c r="I245" s="119">
        <f>IF(H260=0, "-", H245/H260)</f>
        <v>1.3793103448275862E-2</v>
      </c>
      <c r="J245" s="118" t="str">
        <f t="shared" si="20"/>
        <v>-</v>
      </c>
      <c r="K245" s="119">
        <f t="shared" si="21"/>
        <v>-1</v>
      </c>
    </row>
    <row r="246" spans="1:11" ht="15" x14ac:dyDescent="0.25">
      <c r="A246" s="20" t="s">
        <v>358</v>
      </c>
      <c r="B246" s="55">
        <v>3</v>
      </c>
      <c r="C246" s="127">
        <f>IF(B260=0, "-", B246/B260)</f>
        <v>0.21428571428571427</v>
      </c>
      <c r="D246" s="55">
        <v>5</v>
      </c>
      <c r="E246" s="119">
        <f>IF(D260=0, "-", D246/D260)</f>
        <v>0.17857142857142858</v>
      </c>
      <c r="F246" s="128">
        <v>14</v>
      </c>
      <c r="G246" s="127">
        <f>IF(F260=0, "-", F246/F260)</f>
        <v>0.16279069767441862</v>
      </c>
      <c r="H246" s="55">
        <v>18</v>
      </c>
      <c r="I246" s="119">
        <f>IF(H260=0, "-", H246/H260)</f>
        <v>0.12413793103448276</v>
      </c>
      <c r="J246" s="118">
        <f t="shared" si="20"/>
        <v>-0.4</v>
      </c>
      <c r="K246" s="119">
        <f t="shared" si="21"/>
        <v>-0.22222222222222221</v>
      </c>
    </row>
    <row r="247" spans="1:11" ht="15" x14ac:dyDescent="0.25">
      <c r="A247" s="20" t="s">
        <v>359</v>
      </c>
      <c r="B247" s="55">
        <v>0</v>
      </c>
      <c r="C247" s="127">
        <f>IF(B260=0, "-", B247/B260)</f>
        <v>0</v>
      </c>
      <c r="D247" s="55">
        <v>3</v>
      </c>
      <c r="E247" s="119">
        <f>IF(D260=0, "-", D247/D260)</f>
        <v>0.10714285714285714</v>
      </c>
      <c r="F247" s="128">
        <v>6</v>
      </c>
      <c r="G247" s="127">
        <f>IF(F260=0, "-", F247/F260)</f>
        <v>6.9767441860465115E-2</v>
      </c>
      <c r="H247" s="55">
        <v>7</v>
      </c>
      <c r="I247" s="119">
        <f>IF(H260=0, "-", H247/H260)</f>
        <v>4.8275862068965517E-2</v>
      </c>
      <c r="J247" s="118">
        <f t="shared" si="20"/>
        <v>-1</v>
      </c>
      <c r="K247" s="119">
        <f t="shared" si="21"/>
        <v>-0.14285714285714285</v>
      </c>
    </row>
    <row r="248" spans="1:11" ht="15" x14ac:dyDescent="0.25">
      <c r="A248" s="20" t="s">
        <v>360</v>
      </c>
      <c r="B248" s="55">
        <v>0</v>
      </c>
      <c r="C248" s="127">
        <f>IF(B260=0, "-", B248/B260)</f>
        <v>0</v>
      </c>
      <c r="D248" s="55">
        <v>0</v>
      </c>
      <c r="E248" s="119">
        <f>IF(D260=0, "-", D248/D260)</f>
        <v>0</v>
      </c>
      <c r="F248" s="128">
        <v>1</v>
      </c>
      <c r="G248" s="127">
        <f>IF(F260=0, "-", F248/F260)</f>
        <v>1.1627906976744186E-2</v>
      </c>
      <c r="H248" s="55">
        <v>0</v>
      </c>
      <c r="I248" s="119">
        <f>IF(H260=0, "-", H248/H260)</f>
        <v>0</v>
      </c>
      <c r="J248" s="118" t="str">
        <f t="shared" si="20"/>
        <v>-</v>
      </c>
      <c r="K248" s="119" t="str">
        <f t="shared" si="21"/>
        <v>-</v>
      </c>
    </row>
    <row r="249" spans="1:11" ht="15" x14ac:dyDescent="0.25">
      <c r="A249" s="20" t="s">
        <v>361</v>
      </c>
      <c r="B249" s="55">
        <v>2</v>
      </c>
      <c r="C249" s="127">
        <f>IF(B260=0, "-", B249/B260)</f>
        <v>0.14285714285714285</v>
      </c>
      <c r="D249" s="55">
        <v>5</v>
      </c>
      <c r="E249" s="119">
        <f>IF(D260=0, "-", D249/D260)</f>
        <v>0.17857142857142858</v>
      </c>
      <c r="F249" s="128">
        <v>27</v>
      </c>
      <c r="G249" s="127">
        <f>IF(F260=0, "-", F249/F260)</f>
        <v>0.31395348837209303</v>
      </c>
      <c r="H249" s="55">
        <v>27</v>
      </c>
      <c r="I249" s="119">
        <f>IF(H260=0, "-", H249/H260)</f>
        <v>0.18620689655172415</v>
      </c>
      <c r="J249" s="118">
        <f t="shared" si="20"/>
        <v>-0.6</v>
      </c>
      <c r="K249" s="119">
        <f t="shared" si="21"/>
        <v>0</v>
      </c>
    </row>
    <row r="250" spans="1:11" ht="15" x14ac:dyDescent="0.25">
      <c r="A250" s="20" t="s">
        <v>362</v>
      </c>
      <c r="B250" s="55">
        <v>3</v>
      </c>
      <c r="C250" s="127">
        <f>IF(B260=0, "-", B250/B260)</f>
        <v>0.21428571428571427</v>
      </c>
      <c r="D250" s="55">
        <v>3</v>
      </c>
      <c r="E250" s="119">
        <f>IF(D260=0, "-", D250/D260)</f>
        <v>0.10714285714285714</v>
      </c>
      <c r="F250" s="128">
        <v>3</v>
      </c>
      <c r="G250" s="127">
        <f>IF(F260=0, "-", F250/F260)</f>
        <v>3.4883720930232558E-2</v>
      </c>
      <c r="H250" s="55">
        <v>9</v>
      </c>
      <c r="I250" s="119">
        <f>IF(H260=0, "-", H250/H260)</f>
        <v>6.2068965517241378E-2</v>
      </c>
      <c r="J250" s="118">
        <f t="shared" si="20"/>
        <v>0</v>
      </c>
      <c r="K250" s="119">
        <f t="shared" si="21"/>
        <v>-0.66666666666666663</v>
      </c>
    </row>
    <row r="251" spans="1:11" ht="15" x14ac:dyDescent="0.25">
      <c r="A251" s="20" t="s">
        <v>363</v>
      </c>
      <c r="B251" s="55">
        <v>1</v>
      </c>
      <c r="C251" s="127">
        <f>IF(B260=0, "-", B251/B260)</f>
        <v>7.1428571428571425E-2</v>
      </c>
      <c r="D251" s="55">
        <v>0</v>
      </c>
      <c r="E251" s="119">
        <f>IF(D260=0, "-", D251/D260)</f>
        <v>0</v>
      </c>
      <c r="F251" s="128">
        <v>1</v>
      </c>
      <c r="G251" s="127">
        <f>IF(F260=0, "-", F251/F260)</f>
        <v>1.1627906976744186E-2</v>
      </c>
      <c r="H251" s="55">
        <v>1</v>
      </c>
      <c r="I251" s="119">
        <f>IF(H260=0, "-", H251/H260)</f>
        <v>6.8965517241379309E-3</v>
      </c>
      <c r="J251" s="118" t="str">
        <f t="shared" si="20"/>
        <v>-</v>
      </c>
      <c r="K251" s="119">
        <f t="shared" si="21"/>
        <v>0</v>
      </c>
    </row>
    <row r="252" spans="1:11" ht="15" x14ac:dyDescent="0.25">
      <c r="A252" s="20" t="s">
        <v>364</v>
      </c>
      <c r="B252" s="55">
        <v>0</v>
      </c>
      <c r="C252" s="127">
        <f>IF(B260=0, "-", B252/B260)</f>
        <v>0</v>
      </c>
      <c r="D252" s="55">
        <v>3</v>
      </c>
      <c r="E252" s="119">
        <f>IF(D260=0, "-", D252/D260)</f>
        <v>0.10714285714285714</v>
      </c>
      <c r="F252" s="128">
        <v>2</v>
      </c>
      <c r="G252" s="127">
        <f>IF(F260=0, "-", F252/F260)</f>
        <v>2.3255813953488372E-2</v>
      </c>
      <c r="H252" s="55">
        <v>9</v>
      </c>
      <c r="I252" s="119">
        <f>IF(H260=0, "-", H252/H260)</f>
        <v>6.2068965517241378E-2</v>
      </c>
      <c r="J252" s="118">
        <f t="shared" si="20"/>
        <v>-1</v>
      </c>
      <c r="K252" s="119">
        <f t="shared" si="21"/>
        <v>-0.77777777777777779</v>
      </c>
    </row>
    <row r="253" spans="1:11" ht="15" x14ac:dyDescent="0.25">
      <c r="A253" s="20" t="s">
        <v>365</v>
      </c>
      <c r="B253" s="55">
        <v>0</v>
      </c>
      <c r="C253" s="127">
        <f>IF(B260=0, "-", B253/B260)</f>
        <v>0</v>
      </c>
      <c r="D253" s="55">
        <v>0</v>
      </c>
      <c r="E253" s="119">
        <f>IF(D260=0, "-", D253/D260)</f>
        <v>0</v>
      </c>
      <c r="F253" s="128">
        <v>2</v>
      </c>
      <c r="G253" s="127">
        <f>IF(F260=0, "-", F253/F260)</f>
        <v>2.3255813953488372E-2</v>
      </c>
      <c r="H253" s="55">
        <v>7</v>
      </c>
      <c r="I253" s="119">
        <f>IF(H260=0, "-", H253/H260)</f>
        <v>4.8275862068965517E-2</v>
      </c>
      <c r="J253" s="118" t="str">
        <f t="shared" si="20"/>
        <v>-</v>
      </c>
      <c r="K253" s="119">
        <f t="shared" si="21"/>
        <v>-0.7142857142857143</v>
      </c>
    </row>
    <row r="254" spans="1:11" ht="15" x14ac:dyDescent="0.25">
      <c r="A254" s="20" t="s">
        <v>366</v>
      </c>
      <c r="B254" s="55">
        <v>0</v>
      </c>
      <c r="C254" s="127">
        <f>IF(B260=0, "-", B254/B260)</f>
        <v>0</v>
      </c>
      <c r="D254" s="55">
        <v>1</v>
      </c>
      <c r="E254" s="119">
        <f>IF(D260=0, "-", D254/D260)</f>
        <v>3.5714285714285712E-2</v>
      </c>
      <c r="F254" s="128">
        <v>0</v>
      </c>
      <c r="G254" s="127">
        <f>IF(F260=0, "-", F254/F260)</f>
        <v>0</v>
      </c>
      <c r="H254" s="55">
        <v>6</v>
      </c>
      <c r="I254" s="119">
        <f>IF(H260=0, "-", H254/H260)</f>
        <v>4.1379310344827586E-2</v>
      </c>
      <c r="J254" s="118">
        <f t="shared" si="20"/>
        <v>-1</v>
      </c>
      <c r="K254" s="119">
        <f t="shared" si="21"/>
        <v>-1</v>
      </c>
    </row>
    <row r="255" spans="1:11" ht="15" x14ac:dyDescent="0.25">
      <c r="A255" s="20" t="s">
        <v>367</v>
      </c>
      <c r="B255" s="55">
        <v>0</v>
      </c>
      <c r="C255" s="127">
        <f>IF(B260=0, "-", B255/B260)</f>
        <v>0</v>
      </c>
      <c r="D255" s="55">
        <v>0</v>
      </c>
      <c r="E255" s="119">
        <f>IF(D260=0, "-", D255/D260)</f>
        <v>0</v>
      </c>
      <c r="F255" s="128">
        <v>0</v>
      </c>
      <c r="G255" s="127">
        <f>IF(F260=0, "-", F255/F260)</f>
        <v>0</v>
      </c>
      <c r="H255" s="55">
        <v>1</v>
      </c>
      <c r="I255" s="119">
        <f>IF(H260=0, "-", H255/H260)</f>
        <v>6.8965517241379309E-3</v>
      </c>
      <c r="J255" s="118" t="str">
        <f t="shared" si="20"/>
        <v>-</v>
      </c>
      <c r="K255" s="119">
        <f t="shared" si="21"/>
        <v>-1</v>
      </c>
    </row>
    <row r="256" spans="1:11" ht="15" x14ac:dyDescent="0.25">
      <c r="A256" s="20" t="s">
        <v>368</v>
      </c>
      <c r="B256" s="55">
        <v>0</v>
      </c>
      <c r="C256" s="127">
        <f>IF(B260=0, "-", B256/B260)</f>
        <v>0</v>
      </c>
      <c r="D256" s="55">
        <v>2</v>
      </c>
      <c r="E256" s="119">
        <f>IF(D260=0, "-", D256/D260)</f>
        <v>7.1428571428571425E-2</v>
      </c>
      <c r="F256" s="128">
        <v>1</v>
      </c>
      <c r="G256" s="127">
        <f>IF(F260=0, "-", F256/F260)</f>
        <v>1.1627906976744186E-2</v>
      </c>
      <c r="H256" s="55">
        <v>5</v>
      </c>
      <c r="I256" s="119">
        <f>IF(H260=0, "-", H256/H260)</f>
        <v>3.4482758620689655E-2</v>
      </c>
      <c r="J256" s="118">
        <f t="shared" si="20"/>
        <v>-1</v>
      </c>
      <c r="K256" s="119">
        <f t="shared" si="21"/>
        <v>-0.8</v>
      </c>
    </row>
    <row r="257" spans="1:11" ht="15" x14ac:dyDescent="0.25">
      <c r="A257" s="20" t="s">
        <v>369</v>
      </c>
      <c r="B257" s="55">
        <v>5</v>
      </c>
      <c r="C257" s="127">
        <f>IF(B260=0, "-", B257/B260)</f>
        <v>0.35714285714285715</v>
      </c>
      <c r="D257" s="55">
        <v>5</v>
      </c>
      <c r="E257" s="119">
        <f>IF(D260=0, "-", D257/D260)</f>
        <v>0.17857142857142858</v>
      </c>
      <c r="F257" s="128">
        <v>24</v>
      </c>
      <c r="G257" s="127">
        <f>IF(F260=0, "-", F257/F260)</f>
        <v>0.27906976744186046</v>
      </c>
      <c r="H257" s="55">
        <v>43</v>
      </c>
      <c r="I257" s="119">
        <f>IF(H260=0, "-", H257/H260)</f>
        <v>0.29655172413793102</v>
      </c>
      <c r="J257" s="118">
        <f t="shared" si="20"/>
        <v>0</v>
      </c>
      <c r="K257" s="119">
        <f t="shared" si="21"/>
        <v>-0.44186046511627908</v>
      </c>
    </row>
    <row r="258" spans="1:11" ht="15" x14ac:dyDescent="0.25">
      <c r="A258" s="20" t="s">
        <v>370</v>
      </c>
      <c r="B258" s="55">
        <v>0</v>
      </c>
      <c r="C258" s="127">
        <f>IF(B260=0, "-", B258/B260)</f>
        <v>0</v>
      </c>
      <c r="D258" s="55">
        <v>0</v>
      </c>
      <c r="E258" s="119">
        <f>IF(D260=0, "-", D258/D260)</f>
        <v>0</v>
      </c>
      <c r="F258" s="128">
        <v>3</v>
      </c>
      <c r="G258" s="127">
        <f>IF(F260=0, "-", F258/F260)</f>
        <v>3.4883720930232558E-2</v>
      </c>
      <c r="H258" s="55">
        <v>1</v>
      </c>
      <c r="I258" s="119">
        <f>IF(H260=0, "-", H258/H260)</f>
        <v>6.8965517241379309E-3</v>
      </c>
      <c r="J258" s="118" t="str">
        <f t="shared" si="20"/>
        <v>-</v>
      </c>
      <c r="K258" s="119">
        <f t="shared" si="21"/>
        <v>2</v>
      </c>
    </row>
    <row r="259" spans="1:11" x14ac:dyDescent="0.2">
      <c r="A259" s="129"/>
      <c r="B259" s="82"/>
      <c r="D259" s="82"/>
      <c r="E259" s="86"/>
      <c r="F259" s="130"/>
      <c r="H259" s="82"/>
      <c r="I259" s="86"/>
      <c r="J259" s="85"/>
      <c r="K259" s="86"/>
    </row>
    <row r="260" spans="1:11" s="38" customFormat="1" x14ac:dyDescent="0.2">
      <c r="A260" s="131" t="s">
        <v>371</v>
      </c>
      <c r="B260" s="32">
        <f>SUM(B244:B259)</f>
        <v>14</v>
      </c>
      <c r="C260" s="132">
        <f>B260/24634</f>
        <v>5.6832020784281889E-4</v>
      </c>
      <c r="D260" s="32">
        <f>SUM(D244:D259)</f>
        <v>28</v>
      </c>
      <c r="E260" s="133">
        <f>D260/25100</f>
        <v>1.1155378486055777E-3</v>
      </c>
      <c r="F260" s="121">
        <f>SUM(F244:F259)</f>
        <v>86</v>
      </c>
      <c r="G260" s="134">
        <f>F260/91758</f>
        <v>9.3724797837790711E-4</v>
      </c>
      <c r="H260" s="32">
        <f>SUM(H244:H259)</f>
        <v>145</v>
      </c>
      <c r="I260" s="133">
        <f>H260/113881</f>
        <v>1.2732589281794153E-3</v>
      </c>
      <c r="J260" s="35">
        <f>IF(D260=0, "-", IF((B260-D260)/D260&lt;10, (B260-D260)/D260, "&gt;999%"))</f>
        <v>-0.5</v>
      </c>
      <c r="K260" s="36">
        <f>IF(H260=0, "-", IF((F260-H260)/H260&lt;10, (F260-H260)/H260, "&gt;999%"))</f>
        <v>-0.40689655172413791</v>
      </c>
    </row>
    <row r="261" spans="1:11" x14ac:dyDescent="0.2">
      <c r="B261" s="130"/>
      <c r="D261" s="130"/>
      <c r="F261" s="130"/>
      <c r="H261" s="130"/>
    </row>
    <row r="262" spans="1:11" s="38" customFormat="1" x14ac:dyDescent="0.2">
      <c r="A262" s="131" t="s">
        <v>372</v>
      </c>
      <c r="B262" s="32">
        <v>247</v>
      </c>
      <c r="C262" s="132">
        <f>B262/24634</f>
        <v>1.0026792238369733E-2</v>
      </c>
      <c r="D262" s="32">
        <v>218</v>
      </c>
      <c r="E262" s="133">
        <f>D262/25100</f>
        <v>8.6852589641434261E-3</v>
      </c>
      <c r="F262" s="121">
        <v>972</v>
      </c>
      <c r="G262" s="134">
        <f>F262/91758</f>
        <v>1.0593081802131693E-2</v>
      </c>
      <c r="H262" s="32">
        <v>1179</v>
      </c>
      <c r="I262" s="133">
        <f>H262/113881</f>
        <v>1.0352912250507109E-2</v>
      </c>
      <c r="J262" s="35">
        <f>IF(D262=0, "-", IF((B262-D262)/D262&lt;10, (B262-D262)/D262, "&gt;999%"))</f>
        <v>0.13302752293577982</v>
      </c>
      <c r="K262" s="36">
        <f>IF(H262=0, "-", IF((F262-H262)/H262&lt;10, (F262-H262)/H262, "&gt;999%"))</f>
        <v>-0.17557251908396945</v>
      </c>
    </row>
    <row r="263" spans="1:11" x14ac:dyDescent="0.2">
      <c r="B263" s="130"/>
      <c r="D263" s="130"/>
      <c r="F263" s="130"/>
      <c r="H263" s="130"/>
    </row>
    <row r="264" spans="1:11" x14ac:dyDescent="0.2">
      <c r="A264" s="12" t="s">
        <v>373</v>
      </c>
      <c r="B264" s="32">
        <f>B268-B266</f>
        <v>3877</v>
      </c>
      <c r="C264" s="132">
        <f>B264/24634</f>
        <v>0.15738410327190064</v>
      </c>
      <c r="D264" s="32">
        <f>D268-D266</f>
        <v>5726</v>
      </c>
      <c r="E264" s="133">
        <f>D264/25100</f>
        <v>0.22812749003984065</v>
      </c>
      <c r="F264" s="121">
        <f>F268-F266</f>
        <v>17631</v>
      </c>
      <c r="G264" s="134">
        <f>F264/91758</f>
        <v>0.19214673379977767</v>
      </c>
      <c r="H264" s="32">
        <f>H268-H266</f>
        <v>28034</v>
      </c>
      <c r="I264" s="133">
        <f>H264/113881</f>
        <v>0.24616924684539124</v>
      </c>
      <c r="J264" s="35">
        <f>IF(D264=0, "-", IF((B264-D264)/D264&lt;10, (B264-D264)/D264, "&gt;999%"))</f>
        <v>-0.32291302829200141</v>
      </c>
      <c r="K264" s="36">
        <f>IF(H264=0, "-", IF((F264-H264)/H264&lt;10, (F264-H264)/H264, "&gt;999%"))</f>
        <v>-0.3710851109367197</v>
      </c>
    </row>
    <row r="265" spans="1:11" x14ac:dyDescent="0.2">
      <c r="A265" s="12"/>
      <c r="B265" s="32"/>
      <c r="C265" s="132"/>
      <c r="D265" s="32"/>
      <c r="E265" s="133"/>
      <c r="F265" s="121"/>
      <c r="G265" s="134"/>
      <c r="H265" s="32"/>
      <c r="I265" s="133"/>
      <c r="J265" s="35"/>
      <c r="K265" s="36"/>
    </row>
    <row r="266" spans="1:11" x14ac:dyDescent="0.2">
      <c r="A266" s="12" t="s">
        <v>374</v>
      </c>
      <c r="B266" s="32">
        <v>964</v>
      </c>
      <c r="C266" s="132">
        <f>B266/24634</f>
        <v>3.9132905740034099E-2</v>
      </c>
      <c r="D266" s="32">
        <v>689</v>
      </c>
      <c r="E266" s="133">
        <f>D266/25100</f>
        <v>2.745019920318725E-2</v>
      </c>
      <c r="F266" s="121">
        <v>2925</v>
      </c>
      <c r="G266" s="134">
        <f>F266/91758</f>
        <v>3.1877329497155563E-2</v>
      </c>
      <c r="H266" s="32">
        <v>3364</v>
      </c>
      <c r="I266" s="133">
        <f>H266/113881</f>
        <v>2.9539607133762438E-2</v>
      </c>
      <c r="J266" s="35">
        <f>IF(D266=0, "-", IF((B266-D266)/D266&lt;10, (B266-D266)/D266, "&gt;999%"))</f>
        <v>0.39912917271407838</v>
      </c>
      <c r="K266" s="36">
        <f>IF(H266=0, "-", IF((F266-H266)/H266&lt;10, (F266-H266)/H266, "&gt;999%"))</f>
        <v>-0.13049940546967895</v>
      </c>
    </row>
    <row r="267" spans="1:11" x14ac:dyDescent="0.2">
      <c r="A267" s="12"/>
      <c r="B267" s="32"/>
      <c r="C267" s="132"/>
      <c r="D267" s="32"/>
      <c r="E267" s="133"/>
      <c r="F267" s="121"/>
      <c r="G267" s="134"/>
      <c r="H267" s="32"/>
      <c r="I267" s="133"/>
      <c r="J267" s="35"/>
      <c r="K267" s="36"/>
    </row>
    <row r="268" spans="1:11" x14ac:dyDescent="0.2">
      <c r="A268" s="12" t="s">
        <v>375</v>
      </c>
      <c r="B268" s="32">
        <v>4841</v>
      </c>
      <c r="C268" s="132">
        <f>B268/24634</f>
        <v>0.19651700901193472</v>
      </c>
      <c r="D268" s="32">
        <v>6415</v>
      </c>
      <c r="E268" s="133">
        <f>D268/25100</f>
        <v>0.25557768924302787</v>
      </c>
      <c r="F268" s="121">
        <v>20556</v>
      </c>
      <c r="G268" s="134">
        <f>F268/91758</f>
        <v>0.22402406329693325</v>
      </c>
      <c r="H268" s="32">
        <v>31398</v>
      </c>
      <c r="I268" s="133">
        <f>H268/113881</f>
        <v>0.27570885397915368</v>
      </c>
      <c r="J268" s="35">
        <f>IF(D268=0, "-", IF((B268-D268)/D268&lt;10, (B268-D268)/D268, "&gt;999%"))</f>
        <v>-0.24536243180046766</v>
      </c>
      <c r="K268" s="36">
        <f>IF(H268=0, "-", IF((F268-H268)/H268&lt;10, (F268-H268)/H268, "&gt;999%"))</f>
        <v>-0.34530861838333654</v>
      </c>
    </row>
  </sheetData>
  <mergeCells count="58">
    <mergeCell ref="B5:C5"/>
    <mergeCell ref="D5:E5"/>
    <mergeCell ref="F5:G5"/>
    <mergeCell ref="H5:I5"/>
    <mergeCell ref="B1:K1"/>
    <mergeCell ref="B2:K2"/>
    <mergeCell ref="B4:E4"/>
    <mergeCell ref="F4:I4"/>
    <mergeCell ref="J4:K4"/>
    <mergeCell ref="B16:E16"/>
    <mergeCell ref="F16:I16"/>
    <mergeCell ref="J16:K16"/>
    <mergeCell ref="B17:C17"/>
    <mergeCell ref="D17:E17"/>
    <mergeCell ref="F17:G17"/>
    <mergeCell ref="H17:I17"/>
    <mergeCell ref="B48:E48"/>
    <mergeCell ref="F48:I48"/>
    <mergeCell ref="J48:K48"/>
    <mergeCell ref="B49:C49"/>
    <mergeCell ref="D49:E49"/>
    <mergeCell ref="F49:G49"/>
    <mergeCell ref="H49:I49"/>
    <mergeCell ref="B92:E92"/>
    <mergeCell ref="F92:I92"/>
    <mergeCell ref="J92:K92"/>
    <mergeCell ref="B93:C93"/>
    <mergeCell ref="D93:E93"/>
    <mergeCell ref="F93:G93"/>
    <mergeCell ref="H93:I93"/>
    <mergeCell ref="B132:E132"/>
    <mergeCell ref="F132:I132"/>
    <mergeCell ref="J132:K132"/>
    <mergeCell ref="B133:C133"/>
    <mergeCell ref="D133:E133"/>
    <mergeCell ref="F133:G133"/>
    <mergeCell ref="H133:I133"/>
    <mergeCell ref="B155:E155"/>
    <mergeCell ref="F155:I155"/>
    <mergeCell ref="J155:K155"/>
    <mergeCell ref="B156:C156"/>
    <mergeCell ref="D156:E156"/>
    <mergeCell ref="F156:G156"/>
    <mergeCell ref="H156:I156"/>
    <mergeCell ref="B180:E180"/>
    <mergeCell ref="F180:I180"/>
    <mergeCell ref="J180:K180"/>
    <mergeCell ref="B181:C181"/>
    <mergeCell ref="D181:E181"/>
    <mergeCell ref="F181:G181"/>
    <mergeCell ref="H181:I181"/>
    <mergeCell ref="B204:E204"/>
    <mergeCell ref="F204:I204"/>
    <mergeCell ref="J204:K204"/>
    <mergeCell ref="B205:C205"/>
    <mergeCell ref="D205:E205"/>
    <mergeCell ref="F205:G205"/>
    <mergeCell ref="H205:I205"/>
  </mergeCells>
  <printOptions horizontalCentered="1"/>
  <pageMargins left="0.39370078740157483" right="0.39370078740157483" top="0.39370078740157483" bottom="0.59055118110236227" header="0.39370078740157483" footer="0.19685039370078741"/>
  <pageSetup paperSize="9" scale="92" fitToHeight="0" orientation="portrait" r:id="rId1"/>
  <headerFooter alignWithMargins="0">
    <oddFooter>&amp;L&amp;"Arial,Bold"&amp;9©Reproduction of VFACTS reports in whole or part, without prior permission is strictly forbidden
 &amp;C 
&amp;"Arial,Bold"Page &amp;P&amp;R&amp;"Arial,Bold" 
&amp;D</oddFooter>
  </headerFooter>
  <rowBreaks count="6" manualBreakCount="6">
    <brk id="47" max="16383" man="1"/>
    <brk id="91" max="16383" man="1"/>
    <brk id="131" max="16383" man="1"/>
    <brk id="179" max="16383" man="1"/>
    <brk id="203" max="16383" man="1"/>
    <brk id="242" max="16383"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CEABF6-EED4-4CD9-96AE-39F61DE0432B}">
  <sheetPr>
    <pageSetUpPr fitToPage="1"/>
  </sheetPr>
  <dimension ref="A1:K50"/>
  <sheetViews>
    <sheetView tabSelected="1" workbookViewId="0">
      <selection activeCell="M1" sqref="M1"/>
    </sheetView>
  </sheetViews>
  <sheetFormatPr defaultRowHeight="12.75" x14ac:dyDescent="0.2"/>
  <cols>
    <col min="1" max="1" width="18.140625" style="1" bestFit="1" customWidth="1"/>
    <col min="2" max="11" width="8.42578125" style="1" customWidth="1"/>
    <col min="12" max="256" width="8.7109375" style="1"/>
    <col min="257" max="257" width="24.7109375" style="1" customWidth="1"/>
    <col min="258" max="267" width="8.42578125" style="1" customWidth="1"/>
    <col min="268" max="512" width="8.7109375" style="1"/>
    <col min="513" max="513" width="24.7109375" style="1" customWidth="1"/>
    <col min="514" max="523" width="8.42578125" style="1" customWidth="1"/>
    <col min="524" max="768" width="8.7109375" style="1"/>
    <col min="769" max="769" width="24.7109375" style="1" customWidth="1"/>
    <col min="770" max="779" width="8.42578125" style="1" customWidth="1"/>
    <col min="780" max="1024" width="8.7109375" style="1"/>
    <col min="1025" max="1025" width="24.7109375" style="1" customWidth="1"/>
    <col min="1026" max="1035" width="8.42578125" style="1" customWidth="1"/>
    <col min="1036" max="1280" width="8.7109375" style="1"/>
    <col min="1281" max="1281" width="24.7109375" style="1" customWidth="1"/>
    <col min="1282" max="1291" width="8.42578125" style="1" customWidth="1"/>
    <col min="1292" max="1536" width="8.7109375" style="1"/>
    <col min="1537" max="1537" width="24.7109375" style="1" customWidth="1"/>
    <col min="1538" max="1547" width="8.42578125" style="1" customWidth="1"/>
    <col min="1548" max="1792" width="8.7109375" style="1"/>
    <col min="1793" max="1793" width="24.7109375" style="1" customWidth="1"/>
    <col min="1794" max="1803" width="8.42578125" style="1" customWidth="1"/>
    <col min="1804" max="2048" width="8.7109375" style="1"/>
    <col min="2049" max="2049" width="24.7109375" style="1" customWidth="1"/>
    <col min="2050" max="2059" width="8.42578125" style="1" customWidth="1"/>
    <col min="2060" max="2304" width="8.7109375" style="1"/>
    <col min="2305" max="2305" width="24.7109375" style="1" customWidth="1"/>
    <col min="2306" max="2315" width="8.42578125" style="1" customWidth="1"/>
    <col min="2316" max="2560" width="8.7109375" style="1"/>
    <col min="2561" max="2561" width="24.7109375" style="1" customWidth="1"/>
    <col min="2562" max="2571" width="8.42578125" style="1" customWidth="1"/>
    <col min="2572" max="2816" width="8.7109375" style="1"/>
    <col min="2817" max="2817" width="24.7109375" style="1" customWidth="1"/>
    <col min="2818" max="2827" width="8.42578125" style="1" customWidth="1"/>
    <col min="2828" max="3072" width="8.7109375" style="1"/>
    <col min="3073" max="3073" width="24.7109375" style="1" customWidth="1"/>
    <col min="3074" max="3083" width="8.42578125" style="1" customWidth="1"/>
    <col min="3084" max="3328" width="8.7109375" style="1"/>
    <col min="3329" max="3329" width="24.7109375" style="1" customWidth="1"/>
    <col min="3330" max="3339" width="8.42578125" style="1" customWidth="1"/>
    <col min="3340" max="3584" width="8.7109375" style="1"/>
    <col min="3585" max="3585" width="24.7109375" style="1" customWidth="1"/>
    <col min="3586" max="3595" width="8.42578125" style="1" customWidth="1"/>
    <col min="3596" max="3840" width="8.7109375" style="1"/>
    <col min="3841" max="3841" width="24.7109375" style="1" customWidth="1"/>
    <col min="3842" max="3851" width="8.42578125" style="1" customWidth="1"/>
    <col min="3852" max="4096" width="8.7109375" style="1"/>
    <col min="4097" max="4097" width="24.7109375" style="1" customWidth="1"/>
    <col min="4098" max="4107" width="8.42578125" style="1" customWidth="1"/>
    <col min="4108" max="4352" width="8.7109375" style="1"/>
    <col min="4353" max="4353" width="24.7109375" style="1" customWidth="1"/>
    <col min="4354" max="4363" width="8.42578125" style="1" customWidth="1"/>
    <col min="4364" max="4608" width="8.7109375" style="1"/>
    <col min="4609" max="4609" width="24.7109375" style="1" customWidth="1"/>
    <col min="4610" max="4619" width="8.42578125" style="1" customWidth="1"/>
    <col min="4620" max="4864" width="8.7109375" style="1"/>
    <col min="4865" max="4865" width="24.7109375" style="1" customWidth="1"/>
    <col min="4866" max="4875" width="8.42578125" style="1" customWidth="1"/>
    <col min="4876" max="5120" width="8.7109375" style="1"/>
    <col min="5121" max="5121" width="24.7109375" style="1" customWidth="1"/>
    <col min="5122" max="5131" width="8.42578125" style="1" customWidth="1"/>
    <col min="5132" max="5376" width="8.7109375" style="1"/>
    <col min="5377" max="5377" width="24.7109375" style="1" customWidth="1"/>
    <col min="5378" max="5387" width="8.42578125" style="1" customWidth="1"/>
    <col min="5388" max="5632" width="8.7109375" style="1"/>
    <col min="5633" max="5633" width="24.7109375" style="1" customWidth="1"/>
    <col min="5634" max="5643" width="8.42578125" style="1" customWidth="1"/>
    <col min="5644" max="5888" width="8.7109375" style="1"/>
    <col min="5889" max="5889" width="24.7109375" style="1" customWidth="1"/>
    <col min="5890" max="5899" width="8.42578125" style="1" customWidth="1"/>
    <col min="5900" max="6144" width="8.7109375" style="1"/>
    <col min="6145" max="6145" width="24.7109375" style="1" customWidth="1"/>
    <col min="6146" max="6155" width="8.42578125" style="1" customWidth="1"/>
    <col min="6156" max="6400" width="8.7109375" style="1"/>
    <col min="6401" max="6401" width="24.7109375" style="1" customWidth="1"/>
    <col min="6402" max="6411" width="8.42578125" style="1" customWidth="1"/>
    <col min="6412" max="6656" width="8.7109375" style="1"/>
    <col min="6657" max="6657" width="24.7109375" style="1" customWidth="1"/>
    <col min="6658" max="6667" width="8.42578125" style="1" customWidth="1"/>
    <col min="6668" max="6912" width="8.7109375" style="1"/>
    <col min="6913" max="6913" width="24.7109375" style="1" customWidth="1"/>
    <col min="6914" max="6923" width="8.42578125" style="1" customWidth="1"/>
    <col min="6924" max="7168" width="8.7109375" style="1"/>
    <col min="7169" max="7169" width="24.7109375" style="1" customWidth="1"/>
    <col min="7170" max="7179" width="8.42578125" style="1" customWidth="1"/>
    <col min="7180" max="7424" width="8.7109375" style="1"/>
    <col min="7425" max="7425" width="24.7109375" style="1" customWidth="1"/>
    <col min="7426" max="7435" width="8.42578125" style="1" customWidth="1"/>
    <col min="7436" max="7680" width="8.7109375" style="1"/>
    <col min="7681" max="7681" width="24.7109375" style="1" customWidth="1"/>
    <col min="7682" max="7691" width="8.42578125" style="1" customWidth="1"/>
    <col min="7692" max="7936" width="8.7109375" style="1"/>
    <col min="7937" max="7937" width="24.7109375" style="1" customWidth="1"/>
    <col min="7938" max="7947" width="8.42578125" style="1" customWidth="1"/>
    <col min="7948" max="8192" width="8.7109375" style="1"/>
    <col min="8193" max="8193" width="24.7109375" style="1" customWidth="1"/>
    <col min="8194" max="8203" width="8.42578125" style="1" customWidth="1"/>
    <col min="8204" max="8448" width="8.7109375" style="1"/>
    <col min="8449" max="8449" width="24.7109375" style="1" customWidth="1"/>
    <col min="8450" max="8459" width="8.42578125" style="1" customWidth="1"/>
    <col min="8460" max="8704" width="8.7109375" style="1"/>
    <col min="8705" max="8705" width="24.7109375" style="1" customWidth="1"/>
    <col min="8706" max="8715" width="8.42578125" style="1" customWidth="1"/>
    <col min="8716" max="8960" width="8.7109375" style="1"/>
    <col min="8961" max="8961" width="24.7109375" style="1" customWidth="1"/>
    <col min="8962" max="8971" width="8.42578125" style="1" customWidth="1"/>
    <col min="8972" max="9216" width="8.7109375" style="1"/>
    <col min="9217" max="9217" width="24.7109375" style="1" customWidth="1"/>
    <col min="9218" max="9227" width="8.42578125" style="1" customWidth="1"/>
    <col min="9228" max="9472" width="8.7109375" style="1"/>
    <col min="9473" max="9473" width="24.7109375" style="1" customWidth="1"/>
    <col min="9474" max="9483" width="8.42578125" style="1" customWidth="1"/>
    <col min="9484" max="9728" width="8.7109375" style="1"/>
    <col min="9729" max="9729" width="24.7109375" style="1" customWidth="1"/>
    <col min="9730" max="9739" width="8.42578125" style="1" customWidth="1"/>
    <col min="9740" max="9984" width="8.7109375" style="1"/>
    <col min="9985" max="9985" width="24.7109375" style="1" customWidth="1"/>
    <col min="9986" max="9995" width="8.42578125" style="1" customWidth="1"/>
    <col min="9996" max="10240" width="8.7109375" style="1"/>
    <col min="10241" max="10241" width="24.7109375" style="1" customWidth="1"/>
    <col min="10242" max="10251" width="8.42578125" style="1" customWidth="1"/>
    <col min="10252" max="10496" width="8.7109375" style="1"/>
    <col min="10497" max="10497" width="24.7109375" style="1" customWidth="1"/>
    <col min="10498" max="10507" width="8.42578125" style="1" customWidth="1"/>
    <col min="10508" max="10752" width="8.7109375" style="1"/>
    <col min="10753" max="10753" width="24.7109375" style="1" customWidth="1"/>
    <col min="10754" max="10763" width="8.42578125" style="1" customWidth="1"/>
    <col min="10764" max="11008" width="8.7109375" style="1"/>
    <col min="11009" max="11009" width="24.7109375" style="1" customWidth="1"/>
    <col min="11010" max="11019" width="8.42578125" style="1" customWidth="1"/>
    <col min="11020" max="11264" width="8.7109375" style="1"/>
    <col min="11265" max="11265" width="24.7109375" style="1" customWidth="1"/>
    <col min="11266" max="11275" width="8.42578125" style="1" customWidth="1"/>
    <col min="11276" max="11520" width="8.7109375" style="1"/>
    <col min="11521" max="11521" width="24.7109375" style="1" customWidth="1"/>
    <col min="11522" max="11531" width="8.42578125" style="1" customWidth="1"/>
    <col min="11532" max="11776" width="8.7109375" style="1"/>
    <col min="11777" max="11777" width="24.7109375" style="1" customWidth="1"/>
    <col min="11778" max="11787" width="8.42578125" style="1" customWidth="1"/>
    <col min="11788" max="12032" width="8.7109375" style="1"/>
    <col min="12033" max="12033" width="24.7109375" style="1" customWidth="1"/>
    <col min="12034" max="12043" width="8.42578125" style="1" customWidth="1"/>
    <col min="12044" max="12288" width="8.7109375" style="1"/>
    <col min="12289" max="12289" width="24.7109375" style="1" customWidth="1"/>
    <col min="12290" max="12299" width="8.42578125" style="1" customWidth="1"/>
    <col min="12300" max="12544" width="8.7109375" style="1"/>
    <col min="12545" max="12545" width="24.7109375" style="1" customWidth="1"/>
    <col min="12546" max="12555" width="8.42578125" style="1" customWidth="1"/>
    <col min="12556" max="12800" width="8.7109375" style="1"/>
    <col min="12801" max="12801" width="24.7109375" style="1" customWidth="1"/>
    <col min="12802" max="12811" width="8.42578125" style="1" customWidth="1"/>
    <col min="12812" max="13056" width="8.7109375" style="1"/>
    <col min="13057" max="13057" width="24.7109375" style="1" customWidth="1"/>
    <col min="13058" max="13067" width="8.42578125" style="1" customWidth="1"/>
    <col min="13068" max="13312" width="8.7109375" style="1"/>
    <col min="13313" max="13313" width="24.7109375" style="1" customWidth="1"/>
    <col min="13314" max="13323" width="8.42578125" style="1" customWidth="1"/>
    <col min="13324" max="13568" width="8.7109375" style="1"/>
    <col min="13569" max="13569" width="24.7109375" style="1" customWidth="1"/>
    <col min="13570" max="13579" width="8.42578125" style="1" customWidth="1"/>
    <col min="13580" max="13824" width="8.7109375" style="1"/>
    <col min="13825" max="13825" width="24.7109375" style="1" customWidth="1"/>
    <col min="13826" max="13835" width="8.42578125" style="1" customWidth="1"/>
    <col min="13836" max="14080" width="8.7109375" style="1"/>
    <col min="14081" max="14081" width="24.7109375" style="1" customWidth="1"/>
    <col min="14082" max="14091" width="8.42578125" style="1" customWidth="1"/>
    <col min="14092" max="14336" width="8.7109375" style="1"/>
    <col min="14337" max="14337" width="24.7109375" style="1" customWidth="1"/>
    <col min="14338" max="14347" width="8.42578125" style="1" customWidth="1"/>
    <col min="14348" max="14592" width="8.7109375" style="1"/>
    <col min="14593" max="14593" width="24.7109375" style="1" customWidth="1"/>
    <col min="14594" max="14603" width="8.42578125" style="1" customWidth="1"/>
    <col min="14604" max="14848" width="8.7109375" style="1"/>
    <col min="14849" max="14849" width="24.7109375" style="1" customWidth="1"/>
    <col min="14850" max="14859" width="8.42578125" style="1" customWidth="1"/>
    <col min="14860" max="15104" width="8.7109375" style="1"/>
    <col min="15105" max="15105" width="24.7109375" style="1" customWidth="1"/>
    <col min="15106" max="15115" width="8.42578125" style="1" customWidth="1"/>
    <col min="15116" max="15360" width="8.7109375" style="1"/>
    <col min="15361" max="15361" width="24.7109375" style="1" customWidth="1"/>
    <col min="15362" max="15371" width="8.42578125" style="1" customWidth="1"/>
    <col min="15372" max="15616" width="8.7109375" style="1"/>
    <col min="15617" max="15617" width="24.7109375" style="1" customWidth="1"/>
    <col min="15618" max="15627" width="8.42578125" style="1" customWidth="1"/>
    <col min="15628" max="15872" width="8.7109375" style="1"/>
    <col min="15873" max="15873" width="24.7109375" style="1" customWidth="1"/>
    <col min="15874" max="15883" width="8.42578125" style="1" customWidth="1"/>
    <col min="15884" max="16128" width="8.7109375" style="1"/>
    <col min="16129" max="16129" width="24.7109375" style="1" customWidth="1"/>
    <col min="16130" max="16139" width="8.42578125" style="1" customWidth="1"/>
    <col min="16140" max="16384" width="8.7109375" style="1"/>
  </cols>
  <sheetData>
    <row r="1" spans="1:11" s="44" customFormat="1" ht="20.25" x14ac:dyDescent="0.3">
      <c r="A1" s="52" t="s">
        <v>19</v>
      </c>
      <c r="B1" s="174" t="s">
        <v>376</v>
      </c>
      <c r="C1" s="174"/>
      <c r="D1" s="174"/>
      <c r="E1" s="175"/>
      <c r="F1" s="175"/>
      <c r="G1" s="175"/>
      <c r="H1" s="175"/>
      <c r="I1" s="175"/>
      <c r="J1" s="175"/>
      <c r="K1" s="175"/>
    </row>
    <row r="2" spans="1:11" s="44" customFormat="1" ht="20.25" x14ac:dyDescent="0.3">
      <c r="A2" s="52" t="s">
        <v>21</v>
      </c>
      <c r="B2" s="176" t="s">
        <v>3</v>
      </c>
      <c r="C2" s="174"/>
      <c r="D2" s="174"/>
      <c r="E2" s="177"/>
      <c r="F2" s="177"/>
      <c r="G2" s="177"/>
      <c r="H2" s="177"/>
      <c r="I2" s="177"/>
      <c r="J2" s="177"/>
      <c r="K2" s="177"/>
    </row>
    <row r="4" spans="1:11" ht="15.75" x14ac:dyDescent="0.25">
      <c r="A4" s="135"/>
      <c r="B4" s="170" t="s">
        <v>4</v>
      </c>
      <c r="C4" s="172"/>
      <c r="D4" s="172"/>
      <c r="E4" s="171"/>
      <c r="F4" s="170" t="s">
        <v>167</v>
      </c>
      <c r="G4" s="172"/>
      <c r="H4" s="172"/>
      <c r="I4" s="171"/>
      <c r="J4" s="170" t="s">
        <v>168</v>
      </c>
      <c r="K4" s="171"/>
    </row>
    <row r="5" spans="1:11" x14ac:dyDescent="0.2">
      <c r="A5" s="12"/>
      <c r="B5" s="170">
        <f>VALUE(RIGHT($B$2, 4))</f>
        <v>2020</v>
      </c>
      <c r="C5" s="171"/>
      <c r="D5" s="170">
        <f>B5-1</f>
        <v>2019</v>
      </c>
      <c r="E5" s="178"/>
      <c r="F5" s="170">
        <f>B5</f>
        <v>2020</v>
      </c>
      <c r="G5" s="178"/>
      <c r="H5" s="170">
        <f>D5</f>
        <v>2019</v>
      </c>
      <c r="I5" s="178"/>
      <c r="J5" s="13" t="s">
        <v>8</v>
      </c>
      <c r="K5" s="14" t="s">
        <v>5</v>
      </c>
    </row>
    <row r="6" spans="1:11" x14ac:dyDescent="0.2">
      <c r="A6" s="16"/>
      <c r="B6" s="124" t="s">
        <v>169</v>
      </c>
      <c r="C6" s="125" t="s">
        <v>170</v>
      </c>
      <c r="D6" s="124" t="s">
        <v>169</v>
      </c>
      <c r="E6" s="126" t="s">
        <v>170</v>
      </c>
      <c r="F6" s="136" t="s">
        <v>169</v>
      </c>
      <c r="G6" s="125" t="s">
        <v>170</v>
      </c>
      <c r="H6" s="137" t="s">
        <v>169</v>
      </c>
      <c r="I6" s="126" t="s">
        <v>170</v>
      </c>
      <c r="J6" s="124"/>
      <c r="K6" s="126"/>
    </row>
    <row r="7" spans="1:11" x14ac:dyDescent="0.2">
      <c r="A7" s="20" t="s">
        <v>49</v>
      </c>
      <c r="B7" s="55">
        <v>0</v>
      </c>
      <c r="C7" s="138">
        <f>IF(B50=0, "-", B7/B50)</f>
        <v>0</v>
      </c>
      <c r="D7" s="55">
        <v>2</v>
      </c>
      <c r="E7" s="78">
        <f>IF(D50=0, "-", D7/D50)</f>
        <v>3.1176929072486361E-4</v>
      </c>
      <c r="F7" s="128">
        <v>4</v>
      </c>
      <c r="G7" s="138">
        <f>IF(F50=0, "-", F7/F50)</f>
        <v>1.945903872348706E-4</v>
      </c>
      <c r="H7" s="55">
        <v>17</v>
      </c>
      <c r="I7" s="78">
        <f>IF(H50=0, "-", H7/H50)</f>
        <v>5.4143576023950573E-4</v>
      </c>
      <c r="J7" s="77">
        <f t="shared" ref="J7:J48" si="0">IF(D7=0, "-", IF((B7-D7)/D7&lt;10, (B7-D7)/D7, "&gt;999%"))</f>
        <v>-1</v>
      </c>
      <c r="K7" s="78">
        <f t="shared" ref="K7:K48" si="1">IF(H7=0, "-", IF((F7-H7)/H7&lt;10, (F7-H7)/H7, "&gt;999%"))</f>
        <v>-0.76470588235294112</v>
      </c>
    </row>
    <row r="8" spans="1:11" x14ac:dyDescent="0.2">
      <c r="A8" s="20" t="s">
        <v>50</v>
      </c>
      <c r="B8" s="55">
        <v>0</v>
      </c>
      <c r="C8" s="138">
        <f>IF(B50=0, "-", B8/B50)</f>
        <v>0</v>
      </c>
      <c r="D8" s="55">
        <v>1</v>
      </c>
      <c r="E8" s="78">
        <f>IF(D50=0, "-", D8/D50)</f>
        <v>1.558846453624318E-4</v>
      </c>
      <c r="F8" s="128">
        <v>0</v>
      </c>
      <c r="G8" s="138">
        <f>IF(F50=0, "-", F8/F50)</f>
        <v>0</v>
      </c>
      <c r="H8" s="55">
        <v>4</v>
      </c>
      <c r="I8" s="78">
        <f>IF(H50=0, "-", H8/H50)</f>
        <v>1.2739664946811899E-4</v>
      </c>
      <c r="J8" s="77">
        <f t="shared" si="0"/>
        <v>-1</v>
      </c>
      <c r="K8" s="78">
        <f t="shared" si="1"/>
        <v>-1</v>
      </c>
    </row>
    <row r="9" spans="1:11" x14ac:dyDescent="0.2">
      <c r="A9" s="20" t="s">
        <v>51</v>
      </c>
      <c r="B9" s="55">
        <v>0</v>
      </c>
      <c r="C9" s="138">
        <f>IF(B50=0, "-", B9/B50)</f>
        <v>0</v>
      </c>
      <c r="D9" s="55">
        <v>1</v>
      </c>
      <c r="E9" s="78">
        <f>IF(D50=0, "-", D9/D50)</f>
        <v>1.558846453624318E-4</v>
      </c>
      <c r="F9" s="128">
        <v>2</v>
      </c>
      <c r="G9" s="138">
        <f>IF(F50=0, "-", F9/F50)</f>
        <v>9.7295193617435299E-5</v>
      </c>
      <c r="H9" s="55">
        <v>9</v>
      </c>
      <c r="I9" s="78">
        <f>IF(H50=0, "-", H9/H50)</f>
        <v>2.866424613032677E-4</v>
      </c>
      <c r="J9" s="77">
        <f t="shared" si="0"/>
        <v>-1</v>
      </c>
      <c r="K9" s="78">
        <f t="shared" si="1"/>
        <v>-0.77777777777777779</v>
      </c>
    </row>
    <row r="10" spans="1:11" x14ac:dyDescent="0.2">
      <c r="A10" s="20" t="s">
        <v>52</v>
      </c>
      <c r="B10" s="55">
        <v>123</v>
      </c>
      <c r="C10" s="138">
        <f>IF(B50=0, "-", B10/B50)</f>
        <v>2.5407973559181986E-2</v>
      </c>
      <c r="D10" s="55">
        <v>83</v>
      </c>
      <c r="E10" s="78">
        <f>IF(D50=0, "-", D10/D50)</f>
        <v>1.2938425565081839E-2</v>
      </c>
      <c r="F10" s="128">
        <v>389</v>
      </c>
      <c r="G10" s="138">
        <f>IF(F50=0, "-", F10/F50)</f>
        <v>1.8923915158591164E-2</v>
      </c>
      <c r="H10" s="55">
        <v>576</v>
      </c>
      <c r="I10" s="78">
        <f>IF(H50=0, "-", H10/H50)</f>
        <v>1.8345117523409133E-2</v>
      </c>
      <c r="J10" s="77">
        <f t="shared" si="0"/>
        <v>0.48192771084337349</v>
      </c>
      <c r="K10" s="78">
        <f t="shared" si="1"/>
        <v>-0.32465277777777779</v>
      </c>
    </row>
    <row r="11" spans="1:11" x14ac:dyDescent="0.2">
      <c r="A11" s="20" t="s">
        <v>53</v>
      </c>
      <c r="B11" s="55">
        <v>5</v>
      </c>
      <c r="C11" s="138">
        <f>IF(B50=0, "-", B11/B50)</f>
        <v>1.032844453625284E-3</v>
      </c>
      <c r="D11" s="55">
        <v>5</v>
      </c>
      <c r="E11" s="78">
        <f>IF(D50=0, "-", D11/D50)</f>
        <v>7.7942322681215901E-4</v>
      </c>
      <c r="F11" s="128">
        <v>17</v>
      </c>
      <c r="G11" s="138">
        <f>IF(F50=0, "-", F11/F50)</f>
        <v>8.2700914574820004E-4</v>
      </c>
      <c r="H11" s="55">
        <v>18</v>
      </c>
      <c r="I11" s="78">
        <f>IF(H50=0, "-", H11/H50)</f>
        <v>5.7328492260653541E-4</v>
      </c>
      <c r="J11" s="77">
        <f t="shared" si="0"/>
        <v>0</v>
      </c>
      <c r="K11" s="78">
        <f t="shared" si="1"/>
        <v>-5.5555555555555552E-2</v>
      </c>
    </row>
    <row r="12" spans="1:11" x14ac:dyDescent="0.2">
      <c r="A12" s="20" t="s">
        <v>54</v>
      </c>
      <c r="B12" s="55">
        <v>275</v>
      </c>
      <c r="C12" s="138">
        <f>IF(B50=0, "-", B12/B50)</f>
        <v>5.6806444949390619E-2</v>
      </c>
      <c r="D12" s="55">
        <v>183</v>
      </c>
      <c r="E12" s="78">
        <f>IF(D50=0, "-", D12/D50)</f>
        <v>2.852689010132502E-2</v>
      </c>
      <c r="F12" s="128">
        <v>830</v>
      </c>
      <c r="G12" s="138">
        <f>IF(F50=0, "-", F12/F50)</f>
        <v>4.0377505351235646E-2</v>
      </c>
      <c r="H12" s="55">
        <v>752</v>
      </c>
      <c r="I12" s="78">
        <f>IF(H50=0, "-", H12/H50)</f>
        <v>2.3950570100006369E-2</v>
      </c>
      <c r="J12" s="77">
        <f t="shared" si="0"/>
        <v>0.50273224043715847</v>
      </c>
      <c r="K12" s="78">
        <f t="shared" si="1"/>
        <v>0.10372340425531915</v>
      </c>
    </row>
    <row r="13" spans="1:11" x14ac:dyDescent="0.2">
      <c r="A13" s="20" t="s">
        <v>55</v>
      </c>
      <c r="B13" s="55">
        <v>6</v>
      </c>
      <c r="C13" s="138">
        <f>IF(B50=0, "-", B13/B50)</f>
        <v>1.2394133443503407E-3</v>
      </c>
      <c r="D13" s="55">
        <v>2</v>
      </c>
      <c r="E13" s="78">
        <f>IF(D50=0, "-", D13/D50)</f>
        <v>3.1176929072486361E-4</v>
      </c>
      <c r="F13" s="128">
        <v>18</v>
      </c>
      <c r="G13" s="138">
        <f>IF(F50=0, "-", F13/F50)</f>
        <v>8.7565674255691769E-4</v>
      </c>
      <c r="H13" s="55">
        <v>20</v>
      </c>
      <c r="I13" s="78">
        <f>IF(H50=0, "-", H13/H50)</f>
        <v>6.3698324734059498E-4</v>
      </c>
      <c r="J13" s="77">
        <f t="shared" si="0"/>
        <v>2</v>
      </c>
      <c r="K13" s="78">
        <f t="shared" si="1"/>
        <v>-0.1</v>
      </c>
    </row>
    <row r="14" spans="1:11" x14ac:dyDescent="0.2">
      <c r="A14" s="20" t="s">
        <v>56</v>
      </c>
      <c r="B14" s="55">
        <v>4</v>
      </c>
      <c r="C14" s="138">
        <f>IF(B50=0, "-", B14/B50)</f>
        <v>8.262755629002272E-4</v>
      </c>
      <c r="D14" s="55">
        <v>1</v>
      </c>
      <c r="E14" s="78">
        <f>IF(D50=0, "-", D14/D50)</f>
        <v>1.558846453624318E-4</v>
      </c>
      <c r="F14" s="128">
        <v>7</v>
      </c>
      <c r="G14" s="138">
        <f>IF(F50=0, "-", F14/F50)</f>
        <v>3.4053317766102355E-4</v>
      </c>
      <c r="H14" s="55">
        <v>3</v>
      </c>
      <c r="I14" s="78">
        <f>IF(H50=0, "-", H14/H50)</f>
        <v>9.5547487101089239E-5</v>
      </c>
      <c r="J14" s="77">
        <f t="shared" si="0"/>
        <v>3</v>
      </c>
      <c r="K14" s="78">
        <f t="shared" si="1"/>
        <v>1.3333333333333333</v>
      </c>
    </row>
    <row r="15" spans="1:11" x14ac:dyDescent="0.2">
      <c r="A15" s="20" t="s">
        <v>57</v>
      </c>
      <c r="B15" s="55">
        <v>2</v>
      </c>
      <c r="C15" s="138">
        <f>IF(B50=0, "-", B15/B50)</f>
        <v>4.131377814501136E-4</v>
      </c>
      <c r="D15" s="55">
        <v>5</v>
      </c>
      <c r="E15" s="78">
        <f>IF(D50=0, "-", D15/D50)</f>
        <v>7.7942322681215901E-4</v>
      </c>
      <c r="F15" s="128">
        <v>27</v>
      </c>
      <c r="G15" s="138">
        <f>IF(F50=0, "-", F15/F50)</f>
        <v>1.3134851138353765E-3</v>
      </c>
      <c r="H15" s="55">
        <v>27</v>
      </c>
      <c r="I15" s="78">
        <f>IF(H50=0, "-", H15/H50)</f>
        <v>8.5992738390980317E-4</v>
      </c>
      <c r="J15" s="77">
        <f t="shared" si="0"/>
        <v>-0.6</v>
      </c>
      <c r="K15" s="78">
        <f t="shared" si="1"/>
        <v>0</v>
      </c>
    </row>
    <row r="16" spans="1:11" x14ac:dyDescent="0.2">
      <c r="A16" s="20" t="s">
        <v>58</v>
      </c>
      <c r="B16" s="55">
        <v>6</v>
      </c>
      <c r="C16" s="138">
        <f>IF(B50=0, "-", B16/B50)</f>
        <v>1.2394133443503407E-3</v>
      </c>
      <c r="D16" s="55">
        <v>5</v>
      </c>
      <c r="E16" s="78">
        <f>IF(D50=0, "-", D16/D50)</f>
        <v>7.7942322681215901E-4</v>
      </c>
      <c r="F16" s="128">
        <v>27</v>
      </c>
      <c r="G16" s="138">
        <f>IF(F50=0, "-", F16/F50)</f>
        <v>1.3134851138353765E-3</v>
      </c>
      <c r="H16" s="55">
        <v>50</v>
      </c>
      <c r="I16" s="78">
        <f>IF(H50=0, "-", H16/H50)</f>
        <v>1.5924581183514874E-3</v>
      </c>
      <c r="J16" s="77">
        <f t="shared" si="0"/>
        <v>0.2</v>
      </c>
      <c r="K16" s="78">
        <f t="shared" si="1"/>
        <v>-0.46</v>
      </c>
    </row>
    <row r="17" spans="1:11" x14ac:dyDescent="0.2">
      <c r="A17" s="20" t="s">
        <v>60</v>
      </c>
      <c r="B17" s="55">
        <v>124</v>
      </c>
      <c r="C17" s="138">
        <f>IF(B50=0, "-", B17/B50)</f>
        <v>2.5614542449907043E-2</v>
      </c>
      <c r="D17" s="55">
        <v>118</v>
      </c>
      <c r="E17" s="78">
        <f>IF(D50=0, "-", D17/D50)</f>
        <v>1.8394388152766953E-2</v>
      </c>
      <c r="F17" s="128">
        <v>474</v>
      </c>
      <c r="G17" s="138">
        <f>IF(F50=0, "-", F17/F50)</f>
        <v>2.3058960887332166E-2</v>
      </c>
      <c r="H17" s="55">
        <v>748</v>
      </c>
      <c r="I17" s="78">
        <f>IF(H50=0, "-", H17/H50)</f>
        <v>2.3823173450538252E-2</v>
      </c>
      <c r="J17" s="77">
        <f t="shared" si="0"/>
        <v>5.0847457627118647E-2</v>
      </c>
      <c r="K17" s="78">
        <f t="shared" si="1"/>
        <v>-0.36631016042780751</v>
      </c>
    </row>
    <row r="18" spans="1:11" x14ac:dyDescent="0.2">
      <c r="A18" s="20" t="s">
        <v>61</v>
      </c>
      <c r="B18" s="55">
        <v>1</v>
      </c>
      <c r="C18" s="138">
        <f>IF(B50=0, "-", B18/B50)</f>
        <v>2.065688907250568E-4</v>
      </c>
      <c r="D18" s="55">
        <v>0</v>
      </c>
      <c r="E18" s="78">
        <f>IF(D50=0, "-", D18/D50)</f>
        <v>0</v>
      </c>
      <c r="F18" s="128">
        <v>2</v>
      </c>
      <c r="G18" s="138">
        <f>IF(F50=0, "-", F18/F50)</f>
        <v>9.7295193617435299E-5</v>
      </c>
      <c r="H18" s="55">
        <v>0</v>
      </c>
      <c r="I18" s="78">
        <f>IF(H50=0, "-", H18/H50)</f>
        <v>0</v>
      </c>
      <c r="J18" s="77" t="str">
        <f t="shared" si="0"/>
        <v>-</v>
      </c>
      <c r="K18" s="78" t="str">
        <f t="shared" si="1"/>
        <v>-</v>
      </c>
    </row>
    <row r="19" spans="1:11" x14ac:dyDescent="0.2">
      <c r="A19" s="20" t="s">
        <v>64</v>
      </c>
      <c r="B19" s="55">
        <v>20</v>
      </c>
      <c r="C19" s="138">
        <f>IF(B50=0, "-", B19/B50)</f>
        <v>4.1313778145011361E-3</v>
      </c>
      <c r="D19" s="55">
        <v>60</v>
      </c>
      <c r="E19" s="78">
        <f>IF(D50=0, "-", D19/D50)</f>
        <v>9.3530787217459086E-3</v>
      </c>
      <c r="F19" s="128">
        <v>233</v>
      </c>
      <c r="G19" s="138">
        <f>IF(F50=0, "-", F19/F50)</f>
        <v>1.1334890056431212E-2</v>
      </c>
      <c r="H19" s="55">
        <v>731</v>
      </c>
      <c r="I19" s="78">
        <f>IF(H50=0, "-", H19/H50)</f>
        <v>2.3281737690298746E-2</v>
      </c>
      <c r="J19" s="77">
        <f t="shared" si="0"/>
        <v>-0.66666666666666663</v>
      </c>
      <c r="K19" s="78">
        <f t="shared" si="1"/>
        <v>-0.68125854993160051</v>
      </c>
    </row>
    <row r="20" spans="1:11" x14ac:dyDescent="0.2">
      <c r="A20" s="20" t="s">
        <v>65</v>
      </c>
      <c r="B20" s="55">
        <v>209</v>
      </c>
      <c r="C20" s="138">
        <f>IF(B50=0, "-", B20/B50)</f>
        <v>4.3172898161536875E-2</v>
      </c>
      <c r="D20" s="55">
        <v>449</v>
      </c>
      <c r="E20" s="78">
        <f>IF(D50=0, "-", D20/D50)</f>
        <v>6.999220576773188E-2</v>
      </c>
      <c r="F20" s="128">
        <v>1197</v>
      </c>
      <c r="G20" s="138">
        <f>IF(F50=0, "-", F20/F50)</f>
        <v>5.8231173380035028E-2</v>
      </c>
      <c r="H20" s="55">
        <v>1922</v>
      </c>
      <c r="I20" s="78">
        <f>IF(H50=0, "-", H20/H50)</f>
        <v>6.1214090069431175E-2</v>
      </c>
      <c r="J20" s="77">
        <f t="shared" si="0"/>
        <v>-0.534521158129176</v>
      </c>
      <c r="K20" s="78">
        <f t="shared" si="1"/>
        <v>-0.37721123829344433</v>
      </c>
    </row>
    <row r="21" spans="1:11" x14ac:dyDescent="0.2">
      <c r="A21" s="20" t="s">
        <v>66</v>
      </c>
      <c r="B21" s="55">
        <v>568</v>
      </c>
      <c r="C21" s="138">
        <f>IF(B50=0, "-", B21/B50)</f>
        <v>0.11733112993183227</v>
      </c>
      <c r="D21" s="55">
        <v>1065</v>
      </c>
      <c r="E21" s="78">
        <f>IF(D50=0, "-", D21/D50)</f>
        <v>0.16601714731098988</v>
      </c>
      <c r="F21" s="128">
        <v>2443</v>
      </c>
      <c r="G21" s="138">
        <f>IF(F50=0, "-", F21/F50)</f>
        <v>0.11884607900369722</v>
      </c>
      <c r="H21" s="55">
        <v>5470</v>
      </c>
      <c r="I21" s="78">
        <f>IF(H50=0, "-", H21/H50)</f>
        <v>0.17421491814765272</v>
      </c>
      <c r="J21" s="77">
        <f t="shared" si="0"/>
        <v>-0.46666666666666667</v>
      </c>
      <c r="K21" s="78">
        <f t="shared" si="1"/>
        <v>-0.55338208409506395</v>
      </c>
    </row>
    <row r="22" spans="1:11" x14ac:dyDescent="0.2">
      <c r="A22" s="20" t="s">
        <v>67</v>
      </c>
      <c r="B22" s="55">
        <v>0</v>
      </c>
      <c r="C22" s="138">
        <f>IF(B50=0, "-", B22/B50)</f>
        <v>0</v>
      </c>
      <c r="D22" s="55">
        <v>1</v>
      </c>
      <c r="E22" s="78">
        <f>IF(D50=0, "-", D22/D50)</f>
        <v>1.558846453624318E-4</v>
      </c>
      <c r="F22" s="128">
        <v>2</v>
      </c>
      <c r="G22" s="138">
        <f>IF(F50=0, "-", F22/F50)</f>
        <v>9.7295193617435299E-5</v>
      </c>
      <c r="H22" s="55">
        <v>2</v>
      </c>
      <c r="I22" s="78">
        <f>IF(H50=0, "-", H22/H50)</f>
        <v>6.3698324734059493E-5</v>
      </c>
      <c r="J22" s="77">
        <f t="shared" si="0"/>
        <v>-1</v>
      </c>
      <c r="K22" s="78">
        <f t="shared" si="1"/>
        <v>0</v>
      </c>
    </row>
    <row r="23" spans="1:11" x14ac:dyDescent="0.2">
      <c r="A23" s="20" t="s">
        <v>70</v>
      </c>
      <c r="B23" s="55">
        <v>9</v>
      </c>
      <c r="C23" s="138">
        <f>IF(B50=0, "-", B23/B50)</f>
        <v>1.8591200165255113E-3</v>
      </c>
      <c r="D23" s="55">
        <v>9</v>
      </c>
      <c r="E23" s="78">
        <f>IF(D50=0, "-", D23/D50)</f>
        <v>1.4029618082618861E-3</v>
      </c>
      <c r="F23" s="128">
        <v>32</v>
      </c>
      <c r="G23" s="138">
        <f>IF(F50=0, "-", F23/F50)</f>
        <v>1.5567230978789648E-3</v>
      </c>
      <c r="H23" s="55">
        <v>49</v>
      </c>
      <c r="I23" s="78">
        <f>IF(H50=0, "-", H23/H50)</f>
        <v>1.5606089559844576E-3</v>
      </c>
      <c r="J23" s="77">
        <f t="shared" si="0"/>
        <v>0</v>
      </c>
      <c r="K23" s="78">
        <f t="shared" si="1"/>
        <v>-0.34693877551020408</v>
      </c>
    </row>
    <row r="24" spans="1:11" x14ac:dyDescent="0.2">
      <c r="A24" s="20" t="s">
        <v>72</v>
      </c>
      <c r="B24" s="55">
        <v>578</v>
      </c>
      <c r="C24" s="138">
        <f>IF(B50=0, "-", B24/B50)</f>
        <v>0.11939681883908283</v>
      </c>
      <c r="D24" s="55">
        <v>900</v>
      </c>
      <c r="E24" s="78">
        <f>IF(D50=0, "-", D24/D50)</f>
        <v>0.14029618082618861</v>
      </c>
      <c r="F24" s="128">
        <v>2858</v>
      </c>
      <c r="G24" s="138">
        <f>IF(F50=0, "-", F24/F50)</f>
        <v>0.13903483167931505</v>
      </c>
      <c r="H24" s="55">
        <v>3859</v>
      </c>
      <c r="I24" s="78">
        <f>IF(H50=0, "-", H24/H50)</f>
        <v>0.12290591757436779</v>
      </c>
      <c r="J24" s="77">
        <f t="shared" si="0"/>
        <v>-0.35777777777777775</v>
      </c>
      <c r="K24" s="78">
        <f t="shared" si="1"/>
        <v>-0.25939362529152632</v>
      </c>
    </row>
    <row r="25" spans="1:11" x14ac:dyDescent="0.2">
      <c r="A25" s="20" t="s">
        <v>73</v>
      </c>
      <c r="B25" s="55">
        <v>3</v>
      </c>
      <c r="C25" s="138">
        <f>IF(B50=0, "-", B25/B50)</f>
        <v>6.1970667217517037E-4</v>
      </c>
      <c r="D25" s="55">
        <v>3</v>
      </c>
      <c r="E25" s="78">
        <f>IF(D50=0, "-", D25/D50)</f>
        <v>4.6765393608729541E-4</v>
      </c>
      <c r="F25" s="128">
        <v>3</v>
      </c>
      <c r="G25" s="138">
        <f>IF(F50=0, "-", F25/F50)</f>
        <v>1.4594279042615295E-4</v>
      </c>
      <c r="H25" s="55">
        <v>9</v>
      </c>
      <c r="I25" s="78">
        <f>IF(H50=0, "-", H25/H50)</f>
        <v>2.866424613032677E-4</v>
      </c>
      <c r="J25" s="77">
        <f t="shared" si="0"/>
        <v>0</v>
      </c>
      <c r="K25" s="78">
        <f t="shared" si="1"/>
        <v>-0.66666666666666663</v>
      </c>
    </row>
    <row r="26" spans="1:11" x14ac:dyDescent="0.2">
      <c r="A26" s="20" t="s">
        <v>75</v>
      </c>
      <c r="B26" s="55">
        <v>16</v>
      </c>
      <c r="C26" s="138">
        <f>IF(B50=0, "-", B26/B50)</f>
        <v>3.3051022516009088E-3</v>
      </c>
      <c r="D26" s="55">
        <v>16</v>
      </c>
      <c r="E26" s="78">
        <f>IF(D50=0, "-", D26/D50)</f>
        <v>2.4941543257989088E-3</v>
      </c>
      <c r="F26" s="128">
        <v>60</v>
      </c>
      <c r="G26" s="138">
        <f>IF(F50=0, "-", F26/F50)</f>
        <v>2.918855808523059E-3</v>
      </c>
      <c r="H26" s="55">
        <v>93</v>
      </c>
      <c r="I26" s="78">
        <f>IF(H50=0, "-", H26/H50)</f>
        <v>2.9619721001337665E-3</v>
      </c>
      <c r="J26" s="77">
        <f t="shared" si="0"/>
        <v>0</v>
      </c>
      <c r="K26" s="78">
        <f t="shared" si="1"/>
        <v>-0.35483870967741937</v>
      </c>
    </row>
    <row r="27" spans="1:11" x14ac:dyDescent="0.2">
      <c r="A27" s="20" t="s">
        <v>76</v>
      </c>
      <c r="B27" s="55">
        <v>28</v>
      </c>
      <c r="C27" s="138">
        <f>IF(B50=0, "-", B27/B50)</f>
        <v>5.7839289403015907E-3</v>
      </c>
      <c r="D27" s="55">
        <v>25</v>
      </c>
      <c r="E27" s="78">
        <f>IF(D50=0, "-", D27/D50)</f>
        <v>3.897116134060795E-3</v>
      </c>
      <c r="F27" s="128">
        <v>133</v>
      </c>
      <c r="G27" s="138">
        <f>IF(F50=0, "-", F27/F50)</f>
        <v>6.4701303755594474E-3</v>
      </c>
      <c r="H27" s="55">
        <v>154</v>
      </c>
      <c r="I27" s="78">
        <f>IF(H50=0, "-", H27/H50)</f>
        <v>4.9047710045225807E-3</v>
      </c>
      <c r="J27" s="77">
        <f t="shared" si="0"/>
        <v>0.12</v>
      </c>
      <c r="K27" s="78">
        <f t="shared" si="1"/>
        <v>-0.13636363636363635</v>
      </c>
    </row>
    <row r="28" spans="1:11" x14ac:dyDescent="0.2">
      <c r="A28" s="20" t="s">
        <v>77</v>
      </c>
      <c r="B28" s="55">
        <v>4</v>
      </c>
      <c r="C28" s="138">
        <f>IF(B50=0, "-", B28/B50)</f>
        <v>8.262755629002272E-4</v>
      </c>
      <c r="D28" s="55">
        <v>3</v>
      </c>
      <c r="E28" s="78">
        <f>IF(D50=0, "-", D28/D50)</f>
        <v>4.6765393608729541E-4</v>
      </c>
      <c r="F28" s="128">
        <v>8</v>
      </c>
      <c r="G28" s="138">
        <f>IF(F50=0, "-", F28/F50)</f>
        <v>3.891807744697412E-4</v>
      </c>
      <c r="H28" s="55">
        <v>5</v>
      </c>
      <c r="I28" s="78">
        <f>IF(H50=0, "-", H28/H50)</f>
        <v>1.5924581183514875E-4</v>
      </c>
      <c r="J28" s="77">
        <f t="shared" si="0"/>
        <v>0.33333333333333331</v>
      </c>
      <c r="K28" s="78">
        <f t="shared" si="1"/>
        <v>0.6</v>
      </c>
    </row>
    <row r="29" spans="1:11" x14ac:dyDescent="0.2">
      <c r="A29" s="20" t="s">
        <v>78</v>
      </c>
      <c r="B29" s="55">
        <v>3</v>
      </c>
      <c r="C29" s="138">
        <f>IF(B50=0, "-", B29/B50)</f>
        <v>6.1970667217517037E-4</v>
      </c>
      <c r="D29" s="55">
        <v>0</v>
      </c>
      <c r="E29" s="78">
        <f>IF(D50=0, "-", D29/D50)</f>
        <v>0</v>
      </c>
      <c r="F29" s="128">
        <v>8</v>
      </c>
      <c r="G29" s="138">
        <f>IF(F50=0, "-", F29/F50)</f>
        <v>3.891807744697412E-4</v>
      </c>
      <c r="H29" s="55">
        <v>15</v>
      </c>
      <c r="I29" s="78">
        <f>IF(H50=0, "-", H29/H50)</f>
        <v>4.7773743550544621E-4</v>
      </c>
      <c r="J29" s="77" t="str">
        <f t="shared" si="0"/>
        <v>-</v>
      </c>
      <c r="K29" s="78">
        <f t="shared" si="1"/>
        <v>-0.46666666666666667</v>
      </c>
    </row>
    <row r="30" spans="1:11" x14ac:dyDescent="0.2">
      <c r="A30" s="20" t="s">
        <v>79</v>
      </c>
      <c r="B30" s="55">
        <v>495</v>
      </c>
      <c r="C30" s="138">
        <f>IF(B50=0, "-", B30/B50)</f>
        <v>0.10225160090890312</v>
      </c>
      <c r="D30" s="55">
        <v>798</v>
      </c>
      <c r="E30" s="78">
        <f>IF(D50=0, "-", D30/D50)</f>
        <v>0.12439594699922057</v>
      </c>
      <c r="F30" s="128">
        <v>2042</v>
      </c>
      <c r="G30" s="138">
        <f>IF(F50=0, "-", F30/F50)</f>
        <v>9.9338392683401444E-2</v>
      </c>
      <c r="H30" s="55">
        <v>4564</v>
      </c>
      <c r="I30" s="78">
        <f>IF(H50=0, "-", H30/H50)</f>
        <v>0.14535957704312377</v>
      </c>
      <c r="J30" s="77">
        <f t="shared" si="0"/>
        <v>-0.37969924812030076</v>
      </c>
      <c r="K30" s="78">
        <f t="shared" si="1"/>
        <v>-0.55258545135845749</v>
      </c>
    </row>
    <row r="31" spans="1:11" x14ac:dyDescent="0.2">
      <c r="A31" s="20" t="s">
        <v>80</v>
      </c>
      <c r="B31" s="55">
        <v>0</v>
      </c>
      <c r="C31" s="138">
        <f>IF(B50=0, "-", B31/B50)</f>
        <v>0</v>
      </c>
      <c r="D31" s="55">
        <v>3</v>
      </c>
      <c r="E31" s="78">
        <f>IF(D50=0, "-", D31/D50)</f>
        <v>4.6765393608729541E-4</v>
      </c>
      <c r="F31" s="128">
        <v>2</v>
      </c>
      <c r="G31" s="138">
        <f>IF(F50=0, "-", F31/F50)</f>
        <v>9.7295193617435299E-5</v>
      </c>
      <c r="H31" s="55">
        <v>9</v>
      </c>
      <c r="I31" s="78">
        <f>IF(H50=0, "-", H31/H50)</f>
        <v>2.866424613032677E-4</v>
      </c>
      <c r="J31" s="77">
        <f t="shared" si="0"/>
        <v>-1</v>
      </c>
      <c r="K31" s="78">
        <f t="shared" si="1"/>
        <v>-0.77777777777777779</v>
      </c>
    </row>
    <row r="32" spans="1:11" x14ac:dyDescent="0.2">
      <c r="A32" s="20" t="s">
        <v>81</v>
      </c>
      <c r="B32" s="55">
        <v>393</v>
      </c>
      <c r="C32" s="138">
        <f>IF(B50=0, "-", B32/B50)</f>
        <v>8.1181574054947331E-2</v>
      </c>
      <c r="D32" s="55">
        <v>334</v>
      </c>
      <c r="E32" s="78">
        <f>IF(D50=0, "-", D32/D50)</f>
        <v>5.206547155105222E-2</v>
      </c>
      <c r="F32" s="128">
        <v>1104</v>
      </c>
      <c r="G32" s="138">
        <f>IF(F50=0, "-", F32/F50)</f>
        <v>5.3706946876824285E-2</v>
      </c>
      <c r="H32" s="55">
        <v>1440</v>
      </c>
      <c r="I32" s="78">
        <f>IF(H50=0, "-", H32/H50)</f>
        <v>4.5862793808522838E-2</v>
      </c>
      <c r="J32" s="77">
        <f t="shared" si="0"/>
        <v>0.17664670658682635</v>
      </c>
      <c r="K32" s="78">
        <f t="shared" si="1"/>
        <v>-0.23333333333333334</v>
      </c>
    </row>
    <row r="33" spans="1:11" x14ac:dyDescent="0.2">
      <c r="A33" s="20" t="s">
        <v>82</v>
      </c>
      <c r="B33" s="55">
        <v>8</v>
      </c>
      <c r="C33" s="138">
        <f>IF(B50=0, "-", B33/B50)</f>
        <v>1.6525511258004544E-3</v>
      </c>
      <c r="D33" s="55">
        <v>0</v>
      </c>
      <c r="E33" s="78">
        <f>IF(D50=0, "-", D33/D50)</f>
        <v>0</v>
      </c>
      <c r="F33" s="128">
        <v>42</v>
      </c>
      <c r="G33" s="138">
        <f>IF(F50=0, "-", F33/F50)</f>
        <v>2.0431990659661413E-3</v>
      </c>
      <c r="H33" s="55">
        <v>46</v>
      </c>
      <c r="I33" s="78">
        <f>IF(H50=0, "-", H33/H50)</f>
        <v>1.4650614688833685E-3</v>
      </c>
      <c r="J33" s="77" t="str">
        <f t="shared" si="0"/>
        <v>-</v>
      </c>
      <c r="K33" s="78">
        <f t="shared" si="1"/>
        <v>-8.6956521739130432E-2</v>
      </c>
    </row>
    <row r="34" spans="1:11" x14ac:dyDescent="0.2">
      <c r="A34" s="20" t="s">
        <v>83</v>
      </c>
      <c r="B34" s="55">
        <v>149</v>
      </c>
      <c r="C34" s="138">
        <f>IF(B50=0, "-", B34/B50)</f>
        <v>3.0778764718033463E-2</v>
      </c>
      <c r="D34" s="55">
        <v>142</v>
      </c>
      <c r="E34" s="78">
        <f>IF(D50=0, "-", D34/D50)</f>
        <v>2.2135619641465317E-2</v>
      </c>
      <c r="F34" s="128">
        <v>748</v>
      </c>
      <c r="G34" s="138">
        <f>IF(F50=0, "-", F34/F50)</f>
        <v>3.6388402412920802E-2</v>
      </c>
      <c r="H34" s="55">
        <v>560</v>
      </c>
      <c r="I34" s="78">
        <f>IF(H50=0, "-", H34/H50)</f>
        <v>1.783553092553666E-2</v>
      </c>
      <c r="J34" s="77">
        <f t="shared" si="0"/>
        <v>4.9295774647887321E-2</v>
      </c>
      <c r="K34" s="78">
        <f t="shared" si="1"/>
        <v>0.33571428571428569</v>
      </c>
    </row>
    <row r="35" spans="1:11" x14ac:dyDescent="0.2">
      <c r="A35" s="20" t="s">
        <v>84</v>
      </c>
      <c r="B35" s="55">
        <v>81</v>
      </c>
      <c r="C35" s="138">
        <f>IF(B50=0, "-", B35/B50)</f>
        <v>1.6732080148729601E-2</v>
      </c>
      <c r="D35" s="55">
        <v>30</v>
      </c>
      <c r="E35" s="78">
        <f>IF(D50=0, "-", D35/D50)</f>
        <v>4.6765393608729543E-3</v>
      </c>
      <c r="F35" s="128">
        <v>247</v>
      </c>
      <c r="G35" s="138">
        <f>IF(F50=0, "-", F35/F50)</f>
        <v>1.2015956411753259E-2</v>
      </c>
      <c r="H35" s="55">
        <v>228</v>
      </c>
      <c r="I35" s="78">
        <f>IF(H50=0, "-", H35/H50)</f>
        <v>7.2616090196827819E-3</v>
      </c>
      <c r="J35" s="77">
        <f t="shared" si="0"/>
        <v>1.7</v>
      </c>
      <c r="K35" s="78">
        <f t="shared" si="1"/>
        <v>8.3333333333333329E-2</v>
      </c>
    </row>
    <row r="36" spans="1:11" x14ac:dyDescent="0.2">
      <c r="A36" s="20" t="s">
        <v>85</v>
      </c>
      <c r="B36" s="55">
        <v>37</v>
      </c>
      <c r="C36" s="138">
        <f>IF(B50=0, "-", B36/B50)</f>
        <v>7.6430489568271014E-3</v>
      </c>
      <c r="D36" s="55">
        <v>180</v>
      </c>
      <c r="E36" s="78">
        <f>IF(D50=0, "-", D36/D50)</f>
        <v>2.8059236165237724E-2</v>
      </c>
      <c r="F36" s="128">
        <v>83</v>
      </c>
      <c r="G36" s="138">
        <f>IF(F50=0, "-", F36/F50)</f>
        <v>4.0377505351235649E-3</v>
      </c>
      <c r="H36" s="55">
        <v>551</v>
      </c>
      <c r="I36" s="78">
        <f>IF(H50=0, "-", H36/H50)</f>
        <v>1.754888846423339E-2</v>
      </c>
      <c r="J36" s="77">
        <f t="shared" si="0"/>
        <v>-0.7944444444444444</v>
      </c>
      <c r="K36" s="78">
        <f t="shared" si="1"/>
        <v>-0.84936479128856623</v>
      </c>
    </row>
    <row r="37" spans="1:11" x14ac:dyDescent="0.2">
      <c r="A37" s="20" t="s">
        <v>86</v>
      </c>
      <c r="B37" s="55">
        <v>0</v>
      </c>
      <c r="C37" s="138">
        <f>IF(B50=0, "-", B37/B50)</f>
        <v>0</v>
      </c>
      <c r="D37" s="55">
        <v>0</v>
      </c>
      <c r="E37" s="78">
        <f>IF(D50=0, "-", D37/D50)</f>
        <v>0</v>
      </c>
      <c r="F37" s="128">
        <v>1</v>
      </c>
      <c r="G37" s="138">
        <f>IF(F50=0, "-", F37/F50)</f>
        <v>4.864759680871765E-5</v>
      </c>
      <c r="H37" s="55">
        <v>2</v>
      </c>
      <c r="I37" s="78">
        <f>IF(H50=0, "-", H37/H50)</f>
        <v>6.3698324734059493E-5</v>
      </c>
      <c r="J37" s="77" t="str">
        <f t="shared" si="0"/>
        <v>-</v>
      </c>
      <c r="K37" s="78">
        <f t="shared" si="1"/>
        <v>-0.5</v>
      </c>
    </row>
    <row r="38" spans="1:11" x14ac:dyDescent="0.2">
      <c r="A38" s="20" t="s">
        <v>87</v>
      </c>
      <c r="B38" s="55">
        <v>23</v>
      </c>
      <c r="C38" s="138">
        <f>IF(B50=0, "-", B38/B50)</f>
        <v>4.7510844866763069E-3</v>
      </c>
      <c r="D38" s="55">
        <v>9</v>
      </c>
      <c r="E38" s="78">
        <f>IF(D50=0, "-", D38/D50)</f>
        <v>1.4029618082618861E-3</v>
      </c>
      <c r="F38" s="128">
        <v>63</v>
      </c>
      <c r="G38" s="138">
        <f>IF(F50=0, "-", F38/F50)</f>
        <v>3.0647985989492119E-3</v>
      </c>
      <c r="H38" s="55">
        <v>26</v>
      </c>
      <c r="I38" s="78">
        <f>IF(H50=0, "-", H38/H50)</f>
        <v>8.2807822154277338E-4</v>
      </c>
      <c r="J38" s="77">
        <f t="shared" si="0"/>
        <v>1.5555555555555556</v>
      </c>
      <c r="K38" s="78">
        <f t="shared" si="1"/>
        <v>1.4230769230769231</v>
      </c>
    </row>
    <row r="39" spans="1:11" x14ac:dyDescent="0.2">
      <c r="A39" s="20" t="s">
        <v>88</v>
      </c>
      <c r="B39" s="55">
        <v>5</v>
      </c>
      <c r="C39" s="138">
        <f>IF(B50=0, "-", B39/B50)</f>
        <v>1.032844453625284E-3</v>
      </c>
      <c r="D39" s="55">
        <v>6</v>
      </c>
      <c r="E39" s="78">
        <f>IF(D50=0, "-", D39/D50)</f>
        <v>9.3530787217459082E-4</v>
      </c>
      <c r="F39" s="128">
        <v>15</v>
      </c>
      <c r="G39" s="138">
        <f>IF(F50=0, "-", F39/F50)</f>
        <v>7.2971395213076475E-4</v>
      </c>
      <c r="H39" s="55">
        <v>18</v>
      </c>
      <c r="I39" s="78">
        <f>IF(H50=0, "-", H39/H50)</f>
        <v>5.7328492260653541E-4</v>
      </c>
      <c r="J39" s="77">
        <f t="shared" si="0"/>
        <v>-0.16666666666666666</v>
      </c>
      <c r="K39" s="78">
        <f t="shared" si="1"/>
        <v>-0.16666666666666666</v>
      </c>
    </row>
    <row r="40" spans="1:11" x14ac:dyDescent="0.2">
      <c r="A40" s="20" t="s">
        <v>89</v>
      </c>
      <c r="B40" s="55">
        <v>12</v>
      </c>
      <c r="C40" s="138">
        <f>IF(B50=0, "-", B40/B50)</f>
        <v>2.4788266887006815E-3</v>
      </c>
      <c r="D40" s="55">
        <v>8</v>
      </c>
      <c r="E40" s="78">
        <f>IF(D50=0, "-", D40/D50)</f>
        <v>1.2470771628994544E-3</v>
      </c>
      <c r="F40" s="128">
        <v>45</v>
      </c>
      <c r="G40" s="138">
        <f>IF(F50=0, "-", F40/F50)</f>
        <v>2.1891418563922942E-3</v>
      </c>
      <c r="H40" s="55">
        <v>61</v>
      </c>
      <c r="I40" s="78">
        <f>IF(H50=0, "-", H40/H50)</f>
        <v>1.9427989043888146E-3</v>
      </c>
      <c r="J40" s="77">
        <f t="shared" si="0"/>
        <v>0.5</v>
      </c>
      <c r="K40" s="78">
        <f t="shared" si="1"/>
        <v>-0.26229508196721313</v>
      </c>
    </row>
    <row r="41" spans="1:11" x14ac:dyDescent="0.2">
      <c r="A41" s="20" t="s">
        <v>91</v>
      </c>
      <c r="B41" s="55">
        <v>2</v>
      </c>
      <c r="C41" s="138">
        <f>IF(B50=0, "-", B41/B50)</f>
        <v>4.131377814501136E-4</v>
      </c>
      <c r="D41" s="55">
        <v>27</v>
      </c>
      <c r="E41" s="78">
        <f>IF(D50=0, "-", D41/D50)</f>
        <v>4.2088854247856588E-3</v>
      </c>
      <c r="F41" s="128">
        <v>38</v>
      </c>
      <c r="G41" s="138">
        <f>IF(F50=0, "-", F41/F50)</f>
        <v>1.8486086787312707E-3</v>
      </c>
      <c r="H41" s="55">
        <v>123</v>
      </c>
      <c r="I41" s="78">
        <f>IF(H50=0, "-", H41/H50)</f>
        <v>3.9174469711446593E-3</v>
      </c>
      <c r="J41" s="77">
        <f t="shared" si="0"/>
        <v>-0.92592592592592593</v>
      </c>
      <c r="K41" s="78">
        <f t="shared" si="1"/>
        <v>-0.69105691056910568</v>
      </c>
    </row>
    <row r="42" spans="1:11" x14ac:dyDescent="0.2">
      <c r="A42" s="20" t="s">
        <v>92</v>
      </c>
      <c r="B42" s="55">
        <v>0</v>
      </c>
      <c r="C42" s="138">
        <f>IF(B50=0, "-", B42/B50)</f>
        <v>0</v>
      </c>
      <c r="D42" s="55">
        <v>0</v>
      </c>
      <c r="E42" s="78">
        <f>IF(D50=0, "-", D42/D50)</f>
        <v>0</v>
      </c>
      <c r="F42" s="128">
        <v>4</v>
      </c>
      <c r="G42" s="138">
        <f>IF(F50=0, "-", F42/F50)</f>
        <v>1.945903872348706E-4</v>
      </c>
      <c r="H42" s="55">
        <v>1</v>
      </c>
      <c r="I42" s="78">
        <f>IF(H50=0, "-", H42/H50)</f>
        <v>3.1849162367029746E-5</v>
      </c>
      <c r="J42" s="77" t="str">
        <f t="shared" si="0"/>
        <v>-</v>
      </c>
      <c r="K42" s="78">
        <f t="shared" si="1"/>
        <v>3</v>
      </c>
    </row>
    <row r="43" spans="1:11" x14ac:dyDescent="0.2">
      <c r="A43" s="20" t="s">
        <v>93</v>
      </c>
      <c r="B43" s="55">
        <v>33</v>
      </c>
      <c r="C43" s="138">
        <f>IF(B50=0, "-", B43/B50)</f>
        <v>6.8167733939268746E-3</v>
      </c>
      <c r="D43" s="55">
        <v>46</v>
      </c>
      <c r="E43" s="78">
        <f>IF(D50=0, "-", D43/D50)</f>
        <v>7.1706936866718632E-3</v>
      </c>
      <c r="F43" s="128">
        <v>174</v>
      </c>
      <c r="G43" s="138">
        <f>IF(F50=0, "-", F43/F50)</f>
        <v>8.464681844716871E-3</v>
      </c>
      <c r="H43" s="55">
        <v>218</v>
      </c>
      <c r="I43" s="78">
        <f>IF(H50=0, "-", H43/H50)</f>
        <v>6.9431173960124845E-3</v>
      </c>
      <c r="J43" s="77">
        <f t="shared" si="0"/>
        <v>-0.28260869565217389</v>
      </c>
      <c r="K43" s="78">
        <f t="shared" si="1"/>
        <v>-0.20183486238532111</v>
      </c>
    </row>
    <row r="44" spans="1:11" x14ac:dyDescent="0.2">
      <c r="A44" s="20" t="s">
        <v>95</v>
      </c>
      <c r="B44" s="55">
        <v>125</v>
      </c>
      <c r="C44" s="138">
        <f>IF(B50=0, "-", B44/B50)</f>
        <v>2.58211113406321E-2</v>
      </c>
      <c r="D44" s="55">
        <v>102</v>
      </c>
      <c r="E44" s="78">
        <f>IF(D50=0, "-", D44/D50)</f>
        <v>1.5900233826968042E-2</v>
      </c>
      <c r="F44" s="128">
        <v>525</v>
      </c>
      <c r="G44" s="138">
        <f>IF(F50=0, "-", F44/F50)</f>
        <v>2.5539988324576764E-2</v>
      </c>
      <c r="H44" s="55">
        <v>620</v>
      </c>
      <c r="I44" s="78">
        <f>IF(H50=0, "-", H44/H50)</f>
        <v>1.9746480667558443E-2</v>
      </c>
      <c r="J44" s="77">
        <f t="shared" si="0"/>
        <v>0.22549019607843138</v>
      </c>
      <c r="K44" s="78">
        <f t="shared" si="1"/>
        <v>-0.15322580645161291</v>
      </c>
    </row>
    <row r="45" spans="1:11" x14ac:dyDescent="0.2">
      <c r="A45" s="20" t="s">
        <v>96</v>
      </c>
      <c r="B45" s="55">
        <v>168</v>
      </c>
      <c r="C45" s="138">
        <f>IF(B50=0, "-", B45/B50)</f>
        <v>3.4703573641809544E-2</v>
      </c>
      <c r="D45" s="55">
        <v>130</v>
      </c>
      <c r="E45" s="78">
        <f>IF(D50=0, "-", D45/D50)</f>
        <v>2.0265003897116135E-2</v>
      </c>
      <c r="F45" s="128">
        <v>712</v>
      </c>
      <c r="G45" s="138">
        <f>IF(F50=0, "-", F45/F50)</f>
        <v>3.4637088927806967E-2</v>
      </c>
      <c r="H45" s="55">
        <v>583</v>
      </c>
      <c r="I45" s="78">
        <f>IF(H50=0, "-", H45/H50)</f>
        <v>1.8568061659978343E-2</v>
      </c>
      <c r="J45" s="77">
        <f t="shared" si="0"/>
        <v>0.29230769230769232</v>
      </c>
      <c r="K45" s="78">
        <f t="shared" si="1"/>
        <v>0.22126929674099485</v>
      </c>
    </row>
    <row r="46" spans="1:11" x14ac:dyDescent="0.2">
      <c r="A46" s="20" t="s">
        <v>97</v>
      </c>
      <c r="B46" s="55">
        <v>999</v>
      </c>
      <c r="C46" s="138">
        <f>IF(B50=0, "-", B46/B50)</f>
        <v>0.20636232183433176</v>
      </c>
      <c r="D46" s="55">
        <v>1157</v>
      </c>
      <c r="E46" s="78">
        <f>IF(D50=0, "-", D46/D50)</f>
        <v>0.1803585346843336</v>
      </c>
      <c r="F46" s="128">
        <v>4627</v>
      </c>
      <c r="G46" s="138">
        <f>IF(F50=0, "-", F46/F50)</f>
        <v>0.22509243043393656</v>
      </c>
      <c r="H46" s="55">
        <v>5619</v>
      </c>
      <c r="I46" s="78">
        <f>IF(H50=0, "-", H46/H50)</f>
        <v>0.17896044334034014</v>
      </c>
      <c r="J46" s="77">
        <f t="shared" si="0"/>
        <v>-0.1365600691443388</v>
      </c>
      <c r="K46" s="78">
        <f t="shared" si="1"/>
        <v>-0.17654386901583913</v>
      </c>
    </row>
    <row r="47" spans="1:11" x14ac:dyDescent="0.2">
      <c r="A47" s="20" t="s">
        <v>98</v>
      </c>
      <c r="B47" s="55">
        <v>321</v>
      </c>
      <c r="C47" s="138">
        <f>IF(B50=0, "-", B47/B50)</f>
        <v>6.6308613922743231E-2</v>
      </c>
      <c r="D47" s="55">
        <v>506</v>
      </c>
      <c r="E47" s="78">
        <f>IF(D50=0, "-", D47/D50)</f>
        <v>7.887763055339049E-2</v>
      </c>
      <c r="F47" s="128">
        <v>1285</v>
      </c>
      <c r="G47" s="138">
        <f>IF(F50=0, "-", F47/F50)</f>
        <v>6.2512161899202182E-2</v>
      </c>
      <c r="H47" s="55">
        <v>2196</v>
      </c>
      <c r="I47" s="78">
        <f>IF(H50=0, "-", H47/H50)</f>
        <v>6.994076055799732E-2</v>
      </c>
      <c r="J47" s="77">
        <f t="shared" si="0"/>
        <v>-0.36561264822134387</v>
      </c>
      <c r="K47" s="78">
        <f t="shared" si="1"/>
        <v>-0.41484517304189433</v>
      </c>
    </row>
    <row r="48" spans="1:11" x14ac:dyDescent="0.2">
      <c r="A48" s="20" t="s">
        <v>99</v>
      </c>
      <c r="B48" s="55">
        <v>6</v>
      </c>
      <c r="C48" s="138">
        <f>IF(B50=0, "-", B48/B50)</f>
        <v>1.2394133443503407E-3</v>
      </c>
      <c r="D48" s="55">
        <v>0</v>
      </c>
      <c r="E48" s="78">
        <f>IF(D50=0, "-", D48/D50)</f>
        <v>0</v>
      </c>
      <c r="F48" s="128">
        <v>25</v>
      </c>
      <c r="G48" s="138">
        <f>IF(F50=0, "-", F48/F50)</f>
        <v>1.2161899202179412E-3</v>
      </c>
      <c r="H48" s="55">
        <v>0</v>
      </c>
      <c r="I48" s="78">
        <f>IF(H50=0, "-", H48/H50)</f>
        <v>0</v>
      </c>
      <c r="J48" s="77" t="str">
        <f t="shared" si="0"/>
        <v>-</v>
      </c>
      <c r="K48" s="78" t="str">
        <f t="shared" si="1"/>
        <v>-</v>
      </c>
    </row>
    <row r="49" spans="1:11" x14ac:dyDescent="0.2">
      <c r="A49" s="129"/>
      <c r="B49" s="82"/>
      <c r="D49" s="82"/>
      <c r="E49" s="86"/>
      <c r="F49" s="130"/>
      <c r="H49" s="82"/>
      <c r="I49" s="86"/>
      <c r="J49" s="85"/>
      <c r="K49" s="86"/>
    </row>
    <row r="50" spans="1:11" s="38" customFormat="1" x14ac:dyDescent="0.2">
      <c r="A50" s="131" t="s">
        <v>375</v>
      </c>
      <c r="B50" s="32">
        <f>SUM(B7:B49)</f>
        <v>4841</v>
      </c>
      <c r="C50" s="132">
        <v>1</v>
      </c>
      <c r="D50" s="32">
        <f>SUM(D7:D49)</f>
        <v>6415</v>
      </c>
      <c r="E50" s="133">
        <v>1</v>
      </c>
      <c r="F50" s="121">
        <f>SUM(F7:F49)</f>
        <v>20556</v>
      </c>
      <c r="G50" s="134">
        <v>1</v>
      </c>
      <c r="H50" s="32">
        <f>SUM(H7:H49)</f>
        <v>31398</v>
      </c>
      <c r="I50" s="133">
        <v>1</v>
      </c>
      <c r="J50" s="35">
        <f>IF(D50=0, "-", (B50-D50)/D50)</f>
        <v>-0.24536243180046766</v>
      </c>
      <c r="K50" s="36">
        <f>IF(H50=0, "-", (F50-H50)/H50)</f>
        <v>-0.34530861838333654</v>
      </c>
    </row>
  </sheetData>
  <mergeCells count="9">
    <mergeCell ref="B5:C5"/>
    <mergeCell ref="D5:E5"/>
    <mergeCell ref="F5:G5"/>
    <mergeCell ref="H5:I5"/>
    <mergeCell ref="B1:K1"/>
    <mergeCell ref="B2:K2"/>
    <mergeCell ref="B4:E4"/>
    <mergeCell ref="F4:I4"/>
    <mergeCell ref="J4:K4"/>
  </mergeCells>
  <printOptions horizontalCentered="1"/>
  <pageMargins left="0.39370078740157483" right="0.39370078740157483" top="0.39370078740157483" bottom="0.59055118110236227" header="0.39370078740157483" footer="0.19685039370078741"/>
  <pageSetup paperSize="9" scale="92" fitToHeight="0" orientation="portrait" r:id="rId1"/>
  <headerFooter alignWithMargins="0">
    <oddFooter>&amp;L&amp;"Arial,Bold"&amp;9©Reproduction of VFACTS reports in whole or part, without prior permission is strictly forbidden
 &amp;C
&amp;"Arial,Bold"Page &amp;P&amp;R&amp;"Arial,Bold" 
&amp;D</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03C9938197EFC24D9860597EC2A6A2CF" ma:contentTypeVersion="13" ma:contentTypeDescription="Create a new document." ma:contentTypeScope="" ma:versionID="0da577be5c72d6cd3a35c90e238e4bf7">
  <xsd:schema xmlns:xsd="http://www.w3.org/2001/XMLSchema" xmlns:xs="http://www.w3.org/2001/XMLSchema" xmlns:p="http://schemas.microsoft.com/office/2006/metadata/properties" xmlns:ns3="a90f223c-de9c-4a7a-bd9d-6b268339a28e" xmlns:ns4="3e3b34f0-8fd3-42bd-a4f3-c1eb9d1adf1e" targetNamespace="http://schemas.microsoft.com/office/2006/metadata/properties" ma:root="true" ma:fieldsID="67a6bc31ed5ed145b55deedb4048aecf" ns3:_="" ns4:_="">
    <xsd:import namespace="a90f223c-de9c-4a7a-bd9d-6b268339a28e"/>
    <xsd:import namespace="3e3b34f0-8fd3-42bd-a4f3-c1eb9d1adf1e"/>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AutoTags" minOccurs="0"/>
                <xsd:element ref="ns3:MediaServiceGenerationTime" minOccurs="0"/>
                <xsd:element ref="ns3:MediaServiceEventHashCode" minOccurs="0"/>
                <xsd:element ref="ns3:MediaServiceAutoKeyPoints" minOccurs="0"/>
                <xsd:element ref="ns3:MediaServiceKeyPoints" minOccurs="0"/>
                <xsd:element ref="ns3:MediaServiceOCR" minOccurs="0"/>
                <xsd:element ref="ns3:MediaServiceLocation" minOccurs="0"/>
                <xsd:element ref="ns3: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90f223c-de9c-4a7a-bd9d-6b268339a28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element name="MediaServiceDateTaken" ma:index="20"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3e3b34f0-8fd3-42bd-a4f3-c1eb9d1adf1e"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C0F3F36-A41C-4903-8358-4109E802BE72}">
  <ds:schemaRefs>
    <ds:schemaRef ds:uri="http://schemas.microsoft.com/office/infopath/2007/PartnerControls"/>
    <ds:schemaRef ds:uri="http://purl.org/dc/elements/1.1/"/>
    <ds:schemaRef ds:uri="http://schemas.microsoft.com/office/2006/metadata/properties"/>
    <ds:schemaRef ds:uri="a90f223c-de9c-4a7a-bd9d-6b268339a28e"/>
    <ds:schemaRef ds:uri="http://purl.org/dc/terms/"/>
    <ds:schemaRef ds:uri="http://schemas.openxmlformats.org/package/2006/metadata/core-properties"/>
    <ds:schemaRef ds:uri="3e3b34f0-8fd3-42bd-a4f3-c1eb9d1adf1e"/>
    <ds:schemaRef ds:uri="http://schemas.microsoft.com/office/2006/documentManagement/types"/>
    <ds:schemaRef ds:uri="http://www.w3.org/XML/1998/namespace"/>
    <ds:schemaRef ds:uri="http://purl.org/dc/dcmitype/"/>
  </ds:schemaRefs>
</ds:datastoreItem>
</file>

<file path=customXml/itemProps2.xml><?xml version="1.0" encoding="utf-8"?>
<ds:datastoreItem xmlns:ds="http://schemas.openxmlformats.org/officeDocument/2006/customXml" ds:itemID="{EDF4CEF3-E49C-42E9-B22B-AC30E6180F39}">
  <ds:schemaRefs>
    <ds:schemaRef ds:uri="http://schemas.microsoft.com/sharepoint/v3/contenttype/forms"/>
  </ds:schemaRefs>
</ds:datastoreItem>
</file>

<file path=customXml/itemProps3.xml><?xml version="1.0" encoding="utf-8"?>
<ds:datastoreItem xmlns:ds="http://schemas.openxmlformats.org/officeDocument/2006/customXml" ds:itemID="{BD5350BE-C6CF-436F-9AAC-E4146C0A9DB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90f223c-de9c-4a7a-bd9d-6b268339a28e"/>
    <ds:schemaRef ds:uri="3e3b34f0-8fd3-42bd-a4f3-c1eb9d1adf1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10</vt:i4>
      </vt:variant>
    </vt:vector>
  </HeadingPairs>
  <TitlesOfParts>
    <vt:vector size="26" baseType="lpstr">
      <vt:lpstr>Retail Sales By State</vt:lpstr>
      <vt:lpstr>Total Market Segmentation</vt:lpstr>
      <vt:lpstr>Retail Sales By Marque</vt:lpstr>
      <vt:lpstr>Retail Share By Marque</vt:lpstr>
      <vt:lpstr>Retail Sales By Buyer Type</vt:lpstr>
      <vt:lpstr>Retail Sales By Buyer Type Fuel</vt:lpstr>
      <vt:lpstr>Retail Sales By Country Of Orig</vt:lpstr>
      <vt:lpstr>Segment Model Passenger</vt:lpstr>
      <vt:lpstr>Marque Passenger</vt:lpstr>
      <vt:lpstr>Segment Model SUV</vt:lpstr>
      <vt:lpstr>Marque SUV</vt:lpstr>
      <vt:lpstr>Segment Model Light Commercial</vt:lpstr>
      <vt:lpstr>Marque Light Commercial</vt:lpstr>
      <vt:lpstr>Segment Model Heavy Commercial</vt:lpstr>
      <vt:lpstr>Marque Heavy Commercial</vt:lpstr>
      <vt:lpstr>Retail Sales By Marque &amp; Model</vt:lpstr>
      <vt:lpstr>'Retail Sales By State'!Print_Area</vt:lpstr>
      <vt:lpstr>'Marque Heavy Commercial'!Print_Titles</vt:lpstr>
      <vt:lpstr>'Marque Light Commercial'!Print_Titles</vt:lpstr>
      <vt:lpstr>'Marque Passenger'!Print_Titles</vt:lpstr>
      <vt:lpstr>'Marque SUV'!Print_Titles</vt:lpstr>
      <vt:lpstr>'Retail Sales By Marque &amp; Model'!Print_Titles</vt:lpstr>
      <vt:lpstr>'Segment Model Heavy Commercial'!Print_Titles</vt:lpstr>
      <vt:lpstr>'Segment Model Light Commercial'!Print_Titles</vt:lpstr>
      <vt:lpstr>'Segment Model Passenger'!Print_Titles</vt:lpstr>
      <vt:lpstr>'Segment Model SUV'!Print_Titles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Adam Poole</dc:creator>
  <cp:lastModifiedBy>Packham, Linda</cp:lastModifiedBy>
  <dcterms:created xsi:type="dcterms:W3CDTF">2020-07-02T21:18:58Z</dcterms:created>
  <dcterms:modified xsi:type="dcterms:W3CDTF">2020-07-02T22:23:16Z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0x01010003C9938197EFC24D9860597EC2A6A2CF</vt:lpwstr>
  </property>
</Properties>
</file>