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Jun21\Standard Reports\"/>
    </mc:Choice>
  </mc:AlternateContent>
  <xr:revisionPtr revIDLastSave="0" documentId="13_ncr:1_{B06CDFF6-226B-41E9-AE3B-B92F5474F5DB}" xr6:coauthVersionLast="45" xr6:coauthVersionMax="45" xr10:uidLastSave="{00000000-0000-0000-0000-000000000000}"/>
  <bookViews>
    <workbookView xWindow="1230" yWindow="1275" windowWidth="23385" windowHeight="1381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49" l="1"/>
  <c r="H8" i="49"/>
  <c r="J8" i="49" s="1"/>
  <c r="G8" i="49"/>
  <c r="I9" i="49"/>
  <c r="H9" i="49"/>
  <c r="J9" i="49" s="1"/>
  <c r="G9" i="49"/>
  <c r="I10" i="49"/>
  <c r="H10" i="49"/>
  <c r="J10" i="49" s="1"/>
  <c r="G10" i="49"/>
  <c r="I11" i="49"/>
  <c r="H11" i="49"/>
  <c r="J11" i="49" s="1"/>
  <c r="G11" i="49"/>
  <c r="J14" i="49"/>
  <c r="I14" i="49"/>
  <c r="H14" i="49"/>
  <c r="G14" i="49"/>
  <c r="J15" i="49"/>
  <c r="I15" i="49"/>
  <c r="H15" i="49"/>
  <c r="G15" i="49"/>
  <c r="I18" i="49"/>
  <c r="H18" i="49"/>
  <c r="J18" i="49" s="1"/>
  <c r="G18" i="49"/>
  <c r="J19" i="49"/>
  <c r="I19" i="49"/>
  <c r="H19" i="49"/>
  <c r="G19" i="49"/>
  <c r="I20" i="49"/>
  <c r="H20" i="49"/>
  <c r="J20" i="49" s="1"/>
  <c r="G20" i="49"/>
  <c r="H23" i="49"/>
  <c r="J23" i="49" s="1"/>
  <c r="G23" i="49"/>
  <c r="I23" i="49" s="1"/>
  <c r="H24" i="49"/>
  <c r="J24" i="49" s="1"/>
  <c r="G24" i="49"/>
  <c r="I24" i="49" s="1"/>
  <c r="H25" i="49"/>
  <c r="J25" i="49" s="1"/>
  <c r="G25" i="49"/>
  <c r="I25" i="49" s="1"/>
  <c r="H26" i="49"/>
  <c r="J26" i="49" s="1"/>
  <c r="G26" i="49"/>
  <c r="I26" i="49" s="1"/>
  <c r="H27" i="49"/>
  <c r="J27" i="49" s="1"/>
  <c r="G27" i="49"/>
  <c r="I27" i="49" s="1"/>
  <c r="H28" i="49"/>
  <c r="J28" i="49" s="1"/>
  <c r="G28" i="49"/>
  <c r="I28" i="49" s="1"/>
  <c r="H29" i="49"/>
  <c r="J29" i="49" s="1"/>
  <c r="G29" i="49"/>
  <c r="I29" i="49" s="1"/>
  <c r="H30" i="49"/>
  <c r="J30" i="49" s="1"/>
  <c r="G30" i="49"/>
  <c r="I30" i="49" s="1"/>
  <c r="I31" i="49"/>
  <c r="H31" i="49"/>
  <c r="J31" i="49" s="1"/>
  <c r="G31" i="49"/>
  <c r="J32" i="49"/>
  <c r="I32" i="49"/>
  <c r="H32" i="49"/>
  <c r="G32" i="49"/>
  <c r="H33" i="49"/>
  <c r="J33" i="49" s="1"/>
  <c r="G33" i="49"/>
  <c r="I33" i="49" s="1"/>
  <c r="H34" i="49"/>
  <c r="J34" i="49" s="1"/>
  <c r="G34" i="49"/>
  <c r="I34" i="49" s="1"/>
  <c r="H35" i="49"/>
  <c r="J35" i="49" s="1"/>
  <c r="G35" i="49"/>
  <c r="I35" i="49" s="1"/>
  <c r="H36" i="49"/>
  <c r="J36" i="49" s="1"/>
  <c r="G36" i="49"/>
  <c r="I36" i="49" s="1"/>
  <c r="H37" i="49"/>
  <c r="J37" i="49" s="1"/>
  <c r="G37" i="49"/>
  <c r="I37" i="49" s="1"/>
  <c r="J38" i="49"/>
  <c r="I38" i="49"/>
  <c r="H38" i="49"/>
  <c r="G38" i="49"/>
  <c r="H39" i="49"/>
  <c r="J39" i="49" s="1"/>
  <c r="G39" i="49"/>
  <c r="I39" i="49" s="1"/>
  <c r="H40" i="49"/>
  <c r="J40" i="49" s="1"/>
  <c r="G40" i="49"/>
  <c r="I40" i="49" s="1"/>
  <c r="H43" i="49"/>
  <c r="J43" i="49" s="1"/>
  <c r="G43" i="49"/>
  <c r="I43" i="49" s="1"/>
  <c r="H44" i="49"/>
  <c r="J44" i="49" s="1"/>
  <c r="G44" i="49"/>
  <c r="I44" i="49" s="1"/>
  <c r="H45" i="49"/>
  <c r="J45" i="49" s="1"/>
  <c r="G45" i="49"/>
  <c r="I45" i="49" s="1"/>
  <c r="H46" i="49"/>
  <c r="J46" i="49" s="1"/>
  <c r="G46" i="49"/>
  <c r="I46" i="49" s="1"/>
  <c r="H49" i="49"/>
  <c r="J49" i="49" s="1"/>
  <c r="G49" i="49"/>
  <c r="I49" i="49" s="1"/>
  <c r="H50" i="49"/>
  <c r="J50" i="49" s="1"/>
  <c r="G50" i="49"/>
  <c r="I50" i="49" s="1"/>
  <c r="H51" i="49"/>
  <c r="J51" i="49" s="1"/>
  <c r="G51" i="49"/>
  <c r="I51" i="49" s="1"/>
  <c r="H52" i="49"/>
  <c r="J52" i="49" s="1"/>
  <c r="G52" i="49"/>
  <c r="I52" i="49" s="1"/>
  <c r="H53" i="49"/>
  <c r="J53" i="49" s="1"/>
  <c r="G53" i="49"/>
  <c r="I53" i="49" s="1"/>
  <c r="I54" i="49"/>
  <c r="H54" i="49"/>
  <c r="J54" i="49" s="1"/>
  <c r="G54" i="49"/>
  <c r="H55" i="49"/>
  <c r="J55" i="49" s="1"/>
  <c r="G55" i="49"/>
  <c r="I55" i="49" s="1"/>
  <c r="I56" i="49"/>
  <c r="H56" i="49"/>
  <c r="J56" i="49" s="1"/>
  <c r="G56" i="49"/>
  <c r="H57" i="49"/>
  <c r="J57" i="49" s="1"/>
  <c r="G57" i="49"/>
  <c r="I57" i="49" s="1"/>
  <c r="I58" i="49"/>
  <c r="H58" i="49"/>
  <c r="J58" i="49" s="1"/>
  <c r="G58" i="49"/>
  <c r="H59" i="49"/>
  <c r="J59" i="49" s="1"/>
  <c r="G59" i="49"/>
  <c r="I59" i="49" s="1"/>
  <c r="I60" i="49"/>
  <c r="H60" i="49"/>
  <c r="J60" i="49" s="1"/>
  <c r="G60" i="49"/>
  <c r="I61" i="49"/>
  <c r="H61" i="49"/>
  <c r="J61" i="49" s="1"/>
  <c r="G61" i="49"/>
  <c r="H62" i="49"/>
  <c r="J62" i="49" s="1"/>
  <c r="G62" i="49"/>
  <c r="I62" i="49" s="1"/>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H70" i="49"/>
  <c r="J70" i="49" s="1"/>
  <c r="G70" i="49"/>
  <c r="I70" i="49" s="1"/>
  <c r="J73" i="49"/>
  <c r="I73" i="49"/>
  <c r="H73" i="49"/>
  <c r="G73" i="49"/>
  <c r="J74" i="49"/>
  <c r="I74" i="49"/>
  <c r="H74" i="49"/>
  <c r="G74" i="49"/>
  <c r="H77" i="49"/>
  <c r="J77" i="49" s="1"/>
  <c r="G77" i="49"/>
  <c r="I77" i="49" s="1"/>
  <c r="H78" i="49"/>
  <c r="J78" i="49" s="1"/>
  <c r="G78" i="49"/>
  <c r="I78" i="49" s="1"/>
  <c r="H81" i="49"/>
  <c r="J81" i="49" s="1"/>
  <c r="G81" i="49"/>
  <c r="I81" i="49" s="1"/>
  <c r="I82" i="49"/>
  <c r="H82" i="49"/>
  <c r="J82" i="49" s="1"/>
  <c r="G82" i="49"/>
  <c r="H83" i="49"/>
  <c r="J83" i="49" s="1"/>
  <c r="G83" i="49"/>
  <c r="I83" i="49" s="1"/>
  <c r="H84" i="49"/>
  <c r="J84" i="49" s="1"/>
  <c r="G84" i="49"/>
  <c r="I84" i="49" s="1"/>
  <c r="H87" i="49"/>
  <c r="J87" i="49" s="1"/>
  <c r="G87" i="49"/>
  <c r="I87" i="49" s="1"/>
  <c r="I88" i="49"/>
  <c r="H88" i="49"/>
  <c r="J88" i="49" s="1"/>
  <c r="G88" i="49"/>
  <c r="H89" i="49"/>
  <c r="J89" i="49" s="1"/>
  <c r="G89" i="49"/>
  <c r="I89" i="49" s="1"/>
  <c r="J92" i="49"/>
  <c r="I92" i="49"/>
  <c r="H92" i="49"/>
  <c r="G92" i="49"/>
  <c r="J93" i="49"/>
  <c r="I93" i="49"/>
  <c r="H93" i="49"/>
  <c r="G93" i="49"/>
  <c r="H96" i="49"/>
  <c r="J96" i="49" s="1"/>
  <c r="G96" i="49"/>
  <c r="I96" i="49" s="1"/>
  <c r="H97" i="49"/>
  <c r="J97" i="49" s="1"/>
  <c r="G97" i="49"/>
  <c r="I97" i="49" s="1"/>
  <c r="H100" i="49"/>
  <c r="J100" i="49" s="1"/>
  <c r="G100" i="49"/>
  <c r="I100" i="49" s="1"/>
  <c r="H101" i="49"/>
  <c r="J101" i="49" s="1"/>
  <c r="G101" i="49"/>
  <c r="I101" i="49" s="1"/>
  <c r="I102" i="49"/>
  <c r="H102" i="49"/>
  <c r="J102" i="49" s="1"/>
  <c r="G102" i="49"/>
  <c r="H103" i="49"/>
  <c r="J103" i="49" s="1"/>
  <c r="G103" i="49"/>
  <c r="I103" i="49" s="1"/>
  <c r="H106" i="49"/>
  <c r="J106" i="49" s="1"/>
  <c r="G106" i="49"/>
  <c r="I106" i="49" s="1"/>
  <c r="H107" i="49"/>
  <c r="J107" i="49" s="1"/>
  <c r="G107" i="49"/>
  <c r="I107" i="49" s="1"/>
  <c r="H108" i="49"/>
  <c r="J108" i="49" s="1"/>
  <c r="G108" i="49"/>
  <c r="I108" i="49" s="1"/>
  <c r="I111" i="49"/>
  <c r="H111" i="49"/>
  <c r="J111" i="49" s="1"/>
  <c r="G111" i="49"/>
  <c r="H112" i="49"/>
  <c r="J112" i="49" s="1"/>
  <c r="G112" i="49"/>
  <c r="I112" i="49" s="1"/>
  <c r="H113" i="49"/>
  <c r="J113" i="49" s="1"/>
  <c r="G113" i="49"/>
  <c r="I113" i="49" s="1"/>
  <c r="H114" i="49"/>
  <c r="J114" i="49" s="1"/>
  <c r="G114" i="49"/>
  <c r="I114" i="49" s="1"/>
  <c r="H115" i="49"/>
  <c r="J115" i="49" s="1"/>
  <c r="G115" i="49"/>
  <c r="I115" i="49" s="1"/>
  <c r="H116" i="49"/>
  <c r="J116" i="49" s="1"/>
  <c r="G116" i="49"/>
  <c r="I116" i="49" s="1"/>
  <c r="H117" i="49"/>
  <c r="J117" i="49" s="1"/>
  <c r="G117" i="49"/>
  <c r="I117" i="49" s="1"/>
  <c r="H118" i="49"/>
  <c r="J118" i="49" s="1"/>
  <c r="G118" i="49"/>
  <c r="I118" i="49" s="1"/>
  <c r="J119" i="49"/>
  <c r="I119" i="49"/>
  <c r="H119" i="49"/>
  <c r="G119" i="49"/>
  <c r="H120" i="49"/>
  <c r="J120" i="49" s="1"/>
  <c r="G120" i="49"/>
  <c r="I120" i="49" s="1"/>
  <c r="H121" i="49"/>
  <c r="J121" i="49" s="1"/>
  <c r="G121" i="49"/>
  <c r="I121" i="49" s="1"/>
  <c r="J122" i="49"/>
  <c r="I122" i="49"/>
  <c r="H122" i="49"/>
  <c r="G122" i="49"/>
  <c r="H123" i="49"/>
  <c r="J123" i="49" s="1"/>
  <c r="G123" i="49"/>
  <c r="I123" i="49" s="1"/>
  <c r="H124" i="49"/>
  <c r="J124" i="49" s="1"/>
  <c r="G124" i="49"/>
  <c r="I124" i="49" s="1"/>
  <c r="H125" i="49"/>
  <c r="J125" i="49" s="1"/>
  <c r="G125" i="49"/>
  <c r="I125" i="49" s="1"/>
  <c r="H128" i="49"/>
  <c r="J128" i="49" s="1"/>
  <c r="G128" i="49"/>
  <c r="I128" i="49" s="1"/>
  <c r="H129" i="49"/>
  <c r="J129" i="49" s="1"/>
  <c r="G129" i="49"/>
  <c r="I129" i="49" s="1"/>
  <c r="H132" i="49"/>
  <c r="J132" i="49" s="1"/>
  <c r="G132" i="49"/>
  <c r="I132" i="49" s="1"/>
  <c r="H133" i="49"/>
  <c r="J133" i="49" s="1"/>
  <c r="G133" i="49"/>
  <c r="I133" i="49" s="1"/>
  <c r="H134" i="49"/>
  <c r="J134" i="49" s="1"/>
  <c r="G134" i="49"/>
  <c r="I134" i="49" s="1"/>
  <c r="H135" i="49"/>
  <c r="J135" i="49" s="1"/>
  <c r="G135" i="49"/>
  <c r="I135" i="49" s="1"/>
  <c r="H138" i="49"/>
  <c r="J138" i="49" s="1"/>
  <c r="G138" i="49"/>
  <c r="I138" i="49" s="1"/>
  <c r="J139" i="49"/>
  <c r="I139" i="49"/>
  <c r="H139" i="49"/>
  <c r="G139" i="49"/>
  <c r="J140" i="49"/>
  <c r="I140" i="49"/>
  <c r="H140" i="49"/>
  <c r="G140" i="49"/>
  <c r="H141" i="49"/>
  <c r="J141" i="49" s="1"/>
  <c r="G141" i="49"/>
  <c r="I141" i="49" s="1"/>
  <c r="H144" i="49"/>
  <c r="J144" i="49" s="1"/>
  <c r="G144" i="49"/>
  <c r="I144" i="49" s="1"/>
  <c r="H145" i="49"/>
  <c r="J145" i="49" s="1"/>
  <c r="G145" i="49"/>
  <c r="I145" i="49" s="1"/>
  <c r="H146" i="49"/>
  <c r="J146" i="49" s="1"/>
  <c r="G146" i="49"/>
  <c r="I146" i="49" s="1"/>
  <c r="J147" i="49"/>
  <c r="I147" i="49"/>
  <c r="H147" i="49"/>
  <c r="G147" i="49"/>
  <c r="H148" i="49"/>
  <c r="J148" i="49" s="1"/>
  <c r="G148" i="49"/>
  <c r="I148" i="49" s="1"/>
  <c r="H149" i="49"/>
  <c r="J149" i="49" s="1"/>
  <c r="G149" i="49"/>
  <c r="I149" i="49" s="1"/>
  <c r="J150" i="49"/>
  <c r="I150" i="49"/>
  <c r="H150" i="49"/>
  <c r="G150" i="49"/>
  <c r="H151" i="49"/>
  <c r="J151" i="49" s="1"/>
  <c r="G151" i="49"/>
  <c r="I151" i="49" s="1"/>
  <c r="H154" i="49"/>
  <c r="J154" i="49" s="1"/>
  <c r="G154" i="49"/>
  <c r="I154" i="49" s="1"/>
  <c r="H155" i="49"/>
  <c r="J155" i="49" s="1"/>
  <c r="G155" i="49"/>
  <c r="I155" i="49" s="1"/>
  <c r="H156" i="49"/>
  <c r="J156" i="49" s="1"/>
  <c r="G156" i="49"/>
  <c r="I156" i="49" s="1"/>
  <c r="H157" i="49"/>
  <c r="J157" i="49" s="1"/>
  <c r="G157" i="49"/>
  <c r="I157"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H168" i="49"/>
  <c r="J168" i="49" s="1"/>
  <c r="G168" i="49"/>
  <c r="I168" i="49" s="1"/>
  <c r="H171" i="49"/>
  <c r="J171" i="49" s="1"/>
  <c r="G171" i="49"/>
  <c r="I171" i="49" s="1"/>
  <c r="H172" i="49"/>
  <c r="J172" i="49" s="1"/>
  <c r="G172" i="49"/>
  <c r="I172" i="49" s="1"/>
  <c r="H173" i="49"/>
  <c r="J173" i="49" s="1"/>
  <c r="G173" i="49"/>
  <c r="I173" i="49" s="1"/>
  <c r="H174" i="49"/>
  <c r="J174" i="49" s="1"/>
  <c r="G174" i="49"/>
  <c r="I174" i="49" s="1"/>
  <c r="H175" i="49"/>
  <c r="J175" i="49" s="1"/>
  <c r="G175" i="49"/>
  <c r="I175" i="49" s="1"/>
  <c r="H176" i="49"/>
  <c r="J176" i="49" s="1"/>
  <c r="G176" i="49"/>
  <c r="I176" i="49" s="1"/>
  <c r="H177" i="49"/>
  <c r="J177" i="49" s="1"/>
  <c r="G177" i="49"/>
  <c r="I177" i="49" s="1"/>
  <c r="H178" i="49"/>
  <c r="J178" i="49" s="1"/>
  <c r="G178" i="49"/>
  <c r="I178" i="49" s="1"/>
  <c r="I181" i="49"/>
  <c r="H181" i="49"/>
  <c r="J181" i="49" s="1"/>
  <c r="G181" i="49"/>
  <c r="H182" i="49"/>
  <c r="J182" i="49" s="1"/>
  <c r="G182" i="49"/>
  <c r="I182" i="49" s="1"/>
  <c r="H183" i="49"/>
  <c r="J183" i="49" s="1"/>
  <c r="G183" i="49"/>
  <c r="I183" i="49" s="1"/>
  <c r="H184" i="49"/>
  <c r="J184" i="49" s="1"/>
  <c r="G184" i="49"/>
  <c r="I184" i="49" s="1"/>
  <c r="H185" i="49"/>
  <c r="J185" i="49" s="1"/>
  <c r="G185" i="49"/>
  <c r="I185" i="49" s="1"/>
  <c r="H186" i="49"/>
  <c r="J186" i="49" s="1"/>
  <c r="G186" i="49"/>
  <c r="I186" i="49" s="1"/>
  <c r="H187" i="49"/>
  <c r="J187" i="49" s="1"/>
  <c r="G187" i="49"/>
  <c r="I187" i="49" s="1"/>
  <c r="J188" i="49"/>
  <c r="I188" i="49"/>
  <c r="H188" i="49"/>
  <c r="G188" i="49"/>
  <c r="H189" i="49"/>
  <c r="J189" i="49" s="1"/>
  <c r="G189" i="49"/>
  <c r="I189" i="49" s="1"/>
  <c r="J190" i="49"/>
  <c r="I190" i="49"/>
  <c r="H190" i="49"/>
  <c r="G190" i="49"/>
  <c r="H191" i="49"/>
  <c r="J191" i="49" s="1"/>
  <c r="G191" i="49"/>
  <c r="I191" i="49" s="1"/>
  <c r="H192" i="49"/>
  <c r="J192" i="49" s="1"/>
  <c r="G192" i="49"/>
  <c r="I192" i="49" s="1"/>
  <c r="H193" i="49"/>
  <c r="J193" i="49" s="1"/>
  <c r="G193" i="49"/>
  <c r="I193" i="49" s="1"/>
  <c r="H194" i="49"/>
  <c r="J194" i="49" s="1"/>
  <c r="G194" i="49"/>
  <c r="I194" i="49" s="1"/>
  <c r="H197" i="49"/>
  <c r="J197" i="49" s="1"/>
  <c r="G197" i="49"/>
  <c r="I197" i="49" s="1"/>
  <c r="I198" i="49"/>
  <c r="H198" i="49"/>
  <c r="J198" i="49" s="1"/>
  <c r="G198" i="49"/>
  <c r="J199" i="49"/>
  <c r="I199" i="49"/>
  <c r="H199" i="49"/>
  <c r="G199" i="49"/>
  <c r="J200" i="49"/>
  <c r="I200" i="49"/>
  <c r="H200" i="49"/>
  <c r="G200" i="49"/>
  <c r="J201" i="49"/>
  <c r="I201" i="49"/>
  <c r="H201" i="49"/>
  <c r="G201" i="49"/>
  <c r="H202" i="49"/>
  <c r="J202" i="49" s="1"/>
  <c r="G202" i="49"/>
  <c r="I202" i="49" s="1"/>
  <c r="I205" i="49"/>
  <c r="H205" i="49"/>
  <c r="J205" i="49" s="1"/>
  <c r="G205" i="49"/>
  <c r="I206" i="49"/>
  <c r="H206" i="49"/>
  <c r="J206" i="49" s="1"/>
  <c r="G206" i="49"/>
  <c r="I207" i="49"/>
  <c r="H207" i="49"/>
  <c r="J207" i="49" s="1"/>
  <c r="G207" i="49"/>
  <c r="H210" i="49"/>
  <c r="J210" i="49" s="1"/>
  <c r="G210" i="49"/>
  <c r="I210" i="49" s="1"/>
  <c r="H211" i="49"/>
  <c r="J211" i="49" s="1"/>
  <c r="G211" i="49"/>
  <c r="I211" i="49" s="1"/>
  <c r="H214" i="49"/>
  <c r="J214" i="49" s="1"/>
  <c r="G214" i="49"/>
  <c r="I214" i="49" s="1"/>
  <c r="H215" i="49"/>
  <c r="J215" i="49" s="1"/>
  <c r="G215" i="49"/>
  <c r="I215" i="49" s="1"/>
  <c r="H216" i="49"/>
  <c r="J216" i="49" s="1"/>
  <c r="G216" i="49"/>
  <c r="I216" i="49" s="1"/>
  <c r="H217" i="49"/>
  <c r="J217" i="49" s="1"/>
  <c r="G217" i="49"/>
  <c r="I217" i="49" s="1"/>
  <c r="H220" i="49"/>
  <c r="J220" i="49" s="1"/>
  <c r="G220" i="49"/>
  <c r="I220" i="49" s="1"/>
  <c r="H221" i="49"/>
  <c r="J221" i="49" s="1"/>
  <c r="G221" i="49"/>
  <c r="I221" i="49" s="1"/>
  <c r="H222" i="49"/>
  <c r="J222" i="49" s="1"/>
  <c r="G222" i="49"/>
  <c r="I222" i="49" s="1"/>
  <c r="H223" i="49"/>
  <c r="J223" i="49" s="1"/>
  <c r="G223" i="49"/>
  <c r="I223" i="49" s="1"/>
  <c r="I226" i="49"/>
  <c r="H226" i="49"/>
  <c r="J226" i="49" s="1"/>
  <c r="G226" i="49"/>
  <c r="I227" i="49"/>
  <c r="H227" i="49"/>
  <c r="J227" i="49" s="1"/>
  <c r="G227" i="49"/>
  <c r="H230" i="49"/>
  <c r="J230" i="49" s="1"/>
  <c r="G230" i="49"/>
  <c r="I230" i="49" s="1"/>
  <c r="H231" i="49"/>
  <c r="J231" i="49" s="1"/>
  <c r="G231" i="49"/>
  <c r="I231" i="49" s="1"/>
  <c r="H232" i="49"/>
  <c r="J232" i="49" s="1"/>
  <c r="G232" i="49"/>
  <c r="I232" i="49" s="1"/>
  <c r="H233" i="49"/>
  <c r="J233" i="49" s="1"/>
  <c r="G233" i="49"/>
  <c r="I233" i="49" s="1"/>
  <c r="H234" i="49"/>
  <c r="J234" i="49" s="1"/>
  <c r="G234" i="49"/>
  <c r="I234" i="49" s="1"/>
  <c r="H237" i="49"/>
  <c r="J237" i="49" s="1"/>
  <c r="G237" i="49"/>
  <c r="I237" i="49" s="1"/>
  <c r="H238" i="49"/>
  <c r="J238" i="49" s="1"/>
  <c r="G238" i="49"/>
  <c r="I238" i="49" s="1"/>
  <c r="I239" i="49"/>
  <c r="H239" i="49"/>
  <c r="J239" i="49" s="1"/>
  <c r="G239" i="49"/>
  <c r="H240" i="49"/>
  <c r="J240" i="49" s="1"/>
  <c r="G240" i="49"/>
  <c r="I240" i="49" s="1"/>
  <c r="H241" i="49"/>
  <c r="J241" i="49" s="1"/>
  <c r="G241" i="49"/>
  <c r="I241" i="49" s="1"/>
  <c r="I242" i="49"/>
  <c r="H242" i="49"/>
  <c r="J242" i="49" s="1"/>
  <c r="G242" i="49"/>
  <c r="I243" i="49"/>
  <c r="H243" i="49"/>
  <c r="J243" i="49" s="1"/>
  <c r="G243" i="49"/>
  <c r="H244" i="49"/>
  <c r="J244" i="49" s="1"/>
  <c r="G244" i="49"/>
  <c r="I244" i="49" s="1"/>
  <c r="H247" i="49"/>
  <c r="J247" i="49" s="1"/>
  <c r="G247" i="49"/>
  <c r="I247" i="49" s="1"/>
  <c r="H248" i="49"/>
  <c r="J248" i="49" s="1"/>
  <c r="G248" i="49"/>
  <c r="I248" i="49" s="1"/>
  <c r="H249" i="49"/>
  <c r="J249" i="49" s="1"/>
  <c r="G249" i="49"/>
  <c r="I249" i="49" s="1"/>
  <c r="H250" i="49"/>
  <c r="J250" i="49" s="1"/>
  <c r="G250" i="49"/>
  <c r="I250" i="49" s="1"/>
  <c r="H251" i="49"/>
  <c r="J251" i="49" s="1"/>
  <c r="G251" i="49"/>
  <c r="I251" i="49" s="1"/>
  <c r="H252" i="49"/>
  <c r="J252" i="49" s="1"/>
  <c r="G252" i="49"/>
  <c r="I252" i="49" s="1"/>
  <c r="H255" i="49"/>
  <c r="J255" i="49" s="1"/>
  <c r="G255" i="49"/>
  <c r="I255" i="49" s="1"/>
  <c r="H256" i="49"/>
  <c r="J256" i="49" s="1"/>
  <c r="G256" i="49"/>
  <c r="I256" i="49" s="1"/>
  <c r="H259" i="49"/>
  <c r="J259" i="49" s="1"/>
  <c r="G259" i="49"/>
  <c r="I259" i="49" s="1"/>
  <c r="H260" i="49"/>
  <c r="J260" i="49" s="1"/>
  <c r="G260" i="49"/>
  <c r="I260" i="49" s="1"/>
  <c r="J261" i="49"/>
  <c r="I261" i="49"/>
  <c r="H261" i="49"/>
  <c r="G261" i="49"/>
  <c r="H262" i="49"/>
  <c r="J262" i="49" s="1"/>
  <c r="G262" i="49"/>
  <c r="I262" i="49" s="1"/>
  <c r="H263" i="49"/>
  <c r="J263" i="49" s="1"/>
  <c r="G263" i="49"/>
  <c r="I263" i="49" s="1"/>
  <c r="H264" i="49"/>
  <c r="J264" i="49" s="1"/>
  <c r="G264" i="49"/>
  <c r="I264" i="49" s="1"/>
  <c r="H265" i="49"/>
  <c r="J265" i="49" s="1"/>
  <c r="G265" i="49"/>
  <c r="I265" i="49" s="1"/>
  <c r="H266" i="49"/>
  <c r="J266" i="49" s="1"/>
  <c r="G266" i="49"/>
  <c r="I266" i="49" s="1"/>
  <c r="H267" i="49"/>
  <c r="J267" i="49" s="1"/>
  <c r="G267" i="49"/>
  <c r="I267" i="49" s="1"/>
  <c r="H268" i="49"/>
  <c r="J268" i="49" s="1"/>
  <c r="G268" i="49"/>
  <c r="I268" i="49" s="1"/>
  <c r="J269" i="49"/>
  <c r="I269" i="49"/>
  <c r="H269" i="49"/>
  <c r="G269" i="49"/>
  <c r="H270" i="49"/>
  <c r="J270" i="49" s="1"/>
  <c r="G270" i="49"/>
  <c r="I270" i="49" s="1"/>
  <c r="H273" i="49"/>
  <c r="J273" i="49" s="1"/>
  <c r="G273" i="49"/>
  <c r="I273" i="49" s="1"/>
  <c r="I274" i="49"/>
  <c r="H274" i="49"/>
  <c r="J274" i="49" s="1"/>
  <c r="G274" i="49"/>
  <c r="H275" i="49"/>
  <c r="J275" i="49" s="1"/>
  <c r="G275" i="49"/>
  <c r="I275" i="49" s="1"/>
  <c r="J278" i="49"/>
  <c r="I278" i="49"/>
  <c r="H278" i="49"/>
  <c r="G278" i="49"/>
  <c r="H279" i="49"/>
  <c r="J279" i="49" s="1"/>
  <c r="G279" i="49"/>
  <c r="I279" i="49" s="1"/>
  <c r="H280" i="49"/>
  <c r="J280" i="49" s="1"/>
  <c r="G280" i="49"/>
  <c r="I280" i="49" s="1"/>
  <c r="H281" i="49"/>
  <c r="J281" i="49" s="1"/>
  <c r="G281" i="49"/>
  <c r="I281" i="49" s="1"/>
  <c r="H282" i="49"/>
  <c r="J282" i="49" s="1"/>
  <c r="G282" i="49"/>
  <c r="I282" i="49" s="1"/>
  <c r="H283" i="49"/>
  <c r="J283" i="49" s="1"/>
  <c r="G283" i="49"/>
  <c r="I283" i="49" s="1"/>
  <c r="H284" i="49"/>
  <c r="J284" i="49" s="1"/>
  <c r="G284" i="49"/>
  <c r="I284" i="49" s="1"/>
  <c r="H285" i="49"/>
  <c r="J285" i="49" s="1"/>
  <c r="G285" i="49"/>
  <c r="I285" i="49" s="1"/>
  <c r="H288" i="49"/>
  <c r="J288" i="49" s="1"/>
  <c r="G288" i="49"/>
  <c r="I288" i="49" s="1"/>
  <c r="J289" i="49"/>
  <c r="I289" i="49"/>
  <c r="H289" i="49"/>
  <c r="G289" i="49"/>
  <c r="J290" i="49"/>
  <c r="I290" i="49"/>
  <c r="H290" i="49"/>
  <c r="G290" i="49"/>
  <c r="H291" i="49"/>
  <c r="J291" i="49" s="1"/>
  <c r="G291" i="49"/>
  <c r="I291" i="49" s="1"/>
  <c r="H292" i="49"/>
  <c r="J292" i="49" s="1"/>
  <c r="G292" i="49"/>
  <c r="I292" i="49" s="1"/>
  <c r="H293" i="49"/>
  <c r="J293" i="49" s="1"/>
  <c r="G293" i="49"/>
  <c r="I293" i="49" s="1"/>
  <c r="H294" i="49"/>
  <c r="J294" i="49" s="1"/>
  <c r="G294" i="49"/>
  <c r="I294" i="49" s="1"/>
  <c r="H295" i="49"/>
  <c r="J295" i="49" s="1"/>
  <c r="G295" i="49"/>
  <c r="I295" i="49" s="1"/>
  <c r="I298" i="49"/>
  <c r="H298" i="49"/>
  <c r="J298" i="49" s="1"/>
  <c r="G298" i="49"/>
  <c r="H299" i="49"/>
  <c r="J299" i="49" s="1"/>
  <c r="G299" i="49"/>
  <c r="I299" i="49" s="1"/>
  <c r="I300" i="49"/>
  <c r="H300" i="49"/>
  <c r="J300" i="49" s="1"/>
  <c r="G300" i="49"/>
  <c r="H301" i="49"/>
  <c r="J301" i="49" s="1"/>
  <c r="G301" i="49"/>
  <c r="I301" i="49" s="1"/>
  <c r="H302" i="49"/>
  <c r="J302" i="49" s="1"/>
  <c r="G302" i="49"/>
  <c r="I302" i="49" s="1"/>
  <c r="I303" i="49"/>
  <c r="H303" i="49"/>
  <c r="J303" i="49" s="1"/>
  <c r="G303" i="49"/>
  <c r="H304" i="49"/>
  <c r="J304" i="49" s="1"/>
  <c r="G304" i="49"/>
  <c r="I304" i="49" s="1"/>
  <c r="H305" i="49"/>
  <c r="J305" i="49" s="1"/>
  <c r="G305" i="49"/>
  <c r="I305" i="49" s="1"/>
  <c r="H306" i="49"/>
  <c r="J306" i="49" s="1"/>
  <c r="G306" i="49"/>
  <c r="I306" i="49" s="1"/>
  <c r="H307" i="49"/>
  <c r="J307" i="49" s="1"/>
  <c r="G307" i="49"/>
  <c r="I307" i="49" s="1"/>
  <c r="H308" i="49"/>
  <c r="J308" i="49" s="1"/>
  <c r="G308" i="49"/>
  <c r="I308" i="49" s="1"/>
  <c r="H309" i="49"/>
  <c r="J309" i="49" s="1"/>
  <c r="G309" i="49"/>
  <c r="I309" i="49" s="1"/>
  <c r="H312" i="49"/>
  <c r="J312" i="49" s="1"/>
  <c r="G312" i="49"/>
  <c r="I312" i="49" s="1"/>
  <c r="H313" i="49"/>
  <c r="J313" i="49" s="1"/>
  <c r="G313" i="49"/>
  <c r="I313" i="49" s="1"/>
  <c r="H314" i="49"/>
  <c r="J314" i="49" s="1"/>
  <c r="G314" i="49"/>
  <c r="I314" i="49" s="1"/>
  <c r="H317" i="49"/>
  <c r="J317" i="49" s="1"/>
  <c r="G317" i="49"/>
  <c r="I317" i="49" s="1"/>
  <c r="H318" i="49"/>
  <c r="J318" i="49" s="1"/>
  <c r="G318" i="49"/>
  <c r="I318" i="49" s="1"/>
  <c r="H321" i="49"/>
  <c r="J321" i="49" s="1"/>
  <c r="G321" i="49"/>
  <c r="I321" i="49" s="1"/>
  <c r="H322" i="49"/>
  <c r="J322" i="49" s="1"/>
  <c r="G322" i="49"/>
  <c r="I322" i="49" s="1"/>
  <c r="H323" i="49"/>
  <c r="J323" i="49" s="1"/>
  <c r="G323" i="49"/>
  <c r="I323" i="49" s="1"/>
  <c r="H326" i="49"/>
  <c r="J326" i="49" s="1"/>
  <c r="G326" i="49"/>
  <c r="I326" i="49" s="1"/>
  <c r="H327" i="49"/>
  <c r="J327" i="49" s="1"/>
  <c r="G327" i="49"/>
  <c r="I327" i="49" s="1"/>
  <c r="H328" i="49"/>
  <c r="J328" i="49" s="1"/>
  <c r="G328" i="49"/>
  <c r="I328" i="49" s="1"/>
  <c r="I329" i="49"/>
  <c r="H329" i="49"/>
  <c r="J329" i="49" s="1"/>
  <c r="G329" i="49"/>
  <c r="H330" i="49"/>
  <c r="J330" i="49" s="1"/>
  <c r="G330" i="49"/>
  <c r="I330" i="49" s="1"/>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J340" i="49"/>
  <c r="I340" i="49"/>
  <c r="H340" i="49"/>
  <c r="G340" i="49"/>
  <c r="H341" i="49"/>
  <c r="J341" i="49" s="1"/>
  <c r="G341" i="49"/>
  <c r="I341" i="49" s="1"/>
  <c r="H342" i="49"/>
  <c r="J342" i="49" s="1"/>
  <c r="G342" i="49"/>
  <c r="I342" i="49" s="1"/>
  <c r="H343" i="49"/>
  <c r="J343" i="49" s="1"/>
  <c r="G343" i="49"/>
  <c r="I343" i="49" s="1"/>
  <c r="H344" i="49"/>
  <c r="J344" i="49" s="1"/>
  <c r="G344" i="49"/>
  <c r="I344" i="49" s="1"/>
  <c r="H345" i="49"/>
  <c r="J345" i="49" s="1"/>
  <c r="G345" i="49"/>
  <c r="I345" i="49" s="1"/>
  <c r="I348" i="49"/>
  <c r="H348" i="49"/>
  <c r="J348" i="49" s="1"/>
  <c r="G348" i="49"/>
  <c r="I349" i="49"/>
  <c r="H349" i="49"/>
  <c r="J349" i="49" s="1"/>
  <c r="G349" i="49"/>
  <c r="H352" i="49"/>
  <c r="J352" i="49" s="1"/>
  <c r="G352" i="49"/>
  <c r="I352" i="49" s="1"/>
  <c r="I353" i="49"/>
  <c r="H353" i="49"/>
  <c r="J353" i="49" s="1"/>
  <c r="G353" i="49"/>
  <c r="H354" i="49"/>
  <c r="J354" i="49" s="1"/>
  <c r="G354" i="49"/>
  <c r="I354" i="49" s="1"/>
  <c r="H355" i="49"/>
  <c r="J355" i="49" s="1"/>
  <c r="G355" i="49"/>
  <c r="I355" i="49" s="1"/>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J362" i="49"/>
  <c r="I362" i="49"/>
  <c r="H362" i="49"/>
  <c r="G362" i="49"/>
  <c r="H363" i="49"/>
  <c r="J363" i="49" s="1"/>
  <c r="G363" i="49"/>
  <c r="I363" i="49" s="1"/>
  <c r="H364" i="49"/>
  <c r="J364" i="49" s="1"/>
  <c r="G364" i="49"/>
  <c r="I364" i="49" s="1"/>
  <c r="H365" i="49"/>
  <c r="J365" i="49" s="1"/>
  <c r="G365" i="49"/>
  <c r="I365" i="49" s="1"/>
  <c r="H366" i="49"/>
  <c r="J366" i="49" s="1"/>
  <c r="G366" i="49"/>
  <c r="I366" i="49" s="1"/>
  <c r="H367" i="49"/>
  <c r="J367" i="49" s="1"/>
  <c r="G367" i="49"/>
  <c r="I367" i="49" s="1"/>
  <c r="H368" i="49"/>
  <c r="J368" i="49" s="1"/>
  <c r="G368" i="49"/>
  <c r="I368" i="49" s="1"/>
  <c r="I369" i="49"/>
  <c r="H369" i="49"/>
  <c r="J369" i="49" s="1"/>
  <c r="G369" i="49"/>
  <c r="H370" i="49"/>
  <c r="J370" i="49" s="1"/>
  <c r="G370" i="49"/>
  <c r="I370" i="49" s="1"/>
  <c r="H371" i="49"/>
  <c r="J371" i="49" s="1"/>
  <c r="G371" i="49"/>
  <c r="I371" i="49" s="1"/>
  <c r="H372" i="49"/>
  <c r="J372" i="49" s="1"/>
  <c r="G372" i="49"/>
  <c r="I372" i="49" s="1"/>
  <c r="I373" i="49"/>
  <c r="H373" i="49"/>
  <c r="J373" i="49" s="1"/>
  <c r="G373" i="49"/>
  <c r="H374" i="49"/>
  <c r="J374" i="49" s="1"/>
  <c r="G374" i="49"/>
  <c r="I374" i="49" s="1"/>
  <c r="H377" i="49"/>
  <c r="J377" i="49" s="1"/>
  <c r="G377" i="49"/>
  <c r="I377" i="49" s="1"/>
  <c r="H378" i="49"/>
  <c r="J378" i="49" s="1"/>
  <c r="G378" i="49"/>
  <c r="I378" i="49" s="1"/>
  <c r="H379" i="49"/>
  <c r="J379" i="49" s="1"/>
  <c r="G379" i="49"/>
  <c r="I379" i="49" s="1"/>
  <c r="I382" i="49"/>
  <c r="H382" i="49"/>
  <c r="J382" i="49" s="1"/>
  <c r="G382" i="49"/>
  <c r="H383" i="49"/>
  <c r="J383" i="49" s="1"/>
  <c r="G383" i="49"/>
  <c r="I383" i="49" s="1"/>
  <c r="H384" i="49"/>
  <c r="J384" i="49" s="1"/>
  <c r="G384" i="49"/>
  <c r="I384" i="49" s="1"/>
  <c r="H385" i="49"/>
  <c r="J385" i="49" s="1"/>
  <c r="G385" i="49"/>
  <c r="I385" i="49" s="1"/>
  <c r="H386" i="49"/>
  <c r="J386" i="49" s="1"/>
  <c r="G386" i="49"/>
  <c r="I386" i="49" s="1"/>
  <c r="H387" i="49"/>
  <c r="J387" i="49" s="1"/>
  <c r="G387" i="49"/>
  <c r="I387" i="49" s="1"/>
  <c r="I388" i="49"/>
  <c r="H388" i="49"/>
  <c r="J388" i="49" s="1"/>
  <c r="G388" i="49"/>
  <c r="H389" i="49"/>
  <c r="J389" i="49" s="1"/>
  <c r="G389" i="49"/>
  <c r="I389" i="49" s="1"/>
  <c r="H390" i="49"/>
  <c r="J390" i="49" s="1"/>
  <c r="G390" i="49"/>
  <c r="I390" i="49" s="1"/>
  <c r="H393" i="49"/>
  <c r="J393" i="49" s="1"/>
  <c r="G393" i="49"/>
  <c r="I393" i="49" s="1"/>
  <c r="H394" i="49"/>
  <c r="J394" i="49" s="1"/>
  <c r="G394" i="49"/>
  <c r="I394" i="49" s="1"/>
  <c r="H395" i="49"/>
  <c r="J395" i="49" s="1"/>
  <c r="G395" i="49"/>
  <c r="I395" i="49" s="1"/>
  <c r="H396" i="49"/>
  <c r="J396" i="49" s="1"/>
  <c r="G396" i="49"/>
  <c r="I396"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6" i="49"/>
  <c r="J406" i="49" s="1"/>
  <c r="G406" i="49"/>
  <c r="I406" i="49" s="1"/>
  <c r="H407" i="49"/>
  <c r="J407" i="49" s="1"/>
  <c r="G407" i="49"/>
  <c r="I407" i="49" s="1"/>
  <c r="H408" i="49"/>
  <c r="J408" i="49" s="1"/>
  <c r="G408" i="49"/>
  <c r="I408" i="49" s="1"/>
  <c r="H409" i="49"/>
  <c r="J409" i="49" s="1"/>
  <c r="G409" i="49"/>
  <c r="I409" i="49" s="1"/>
  <c r="H410" i="49"/>
  <c r="J410" i="49" s="1"/>
  <c r="G410" i="49"/>
  <c r="I410" i="49" s="1"/>
  <c r="H411" i="49"/>
  <c r="J411" i="49" s="1"/>
  <c r="G411" i="49"/>
  <c r="I411" i="49" s="1"/>
  <c r="H412" i="49"/>
  <c r="J412" i="49" s="1"/>
  <c r="G412" i="49"/>
  <c r="I412" i="49" s="1"/>
  <c r="H413" i="49"/>
  <c r="J413" i="49" s="1"/>
  <c r="G413" i="49"/>
  <c r="I413" i="49" s="1"/>
  <c r="H414" i="49"/>
  <c r="J414" i="49" s="1"/>
  <c r="G414" i="49"/>
  <c r="I414" i="49" s="1"/>
  <c r="H415" i="49"/>
  <c r="J415" i="49" s="1"/>
  <c r="G415" i="49"/>
  <c r="I415" i="49" s="1"/>
  <c r="I418" i="49"/>
  <c r="H418" i="49"/>
  <c r="J418" i="49" s="1"/>
  <c r="G418" i="49"/>
  <c r="I419" i="49"/>
  <c r="H419" i="49"/>
  <c r="J419" i="49" s="1"/>
  <c r="G419" i="49"/>
  <c r="H422" i="49"/>
  <c r="J422" i="49" s="1"/>
  <c r="G422" i="49"/>
  <c r="I422" i="49" s="1"/>
  <c r="I423" i="49"/>
  <c r="H423" i="49"/>
  <c r="J423" i="49" s="1"/>
  <c r="G423" i="49"/>
  <c r="H424" i="49"/>
  <c r="J424" i="49" s="1"/>
  <c r="G424" i="49"/>
  <c r="I424" i="49" s="1"/>
  <c r="H425" i="49"/>
  <c r="J425" i="49" s="1"/>
  <c r="G425" i="49"/>
  <c r="I425" i="49" s="1"/>
  <c r="H426" i="49"/>
  <c r="J426" i="49" s="1"/>
  <c r="G426" i="49"/>
  <c r="I426" i="49" s="1"/>
  <c r="H427" i="49"/>
  <c r="J427" i="49" s="1"/>
  <c r="G427" i="49"/>
  <c r="I427" i="49" s="1"/>
  <c r="H428" i="49"/>
  <c r="J428" i="49" s="1"/>
  <c r="G428" i="49"/>
  <c r="I428" i="49" s="1"/>
  <c r="H429" i="49"/>
  <c r="J429" i="49" s="1"/>
  <c r="G429" i="49"/>
  <c r="I429" i="49" s="1"/>
  <c r="H430" i="49"/>
  <c r="J430" i="49" s="1"/>
  <c r="G430" i="49"/>
  <c r="I430" i="49" s="1"/>
  <c r="H431" i="49"/>
  <c r="J431" i="49" s="1"/>
  <c r="G431" i="49"/>
  <c r="I431" i="49" s="1"/>
  <c r="H432" i="49"/>
  <c r="J432" i="49" s="1"/>
  <c r="G432" i="49"/>
  <c r="I432" i="49" s="1"/>
  <c r="H435" i="49"/>
  <c r="J435" i="49" s="1"/>
  <c r="G435" i="49"/>
  <c r="I435" i="49" s="1"/>
  <c r="H436" i="49"/>
  <c r="J436" i="49" s="1"/>
  <c r="G436" i="49"/>
  <c r="I436" i="49" s="1"/>
  <c r="I437" i="49"/>
  <c r="H437" i="49"/>
  <c r="J437" i="49" s="1"/>
  <c r="G437" i="49"/>
  <c r="H438" i="49"/>
  <c r="J438" i="49" s="1"/>
  <c r="G438" i="49"/>
  <c r="I438" i="49" s="1"/>
  <c r="H439" i="49"/>
  <c r="J439" i="49" s="1"/>
  <c r="G439" i="49"/>
  <c r="I439" i="49" s="1"/>
  <c r="J440" i="49"/>
  <c r="I440" i="49"/>
  <c r="H440" i="49"/>
  <c r="G440" i="49"/>
  <c r="H441" i="49"/>
  <c r="J441" i="49" s="1"/>
  <c r="G441" i="49"/>
  <c r="I441" i="49" s="1"/>
  <c r="H442" i="49"/>
  <c r="J442" i="49" s="1"/>
  <c r="G442" i="49"/>
  <c r="I442" i="49" s="1"/>
  <c r="H443" i="49"/>
  <c r="J443" i="49" s="1"/>
  <c r="G443" i="49"/>
  <c r="I443" i="49" s="1"/>
  <c r="H446" i="49"/>
  <c r="J446" i="49" s="1"/>
  <c r="G446" i="49"/>
  <c r="I446"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I452" i="49"/>
  <c r="H452" i="49"/>
  <c r="J452" i="49" s="1"/>
  <c r="G452" i="49"/>
  <c r="J453" i="49"/>
  <c r="I453" i="49"/>
  <c r="H453" i="49"/>
  <c r="G453" i="49"/>
  <c r="H454" i="49"/>
  <c r="J454" i="49" s="1"/>
  <c r="G454" i="49"/>
  <c r="I454" i="49" s="1"/>
  <c r="H457" i="49"/>
  <c r="J457" i="49" s="1"/>
  <c r="G457" i="49"/>
  <c r="I457" i="49" s="1"/>
  <c r="I458" i="49"/>
  <c r="H458" i="49"/>
  <c r="J458" i="49" s="1"/>
  <c r="G458" i="49"/>
  <c r="I459" i="49"/>
  <c r="H459" i="49"/>
  <c r="J459" i="49" s="1"/>
  <c r="G459" i="49"/>
  <c r="H460" i="49"/>
  <c r="J460" i="49" s="1"/>
  <c r="G460" i="49"/>
  <c r="I460" i="49" s="1"/>
  <c r="I463" i="49"/>
  <c r="H463" i="49"/>
  <c r="J463" i="49" s="1"/>
  <c r="G463" i="49"/>
  <c r="H464" i="49"/>
  <c r="J464" i="49" s="1"/>
  <c r="G464" i="49"/>
  <c r="I464" i="49" s="1"/>
  <c r="H465" i="49"/>
  <c r="J465" i="49" s="1"/>
  <c r="G465" i="49"/>
  <c r="I465" i="49" s="1"/>
  <c r="H466" i="49"/>
  <c r="J466" i="49" s="1"/>
  <c r="G466" i="49"/>
  <c r="I466" i="49" s="1"/>
  <c r="H467" i="49"/>
  <c r="J467" i="49" s="1"/>
  <c r="G467" i="49"/>
  <c r="I467" i="49" s="1"/>
  <c r="H468" i="49"/>
  <c r="J468" i="49" s="1"/>
  <c r="G468" i="49"/>
  <c r="I468" i="49" s="1"/>
  <c r="I469" i="49"/>
  <c r="H469" i="49"/>
  <c r="J469" i="49" s="1"/>
  <c r="G469" i="49"/>
  <c r="H470" i="49"/>
  <c r="J470" i="49" s="1"/>
  <c r="G470" i="49"/>
  <c r="I470" i="49" s="1"/>
  <c r="H471" i="49"/>
  <c r="J471" i="49" s="1"/>
  <c r="G471" i="49"/>
  <c r="I471" i="49" s="1"/>
  <c r="I472" i="49"/>
  <c r="H472" i="49"/>
  <c r="J472" i="49" s="1"/>
  <c r="G472" i="49"/>
  <c r="H473" i="49"/>
  <c r="J473" i="49" s="1"/>
  <c r="G473" i="49"/>
  <c r="I473" i="49" s="1"/>
  <c r="I476" i="49"/>
  <c r="H476" i="49"/>
  <c r="J476" i="49" s="1"/>
  <c r="G476" i="49"/>
  <c r="I477" i="49"/>
  <c r="H477" i="49"/>
  <c r="J477" i="49" s="1"/>
  <c r="G477" i="49"/>
  <c r="I478" i="49"/>
  <c r="H478" i="49"/>
  <c r="J478" i="49" s="1"/>
  <c r="G478" i="49"/>
  <c r="I479" i="49"/>
  <c r="H479" i="49"/>
  <c r="J479" i="49" s="1"/>
  <c r="G479" i="49"/>
  <c r="H482" i="49"/>
  <c r="J482" i="49" s="1"/>
  <c r="G482" i="49"/>
  <c r="I482" i="49" s="1"/>
  <c r="H483" i="49"/>
  <c r="J483" i="49" s="1"/>
  <c r="G483" i="49"/>
  <c r="I483" i="49" s="1"/>
  <c r="H486" i="49"/>
  <c r="J486" i="49" s="1"/>
  <c r="G486" i="49"/>
  <c r="I486" i="49" s="1"/>
  <c r="J487" i="49"/>
  <c r="I487" i="49"/>
  <c r="H487" i="49"/>
  <c r="G487" i="49"/>
  <c r="H488" i="49"/>
  <c r="J488" i="49" s="1"/>
  <c r="G488" i="49"/>
  <c r="I488" i="49" s="1"/>
  <c r="H489" i="49"/>
  <c r="J489" i="49" s="1"/>
  <c r="G489" i="49"/>
  <c r="I489" i="49" s="1"/>
  <c r="H490" i="49"/>
  <c r="J490" i="49" s="1"/>
  <c r="G490" i="49"/>
  <c r="I490" i="49" s="1"/>
  <c r="I491" i="49"/>
  <c r="H491" i="49"/>
  <c r="J491" i="49" s="1"/>
  <c r="G491" i="49"/>
  <c r="J492" i="49"/>
  <c r="I492" i="49"/>
  <c r="H492" i="49"/>
  <c r="G492" i="49"/>
  <c r="H493" i="49"/>
  <c r="J493" i="49" s="1"/>
  <c r="G493" i="49"/>
  <c r="I493" i="49" s="1"/>
  <c r="H494" i="49"/>
  <c r="J494" i="49" s="1"/>
  <c r="G494" i="49"/>
  <c r="I494" i="49" s="1"/>
  <c r="H497" i="49"/>
  <c r="J497" i="49" s="1"/>
  <c r="G497" i="49"/>
  <c r="I497" i="49" s="1"/>
  <c r="H498" i="49"/>
  <c r="J498" i="49" s="1"/>
  <c r="G498" i="49"/>
  <c r="I498" i="49" s="1"/>
  <c r="H499" i="49"/>
  <c r="J499" i="49" s="1"/>
  <c r="G499" i="49"/>
  <c r="I499" i="49" s="1"/>
  <c r="H500" i="49"/>
  <c r="J500" i="49" s="1"/>
  <c r="G500" i="49"/>
  <c r="I500" i="49" s="1"/>
  <c r="I501" i="49"/>
  <c r="H501" i="49"/>
  <c r="J501" i="49" s="1"/>
  <c r="G501" i="49"/>
  <c r="H502" i="49"/>
  <c r="J502" i="49" s="1"/>
  <c r="G502" i="49"/>
  <c r="I502" i="49" s="1"/>
  <c r="H505" i="49"/>
  <c r="J505" i="49" s="1"/>
  <c r="G505" i="49"/>
  <c r="I505"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H513" i="49"/>
  <c r="J513" i="49" s="1"/>
  <c r="G513" i="49"/>
  <c r="I513" i="49" s="1"/>
  <c r="H516" i="49"/>
  <c r="J516" i="49" s="1"/>
  <c r="G516" i="49"/>
  <c r="I516" i="49" s="1"/>
  <c r="H517" i="49"/>
  <c r="J517" i="49" s="1"/>
  <c r="G517" i="49"/>
  <c r="I517" i="49" s="1"/>
  <c r="H518" i="49"/>
  <c r="J518" i="49" s="1"/>
  <c r="G518" i="49"/>
  <c r="I518" i="49" s="1"/>
  <c r="I519" i="49"/>
  <c r="H519" i="49"/>
  <c r="J519" i="49" s="1"/>
  <c r="G519" i="49"/>
  <c r="H520" i="49"/>
  <c r="J520" i="49" s="1"/>
  <c r="G520" i="49"/>
  <c r="I520" i="49" s="1"/>
  <c r="H521" i="49"/>
  <c r="J521" i="49" s="1"/>
  <c r="G521" i="49"/>
  <c r="I521" i="49" s="1"/>
  <c r="H522" i="49"/>
  <c r="J522" i="49" s="1"/>
  <c r="G522" i="49"/>
  <c r="I522" i="49" s="1"/>
  <c r="H525" i="49"/>
  <c r="J525" i="49" s="1"/>
  <c r="G525" i="49"/>
  <c r="I525" i="49" s="1"/>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H534" i="49"/>
  <c r="J534" i="49" s="1"/>
  <c r="G534" i="49"/>
  <c r="I534" i="49" s="1"/>
  <c r="H535" i="49"/>
  <c r="J535" i="49" s="1"/>
  <c r="G535" i="49"/>
  <c r="I535" i="49" s="1"/>
  <c r="H536" i="49"/>
  <c r="J536" i="49" s="1"/>
  <c r="G536" i="49"/>
  <c r="I536" i="49" s="1"/>
  <c r="H537" i="49"/>
  <c r="J537" i="49" s="1"/>
  <c r="G537" i="49"/>
  <c r="I537" i="49" s="1"/>
  <c r="H538" i="49"/>
  <c r="J538" i="49" s="1"/>
  <c r="G538" i="49"/>
  <c r="I538" i="49" s="1"/>
  <c r="H539" i="49"/>
  <c r="J539" i="49" s="1"/>
  <c r="G539" i="49"/>
  <c r="I539" i="49" s="1"/>
  <c r="I540" i="49"/>
  <c r="H540" i="49"/>
  <c r="J540" i="49" s="1"/>
  <c r="G540" i="49"/>
  <c r="I541" i="49"/>
  <c r="H541" i="49"/>
  <c r="J541" i="49" s="1"/>
  <c r="G541" i="49"/>
  <c r="H542" i="49"/>
  <c r="J542" i="49" s="1"/>
  <c r="G542" i="49"/>
  <c r="I542" i="49" s="1"/>
  <c r="H543" i="49"/>
  <c r="J543" i="49" s="1"/>
  <c r="G543" i="49"/>
  <c r="I543" i="49" s="1"/>
  <c r="H544" i="49"/>
  <c r="J544" i="49" s="1"/>
  <c r="G544" i="49"/>
  <c r="I544" i="49" s="1"/>
  <c r="H545" i="49"/>
  <c r="J545" i="49" s="1"/>
  <c r="G545" i="49"/>
  <c r="I545" i="49" s="1"/>
  <c r="H546" i="49"/>
  <c r="J546" i="49" s="1"/>
  <c r="G546" i="49"/>
  <c r="I546" i="49" s="1"/>
  <c r="J547" i="49"/>
  <c r="I547" i="49"/>
  <c r="H547" i="49"/>
  <c r="G547" i="49"/>
  <c r="H548" i="49"/>
  <c r="J548" i="49" s="1"/>
  <c r="G548" i="49"/>
  <c r="I548" i="49" s="1"/>
  <c r="H551" i="49"/>
  <c r="J551" i="49" s="1"/>
  <c r="G551" i="49"/>
  <c r="I551" i="49" s="1"/>
  <c r="H552" i="49"/>
  <c r="J552" i="49" s="1"/>
  <c r="G552" i="49"/>
  <c r="I552" i="49" s="1"/>
  <c r="H553" i="49"/>
  <c r="J553" i="49" s="1"/>
  <c r="G553" i="49"/>
  <c r="I553" i="49" s="1"/>
  <c r="H556" i="49"/>
  <c r="J556" i="49" s="1"/>
  <c r="G556" i="49"/>
  <c r="I556" i="49" s="1"/>
  <c r="I557" i="49"/>
  <c r="H557" i="49"/>
  <c r="J557" i="49" s="1"/>
  <c r="G557" i="49"/>
  <c r="H558" i="49"/>
  <c r="J558" i="49" s="1"/>
  <c r="G558" i="49"/>
  <c r="I558" i="49" s="1"/>
  <c r="H559" i="49"/>
  <c r="J559" i="49" s="1"/>
  <c r="G559" i="49"/>
  <c r="I559" i="49" s="1"/>
  <c r="J560" i="49"/>
  <c r="I560" i="49"/>
  <c r="H560" i="49"/>
  <c r="G560" i="49"/>
  <c r="I561" i="49"/>
  <c r="H561" i="49"/>
  <c r="J561" i="49" s="1"/>
  <c r="G561" i="49"/>
  <c r="H562" i="49"/>
  <c r="J562" i="49" s="1"/>
  <c r="G562" i="49"/>
  <c r="I562" i="49" s="1"/>
  <c r="J563" i="49"/>
  <c r="I563" i="49"/>
  <c r="H563" i="49"/>
  <c r="G563" i="49"/>
  <c r="H564" i="49"/>
  <c r="J564" i="49" s="1"/>
  <c r="G564" i="49"/>
  <c r="I564" i="49" s="1"/>
  <c r="H565" i="49"/>
  <c r="J565" i="49" s="1"/>
  <c r="G565" i="49"/>
  <c r="I565" i="49" s="1"/>
  <c r="H566" i="49"/>
  <c r="J566" i="49" s="1"/>
  <c r="G566" i="49"/>
  <c r="I566" i="49" s="1"/>
  <c r="H567" i="49"/>
  <c r="J567" i="49" s="1"/>
  <c r="G567" i="49"/>
  <c r="I567" i="49" s="1"/>
  <c r="J568" i="49"/>
  <c r="I568" i="49"/>
  <c r="H568" i="49"/>
  <c r="G568" i="49"/>
  <c r="H569" i="49"/>
  <c r="J569" i="49" s="1"/>
  <c r="G569" i="49"/>
  <c r="I569" i="49" s="1"/>
  <c r="H570" i="49"/>
  <c r="J570" i="49" s="1"/>
  <c r="G570" i="49"/>
  <c r="I570" i="49" s="1"/>
  <c r="H571" i="49"/>
  <c r="J571" i="49" s="1"/>
  <c r="G571" i="49"/>
  <c r="I571" i="49" s="1"/>
  <c r="H572" i="49"/>
  <c r="J572" i="49" s="1"/>
  <c r="G572" i="49"/>
  <c r="I572" i="49" s="1"/>
  <c r="H573" i="49"/>
  <c r="J573" i="49" s="1"/>
  <c r="G573" i="49"/>
  <c r="I573" i="49" s="1"/>
  <c r="H574" i="49"/>
  <c r="J574" i="49" s="1"/>
  <c r="G574" i="49"/>
  <c r="I574" i="49" s="1"/>
  <c r="J575" i="49"/>
  <c r="I575" i="49"/>
  <c r="H575" i="49"/>
  <c r="G575" i="49"/>
  <c r="H576" i="49"/>
  <c r="J576" i="49" s="1"/>
  <c r="G576" i="49"/>
  <c r="I576" i="49" s="1"/>
  <c r="H579" i="49"/>
  <c r="J579" i="49" s="1"/>
  <c r="G579" i="49"/>
  <c r="I579" i="49" s="1"/>
  <c r="H580" i="49"/>
  <c r="J580" i="49" s="1"/>
  <c r="G580" i="49"/>
  <c r="I580" i="49" s="1"/>
  <c r="H581" i="49"/>
  <c r="J581" i="49" s="1"/>
  <c r="G581" i="49"/>
  <c r="I581" i="49" s="1"/>
  <c r="H582" i="49"/>
  <c r="J582" i="49" s="1"/>
  <c r="G582" i="49"/>
  <c r="I582" i="49" s="1"/>
  <c r="H583" i="49"/>
  <c r="J583" i="49" s="1"/>
  <c r="G583" i="49"/>
  <c r="I583" i="49" s="1"/>
  <c r="H584" i="49"/>
  <c r="J584" i="49" s="1"/>
  <c r="G584" i="49"/>
  <c r="I584" i="49" s="1"/>
  <c r="H585" i="49"/>
  <c r="J585" i="49" s="1"/>
  <c r="G585" i="49"/>
  <c r="I585" i="49" s="1"/>
  <c r="H588" i="49"/>
  <c r="J588" i="49" s="1"/>
  <c r="G588" i="49"/>
  <c r="I588" i="49" s="1"/>
  <c r="H589" i="49"/>
  <c r="J589" i="49" s="1"/>
  <c r="G589" i="49"/>
  <c r="I589" i="49" s="1"/>
  <c r="H590" i="49"/>
  <c r="J590" i="49" s="1"/>
  <c r="G590" i="49"/>
  <c r="I590" i="49" s="1"/>
  <c r="H593" i="49"/>
  <c r="J593" i="49" s="1"/>
  <c r="G593" i="49"/>
  <c r="I593" i="49" s="1"/>
  <c r="H594" i="49"/>
  <c r="J594" i="49" s="1"/>
  <c r="G594" i="49"/>
  <c r="I594"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H32" i="56"/>
  <c r="I29" i="56" s="1"/>
  <c r="F32" i="56"/>
  <c r="G30" i="56" s="1"/>
  <c r="D32" i="56"/>
  <c r="E29" i="56" s="1"/>
  <c r="B32" i="56"/>
  <c r="C30"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K26" i="57"/>
  <c r="J26" i="57"/>
  <c r="H28" i="57"/>
  <c r="I25" i="57" s="1"/>
  <c r="F28" i="57"/>
  <c r="G26" i="57" s="1"/>
  <c r="D28" i="57"/>
  <c r="E25" i="57" s="1"/>
  <c r="B28" i="57"/>
  <c r="C26"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5" i="58" s="1"/>
  <c r="B48" i="58"/>
  <c r="C46"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H50" i="50"/>
  <c r="I48" i="50" s="1"/>
  <c r="F50" i="50"/>
  <c r="G48" i="50" s="1"/>
  <c r="D50" i="50"/>
  <c r="E48" i="50" s="1"/>
  <c r="B50" i="50"/>
  <c r="C48"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K21" i="53"/>
  <c r="J21" i="53"/>
  <c r="H23" i="53"/>
  <c r="I20" i="53" s="1"/>
  <c r="F23" i="53"/>
  <c r="G21" i="53" s="1"/>
  <c r="D23" i="53"/>
  <c r="E21" i="53" s="1"/>
  <c r="B23" i="53"/>
  <c r="C21" i="53" s="1"/>
  <c r="K7" i="53"/>
  <c r="J7"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5" i="53" s="1"/>
  <c r="B38" i="53"/>
  <c r="C36" i="53" s="1"/>
  <c r="K26" i="53"/>
  <c r="J26"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6" i="53" s="1"/>
  <c r="B58" i="53"/>
  <c r="C56" i="53" s="1"/>
  <c r="K41" i="53"/>
  <c r="J41" i="53"/>
  <c r="I60" i="53"/>
  <c r="G60" i="53"/>
  <c r="E60" i="53"/>
  <c r="C60" i="53"/>
  <c r="B5" i="54"/>
  <c r="D5" i="54" s="1"/>
  <c r="H5" i="54" s="1"/>
  <c r="K8" i="54"/>
  <c r="J8" i="54"/>
  <c r="K9" i="54"/>
  <c r="J9" i="54"/>
  <c r="K10" i="54"/>
  <c r="J10" i="54"/>
  <c r="K11" i="54"/>
  <c r="J11" i="54"/>
  <c r="K12" i="54"/>
  <c r="J12" i="54"/>
  <c r="K13" i="54"/>
  <c r="J13" i="54"/>
  <c r="H15" i="54"/>
  <c r="I11" i="54" s="1"/>
  <c r="F15" i="54"/>
  <c r="G13" i="54" s="1"/>
  <c r="D15" i="54"/>
  <c r="E13" i="54" s="1"/>
  <c r="B15" i="54"/>
  <c r="C13" i="54" s="1"/>
  <c r="K7" i="54"/>
  <c r="J7" i="54"/>
  <c r="H20" i="54"/>
  <c r="K20" i="54" s="1"/>
  <c r="F20" i="54"/>
  <c r="G20" i="54" s="1"/>
  <c r="D20" i="54"/>
  <c r="J20" i="54" s="1"/>
  <c r="B20" i="54"/>
  <c r="C20" i="54" s="1"/>
  <c r="K18" i="54"/>
  <c r="J18" i="54"/>
  <c r="K24" i="54"/>
  <c r="J24" i="54"/>
  <c r="K25" i="54"/>
  <c r="J25" i="54"/>
  <c r="K26" i="54"/>
  <c r="J26" i="54"/>
  <c r="H28" i="54"/>
  <c r="I26" i="54" s="1"/>
  <c r="F28" i="54"/>
  <c r="G26" i="54" s="1"/>
  <c r="D28" i="54"/>
  <c r="E26" i="54" s="1"/>
  <c r="B28" i="54"/>
  <c r="C26" i="54" s="1"/>
  <c r="K23" i="54"/>
  <c r="J23" i="54"/>
  <c r="K32" i="54"/>
  <c r="J32" i="54"/>
  <c r="K33" i="54"/>
  <c r="J33" i="54"/>
  <c r="K34" i="54"/>
  <c r="J34" i="54"/>
  <c r="K35" i="54"/>
  <c r="J35" i="54"/>
  <c r="K36" i="54"/>
  <c r="J36" i="54"/>
  <c r="K37" i="54"/>
  <c r="J37" i="54"/>
  <c r="K38" i="54"/>
  <c r="J38" i="54"/>
  <c r="K39" i="54"/>
  <c r="J39" i="54"/>
  <c r="K40" i="54"/>
  <c r="J40" i="54"/>
  <c r="H42" i="54"/>
  <c r="I39" i="54" s="1"/>
  <c r="F42" i="54"/>
  <c r="G40" i="54" s="1"/>
  <c r="D42" i="54"/>
  <c r="E39" i="54" s="1"/>
  <c r="B42" i="54"/>
  <c r="C40" i="54" s="1"/>
  <c r="K31" i="54"/>
  <c r="J31" i="54"/>
  <c r="K46" i="54"/>
  <c r="J46" i="54"/>
  <c r="K47" i="54"/>
  <c r="J47" i="54"/>
  <c r="K48" i="54"/>
  <c r="J48" i="54"/>
  <c r="K49" i="54"/>
  <c r="J49" i="54"/>
  <c r="K50" i="54"/>
  <c r="J50" i="54"/>
  <c r="K51" i="54"/>
  <c r="J51" i="54"/>
  <c r="K52" i="54"/>
  <c r="J52" i="54"/>
  <c r="K53" i="54"/>
  <c r="J53" i="54"/>
  <c r="H55" i="54"/>
  <c r="I52" i="54" s="1"/>
  <c r="F55" i="54"/>
  <c r="G53" i="54" s="1"/>
  <c r="D55" i="54"/>
  <c r="E52" i="54" s="1"/>
  <c r="B55" i="54"/>
  <c r="C53" i="54" s="1"/>
  <c r="K45" i="54"/>
  <c r="J45"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K76" i="54"/>
  <c r="J76" i="54"/>
  <c r="H78" i="54"/>
  <c r="I75" i="54" s="1"/>
  <c r="F78" i="54"/>
  <c r="G76" i="54" s="1"/>
  <c r="D78" i="54"/>
  <c r="E75" i="54" s="1"/>
  <c r="B78" i="54"/>
  <c r="C76" i="54" s="1"/>
  <c r="K58" i="54"/>
  <c r="J58" i="54"/>
  <c r="I80" i="54"/>
  <c r="G80" i="54"/>
  <c r="E80" i="54"/>
  <c r="C80"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9" i="55" s="1"/>
  <c r="F22" i="55"/>
  <c r="G20" i="55" s="1"/>
  <c r="D22" i="55"/>
  <c r="E20"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K48" i="55"/>
  <c r="J48" i="55"/>
  <c r="K49" i="55"/>
  <c r="J49" i="55"/>
  <c r="K50" i="55"/>
  <c r="J50" i="55"/>
  <c r="K51" i="55"/>
  <c r="J51" i="55"/>
  <c r="H53" i="55"/>
  <c r="I49" i="55" s="1"/>
  <c r="F53" i="55"/>
  <c r="G51" i="55" s="1"/>
  <c r="D53" i="55"/>
  <c r="E49" i="55" s="1"/>
  <c r="B53" i="55"/>
  <c r="C51" i="55" s="1"/>
  <c r="K29" i="55"/>
  <c r="J29" i="55"/>
  <c r="K57" i="55"/>
  <c r="J57" i="55"/>
  <c r="K58" i="55"/>
  <c r="J58" i="55"/>
  <c r="K59" i="55"/>
  <c r="J59" i="55"/>
  <c r="K60" i="55"/>
  <c r="J60" i="55"/>
  <c r="K61" i="55"/>
  <c r="J61" i="55"/>
  <c r="K62" i="55"/>
  <c r="J62" i="55"/>
  <c r="K63" i="55"/>
  <c r="J63" i="55"/>
  <c r="K64" i="55"/>
  <c r="J64" i="55"/>
  <c r="K65" i="55"/>
  <c r="J65" i="55"/>
  <c r="K66" i="55"/>
  <c r="J66" i="55"/>
  <c r="H68" i="55"/>
  <c r="I64" i="55" s="1"/>
  <c r="F68" i="55"/>
  <c r="G66" i="55" s="1"/>
  <c r="D68" i="55"/>
  <c r="E66" i="55" s="1"/>
  <c r="B68" i="55"/>
  <c r="C66" i="55" s="1"/>
  <c r="K56" i="55"/>
  <c r="J56" i="55"/>
  <c r="I70" i="55"/>
  <c r="G70" i="55"/>
  <c r="E70" i="55"/>
  <c r="C70" i="55"/>
  <c r="J70" i="55"/>
  <c r="K70" i="55"/>
  <c r="B73" i="55"/>
  <c r="D73" i="55" s="1"/>
  <c r="H73" i="55" s="1"/>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K90" i="55"/>
  <c r="J90" i="55"/>
  <c r="K91" i="55"/>
  <c r="J91" i="55"/>
  <c r="K92" i="55"/>
  <c r="J92" i="55"/>
  <c r="K93" i="55"/>
  <c r="J93" i="55"/>
  <c r="K94" i="55"/>
  <c r="J94" i="55"/>
  <c r="K95" i="55"/>
  <c r="J95" i="55"/>
  <c r="H97" i="55"/>
  <c r="I94" i="55" s="1"/>
  <c r="F97" i="55"/>
  <c r="G95" i="55" s="1"/>
  <c r="D97" i="55"/>
  <c r="E94" i="55" s="1"/>
  <c r="B97" i="55"/>
  <c r="C95" i="55" s="1"/>
  <c r="K75" i="55"/>
  <c r="J75"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0" i="55" s="1"/>
  <c r="F114" i="55"/>
  <c r="G112" i="55" s="1"/>
  <c r="D114" i="55"/>
  <c r="E112" i="55" s="1"/>
  <c r="B114" i="55"/>
  <c r="C112" i="55" s="1"/>
  <c r="K100" i="55"/>
  <c r="J100" i="55"/>
  <c r="I116" i="55"/>
  <c r="G116" i="55"/>
  <c r="E116" i="55"/>
  <c r="C116" i="55"/>
  <c r="J116" i="55"/>
  <c r="K116" i="55"/>
  <c r="B119" i="55"/>
  <c r="D119" i="55" s="1"/>
  <c r="H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K144" i="55"/>
  <c r="J144" i="55"/>
  <c r="K145" i="55"/>
  <c r="J145" i="55"/>
  <c r="H147" i="55"/>
  <c r="I144" i="55" s="1"/>
  <c r="F147" i="55"/>
  <c r="G145" i="55" s="1"/>
  <c r="D147" i="55"/>
  <c r="E144" i="55" s="1"/>
  <c r="B147" i="55"/>
  <c r="C145" i="55" s="1"/>
  <c r="K121" i="55"/>
  <c r="J121"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6" i="55" s="1"/>
  <c r="F169" i="55"/>
  <c r="G167" i="55" s="1"/>
  <c r="D169" i="55"/>
  <c r="E166" i="55" s="1"/>
  <c r="B169" i="55"/>
  <c r="C167" i="55" s="1"/>
  <c r="K150" i="55"/>
  <c r="J150" i="55"/>
  <c r="I171" i="55"/>
  <c r="G171" i="55"/>
  <c r="E171" i="55"/>
  <c r="C171" i="55"/>
  <c r="J171" i="55"/>
  <c r="K171" i="55"/>
  <c r="B174" i="55"/>
  <c r="D174" i="55" s="1"/>
  <c r="H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K192" i="55"/>
  <c r="J192" i="55"/>
  <c r="H194" i="55"/>
  <c r="I192" i="55" s="1"/>
  <c r="F194" i="55"/>
  <c r="G192" i="55" s="1"/>
  <c r="D194" i="55"/>
  <c r="E192" i="55" s="1"/>
  <c r="B194" i="55"/>
  <c r="C192" i="55" s="1"/>
  <c r="K182" i="55"/>
  <c r="J182" i="55"/>
  <c r="I196" i="55"/>
  <c r="G196" i="55"/>
  <c r="E196" i="55"/>
  <c r="C196" i="55"/>
  <c r="J196" i="55"/>
  <c r="K196" i="55"/>
  <c r="I200" i="55"/>
  <c r="G200" i="55"/>
  <c r="E200" i="55"/>
  <c r="C200" i="55"/>
  <c r="E198" i="55"/>
  <c r="H198" i="55"/>
  <c r="I198" i="55" s="1"/>
  <c r="F198" i="55"/>
  <c r="G198" i="55" s="1"/>
  <c r="D198" i="55"/>
  <c r="B198" i="55"/>
  <c r="C198" i="55" s="1"/>
  <c r="K200" i="55"/>
  <c r="J200" i="55"/>
  <c r="K202" i="55"/>
  <c r="J202" i="55"/>
  <c r="I202" i="55"/>
  <c r="G202" i="55"/>
  <c r="E202" i="55"/>
  <c r="C202" i="55"/>
  <c r="B5" i="48"/>
  <c r="D5" i="48" s="1"/>
  <c r="H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K39" i="48"/>
  <c r="J39" i="48"/>
  <c r="H41" i="48"/>
  <c r="I38" i="48" s="1"/>
  <c r="F41" i="48"/>
  <c r="G39" i="48" s="1"/>
  <c r="D41" i="48"/>
  <c r="E37" i="48" s="1"/>
  <c r="B41" i="48"/>
  <c r="C39" i="48" s="1"/>
  <c r="K36" i="48"/>
  <c r="J36" i="48"/>
  <c r="I43" i="48"/>
  <c r="G43" i="48"/>
  <c r="E43" i="48"/>
  <c r="C43" i="48"/>
  <c r="J43" i="48"/>
  <c r="K43" i="48"/>
  <c r="B46" i="48"/>
  <c r="D46" i="48" s="1"/>
  <c r="H46" i="48" s="1"/>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K66" i="48"/>
  <c r="J66" i="48"/>
  <c r="H68" i="48"/>
  <c r="I66" i="48" s="1"/>
  <c r="F68" i="48"/>
  <c r="G66" i="48" s="1"/>
  <c r="D68" i="48"/>
  <c r="E66" i="48" s="1"/>
  <c r="B68" i="48"/>
  <c r="C66" i="48" s="1"/>
  <c r="K48" i="48"/>
  <c r="J48" i="48"/>
  <c r="K72" i="48"/>
  <c r="J72" i="48"/>
  <c r="K73" i="48"/>
  <c r="J73" i="48"/>
  <c r="K74" i="48"/>
  <c r="J74" i="48"/>
  <c r="K75" i="48"/>
  <c r="J75" i="48"/>
  <c r="K76" i="48"/>
  <c r="J76" i="48"/>
  <c r="K77" i="48"/>
  <c r="J77" i="48"/>
  <c r="K78" i="48"/>
  <c r="J78" i="48"/>
  <c r="K79" i="48"/>
  <c r="J79" i="48"/>
  <c r="H81" i="48"/>
  <c r="I78" i="48" s="1"/>
  <c r="F81" i="48"/>
  <c r="G79" i="48" s="1"/>
  <c r="D81" i="48"/>
  <c r="E78" i="48" s="1"/>
  <c r="B81" i="48"/>
  <c r="C79" i="48" s="1"/>
  <c r="K71" i="48"/>
  <c r="J71" i="48"/>
  <c r="I83" i="48"/>
  <c r="G83" i="48"/>
  <c r="E83" i="48"/>
  <c r="C83" i="48"/>
  <c r="J83" i="48"/>
  <c r="K83" i="48"/>
  <c r="D86" i="48"/>
  <c r="H86" i="48" s="1"/>
  <c r="B86" i="48"/>
  <c r="F86" i="48" s="1"/>
  <c r="K89" i="48"/>
  <c r="J89" i="48"/>
  <c r="K90" i="48"/>
  <c r="J90" i="48"/>
  <c r="K91" i="48"/>
  <c r="J91" i="48"/>
  <c r="K92" i="48"/>
  <c r="J92" i="48"/>
  <c r="K93" i="48"/>
  <c r="J93" i="48"/>
  <c r="K94" i="48"/>
  <c r="J94" i="48"/>
  <c r="K95" i="48"/>
  <c r="J95" i="48"/>
  <c r="K96" i="48"/>
  <c r="J96" i="48"/>
  <c r="K97" i="48"/>
  <c r="J97" i="48"/>
  <c r="K98" i="48"/>
  <c r="J98" i="48"/>
  <c r="H100" i="48"/>
  <c r="I97" i="48" s="1"/>
  <c r="F100" i="48"/>
  <c r="G98" i="48" s="1"/>
  <c r="D100" i="48"/>
  <c r="E97" i="48" s="1"/>
  <c r="B100" i="48"/>
  <c r="C98" i="48" s="1"/>
  <c r="K88" i="48"/>
  <c r="J88" i="48"/>
  <c r="K104" i="48"/>
  <c r="J104" i="48"/>
  <c r="K105" i="48"/>
  <c r="J105" i="48"/>
  <c r="K106" i="48"/>
  <c r="J106" i="48"/>
  <c r="K107" i="48"/>
  <c r="J107" i="48"/>
  <c r="K108" i="48"/>
  <c r="J108" i="48"/>
  <c r="K109" i="48"/>
  <c r="J109" i="48"/>
  <c r="K110" i="48"/>
  <c r="J110" i="48"/>
  <c r="K111" i="48"/>
  <c r="J111" i="48"/>
  <c r="K112" i="48"/>
  <c r="J112" i="48"/>
  <c r="K113" i="48"/>
  <c r="J113" i="48"/>
  <c r="K114" i="48"/>
  <c r="J114" i="48"/>
  <c r="K115" i="48"/>
  <c r="J115" i="48"/>
  <c r="K116" i="48"/>
  <c r="J116" i="48"/>
  <c r="K117" i="48"/>
  <c r="J117" i="48"/>
  <c r="H119" i="48"/>
  <c r="I116" i="48" s="1"/>
  <c r="F119" i="48"/>
  <c r="G117" i="48" s="1"/>
  <c r="D119" i="48"/>
  <c r="E116" i="48" s="1"/>
  <c r="B119" i="48"/>
  <c r="C117" i="48" s="1"/>
  <c r="K103" i="48"/>
  <c r="J103" i="48"/>
  <c r="I121" i="48"/>
  <c r="G121" i="48"/>
  <c r="E121" i="48"/>
  <c r="C121" i="48"/>
  <c r="J121" i="48"/>
  <c r="K121" i="48"/>
  <c r="D124" i="48"/>
  <c r="H124" i="48" s="1"/>
  <c r="B124" i="48"/>
  <c r="F124" i="48" s="1"/>
  <c r="K127" i="48"/>
  <c r="J127" i="48"/>
  <c r="K128" i="48"/>
  <c r="J128" i="48"/>
  <c r="H130" i="48"/>
  <c r="I127" i="48" s="1"/>
  <c r="F130" i="48"/>
  <c r="G128" i="48" s="1"/>
  <c r="D130" i="48"/>
  <c r="E127" i="48" s="1"/>
  <c r="B130" i="48"/>
  <c r="C128" i="48" s="1"/>
  <c r="K126" i="48"/>
  <c r="J126" i="48"/>
  <c r="K134" i="48"/>
  <c r="J134" i="48"/>
  <c r="K135" i="48"/>
  <c r="J135" i="48"/>
  <c r="K136" i="48"/>
  <c r="J136" i="48"/>
  <c r="K137" i="48"/>
  <c r="J137" i="48"/>
  <c r="K138" i="48"/>
  <c r="J138" i="48"/>
  <c r="K139" i="48"/>
  <c r="J139" i="48"/>
  <c r="K140" i="48"/>
  <c r="J140" i="48"/>
  <c r="K141" i="48"/>
  <c r="J141" i="48"/>
  <c r="K142" i="48"/>
  <c r="J142" i="48"/>
  <c r="K143" i="48"/>
  <c r="J143" i="48"/>
  <c r="H145" i="48"/>
  <c r="I142" i="48" s="1"/>
  <c r="F145" i="48"/>
  <c r="G143" i="48" s="1"/>
  <c r="D145" i="48"/>
  <c r="E142" i="48" s="1"/>
  <c r="B145" i="48"/>
  <c r="C143" i="48" s="1"/>
  <c r="K133" i="48"/>
  <c r="J133" i="48"/>
  <c r="I147" i="48"/>
  <c r="G147" i="48"/>
  <c r="E147" i="48"/>
  <c r="C147" i="48"/>
  <c r="J147" i="48"/>
  <c r="K147" i="48"/>
  <c r="D150" i="48"/>
  <c r="H150" i="48" s="1"/>
  <c r="B150" i="48"/>
  <c r="F150" i="48" s="1"/>
  <c r="H154" i="48"/>
  <c r="K154" i="48" s="1"/>
  <c r="F154" i="48"/>
  <c r="G154" i="48" s="1"/>
  <c r="D154" i="48"/>
  <c r="J154" i="48" s="1"/>
  <c r="B154" i="48"/>
  <c r="C154" i="48" s="1"/>
  <c r="K152" i="48"/>
  <c r="J152" i="48"/>
  <c r="K158" i="48"/>
  <c r="J158" i="48"/>
  <c r="K159" i="48"/>
  <c r="J159" i="48"/>
  <c r="K160" i="48"/>
  <c r="J160" i="48"/>
  <c r="K161" i="48"/>
  <c r="J161" i="48"/>
  <c r="K162" i="48"/>
  <c r="J162" i="48"/>
  <c r="K163" i="48"/>
  <c r="J163" i="48"/>
  <c r="K164" i="48"/>
  <c r="J164" i="48"/>
  <c r="K165" i="48"/>
  <c r="J165" i="48"/>
  <c r="K166" i="48"/>
  <c r="J166" i="48"/>
  <c r="K167" i="48"/>
  <c r="J167" i="48"/>
  <c r="K168" i="48"/>
  <c r="J168" i="48"/>
  <c r="H170" i="48"/>
  <c r="I167" i="48" s="1"/>
  <c r="F170" i="48"/>
  <c r="G168" i="48" s="1"/>
  <c r="D170" i="48"/>
  <c r="E165" i="48" s="1"/>
  <c r="B170" i="48"/>
  <c r="C168" i="48" s="1"/>
  <c r="K157" i="48"/>
  <c r="J157" i="48"/>
  <c r="I172" i="48"/>
  <c r="G172" i="48"/>
  <c r="E172" i="48"/>
  <c r="C172" i="48"/>
  <c r="K172" i="48"/>
  <c r="J172" i="48"/>
  <c r="B175" i="48"/>
  <c r="D175" i="48" s="1"/>
  <c r="H175" i="48" s="1"/>
  <c r="K178" i="48"/>
  <c r="J178" i="48"/>
  <c r="K179" i="48"/>
  <c r="J179" i="48"/>
  <c r="K180" i="48"/>
  <c r="J180" i="48"/>
  <c r="K181" i="48"/>
  <c r="J181" i="48"/>
  <c r="K182" i="48"/>
  <c r="J182" i="48"/>
  <c r="K183" i="48"/>
  <c r="J183" i="48"/>
  <c r="K184" i="48"/>
  <c r="J184" i="48"/>
  <c r="H186" i="48"/>
  <c r="I183" i="48" s="1"/>
  <c r="F186" i="48"/>
  <c r="G184" i="48" s="1"/>
  <c r="D186" i="48"/>
  <c r="E183" i="48" s="1"/>
  <c r="B186" i="48"/>
  <c r="C184" i="48" s="1"/>
  <c r="K177" i="48"/>
  <c r="J177" i="48"/>
  <c r="K190" i="48"/>
  <c r="J190" i="48"/>
  <c r="K191" i="48"/>
  <c r="J191" i="48"/>
  <c r="K192" i="48"/>
  <c r="J192" i="48"/>
  <c r="K193" i="48"/>
  <c r="J193" i="48"/>
  <c r="H195" i="48"/>
  <c r="I191" i="48" s="1"/>
  <c r="F195" i="48"/>
  <c r="G193" i="48" s="1"/>
  <c r="D195" i="48"/>
  <c r="E193" i="48" s="1"/>
  <c r="B195" i="48"/>
  <c r="C193" i="48" s="1"/>
  <c r="K189" i="48"/>
  <c r="J189" i="48"/>
  <c r="I197" i="48"/>
  <c r="G197" i="48"/>
  <c r="E197" i="48"/>
  <c r="C197" i="48"/>
  <c r="J197" i="48"/>
  <c r="K197" i="48"/>
  <c r="B200" i="48"/>
  <c r="F200" i="48" s="1"/>
  <c r="K203" i="48"/>
  <c r="J203" i="48"/>
  <c r="K204" i="48"/>
  <c r="J204" i="48"/>
  <c r="K205" i="48"/>
  <c r="J205" i="48"/>
  <c r="K206" i="48"/>
  <c r="J206" i="48"/>
  <c r="K207" i="48"/>
  <c r="J207" i="48"/>
  <c r="K208" i="48"/>
  <c r="J208" i="48"/>
  <c r="K209" i="48"/>
  <c r="J209" i="48"/>
  <c r="K210" i="48"/>
  <c r="J210" i="48"/>
  <c r="K211" i="48"/>
  <c r="J211" i="48"/>
  <c r="H213" i="48"/>
  <c r="I210" i="48" s="1"/>
  <c r="F213" i="48"/>
  <c r="G211" i="48" s="1"/>
  <c r="D213" i="48"/>
  <c r="E211" i="48" s="1"/>
  <c r="B213" i="48"/>
  <c r="C211" i="48" s="1"/>
  <c r="K202" i="48"/>
  <c r="J202" i="48"/>
  <c r="K217" i="48"/>
  <c r="J217" i="48"/>
  <c r="K218" i="48"/>
  <c r="J218" i="48"/>
  <c r="K219" i="48"/>
  <c r="J219" i="48"/>
  <c r="K220" i="48"/>
  <c r="J220" i="48"/>
  <c r="K221" i="48"/>
  <c r="J221" i="48"/>
  <c r="K222" i="48"/>
  <c r="J222" i="48"/>
  <c r="K223" i="48"/>
  <c r="J223" i="48"/>
  <c r="K224" i="48"/>
  <c r="J224" i="48"/>
  <c r="K225" i="48"/>
  <c r="J225" i="48"/>
  <c r="K226" i="48"/>
  <c r="J226" i="48"/>
  <c r="K227" i="48"/>
  <c r="J227" i="48"/>
  <c r="K228" i="48"/>
  <c r="J228" i="48"/>
  <c r="K229" i="48"/>
  <c r="J229" i="48"/>
  <c r="K230" i="48"/>
  <c r="J230" i="48"/>
  <c r="K231" i="48"/>
  <c r="J231" i="48"/>
  <c r="K232" i="48"/>
  <c r="J232" i="48"/>
  <c r="H234" i="48"/>
  <c r="I231" i="48" s="1"/>
  <c r="F234" i="48"/>
  <c r="G232" i="48" s="1"/>
  <c r="D234" i="48"/>
  <c r="E231" i="48" s="1"/>
  <c r="B234" i="48"/>
  <c r="C232" i="48" s="1"/>
  <c r="K216" i="48"/>
  <c r="J216" i="48"/>
  <c r="K238" i="48"/>
  <c r="J238" i="48"/>
  <c r="K239" i="48"/>
  <c r="J239" i="48"/>
  <c r="K240" i="48"/>
  <c r="J240" i="48"/>
  <c r="K241" i="48"/>
  <c r="J241" i="48"/>
  <c r="K242" i="48"/>
  <c r="J242" i="48"/>
  <c r="K243" i="48"/>
  <c r="J243" i="48"/>
  <c r="K244" i="48"/>
  <c r="J244" i="48"/>
  <c r="K245" i="48"/>
  <c r="J245" i="48"/>
  <c r="K246" i="48"/>
  <c r="J246" i="48"/>
  <c r="K247" i="48"/>
  <c r="J247" i="48"/>
  <c r="K248" i="48"/>
  <c r="J248" i="48"/>
  <c r="K249" i="48"/>
  <c r="J249" i="48"/>
  <c r="H251" i="48"/>
  <c r="I249" i="48" s="1"/>
  <c r="F251" i="48"/>
  <c r="G249" i="48" s="1"/>
  <c r="D251" i="48"/>
  <c r="E249" i="48" s="1"/>
  <c r="B251" i="48"/>
  <c r="C249" i="48" s="1"/>
  <c r="K237" i="48"/>
  <c r="J237" i="48"/>
  <c r="I253" i="48"/>
  <c r="G253" i="48"/>
  <c r="E253" i="48"/>
  <c r="C253" i="48"/>
  <c r="J253" i="48"/>
  <c r="K253" i="48"/>
  <c r="I257" i="48"/>
  <c r="G257" i="48"/>
  <c r="E257" i="48"/>
  <c r="C257" i="48"/>
  <c r="H255" i="48"/>
  <c r="I255" i="48" s="1"/>
  <c r="F255" i="48"/>
  <c r="G255" i="48" s="1"/>
  <c r="D255" i="48"/>
  <c r="E255" i="48" s="1"/>
  <c r="B255" i="48"/>
  <c r="C255" i="48" s="1"/>
  <c r="K257" i="48"/>
  <c r="J257" i="48"/>
  <c r="K259" i="48"/>
  <c r="J259" i="48"/>
  <c r="I259" i="48"/>
  <c r="G259" i="48"/>
  <c r="E259" i="48"/>
  <c r="C259" i="48"/>
  <c r="K198" i="55"/>
  <c r="K80" i="54"/>
  <c r="J80" i="54"/>
  <c r="K60" i="53"/>
  <c r="J60"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I23" i="47"/>
  <c r="H23" i="47"/>
  <c r="J23" i="47" s="1"/>
  <c r="G23" i="47"/>
  <c r="H24" i="47"/>
  <c r="J24" i="47" s="1"/>
  <c r="G24" i="47"/>
  <c r="I24" i="47" s="1"/>
  <c r="H32" i="47"/>
  <c r="J32" i="47" s="1"/>
  <c r="G32" i="47"/>
  <c r="I32" i="47" s="1"/>
  <c r="H33" i="47"/>
  <c r="J33" i="47" s="1"/>
  <c r="G33" i="47"/>
  <c r="I33" i="47" s="1"/>
  <c r="H34" i="47"/>
  <c r="J34" i="47" s="1"/>
  <c r="G34" i="47"/>
  <c r="I34" i="47" s="1"/>
  <c r="H35" i="47"/>
  <c r="J35" i="47" s="1"/>
  <c r="G35" i="47"/>
  <c r="I35" i="47" s="1"/>
  <c r="H25" i="46"/>
  <c r="E25" i="46"/>
  <c r="J25" i="46" s="1"/>
  <c r="D25" i="46"/>
  <c r="C25" i="46"/>
  <c r="I25" i="46" s="1"/>
  <c r="B25" i="46"/>
  <c r="G25" i="46" s="1"/>
  <c r="H19" i="46"/>
  <c r="E19" i="46"/>
  <c r="J19" i="46" s="1"/>
  <c r="D19" i="46"/>
  <c r="C19" i="46"/>
  <c r="B19" i="46"/>
  <c r="G19" i="46" s="1"/>
  <c r="H13" i="46"/>
  <c r="E13" i="46"/>
  <c r="J13" i="46" s="1"/>
  <c r="D13" i="46"/>
  <c r="C13" i="46"/>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J7" i="26"/>
  <c r="I7" i="26"/>
  <c r="H7" i="26"/>
  <c r="G7" i="26"/>
  <c r="I8" i="26"/>
  <c r="H8" i="26"/>
  <c r="J8" i="26" s="1"/>
  <c r="G8" i="26"/>
  <c r="H9" i="26"/>
  <c r="J9" i="26" s="1"/>
  <c r="G9" i="26"/>
  <c r="I9" i="26" s="1"/>
  <c r="H10" i="26"/>
  <c r="J10" i="26" s="1"/>
  <c r="G10" i="26"/>
  <c r="I10" i="26" s="1"/>
  <c r="H11" i="26"/>
  <c r="J11" i="26" s="1"/>
  <c r="G11" i="26"/>
  <c r="I11" i="26" s="1"/>
  <c r="J12" i="26"/>
  <c r="I12" i="26"/>
  <c r="H12" i="26"/>
  <c r="G12" i="26"/>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I24" i="26"/>
  <c r="H24" i="26"/>
  <c r="J24" i="26" s="1"/>
  <c r="G24" i="26"/>
  <c r="H25" i="26"/>
  <c r="J25" i="26" s="1"/>
  <c r="G25" i="26"/>
  <c r="I25" i="26" s="1"/>
  <c r="I26" i="26"/>
  <c r="H26" i="26"/>
  <c r="J26" i="26" s="1"/>
  <c r="G26" i="26"/>
  <c r="H27" i="26"/>
  <c r="J27" i="26" s="1"/>
  <c r="G27" i="26"/>
  <c r="I27" i="26" s="1"/>
  <c r="H28" i="26"/>
  <c r="J28" i="26" s="1"/>
  <c r="G28" i="26"/>
  <c r="I28" i="26" s="1"/>
  <c r="H29" i="26"/>
  <c r="J29" i="26" s="1"/>
  <c r="G29" i="26"/>
  <c r="I29" i="26" s="1"/>
  <c r="H30" i="26"/>
  <c r="J30" i="26" s="1"/>
  <c r="G30" i="26"/>
  <c r="I30" i="26" s="1"/>
  <c r="I31" i="26"/>
  <c r="H31" i="26"/>
  <c r="J31" i="26" s="1"/>
  <c r="G31" i="26"/>
  <c r="H32" i="26"/>
  <c r="J32" i="26" s="1"/>
  <c r="G32" i="26"/>
  <c r="I32" i="26" s="1"/>
  <c r="H33" i="26"/>
  <c r="J33" i="26" s="1"/>
  <c r="G33" i="26"/>
  <c r="I33" i="26" s="1"/>
  <c r="H34" i="26"/>
  <c r="J34" i="26" s="1"/>
  <c r="G34" i="26"/>
  <c r="I34" i="26" s="1"/>
  <c r="H35" i="26"/>
  <c r="J35" i="26" s="1"/>
  <c r="G35" i="26"/>
  <c r="I35" i="26" s="1"/>
  <c r="H36" i="26"/>
  <c r="J36" i="26" s="1"/>
  <c r="G36" i="26"/>
  <c r="I36" i="26" s="1"/>
  <c r="I37" i="26"/>
  <c r="H37" i="26"/>
  <c r="J37" i="26" s="1"/>
  <c r="G37" i="26"/>
  <c r="H38" i="26"/>
  <c r="J38" i="26" s="1"/>
  <c r="G38" i="26"/>
  <c r="I38" i="26" s="1"/>
  <c r="H39" i="26"/>
  <c r="J39" i="26" s="1"/>
  <c r="G39" i="26"/>
  <c r="I39" i="26" s="1"/>
  <c r="H40" i="26"/>
  <c r="J40" i="26" s="1"/>
  <c r="G40" i="26"/>
  <c r="I40" i="26" s="1"/>
  <c r="H41" i="26"/>
  <c r="J41" i="26" s="1"/>
  <c r="G41" i="26"/>
  <c r="I41" i="26" s="1"/>
  <c r="H42" i="26"/>
  <c r="J42" i="26" s="1"/>
  <c r="G42" i="26"/>
  <c r="I42" i="26" s="1"/>
  <c r="I43" i="26"/>
  <c r="H43" i="26"/>
  <c r="J43" i="26" s="1"/>
  <c r="G43" i="26"/>
  <c r="H44" i="26"/>
  <c r="J44" i="26" s="1"/>
  <c r="G44" i="26"/>
  <c r="I44" i="26" s="1"/>
  <c r="H45" i="26"/>
  <c r="J45" i="26" s="1"/>
  <c r="G45" i="26"/>
  <c r="I45" i="26" s="1"/>
  <c r="H46" i="26"/>
  <c r="J46" i="26" s="1"/>
  <c r="G46" i="26"/>
  <c r="I46" i="26" s="1"/>
  <c r="H47" i="26"/>
  <c r="J47" i="26" s="1"/>
  <c r="G47" i="26"/>
  <c r="I47" i="26" s="1"/>
  <c r="H48" i="26"/>
  <c r="J48" i="26" s="1"/>
  <c r="G48" i="26"/>
  <c r="I48" i="26" s="1"/>
  <c r="I49" i="26"/>
  <c r="H49" i="26"/>
  <c r="J49" i="26" s="1"/>
  <c r="G49" i="26"/>
  <c r="H50" i="26"/>
  <c r="J50" i="26" s="1"/>
  <c r="G50" i="26"/>
  <c r="I50" i="26" s="1"/>
  <c r="I51" i="26"/>
  <c r="H51" i="26"/>
  <c r="J51" i="26" s="1"/>
  <c r="G51" i="26"/>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J58" i="26"/>
  <c r="I58" i="26"/>
  <c r="H58" i="26"/>
  <c r="G58" i="26"/>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H71" i="26"/>
  <c r="J71" i="26" s="1"/>
  <c r="G71" i="26"/>
  <c r="I71" i="26" s="1"/>
  <c r="H72" i="26"/>
  <c r="J72" i="26" s="1"/>
  <c r="G72" i="26"/>
  <c r="I72" i="26" s="1"/>
  <c r="H73" i="26"/>
  <c r="J73" i="26" s="1"/>
  <c r="G73" i="26"/>
  <c r="I73"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3" i="46"/>
  <c r="I19" i="46"/>
  <c r="C7" i="56"/>
  <c r="G7" i="56"/>
  <c r="D5" i="56"/>
  <c r="H5" i="56" s="1"/>
  <c r="E7" i="56"/>
  <c r="I7" i="56"/>
  <c r="C8" i="56"/>
  <c r="G8" i="56"/>
  <c r="E8" i="56"/>
  <c r="I8" i="56"/>
  <c r="E9" i="56"/>
  <c r="I9" i="56"/>
  <c r="C9" i="56"/>
  <c r="G9" i="56"/>
  <c r="C10" i="56"/>
  <c r="G10" i="56"/>
  <c r="E10" i="56"/>
  <c r="I10" i="56"/>
  <c r="C11" i="56"/>
  <c r="G11" i="56"/>
  <c r="E11" i="56"/>
  <c r="I11" i="56"/>
  <c r="C12" i="56"/>
  <c r="G12" i="56"/>
  <c r="E12" i="56"/>
  <c r="I12" i="56"/>
  <c r="E13" i="56"/>
  <c r="I13" i="56"/>
  <c r="C13" i="56"/>
  <c r="G13" i="56"/>
  <c r="C14" i="56"/>
  <c r="G14" i="56"/>
  <c r="E14" i="56"/>
  <c r="I14" i="56"/>
  <c r="C15" i="56"/>
  <c r="G15" i="56"/>
  <c r="E15" i="56"/>
  <c r="I15" i="56"/>
  <c r="C16" i="56"/>
  <c r="G16" i="56"/>
  <c r="E16" i="56"/>
  <c r="I16" i="56"/>
  <c r="E17" i="56"/>
  <c r="I17" i="56"/>
  <c r="C17" i="56"/>
  <c r="G17" i="56"/>
  <c r="C18" i="56"/>
  <c r="G18" i="56"/>
  <c r="E18" i="56"/>
  <c r="I18" i="56"/>
  <c r="C19" i="56"/>
  <c r="G19" i="56"/>
  <c r="E19" i="56"/>
  <c r="I19" i="56"/>
  <c r="C20" i="56"/>
  <c r="G20" i="56"/>
  <c r="E20" i="56"/>
  <c r="I20" i="56"/>
  <c r="C21" i="56"/>
  <c r="G21" i="56"/>
  <c r="E21" i="56"/>
  <c r="I21" i="56"/>
  <c r="C22" i="56"/>
  <c r="G22" i="56"/>
  <c r="E22" i="56"/>
  <c r="I22" i="56"/>
  <c r="C23" i="56"/>
  <c r="G23" i="56"/>
  <c r="E23" i="56"/>
  <c r="I23" i="56"/>
  <c r="E24" i="56"/>
  <c r="I24" i="56"/>
  <c r="C24" i="56"/>
  <c r="G24" i="56"/>
  <c r="E25" i="56"/>
  <c r="I25" i="56"/>
  <c r="C25" i="56"/>
  <c r="G25" i="56"/>
  <c r="C26" i="56"/>
  <c r="G26" i="56"/>
  <c r="E26" i="56"/>
  <c r="I26" i="56"/>
  <c r="E27" i="56"/>
  <c r="I27" i="56"/>
  <c r="C27" i="56"/>
  <c r="G27" i="56"/>
  <c r="E28" i="56"/>
  <c r="I28" i="56"/>
  <c r="C28" i="56"/>
  <c r="G28" i="56"/>
  <c r="C29" i="56"/>
  <c r="G29" i="56"/>
  <c r="K32" i="56"/>
  <c r="J32" i="56"/>
  <c r="E30" i="56"/>
  <c r="I30" i="56"/>
  <c r="C7" i="57"/>
  <c r="G7" i="57"/>
  <c r="D5" i="57"/>
  <c r="H5" i="57" s="1"/>
  <c r="E7" i="57"/>
  <c r="I7" i="57"/>
  <c r="C8" i="57"/>
  <c r="G8" i="57"/>
  <c r="E8" i="57"/>
  <c r="I8" i="57"/>
  <c r="C9" i="57"/>
  <c r="G9" i="57"/>
  <c r="E9" i="57"/>
  <c r="I9" i="57"/>
  <c r="C10" i="57"/>
  <c r="G10" i="57"/>
  <c r="E10" i="57"/>
  <c r="I10" i="57"/>
  <c r="E11" i="57"/>
  <c r="I11" i="57"/>
  <c r="C11" i="57"/>
  <c r="G11" i="57"/>
  <c r="E12" i="57"/>
  <c r="I12" i="57"/>
  <c r="C12" i="57"/>
  <c r="G12" i="57"/>
  <c r="C13" i="57"/>
  <c r="G13" i="57"/>
  <c r="E13" i="57"/>
  <c r="I13" i="57"/>
  <c r="C14" i="57"/>
  <c r="G14" i="57"/>
  <c r="E14" i="57"/>
  <c r="I14" i="57"/>
  <c r="C15" i="57"/>
  <c r="G15" i="57"/>
  <c r="E15" i="57"/>
  <c r="I15" i="57"/>
  <c r="C16" i="57"/>
  <c r="G16" i="57"/>
  <c r="E16" i="57"/>
  <c r="I16" i="57"/>
  <c r="C17" i="57"/>
  <c r="G17" i="57"/>
  <c r="E17" i="57"/>
  <c r="I17" i="57"/>
  <c r="E18" i="57"/>
  <c r="I18" i="57"/>
  <c r="C18" i="57"/>
  <c r="G18" i="57"/>
  <c r="E19" i="57"/>
  <c r="I19" i="57"/>
  <c r="C19" i="57"/>
  <c r="G19" i="57"/>
  <c r="E20" i="57"/>
  <c r="I20" i="57"/>
  <c r="C20" i="57"/>
  <c r="G20" i="57"/>
  <c r="C21" i="57"/>
  <c r="G21" i="57"/>
  <c r="E21" i="57"/>
  <c r="I21" i="57"/>
  <c r="C22" i="57"/>
  <c r="G22" i="57"/>
  <c r="E22" i="57"/>
  <c r="I22" i="57"/>
  <c r="I23" i="57"/>
  <c r="C23" i="57"/>
  <c r="G23" i="57"/>
  <c r="E23" i="57"/>
  <c r="C24" i="57"/>
  <c r="G24" i="57"/>
  <c r="E24" i="57"/>
  <c r="I24" i="57"/>
  <c r="C25" i="57"/>
  <c r="G25" i="57"/>
  <c r="J28" i="57"/>
  <c r="K28" i="57"/>
  <c r="E26" i="57"/>
  <c r="I26" i="57"/>
  <c r="C7" i="58"/>
  <c r="G7" i="58"/>
  <c r="D5" i="58"/>
  <c r="H5" i="58" s="1"/>
  <c r="E7" i="58"/>
  <c r="I7" i="58"/>
  <c r="C8" i="58"/>
  <c r="G8" i="58"/>
  <c r="E8" i="58"/>
  <c r="I8" i="58"/>
  <c r="E9" i="58"/>
  <c r="I9" i="58"/>
  <c r="C9" i="58"/>
  <c r="G9" i="58"/>
  <c r="E10" i="58"/>
  <c r="I10" i="58"/>
  <c r="C10" i="58"/>
  <c r="G10" i="58"/>
  <c r="C11" i="58"/>
  <c r="G11" i="58"/>
  <c r="E11" i="58"/>
  <c r="I11" i="58"/>
  <c r="E12" i="58"/>
  <c r="I12" i="58"/>
  <c r="C12" i="58"/>
  <c r="G12" i="58"/>
  <c r="E13" i="58"/>
  <c r="I13" i="58"/>
  <c r="C13" i="58"/>
  <c r="G13" i="58"/>
  <c r="C14" i="58"/>
  <c r="G14" i="58"/>
  <c r="E14" i="58"/>
  <c r="I14" i="58"/>
  <c r="C15" i="58"/>
  <c r="G15" i="58"/>
  <c r="E15" i="58"/>
  <c r="I15" i="58"/>
  <c r="C16" i="58"/>
  <c r="G16" i="58"/>
  <c r="E16" i="58"/>
  <c r="I16" i="58"/>
  <c r="C17" i="58"/>
  <c r="G17" i="58"/>
  <c r="E17" i="58"/>
  <c r="I17" i="58"/>
  <c r="C18" i="58"/>
  <c r="G18" i="58"/>
  <c r="E18" i="58"/>
  <c r="I18" i="58"/>
  <c r="E19" i="58"/>
  <c r="I19" i="58"/>
  <c r="C19" i="58"/>
  <c r="G19" i="58"/>
  <c r="E20" i="58"/>
  <c r="I20" i="58"/>
  <c r="C20" i="58"/>
  <c r="G20" i="58"/>
  <c r="C21" i="58"/>
  <c r="G21" i="58"/>
  <c r="E21" i="58"/>
  <c r="I21" i="58"/>
  <c r="C22" i="58"/>
  <c r="G22" i="58"/>
  <c r="E22" i="58"/>
  <c r="I22" i="58"/>
  <c r="C23" i="58"/>
  <c r="G23" i="58"/>
  <c r="E23" i="58"/>
  <c r="I23" i="58"/>
  <c r="C24" i="58"/>
  <c r="G24" i="58"/>
  <c r="E24" i="58"/>
  <c r="I24" i="58"/>
  <c r="E25" i="58"/>
  <c r="I25" i="58"/>
  <c r="C25" i="58"/>
  <c r="G25" i="58"/>
  <c r="C26" i="58"/>
  <c r="G26" i="58"/>
  <c r="E26" i="58"/>
  <c r="I26" i="58"/>
  <c r="E27" i="58"/>
  <c r="I27" i="58"/>
  <c r="C27" i="58"/>
  <c r="G27" i="58"/>
  <c r="E28" i="58"/>
  <c r="I28" i="58"/>
  <c r="C28" i="58"/>
  <c r="G28" i="58"/>
  <c r="C29" i="58"/>
  <c r="G29" i="58"/>
  <c r="E29" i="58"/>
  <c r="I29" i="58"/>
  <c r="C30" i="58"/>
  <c r="G30" i="58"/>
  <c r="E30" i="58"/>
  <c r="I30" i="58"/>
  <c r="E31" i="58"/>
  <c r="I31" i="58"/>
  <c r="C31" i="58"/>
  <c r="G31" i="58"/>
  <c r="C32" i="58"/>
  <c r="G32" i="58"/>
  <c r="E32" i="58"/>
  <c r="I32" i="58"/>
  <c r="C33" i="58"/>
  <c r="G33" i="58"/>
  <c r="E33" i="58"/>
  <c r="I33" i="58"/>
  <c r="C34" i="58"/>
  <c r="G34" i="58"/>
  <c r="E34" i="58"/>
  <c r="I34" i="58"/>
  <c r="E35" i="58"/>
  <c r="I35" i="58"/>
  <c r="C35" i="58"/>
  <c r="G35" i="58"/>
  <c r="C36" i="58"/>
  <c r="G36" i="58"/>
  <c r="E36" i="58"/>
  <c r="I36" i="58"/>
  <c r="C37" i="58"/>
  <c r="G37" i="58"/>
  <c r="E37" i="58"/>
  <c r="I37" i="58"/>
  <c r="C38" i="58"/>
  <c r="G38" i="58"/>
  <c r="E38" i="58"/>
  <c r="I38" i="58"/>
  <c r="E39" i="58"/>
  <c r="I39" i="58"/>
  <c r="C39" i="58"/>
  <c r="G39" i="58"/>
  <c r="C40" i="58"/>
  <c r="G40" i="58"/>
  <c r="E40" i="58"/>
  <c r="I40" i="58"/>
  <c r="E41" i="58"/>
  <c r="I41" i="58"/>
  <c r="C41" i="58"/>
  <c r="G41" i="58"/>
  <c r="C42" i="58"/>
  <c r="G42" i="58"/>
  <c r="E42" i="58"/>
  <c r="I42" i="58"/>
  <c r="E43" i="58"/>
  <c r="I43" i="58"/>
  <c r="C43" i="58"/>
  <c r="G43" i="58"/>
  <c r="E44" i="58"/>
  <c r="I44" i="58"/>
  <c r="C44" i="58"/>
  <c r="G44" i="58"/>
  <c r="C45" i="58"/>
  <c r="G45" i="58"/>
  <c r="J48" i="58"/>
  <c r="K48" i="58"/>
  <c r="E46" i="58"/>
  <c r="I46" i="58"/>
  <c r="C7" i="50"/>
  <c r="G7" i="50"/>
  <c r="E7" i="50"/>
  <c r="I7" i="50"/>
  <c r="E8" i="50"/>
  <c r="I8" i="50"/>
  <c r="C8" i="50"/>
  <c r="G8" i="50"/>
  <c r="C9" i="50"/>
  <c r="G9" i="50"/>
  <c r="E9" i="50"/>
  <c r="I9" i="50"/>
  <c r="C10" i="50"/>
  <c r="G10" i="50"/>
  <c r="E10" i="50"/>
  <c r="I10" i="50"/>
  <c r="C11" i="50"/>
  <c r="G11" i="50"/>
  <c r="E11" i="50"/>
  <c r="I11" i="50"/>
  <c r="C12" i="50"/>
  <c r="G12" i="50"/>
  <c r="E12" i="50"/>
  <c r="I12" i="50"/>
  <c r="C13" i="50"/>
  <c r="G13" i="50"/>
  <c r="E13" i="50"/>
  <c r="I13" i="50"/>
  <c r="E14" i="50"/>
  <c r="I14" i="50"/>
  <c r="C14" i="50"/>
  <c r="G14" i="50"/>
  <c r="E15" i="50"/>
  <c r="I15" i="50"/>
  <c r="C15" i="50"/>
  <c r="G15" i="50"/>
  <c r="C16" i="50"/>
  <c r="G16" i="50"/>
  <c r="E16" i="50"/>
  <c r="I16" i="50"/>
  <c r="C17" i="50"/>
  <c r="G17" i="50"/>
  <c r="E17" i="50"/>
  <c r="I17" i="50"/>
  <c r="E18" i="50"/>
  <c r="I18" i="50"/>
  <c r="C18" i="50"/>
  <c r="G18" i="50"/>
  <c r="C19" i="50"/>
  <c r="G19" i="50"/>
  <c r="E19" i="50"/>
  <c r="I19" i="50"/>
  <c r="C20" i="50"/>
  <c r="G20" i="50"/>
  <c r="E20" i="50"/>
  <c r="I20" i="50"/>
  <c r="E21" i="50"/>
  <c r="I21" i="50"/>
  <c r="C21" i="50"/>
  <c r="G21" i="50"/>
  <c r="E22" i="50"/>
  <c r="I22" i="50"/>
  <c r="C22" i="50"/>
  <c r="G22" i="50"/>
  <c r="E23" i="50"/>
  <c r="I23" i="50"/>
  <c r="C23" i="50"/>
  <c r="G23" i="50"/>
  <c r="C24" i="50"/>
  <c r="G24" i="50"/>
  <c r="E24" i="50"/>
  <c r="I24" i="50"/>
  <c r="C25" i="50"/>
  <c r="G25" i="50"/>
  <c r="E25" i="50"/>
  <c r="I25" i="50"/>
  <c r="C26" i="50"/>
  <c r="G26" i="50"/>
  <c r="E26" i="50"/>
  <c r="I26" i="50"/>
  <c r="C27" i="50"/>
  <c r="G27" i="50"/>
  <c r="E27" i="50"/>
  <c r="I27" i="50"/>
  <c r="C28" i="50"/>
  <c r="G28" i="50"/>
  <c r="E28" i="50"/>
  <c r="I28" i="50"/>
  <c r="C29" i="50"/>
  <c r="G29" i="50"/>
  <c r="E29" i="50"/>
  <c r="I29" i="50"/>
  <c r="E30" i="50"/>
  <c r="I30" i="50"/>
  <c r="C30" i="50"/>
  <c r="G30" i="50"/>
  <c r="C31" i="50"/>
  <c r="G31" i="50"/>
  <c r="E31" i="50"/>
  <c r="I31" i="50"/>
  <c r="C32" i="50"/>
  <c r="G32" i="50"/>
  <c r="E32" i="50"/>
  <c r="I32" i="50"/>
  <c r="E33" i="50"/>
  <c r="I33" i="50"/>
  <c r="C33" i="50"/>
  <c r="G33" i="50"/>
  <c r="C34" i="50"/>
  <c r="G34" i="50"/>
  <c r="E34" i="50"/>
  <c r="I34" i="50"/>
  <c r="E35" i="50"/>
  <c r="I35" i="50"/>
  <c r="C35" i="50"/>
  <c r="G35" i="50"/>
  <c r="C36" i="50"/>
  <c r="G36" i="50"/>
  <c r="E36" i="50"/>
  <c r="I36" i="50"/>
  <c r="C37" i="50"/>
  <c r="G37" i="50"/>
  <c r="E37" i="50"/>
  <c r="I37" i="50"/>
  <c r="C38" i="50"/>
  <c r="G38" i="50"/>
  <c r="E38" i="50"/>
  <c r="I38" i="50"/>
  <c r="E39" i="50"/>
  <c r="I39" i="50"/>
  <c r="C39" i="50"/>
  <c r="G39" i="50"/>
  <c r="C40" i="50"/>
  <c r="G40" i="50"/>
  <c r="E40" i="50"/>
  <c r="I40" i="50"/>
  <c r="E41" i="50"/>
  <c r="C41" i="50"/>
  <c r="G41" i="50"/>
  <c r="I41" i="50"/>
  <c r="E42" i="50"/>
  <c r="I42" i="50"/>
  <c r="C42" i="50"/>
  <c r="G42" i="50"/>
  <c r="C43" i="50"/>
  <c r="G43" i="50"/>
  <c r="E43" i="50"/>
  <c r="I43" i="50"/>
  <c r="C44" i="50"/>
  <c r="G44" i="50"/>
  <c r="E44" i="50"/>
  <c r="I44" i="50"/>
  <c r="E45" i="50"/>
  <c r="I45" i="50"/>
  <c r="C45" i="50"/>
  <c r="G45" i="50"/>
  <c r="E46" i="50"/>
  <c r="I46" i="50"/>
  <c r="C46" i="50"/>
  <c r="G46" i="50"/>
  <c r="C47" i="50"/>
  <c r="G47" i="50"/>
  <c r="E47" i="50"/>
  <c r="I47" i="50"/>
  <c r="J50" i="50"/>
  <c r="K50" i="50"/>
  <c r="F5" i="50"/>
  <c r="C41" i="53"/>
  <c r="G41" i="53"/>
  <c r="C58" i="53"/>
  <c r="G58" i="53"/>
  <c r="C26" i="53"/>
  <c r="G26" i="53"/>
  <c r="C38" i="53"/>
  <c r="G38" i="53"/>
  <c r="C7" i="53"/>
  <c r="G7" i="53"/>
  <c r="C23" i="53"/>
  <c r="G23" i="53"/>
  <c r="E41" i="53"/>
  <c r="I41" i="53"/>
  <c r="E58" i="53"/>
  <c r="I58" i="53"/>
  <c r="E26" i="53"/>
  <c r="I26" i="53"/>
  <c r="E38" i="53"/>
  <c r="I38" i="53"/>
  <c r="E7" i="53"/>
  <c r="I7" i="53"/>
  <c r="E23" i="53"/>
  <c r="I23" i="53"/>
  <c r="F5" i="53"/>
  <c r="E8" i="53"/>
  <c r="I8" i="53"/>
  <c r="C8" i="53"/>
  <c r="G8" i="53"/>
  <c r="C9" i="53"/>
  <c r="G9" i="53"/>
  <c r="E9" i="53"/>
  <c r="I9" i="53"/>
  <c r="E10" i="53"/>
  <c r="I10" i="53"/>
  <c r="C10" i="53"/>
  <c r="G10" i="53"/>
  <c r="C11" i="53"/>
  <c r="G11" i="53"/>
  <c r="E11" i="53"/>
  <c r="I11" i="53"/>
  <c r="C12" i="53"/>
  <c r="G12" i="53"/>
  <c r="E12" i="53"/>
  <c r="I12" i="53"/>
  <c r="E13" i="53"/>
  <c r="I13" i="53"/>
  <c r="C13" i="53"/>
  <c r="G13" i="53"/>
  <c r="C14" i="53"/>
  <c r="G14" i="53"/>
  <c r="E14" i="53"/>
  <c r="I14" i="53"/>
  <c r="C15" i="53"/>
  <c r="G15" i="53"/>
  <c r="E15" i="53"/>
  <c r="I15" i="53"/>
  <c r="E16" i="53"/>
  <c r="I16" i="53"/>
  <c r="C16" i="53"/>
  <c r="G16" i="53"/>
  <c r="E17" i="53"/>
  <c r="I17" i="53"/>
  <c r="C17" i="53"/>
  <c r="G17" i="53"/>
  <c r="E18" i="53"/>
  <c r="I18" i="53"/>
  <c r="C18" i="53"/>
  <c r="G18" i="53"/>
  <c r="E19" i="53"/>
  <c r="I19" i="53"/>
  <c r="C19" i="53"/>
  <c r="G19" i="53"/>
  <c r="E20" i="53"/>
  <c r="C20" i="53"/>
  <c r="G20" i="53"/>
  <c r="K23" i="53"/>
  <c r="J23" i="53"/>
  <c r="I21" i="53"/>
  <c r="E27" i="53"/>
  <c r="I27" i="53"/>
  <c r="C27" i="53"/>
  <c r="G27" i="53"/>
  <c r="E28" i="53"/>
  <c r="I28" i="53"/>
  <c r="C28" i="53"/>
  <c r="G28" i="53"/>
  <c r="C29" i="53"/>
  <c r="G29" i="53"/>
  <c r="E29" i="53"/>
  <c r="I29" i="53"/>
  <c r="E30" i="53"/>
  <c r="I30" i="53"/>
  <c r="C30" i="53"/>
  <c r="G30" i="53"/>
  <c r="C31" i="53"/>
  <c r="G31" i="53"/>
  <c r="E31" i="53"/>
  <c r="I31" i="53"/>
  <c r="C32" i="53"/>
  <c r="G32" i="53"/>
  <c r="E32" i="53"/>
  <c r="I32" i="53"/>
  <c r="E33" i="53"/>
  <c r="I33" i="53"/>
  <c r="C33" i="53"/>
  <c r="G33" i="53"/>
  <c r="C34" i="53"/>
  <c r="G34" i="53"/>
  <c r="E34" i="53"/>
  <c r="I34" i="53"/>
  <c r="C35" i="53"/>
  <c r="G35" i="53"/>
  <c r="K38" i="53"/>
  <c r="J38" i="53"/>
  <c r="E36" i="53"/>
  <c r="I36" i="53"/>
  <c r="E42" i="53"/>
  <c r="I42" i="53"/>
  <c r="C42" i="53"/>
  <c r="G42" i="53"/>
  <c r="E43" i="53"/>
  <c r="I43" i="53"/>
  <c r="C43" i="53"/>
  <c r="G43" i="53"/>
  <c r="C44" i="53"/>
  <c r="G44" i="53"/>
  <c r="E44" i="53"/>
  <c r="I44" i="53"/>
  <c r="C45" i="53"/>
  <c r="G45" i="53"/>
  <c r="E45" i="53"/>
  <c r="I45" i="53"/>
  <c r="C46" i="53"/>
  <c r="G46" i="53"/>
  <c r="E46" i="53"/>
  <c r="I46" i="53"/>
  <c r="E47" i="53"/>
  <c r="I47" i="53"/>
  <c r="C47" i="53"/>
  <c r="G47" i="53"/>
  <c r="C48" i="53"/>
  <c r="G48" i="53"/>
  <c r="E48" i="53"/>
  <c r="I48" i="53"/>
  <c r="C49" i="53"/>
  <c r="G49" i="53"/>
  <c r="E49" i="53"/>
  <c r="I49" i="53"/>
  <c r="E50" i="53"/>
  <c r="I50" i="53"/>
  <c r="C50" i="53"/>
  <c r="G50" i="53"/>
  <c r="E51" i="53"/>
  <c r="I51" i="53"/>
  <c r="C51" i="53"/>
  <c r="G51" i="53"/>
  <c r="C52" i="53"/>
  <c r="G52" i="53"/>
  <c r="E52" i="53"/>
  <c r="I52" i="53"/>
  <c r="C53" i="53"/>
  <c r="G53" i="53"/>
  <c r="E53" i="53"/>
  <c r="I53" i="53"/>
  <c r="E54" i="53"/>
  <c r="I54" i="53"/>
  <c r="C54" i="53"/>
  <c r="G54" i="53"/>
  <c r="C55" i="53"/>
  <c r="G55" i="53"/>
  <c r="E55" i="53"/>
  <c r="K58" i="53"/>
  <c r="J58" i="53"/>
  <c r="I56" i="53"/>
  <c r="E58" i="54"/>
  <c r="I58" i="54"/>
  <c r="E78" i="54"/>
  <c r="I78" i="54"/>
  <c r="E45" i="54"/>
  <c r="I45" i="54"/>
  <c r="E55" i="54"/>
  <c r="I55" i="54"/>
  <c r="E31" i="54"/>
  <c r="I31" i="54"/>
  <c r="E42" i="54"/>
  <c r="I42" i="54"/>
  <c r="E23" i="54"/>
  <c r="I23" i="54"/>
  <c r="E28" i="54"/>
  <c r="I28" i="54"/>
  <c r="E18" i="54"/>
  <c r="I18" i="54"/>
  <c r="E20" i="54"/>
  <c r="I20" i="54"/>
  <c r="E7" i="54"/>
  <c r="I7" i="54"/>
  <c r="E15" i="54"/>
  <c r="I15" i="54"/>
  <c r="C58" i="54"/>
  <c r="G58" i="54"/>
  <c r="C78" i="54"/>
  <c r="G78" i="54"/>
  <c r="C45" i="54"/>
  <c r="G45" i="54"/>
  <c r="C55" i="54"/>
  <c r="G55" i="54"/>
  <c r="C31" i="54"/>
  <c r="G31" i="54"/>
  <c r="C42" i="54"/>
  <c r="G42" i="54"/>
  <c r="C23" i="54"/>
  <c r="G23" i="54"/>
  <c r="C28" i="54"/>
  <c r="G28" i="54"/>
  <c r="C18" i="54"/>
  <c r="G18" i="54"/>
  <c r="C7" i="54"/>
  <c r="G7" i="54"/>
  <c r="C15" i="54"/>
  <c r="G15" i="54"/>
  <c r="F5" i="54"/>
  <c r="C8" i="54"/>
  <c r="G8" i="54"/>
  <c r="E8" i="54"/>
  <c r="I8" i="54"/>
  <c r="C9" i="54"/>
  <c r="G9" i="54"/>
  <c r="E9" i="54"/>
  <c r="I9" i="54"/>
  <c r="C10" i="54"/>
  <c r="G10" i="54"/>
  <c r="E10" i="54"/>
  <c r="I10" i="54"/>
  <c r="E11" i="54"/>
  <c r="C11" i="54"/>
  <c r="G11" i="54"/>
  <c r="K15" i="54"/>
  <c r="E12" i="54"/>
  <c r="I12" i="54"/>
  <c r="C12" i="54"/>
  <c r="G12" i="54"/>
  <c r="J15" i="54"/>
  <c r="I13" i="54"/>
  <c r="C24" i="54"/>
  <c r="G24" i="54"/>
  <c r="E24" i="54"/>
  <c r="I24" i="54"/>
  <c r="E25" i="54"/>
  <c r="I25" i="54"/>
  <c r="C25" i="54"/>
  <c r="G25" i="54"/>
  <c r="J28" i="54"/>
  <c r="K28" i="54"/>
  <c r="E32" i="54"/>
  <c r="I32" i="54"/>
  <c r="C32" i="54"/>
  <c r="G32" i="54"/>
  <c r="C33" i="54"/>
  <c r="G33" i="54"/>
  <c r="E33" i="54"/>
  <c r="I33" i="54"/>
  <c r="C34" i="54"/>
  <c r="G34" i="54"/>
  <c r="E34" i="54"/>
  <c r="I34" i="54"/>
  <c r="C35" i="54"/>
  <c r="G35" i="54"/>
  <c r="E35" i="54"/>
  <c r="I35" i="54"/>
  <c r="C36" i="54"/>
  <c r="G36" i="54"/>
  <c r="E36" i="54"/>
  <c r="I36" i="54"/>
  <c r="E37" i="54"/>
  <c r="I37" i="54"/>
  <c r="C37" i="54"/>
  <c r="G37" i="54"/>
  <c r="E38" i="54"/>
  <c r="I38" i="54"/>
  <c r="C38" i="54"/>
  <c r="G38" i="54"/>
  <c r="C39" i="54"/>
  <c r="G39" i="54"/>
  <c r="K42" i="54"/>
  <c r="J42" i="54"/>
  <c r="E40" i="54"/>
  <c r="I40" i="54"/>
  <c r="E46" i="54"/>
  <c r="I46" i="54"/>
  <c r="C46" i="54"/>
  <c r="G46" i="54"/>
  <c r="C47" i="54"/>
  <c r="G47" i="54"/>
  <c r="E47" i="54"/>
  <c r="I47" i="54"/>
  <c r="E48" i="54"/>
  <c r="I48" i="54"/>
  <c r="C48" i="54"/>
  <c r="G48" i="54"/>
  <c r="C49" i="54"/>
  <c r="G49" i="54"/>
  <c r="E49" i="54"/>
  <c r="I49" i="54"/>
  <c r="C50" i="54"/>
  <c r="G50" i="54"/>
  <c r="E50" i="54"/>
  <c r="I50" i="54"/>
  <c r="E51" i="54"/>
  <c r="I51" i="54"/>
  <c r="C51" i="54"/>
  <c r="G51" i="54"/>
  <c r="C52" i="54"/>
  <c r="G52" i="54"/>
  <c r="J55" i="54"/>
  <c r="K55" i="54"/>
  <c r="E53" i="54"/>
  <c r="I53" i="54"/>
  <c r="C59" i="54"/>
  <c r="G59" i="54"/>
  <c r="E59" i="54"/>
  <c r="I59" i="54"/>
  <c r="C60" i="54"/>
  <c r="G60" i="54"/>
  <c r="E60" i="54"/>
  <c r="I60" i="54"/>
  <c r="E61" i="54"/>
  <c r="I61" i="54"/>
  <c r="C61" i="54"/>
  <c r="G61" i="54"/>
  <c r="C62" i="54"/>
  <c r="G62" i="54"/>
  <c r="E62" i="54"/>
  <c r="I62" i="54"/>
  <c r="C63" i="54"/>
  <c r="G63" i="54"/>
  <c r="E63" i="54"/>
  <c r="I63" i="54"/>
  <c r="I64" i="54"/>
  <c r="C64" i="54"/>
  <c r="G64" i="54"/>
  <c r="E64" i="54"/>
  <c r="E65" i="54"/>
  <c r="I65" i="54"/>
  <c r="C65" i="54"/>
  <c r="G65" i="54"/>
  <c r="E66" i="54"/>
  <c r="I66" i="54"/>
  <c r="C66" i="54"/>
  <c r="G66" i="54"/>
  <c r="E67" i="54"/>
  <c r="I67" i="54"/>
  <c r="C67" i="54"/>
  <c r="G67" i="54"/>
  <c r="C68" i="54"/>
  <c r="G68" i="54"/>
  <c r="E68" i="54"/>
  <c r="I68" i="54"/>
  <c r="C69" i="54"/>
  <c r="G69" i="54"/>
  <c r="E69" i="54"/>
  <c r="I69" i="54"/>
  <c r="C70" i="54"/>
  <c r="G70" i="54"/>
  <c r="E70" i="54"/>
  <c r="I70" i="54"/>
  <c r="E71" i="54"/>
  <c r="I71" i="54"/>
  <c r="C71" i="54"/>
  <c r="G71" i="54"/>
  <c r="C72" i="54"/>
  <c r="G72" i="54"/>
  <c r="E72" i="54"/>
  <c r="I72" i="54"/>
  <c r="E73" i="54"/>
  <c r="I73" i="54"/>
  <c r="C73" i="54"/>
  <c r="G73" i="54"/>
  <c r="C74" i="54"/>
  <c r="G74" i="54"/>
  <c r="E74" i="54"/>
  <c r="I74" i="54"/>
  <c r="C75" i="54"/>
  <c r="G75" i="54"/>
  <c r="J78" i="54"/>
  <c r="K78" i="54"/>
  <c r="E76" i="54"/>
  <c r="I76" i="54"/>
  <c r="E182" i="55"/>
  <c r="I182" i="55"/>
  <c r="E194" i="55"/>
  <c r="I194" i="55"/>
  <c r="E176" i="55"/>
  <c r="I176" i="55"/>
  <c r="C150" i="55"/>
  <c r="G150" i="55"/>
  <c r="C169" i="55"/>
  <c r="G169" i="55"/>
  <c r="C121" i="55"/>
  <c r="G121" i="55"/>
  <c r="C147" i="55"/>
  <c r="G147" i="55"/>
  <c r="E100" i="55"/>
  <c r="I100" i="55"/>
  <c r="E114" i="55"/>
  <c r="I114" i="55"/>
  <c r="E75" i="55"/>
  <c r="I75" i="55"/>
  <c r="E97" i="55"/>
  <c r="I97" i="55"/>
  <c r="C56" i="55"/>
  <c r="G56" i="55"/>
  <c r="C68" i="55"/>
  <c r="G68" i="55"/>
  <c r="C29" i="55"/>
  <c r="G29" i="55"/>
  <c r="C53" i="55"/>
  <c r="G53" i="55"/>
  <c r="E7" i="55"/>
  <c r="I7" i="55"/>
  <c r="E22" i="55"/>
  <c r="I22" i="55"/>
  <c r="J198" i="55"/>
  <c r="C182" i="55"/>
  <c r="G182" i="55"/>
  <c r="C194" i="55"/>
  <c r="G194" i="55"/>
  <c r="C176" i="55"/>
  <c r="G176" i="55"/>
  <c r="C179" i="55"/>
  <c r="G179" i="55"/>
  <c r="E150" i="55"/>
  <c r="I150" i="55"/>
  <c r="E169" i="55"/>
  <c r="I169" i="55"/>
  <c r="E121" i="55"/>
  <c r="I121" i="55"/>
  <c r="E147" i="55"/>
  <c r="I147" i="55"/>
  <c r="C100" i="55"/>
  <c r="G100" i="55"/>
  <c r="C114" i="55"/>
  <c r="G114" i="55"/>
  <c r="C75" i="55"/>
  <c r="G75" i="55"/>
  <c r="C97" i="55"/>
  <c r="G97" i="55"/>
  <c r="E56" i="55"/>
  <c r="I56" i="55"/>
  <c r="E68" i="55"/>
  <c r="I68" i="55"/>
  <c r="E29" i="55"/>
  <c r="I29" i="55"/>
  <c r="E53" i="55"/>
  <c r="I53" i="55"/>
  <c r="C7" i="55"/>
  <c r="G7" i="55"/>
  <c r="C22" i="55"/>
  <c r="G22" i="55"/>
  <c r="F5" i="55"/>
  <c r="C8" i="55"/>
  <c r="G8" i="55"/>
  <c r="E8" i="55"/>
  <c r="I8" i="55"/>
  <c r="E9" i="55"/>
  <c r="I9" i="55"/>
  <c r="C9" i="55"/>
  <c r="G9" i="55"/>
  <c r="C10" i="55"/>
  <c r="G10" i="55"/>
  <c r="E10" i="55"/>
  <c r="I10" i="55"/>
  <c r="C11" i="55"/>
  <c r="G11" i="55"/>
  <c r="E11" i="55"/>
  <c r="I11" i="55"/>
  <c r="E12" i="55"/>
  <c r="I12" i="55"/>
  <c r="C12" i="55"/>
  <c r="G12" i="55"/>
  <c r="C13" i="55"/>
  <c r="G13" i="55"/>
  <c r="E13" i="55"/>
  <c r="I13" i="55"/>
  <c r="E14" i="55"/>
  <c r="I14" i="55"/>
  <c r="C14" i="55"/>
  <c r="G14" i="55"/>
  <c r="C15" i="55"/>
  <c r="G15" i="55"/>
  <c r="E15" i="55"/>
  <c r="I15" i="55"/>
  <c r="C16" i="55"/>
  <c r="G16" i="55"/>
  <c r="E16" i="55"/>
  <c r="I16" i="55"/>
  <c r="C17" i="55"/>
  <c r="G17" i="55"/>
  <c r="E17" i="55"/>
  <c r="I17" i="55"/>
  <c r="E18" i="55"/>
  <c r="I18" i="55"/>
  <c r="C18" i="55"/>
  <c r="G18" i="55"/>
  <c r="C19" i="55"/>
  <c r="G19" i="55"/>
  <c r="E19" i="55"/>
  <c r="K22" i="55"/>
  <c r="I20" i="55"/>
  <c r="J22" i="55"/>
  <c r="F27" i="55"/>
  <c r="E30" i="55"/>
  <c r="I30" i="55"/>
  <c r="C30" i="55"/>
  <c r="G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C42" i="55"/>
  <c r="G42" i="55"/>
  <c r="E42" i="55"/>
  <c r="I42" i="55"/>
  <c r="E43" i="55"/>
  <c r="I43" i="55"/>
  <c r="C43" i="55"/>
  <c r="G43" i="55"/>
  <c r="E44" i="55"/>
  <c r="I44" i="55"/>
  <c r="C44" i="55"/>
  <c r="G44" i="55"/>
  <c r="E45" i="55"/>
  <c r="I45" i="55"/>
  <c r="C45" i="55"/>
  <c r="G45" i="55"/>
  <c r="C46" i="55"/>
  <c r="G46" i="55"/>
  <c r="E46" i="55"/>
  <c r="I46" i="55"/>
  <c r="C47" i="55"/>
  <c r="G47" i="55"/>
  <c r="E47" i="55"/>
  <c r="I47" i="55"/>
  <c r="C48" i="55"/>
  <c r="G48" i="55"/>
  <c r="E48" i="55"/>
  <c r="I48" i="55"/>
  <c r="C49" i="55"/>
  <c r="G49" i="55"/>
  <c r="C50" i="55"/>
  <c r="G50" i="55"/>
  <c r="J53" i="55"/>
  <c r="K53" i="55"/>
  <c r="E50" i="55"/>
  <c r="I50" i="55"/>
  <c r="E51" i="55"/>
  <c r="I51" i="55"/>
  <c r="C57" i="55"/>
  <c r="G57" i="55"/>
  <c r="E57" i="55"/>
  <c r="I57" i="55"/>
  <c r="C58" i="55"/>
  <c r="G58" i="55"/>
  <c r="E58" i="55"/>
  <c r="I58" i="55"/>
  <c r="C59" i="55"/>
  <c r="G59" i="55"/>
  <c r="E59" i="55"/>
  <c r="I59" i="55"/>
  <c r="C60" i="55"/>
  <c r="G60" i="55"/>
  <c r="E60" i="55"/>
  <c r="I60" i="55"/>
  <c r="C61" i="55"/>
  <c r="G61" i="55"/>
  <c r="E61" i="55"/>
  <c r="I61" i="55"/>
  <c r="C62" i="55"/>
  <c r="G62" i="55"/>
  <c r="E62" i="55"/>
  <c r="I62" i="55"/>
  <c r="C63" i="55"/>
  <c r="G63" i="55"/>
  <c r="E63" i="55"/>
  <c r="I63" i="55"/>
  <c r="C64" i="55"/>
  <c r="G64" i="55"/>
  <c r="E64" i="55"/>
  <c r="C65" i="55"/>
  <c r="G65" i="55"/>
  <c r="K68" i="55"/>
  <c r="E65" i="55"/>
  <c r="I65" i="55"/>
  <c r="J68" i="55"/>
  <c r="I66" i="55"/>
  <c r="F73" i="55"/>
  <c r="C76" i="55"/>
  <c r="G76" i="55"/>
  <c r="E76" i="55"/>
  <c r="I76" i="55"/>
  <c r="C77" i="55"/>
  <c r="G77" i="55"/>
  <c r="E77" i="55"/>
  <c r="I77" i="55"/>
  <c r="C78" i="55"/>
  <c r="G78" i="55"/>
  <c r="E78" i="55"/>
  <c r="I78" i="55"/>
  <c r="C79" i="55"/>
  <c r="G79" i="55"/>
  <c r="E79" i="55"/>
  <c r="I79" i="55"/>
  <c r="C80" i="55"/>
  <c r="G80" i="55"/>
  <c r="E80" i="55"/>
  <c r="I80" i="55"/>
  <c r="C81" i="55"/>
  <c r="G81" i="55"/>
  <c r="E81" i="55"/>
  <c r="I81" i="55"/>
  <c r="C82" i="55"/>
  <c r="G82" i="55"/>
  <c r="E82" i="55"/>
  <c r="I82" i="55"/>
  <c r="C83" i="55"/>
  <c r="G83" i="55"/>
  <c r="E83" i="55"/>
  <c r="I83" i="55"/>
  <c r="C84" i="55"/>
  <c r="G84" i="55"/>
  <c r="E84" i="55"/>
  <c r="I84" i="55"/>
  <c r="C85" i="55"/>
  <c r="G85" i="55"/>
  <c r="E85" i="55"/>
  <c r="I85" i="55"/>
  <c r="C86" i="55"/>
  <c r="G86" i="55"/>
  <c r="E86" i="55"/>
  <c r="I86" i="55"/>
  <c r="C87" i="55"/>
  <c r="G87" i="55"/>
  <c r="E87" i="55"/>
  <c r="I87" i="55"/>
  <c r="C88" i="55"/>
  <c r="G88" i="55"/>
  <c r="E88" i="55"/>
  <c r="I88" i="55"/>
  <c r="C89" i="55"/>
  <c r="G89" i="55"/>
  <c r="E89" i="55"/>
  <c r="I89" i="55"/>
  <c r="C90" i="55"/>
  <c r="G90" i="55"/>
  <c r="E90" i="55"/>
  <c r="I90" i="55"/>
  <c r="C91" i="55"/>
  <c r="G91" i="55"/>
  <c r="E91" i="55"/>
  <c r="I91" i="55"/>
  <c r="C92" i="55"/>
  <c r="G92" i="55"/>
  <c r="E92" i="55"/>
  <c r="I92" i="55"/>
  <c r="E93" i="55"/>
  <c r="I93" i="55"/>
  <c r="C93" i="55"/>
  <c r="G93" i="55"/>
  <c r="C94" i="55"/>
  <c r="G94" i="55"/>
  <c r="J97" i="55"/>
  <c r="K97" i="55"/>
  <c r="E95" i="55"/>
  <c r="I95" i="55"/>
  <c r="C101" i="55"/>
  <c r="G101" i="55"/>
  <c r="E101" i="55"/>
  <c r="I101" i="55"/>
  <c r="E102" i="55"/>
  <c r="I102" i="55"/>
  <c r="C102" i="55"/>
  <c r="G102" i="55"/>
  <c r="C103" i="55"/>
  <c r="G103" i="55"/>
  <c r="E103" i="55"/>
  <c r="I103" i="55"/>
  <c r="C104" i="55"/>
  <c r="G104" i="55"/>
  <c r="E104" i="55"/>
  <c r="I104" i="55"/>
  <c r="C105" i="55"/>
  <c r="G105" i="55"/>
  <c r="E105" i="55"/>
  <c r="I105" i="55"/>
  <c r="C106" i="55"/>
  <c r="G106" i="55"/>
  <c r="E106" i="55"/>
  <c r="I106" i="55"/>
  <c r="C107" i="55"/>
  <c r="G107" i="55"/>
  <c r="E107" i="55"/>
  <c r="I107" i="55"/>
  <c r="C108" i="55"/>
  <c r="G108" i="55"/>
  <c r="E108" i="55"/>
  <c r="I108" i="55"/>
  <c r="C109" i="55"/>
  <c r="G109" i="55"/>
  <c r="E109" i="55"/>
  <c r="I109" i="55"/>
  <c r="C110" i="55"/>
  <c r="G110" i="55"/>
  <c r="E110" i="55"/>
  <c r="C111" i="55"/>
  <c r="G111" i="55"/>
  <c r="K114" i="55"/>
  <c r="E111" i="55"/>
  <c r="I111" i="55"/>
  <c r="J114" i="55"/>
  <c r="I112" i="55"/>
  <c r="F119"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E138" i="55"/>
  <c r="I138" i="55"/>
  <c r="C138" i="55"/>
  <c r="G138" i="55"/>
  <c r="C139" i="55"/>
  <c r="G139" i="55"/>
  <c r="E139" i="55"/>
  <c r="I139" i="55"/>
  <c r="C140" i="55"/>
  <c r="G140" i="55"/>
  <c r="E140" i="55"/>
  <c r="I140" i="55"/>
  <c r="E141" i="55"/>
  <c r="I141" i="55"/>
  <c r="C141" i="55"/>
  <c r="G141" i="55"/>
  <c r="C142" i="55"/>
  <c r="G142" i="55"/>
  <c r="E142" i="55"/>
  <c r="I142" i="55"/>
  <c r="C143" i="55"/>
  <c r="G143" i="55"/>
  <c r="E143" i="55"/>
  <c r="I143" i="55"/>
  <c r="C144" i="55"/>
  <c r="G144" i="55"/>
  <c r="J147" i="55"/>
  <c r="K147" i="55"/>
  <c r="E145" i="55"/>
  <c r="I145" i="55"/>
  <c r="C151" i="55"/>
  <c r="G151" i="55"/>
  <c r="E151" i="55"/>
  <c r="I151" i="55"/>
  <c r="C152" i="55"/>
  <c r="G152" i="55"/>
  <c r="E152" i="55"/>
  <c r="I152" i="55"/>
  <c r="C153" i="55"/>
  <c r="G153" i="55"/>
  <c r="E153" i="55"/>
  <c r="I153" i="55"/>
  <c r="C154" i="55"/>
  <c r="G154" i="55"/>
  <c r="E154" i="55"/>
  <c r="I154" i="55"/>
  <c r="C155" i="55"/>
  <c r="G155" i="55"/>
  <c r="E155" i="55"/>
  <c r="I155" i="55"/>
  <c r="C156" i="55"/>
  <c r="G156" i="55"/>
  <c r="E156" i="55"/>
  <c r="I156" i="55"/>
  <c r="C157" i="55"/>
  <c r="G157" i="55"/>
  <c r="E157" i="55"/>
  <c r="I157" i="55"/>
  <c r="E158" i="55"/>
  <c r="I158" i="55"/>
  <c r="C158" i="55"/>
  <c r="G158" i="55"/>
  <c r="E159" i="55"/>
  <c r="I159" i="55"/>
  <c r="C159" i="55"/>
  <c r="G159" i="55"/>
  <c r="E160" i="55"/>
  <c r="I160" i="55"/>
  <c r="C160" i="55"/>
  <c r="G160" i="55"/>
  <c r="C161" i="55"/>
  <c r="G161" i="55"/>
  <c r="E161" i="55"/>
  <c r="I161" i="55"/>
  <c r="C162" i="55"/>
  <c r="G162" i="55"/>
  <c r="E162" i="55"/>
  <c r="I162" i="55"/>
  <c r="E163" i="55"/>
  <c r="I163" i="55"/>
  <c r="C163" i="55"/>
  <c r="G163" i="55"/>
  <c r="C164" i="55"/>
  <c r="G164" i="55"/>
  <c r="E164" i="55"/>
  <c r="I164" i="55"/>
  <c r="C165" i="55"/>
  <c r="G165" i="55"/>
  <c r="E165" i="55"/>
  <c r="I165" i="55"/>
  <c r="C166" i="55"/>
  <c r="G166" i="55"/>
  <c r="J169" i="55"/>
  <c r="K169" i="55"/>
  <c r="E167" i="55"/>
  <c r="I167" i="55"/>
  <c r="F174" i="55"/>
  <c r="J179" i="55"/>
  <c r="K179" i="55"/>
  <c r="E177" i="55"/>
  <c r="I177" i="55"/>
  <c r="C183" i="55"/>
  <c r="G183" i="55"/>
  <c r="E183" i="55"/>
  <c r="I183" i="55"/>
  <c r="C184" i="55"/>
  <c r="G184" i="55"/>
  <c r="E184" i="55"/>
  <c r="I184" i="55"/>
  <c r="E185" i="55"/>
  <c r="I185" i="55"/>
  <c r="C185" i="55"/>
  <c r="G185" i="55"/>
  <c r="C186" i="55"/>
  <c r="G186" i="55"/>
  <c r="E186" i="55"/>
  <c r="I186" i="55"/>
  <c r="E187" i="55"/>
  <c r="I187" i="55"/>
  <c r="C187" i="55"/>
  <c r="G187" i="55"/>
  <c r="C188" i="55"/>
  <c r="G188" i="55"/>
  <c r="E188" i="55"/>
  <c r="I188" i="55"/>
  <c r="C189" i="55"/>
  <c r="G189" i="55"/>
  <c r="E189" i="55"/>
  <c r="I189" i="55"/>
  <c r="C190" i="55"/>
  <c r="G190" i="55"/>
  <c r="E190" i="55"/>
  <c r="I190" i="55"/>
  <c r="C191" i="55"/>
  <c r="G191" i="55"/>
  <c r="E191" i="55"/>
  <c r="I191" i="55"/>
  <c r="J194" i="55"/>
  <c r="K194" i="55"/>
  <c r="G237" i="48"/>
  <c r="C251" i="48"/>
  <c r="G251" i="48"/>
  <c r="C216" i="48"/>
  <c r="G216" i="48"/>
  <c r="C234" i="48"/>
  <c r="G234" i="48"/>
  <c r="C202" i="48"/>
  <c r="G202" i="48"/>
  <c r="C213" i="48"/>
  <c r="G213" i="48"/>
  <c r="C189" i="48"/>
  <c r="G189" i="48"/>
  <c r="C195" i="48"/>
  <c r="G195" i="48"/>
  <c r="C177" i="48"/>
  <c r="G177" i="48"/>
  <c r="C186" i="48"/>
  <c r="G186" i="48"/>
  <c r="E157" i="48"/>
  <c r="I157" i="48"/>
  <c r="E170" i="48"/>
  <c r="I170" i="48"/>
  <c r="E152" i="48"/>
  <c r="I152" i="48"/>
  <c r="E154" i="48"/>
  <c r="I154" i="48"/>
  <c r="E133" i="48"/>
  <c r="I133" i="48"/>
  <c r="E145" i="48"/>
  <c r="I145" i="48"/>
  <c r="E126" i="48"/>
  <c r="I126" i="48"/>
  <c r="E130" i="48"/>
  <c r="I130" i="48"/>
  <c r="E103" i="48"/>
  <c r="I103" i="48"/>
  <c r="E119" i="48"/>
  <c r="I119" i="48"/>
  <c r="E88" i="48"/>
  <c r="I88" i="48"/>
  <c r="E100" i="48"/>
  <c r="I100" i="48"/>
  <c r="E71" i="48"/>
  <c r="I71" i="48"/>
  <c r="E81" i="48"/>
  <c r="I81" i="48"/>
  <c r="E48" i="48"/>
  <c r="I48" i="48"/>
  <c r="E68" i="48"/>
  <c r="I68" i="48"/>
  <c r="C36" i="48"/>
  <c r="G36" i="48"/>
  <c r="C41" i="48"/>
  <c r="G41" i="48"/>
  <c r="C18" i="48"/>
  <c r="G18" i="48"/>
  <c r="C33" i="48"/>
  <c r="G33" i="48"/>
  <c r="E7" i="48"/>
  <c r="I7" i="48"/>
  <c r="E11" i="48"/>
  <c r="I11" i="48"/>
  <c r="C237" i="48"/>
  <c r="E237" i="48"/>
  <c r="I237" i="48"/>
  <c r="E251" i="48"/>
  <c r="I251" i="48"/>
  <c r="E216" i="48"/>
  <c r="I216" i="48"/>
  <c r="E234" i="48"/>
  <c r="I234" i="48"/>
  <c r="E202" i="48"/>
  <c r="I202" i="48"/>
  <c r="E213" i="48"/>
  <c r="I213" i="48"/>
  <c r="D200" i="48"/>
  <c r="H200" i="48" s="1"/>
  <c r="E189" i="48"/>
  <c r="I189" i="48"/>
  <c r="E195" i="48"/>
  <c r="I195" i="48"/>
  <c r="E177" i="48"/>
  <c r="I177" i="48"/>
  <c r="E186" i="48"/>
  <c r="I186" i="48"/>
  <c r="C157" i="48"/>
  <c r="G157" i="48"/>
  <c r="C170" i="48"/>
  <c r="G170" i="48"/>
  <c r="C152" i="48"/>
  <c r="G152" i="48"/>
  <c r="C133" i="48"/>
  <c r="G133" i="48"/>
  <c r="C145" i="48"/>
  <c r="G145" i="48"/>
  <c r="C126" i="48"/>
  <c r="G126" i="48"/>
  <c r="C130" i="48"/>
  <c r="G130" i="48"/>
  <c r="C103" i="48"/>
  <c r="G103" i="48"/>
  <c r="C119" i="48"/>
  <c r="G119" i="48"/>
  <c r="C88" i="48"/>
  <c r="G88" i="48"/>
  <c r="C100" i="48"/>
  <c r="G100" i="48"/>
  <c r="C71" i="48"/>
  <c r="G71" i="48"/>
  <c r="C81" i="48"/>
  <c r="G81" i="48"/>
  <c r="C48" i="48"/>
  <c r="G48" i="48"/>
  <c r="C68" i="48"/>
  <c r="G68" i="48"/>
  <c r="E36" i="48"/>
  <c r="I36" i="48"/>
  <c r="E41" i="48"/>
  <c r="I41" i="48"/>
  <c r="E18" i="48"/>
  <c r="I18" i="48"/>
  <c r="E33" i="48"/>
  <c r="I33" i="48"/>
  <c r="C7" i="48"/>
  <c r="G7" i="48"/>
  <c r="C11" i="48"/>
  <c r="G11" i="48"/>
  <c r="F5" i="48"/>
  <c r="C8" i="48"/>
  <c r="G8" i="48"/>
  <c r="K11" i="48"/>
  <c r="J11" i="48"/>
  <c r="E9" i="48"/>
  <c r="I9" i="48"/>
  <c r="F16" i="48"/>
  <c r="C19" i="48"/>
  <c r="G19" i="48"/>
  <c r="E19" i="48"/>
  <c r="I19" i="48"/>
  <c r="E20" i="48"/>
  <c r="I20" i="48"/>
  <c r="C20" i="48"/>
  <c r="G20" i="48"/>
  <c r="E21" i="48"/>
  <c r="I21" i="48"/>
  <c r="C21" i="48"/>
  <c r="G21" i="48"/>
  <c r="C22" i="48"/>
  <c r="G22" i="48"/>
  <c r="E22" i="48"/>
  <c r="I22" i="48"/>
  <c r="C23" i="48"/>
  <c r="G23" i="48"/>
  <c r="E23" i="48"/>
  <c r="I23" i="48"/>
  <c r="E24" i="48"/>
  <c r="I24" i="48"/>
  <c r="C24" i="48"/>
  <c r="G24" i="48"/>
  <c r="C25" i="48"/>
  <c r="G25" i="48"/>
  <c r="E25" i="48"/>
  <c r="I25" i="48"/>
  <c r="E26" i="48"/>
  <c r="I26" i="48"/>
  <c r="C26" i="48"/>
  <c r="G26" i="48"/>
  <c r="C27" i="48"/>
  <c r="G27" i="48"/>
  <c r="E27" i="48"/>
  <c r="I27" i="48"/>
  <c r="C28" i="48"/>
  <c r="G28" i="48"/>
  <c r="E28" i="48"/>
  <c r="I28" i="48"/>
  <c r="C29" i="48"/>
  <c r="G29" i="48"/>
  <c r="E29" i="48"/>
  <c r="I29" i="48"/>
  <c r="C30" i="48"/>
  <c r="G30" i="48"/>
  <c r="K33" i="48"/>
  <c r="J33" i="48"/>
  <c r="E31" i="48"/>
  <c r="I31" i="48"/>
  <c r="C37" i="48"/>
  <c r="G37" i="48"/>
  <c r="I37" i="48"/>
  <c r="C38" i="48"/>
  <c r="G38" i="48"/>
  <c r="J41" i="48"/>
  <c r="E38" i="48"/>
  <c r="K41" i="48"/>
  <c r="E39" i="48"/>
  <c r="I39" i="48"/>
  <c r="F46" i="48"/>
  <c r="E49" i="48"/>
  <c r="I49" i="48"/>
  <c r="C49" i="48"/>
  <c r="G49" i="48"/>
  <c r="C50" i="48"/>
  <c r="G50" i="48"/>
  <c r="E50" i="48"/>
  <c r="I50" i="48"/>
  <c r="E51" i="48"/>
  <c r="I51" i="48"/>
  <c r="C51" i="48"/>
  <c r="G51" i="48"/>
  <c r="C52" i="48"/>
  <c r="G52" i="48"/>
  <c r="E52" i="48"/>
  <c r="I52" i="48"/>
  <c r="C53" i="48"/>
  <c r="G53" i="48"/>
  <c r="E53" i="48"/>
  <c r="I53" i="48"/>
  <c r="C54" i="48"/>
  <c r="G54" i="48"/>
  <c r="E54" i="48"/>
  <c r="I54" i="48"/>
  <c r="E55" i="48"/>
  <c r="I55" i="48"/>
  <c r="C55" i="48"/>
  <c r="G55" i="48"/>
  <c r="C56" i="48"/>
  <c r="G56" i="48"/>
  <c r="E56" i="48"/>
  <c r="I56" i="48"/>
  <c r="C57" i="48"/>
  <c r="G57" i="48"/>
  <c r="E57" i="48"/>
  <c r="I57" i="48"/>
  <c r="C58" i="48"/>
  <c r="G58" i="48"/>
  <c r="E58" i="48"/>
  <c r="I58" i="48"/>
  <c r="C59" i="48"/>
  <c r="G59" i="48"/>
  <c r="E59" i="48"/>
  <c r="I59" i="48"/>
  <c r="C60" i="48"/>
  <c r="G60" i="48"/>
  <c r="E60" i="48"/>
  <c r="I60" i="48"/>
  <c r="E61" i="48"/>
  <c r="I61" i="48"/>
  <c r="C61" i="48"/>
  <c r="G61" i="48"/>
  <c r="C62" i="48"/>
  <c r="G62" i="48"/>
  <c r="E62" i="48"/>
  <c r="I62" i="48"/>
  <c r="I63" i="48"/>
  <c r="C63" i="48"/>
  <c r="G63" i="48"/>
  <c r="E63" i="48"/>
  <c r="E64" i="48"/>
  <c r="I64" i="48"/>
  <c r="C64" i="48"/>
  <c r="G64" i="48"/>
  <c r="E65" i="48"/>
  <c r="I65" i="48"/>
  <c r="C65" i="48"/>
  <c r="G65" i="48"/>
  <c r="J68" i="48"/>
  <c r="K68" i="48"/>
  <c r="C72" i="48"/>
  <c r="G72" i="48"/>
  <c r="E72" i="48"/>
  <c r="I72" i="48"/>
  <c r="C73" i="48"/>
  <c r="G73" i="48"/>
  <c r="E73" i="48"/>
  <c r="I73" i="48"/>
  <c r="C74" i="48"/>
  <c r="G74" i="48"/>
  <c r="E74" i="48"/>
  <c r="I74" i="48"/>
  <c r="C75" i="48"/>
  <c r="G75" i="48"/>
  <c r="E75" i="48"/>
  <c r="I75" i="48"/>
  <c r="C76" i="48"/>
  <c r="G76" i="48"/>
  <c r="E76" i="48"/>
  <c r="I76" i="48"/>
  <c r="E77" i="48"/>
  <c r="I77" i="48"/>
  <c r="C77" i="48"/>
  <c r="G77" i="48"/>
  <c r="C78" i="48"/>
  <c r="G78" i="48"/>
  <c r="J81" i="48"/>
  <c r="K81" i="48"/>
  <c r="E79" i="48"/>
  <c r="I79" i="48"/>
  <c r="C89" i="48"/>
  <c r="G89" i="48"/>
  <c r="E89" i="48"/>
  <c r="I89" i="48"/>
  <c r="C90" i="48"/>
  <c r="G90" i="48"/>
  <c r="E90" i="48"/>
  <c r="I90" i="48"/>
  <c r="C91" i="48"/>
  <c r="G91" i="48"/>
  <c r="E91" i="48"/>
  <c r="I91" i="48"/>
  <c r="E92" i="48"/>
  <c r="I92" i="48"/>
  <c r="C92" i="48"/>
  <c r="G92" i="48"/>
  <c r="C93" i="48"/>
  <c r="G93" i="48"/>
  <c r="E93" i="48"/>
  <c r="I93" i="48"/>
  <c r="C94" i="48"/>
  <c r="G94" i="48"/>
  <c r="E94" i="48"/>
  <c r="I94" i="48"/>
  <c r="E95" i="48"/>
  <c r="I95" i="48"/>
  <c r="C95" i="48"/>
  <c r="G95" i="48"/>
  <c r="C96" i="48"/>
  <c r="G96" i="48"/>
  <c r="E96" i="48"/>
  <c r="I96" i="48"/>
  <c r="C97" i="48"/>
  <c r="G97" i="48"/>
  <c r="K100" i="48"/>
  <c r="J100" i="48"/>
  <c r="E98" i="48"/>
  <c r="I98" i="48"/>
  <c r="C104" i="48"/>
  <c r="G104" i="48"/>
  <c r="E104" i="48"/>
  <c r="I104" i="48"/>
  <c r="E105" i="48"/>
  <c r="I105" i="48"/>
  <c r="C105" i="48"/>
  <c r="G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E112" i="48"/>
  <c r="I112" i="48"/>
  <c r="C112" i="48"/>
  <c r="G112" i="48"/>
  <c r="E113" i="48"/>
  <c r="I113" i="48"/>
  <c r="C113" i="48"/>
  <c r="G113" i="48"/>
  <c r="C114" i="48"/>
  <c r="G114" i="48"/>
  <c r="E114" i="48"/>
  <c r="I114" i="48"/>
  <c r="C115" i="48"/>
  <c r="G115" i="48"/>
  <c r="E115" i="48"/>
  <c r="I115" i="48"/>
  <c r="C116" i="48"/>
  <c r="G116" i="48"/>
  <c r="J119" i="48"/>
  <c r="K119" i="48"/>
  <c r="E117" i="48"/>
  <c r="I117" i="48"/>
  <c r="C127" i="48"/>
  <c r="G127" i="48"/>
  <c r="J130" i="48"/>
  <c r="K130" i="48"/>
  <c r="E128" i="48"/>
  <c r="I128" i="48"/>
  <c r="E134" i="48"/>
  <c r="I134" i="48"/>
  <c r="C134" i="48"/>
  <c r="G134" i="48"/>
  <c r="I135" i="48"/>
  <c r="E135" i="48"/>
  <c r="C135" i="48"/>
  <c r="G135" i="48"/>
  <c r="E136" i="48"/>
  <c r="I136" i="48"/>
  <c r="C136" i="48"/>
  <c r="G136" i="48"/>
  <c r="C137" i="48"/>
  <c r="G137" i="48"/>
  <c r="E137" i="48"/>
  <c r="I137" i="48"/>
  <c r="C138" i="48"/>
  <c r="G138" i="48"/>
  <c r="E138" i="48"/>
  <c r="I138" i="48"/>
  <c r="E139" i="48"/>
  <c r="I139" i="48"/>
  <c r="C139" i="48"/>
  <c r="G139" i="48"/>
  <c r="C140" i="48"/>
  <c r="G140" i="48"/>
  <c r="E140" i="48"/>
  <c r="I140" i="48"/>
  <c r="C141" i="48"/>
  <c r="G141" i="48"/>
  <c r="E141" i="48"/>
  <c r="I141" i="48"/>
  <c r="C142" i="48"/>
  <c r="G142" i="48"/>
  <c r="J145" i="48"/>
  <c r="K145" i="48"/>
  <c r="E143" i="48"/>
  <c r="I143" i="48"/>
  <c r="C158" i="48"/>
  <c r="G158" i="48"/>
  <c r="E158" i="48"/>
  <c r="I158" i="48"/>
  <c r="C159" i="48"/>
  <c r="G159" i="48"/>
  <c r="E159" i="48"/>
  <c r="I159" i="48"/>
  <c r="C160" i="48"/>
  <c r="G160" i="48"/>
  <c r="E160" i="48"/>
  <c r="I160" i="48"/>
  <c r="E161" i="48"/>
  <c r="I161" i="48"/>
  <c r="C161" i="48"/>
  <c r="G161" i="48"/>
  <c r="C162" i="48"/>
  <c r="G162" i="48"/>
  <c r="E162" i="48"/>
  <c r="I162" i="48"/>
  <c r="C163" i="48"/>
  <c r="G163" i="48"/>
  <c r="E163" i="48"/>
  <c r="I163" i="48"/>
  <c r="C164" i="48"/>
  <c r="G164" i="48"/>
  <c r="E164" i="48"/>
  <c r="I164" i="48"/>
  <c r="I165" i="48"/>
  <c r="C165" i="48"/>
  <c r="G165" i="48"/>
  <c r="C166" i="48"/>
  <c r="G166" i="48"/>
  <c r="J170" i="48"/>
  <c r="E166" i="48"/>
  <c r="I166" i="48"/>
  <c r="E167" i="48"/>
  <c r="C167" i="48"/>
  <c r="G167" i="48"/>
  <c r="K170" i="48"/>
  <c r="E168" i="48"/>
  <c r="I168" i="48"/>
  <c r="F175" i="48"/>
  <c r="C178" i="48"/>
  <c r="G178" i="48"/>
  <c r="E178" i="48"/>
  <c r="I178" i="48"/>
  <c r="E179" i="48"/>
  <c r="I179" i="48"/>
  <c r="C179" i="48"/>
  <c r="G179" i="48"/>
  <c r="C180" i="48"/>
  <c r="G180" i="48"/>
  <c r="E180" i="48"/>
  <c r="I180" i="48"/>
  <c r="C181" i="48"/>
  <c r="G181" i="48"/>
  <c r="E181" i="48"/>
  <c r="I181" i="48"/>
  <c r="E182" i="48"/>
  <c r="I182" i="48"/>
  <c r="C182" i="48"/>
  <c r="G182" i="48"/>
  <c r="C183" i="48"/>
  <c r="G183" i="48"/>
  <c r="K186" i="48"/>
  <c r="J186" i="48"/>
  <c r="E184" i="48"/>
  <c r="I184" i="48"/>
  <c r="C190" i="48"/>
  <c r="G190" i="48"/>
  <c r="E190" i="48"/>
  <c r="I190" i="48"/>
  <c r="E191" i="48"/>
  <c r="C191" i="48"/>
  <c r="G191" i="48"/>
  <c r="C192" i="48"/>
  <c r="G192" i="48"/>
  <c r="K195" i="48"/>
  <c r="E192" i="48"/>
  <c r="I192" i="48"/>
  <c r="J195" i="48"/>
  <c r="I193" i="48"/>
  <c r="C203" i="48"/>
  <c r="G203" i="48"/>
  <c r="E203" i="48"/>
  <c r="I203" i="48"/>
  <c r="C204" i="48"/>
  <c r="G204" i="48"/>
  <c r="E204" i="48"/>
  <c r="I204" i="48"/>
  <c r="C205" i="48"/>
  <c r="G205" i="48"/>
  <c r="E205" i="48"/>
  <c r="I205" i="48"/>
  <c r="C206" i="48"/>
  <c r="G206" i="48"/>
  <c r="E206" i="48"/>
  <c r="I206" i="48"/>
  <c r="C207" i="48"/>
  <c r="G207" i="48"/>
  <c r="E207" i="48"/>
  <c r="I207" i="48"/>
  <c r="C208" i="48"/>
  <c r="G208" i="48"/>
  <c r="E208" i="48"/>
  <c r="I208" i="48"/>
  <c r="C209" i="48"/>
  <c r="G209" i="48"/>
  <c r="E209" i="48"/>
  <c r="I209" i="48"/>
  <c r="E210" i="48"/>
  <c r="C210" i="48"/>
  <c r="G210" i="48"/>
  <c r="K213" i="48"/>
  <c r="J213" i="48"/>
  <c r="I211" i="48"/>
  <c r="E217" i="48"/>
  <c r="I217" i="48"/>
  <c r="C217" i="48"/>
  <c r="G217" i="48"/>
  <c r="C218" i="48"/>
  <c r="G218" i="48"/>
  <c r="E218" i="48"/>
  <c r="I218" i="48"/>
  <c r="E219" i="48"/>
  <c r="I219" i="48"/>
  <c r="C219" i="48"/>
  <c r="G219" i="48"/>
  <c r="C220" i="48"/>
  <c r="G220" i="48"/>
  <c r="E220" i="48"/>
  <c r="I220" i="48"/>
  <c r="C221" i="48"/>
  <c r="G221" i="48"/>
  <c r="E221" i="48"/>
  <c r="I221" i="48"/>
  <c r="E222" i="48"/>
  <c r="I222" i="48"/>
  <c r="C222" i="48"/>
  <c r="G222" i="48"/>
  <c r="C223" i="48"/>
  <c r="G223" i="48"/>
  <c r="E223" i="48"/>
  <c r="I223" i="48"/>
  <c r="C224" i="48"/>
  <c r="G224" i="48"/>
  <c r="E224" i="48"/>
  <c r="I224" i="48"/>
  <c r="C225" i="48"/>
  <c r="G225" i="48"/>
  <c r="E225" i="48"/>
  <c r="I225" i="48"/>
  <c r="E226" i="48"/>
  <c r="I226" i="48"/>
  <c r="C226" i="48"/>
  <c r="G226" i="48"/>
  <c r="C227" i="48"/>
  <c r="G227" i="48"/>
  <c r="E227" i="48"/>
  <c r="I227" i="48"/>
  <c r="C228" i="48"/>
  <c r="G228" i="48"/>
  <c r="E228" i="48"/>
  <c r="I228" i="48"/>
  <c r="E229" i="48"/>
  <c r="I229" i="48"/>
  <c r="C229" i="48"/>
  <c r="G229" i="48"/>
  <c r="C230" i="48"/>
  <c r="G230" i="48"/>
  <c r="E230" i="48"/>
  <c r="I230" i="48"/>
  <c r="C231" i="48"/>
  <c r="G231" i="48"/>
  <c r="K234" i="48"/>
  <c r="J234" i="48"/>
  <c r="E232" i="48"/>
  <c r="I232" i="48"/>
  <c r="C238" i="48"/>
  <c r="G238" i="48"/>
  <c r="E238" i="48"/>
  <c r="I238" i="48"/>
  <c r="C239" i="48"/>
  <c r="G239" i="48"/>
  <c r="E239" i="48"/>
  <c r="I239" i="48"/>
  <c r="C240" i="48"/>
  <c r="G240" i="48"/>
  <c r="E240" i="48"/>
  <c r="I240" i="48"/>
  <c r="C241" i="48"/>
  <c r="G241" i="48"/>
  <c r="E241" i="48"/>
  <c r="I241" i="48"/>
  <c r="C242" i="48"/>
  <c r="G242" i="48"/>
  <c r="E242" i="48"/>
  <c r="I242" i="48"/>
  <c r="E243" i="48"/>
  <c r="I243" i="48"/>
  <c r="C243" i="48"/>
  <c r="G243" i="48"/>
  <c r="C244" i="48"/>
  <c r="G244" i="48"/>
  <c r="E244" i="48"/>
  <c r="I244" i="48"/>
  <c r="C245" i="48"/>
  <c r="G245" i="48"/>
  <c r="E245" i="48"/>
  <c r="I245" i="48"/>
  <c r="E246" i="48"/>
  <c r="I246" i="48"/>
  <c r="C246" i="48"/>
  <c r="G246" i="48"/>
  <c r="E247" i="48"/>
  <c r="I247" i="48"/>
  <c r="C247" i="48"/>
  <c r="G247" i="48"/>
  <c r="E248" i="48"/>
  <c r="I248" i="48"/>
  <c r="C248" i="48"/>
  <c r="G248" i="48"/>
  <c r="J251" i="48"/>
  <c r="K251"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55" i="48"/>
  <c r="J255" i="48"/>
  <c r="C11" i="44"/>
  <c r="C43" i="44"/>
  <c r="D11" i="44"/>
  <c r="D43" i="44"/>
  <c r="E11" i="44"/>
  <c r="E43" i="44"/>
  <c r="B11" i="44"/>
  <c r="B43" i="44"/>
  <c r="E11" i="45"/>
  <c r="D11" i="45"/>
  <c r="C11" i="45"/>
  <c r="B11" i="45"/>
  <c r="E596" i="49"/>
  <c r="D596" i="49"/>
  <c r="C596" i="49"/>
  <c r="B596" i="49"/>
  <c r="B5" i="49"/>
  <c r="C5" i="49" s="1"/>
  <c r="E5" i="49" s="1"/>
  <c r="B5" i="47"/>
  <c r="C5" i="47" s="1"/>
  <c r="E5" i="47" s="1"/>
  <c r="E75" i="26"/>
  <c r="C75" i="26"/>
  <c r="H6" i="26"/>
  <c r="H75" i="26" s="1"/>
  <c r="G6" i="26"/>
  <c r="G75" i="26" s="1"/>
  <c r="D75" i="26"/>
  <c r="B75" i="26"/>
  <c r="B5" i="26"/>
  <c r="C5" i="26" s="1"/>
  <c r="E5" i="26" s="1"/>
  <c r="H26" i="46"/>
  <c r="J26" i="46" s="1"/>
  <c r="G26" i="46"/>
  <c r="I26" i="46" s="1"/>
  <c r="J31" i="46"/>
  <c r="H31" i="46"/>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5" i="33" s="1"/>
  <c r="G6" i="33"/>
  <c r="G75" i="33" s="1"/>
  <c r="E75" i="33"/>
  <c r="D75" i="33"/>
  <c r="C75" i="33"/>
  <c r="B75" i="33"/>
  <c r="D44" i="44" l="1"/>
  <c r="D13" i="51"/>
  <c r="F13" i="51" s="1"/>
  <c r="H596" i="49"/>
  <c r="J596" i="49" s="1"/>
  <c r="G596" i="49"/>
  <c r="I596" i="49" s="1"/>
  <c r="D5" i="49"/>
  <c r="H11" i="44"/>
  <c r="G43" i="44"/>
  <c r="I43" i="44" s="1"/>
  <c r="H43" i="44"/>
  <c r="B44" i="44"/>
  <c r="E44" i="44"/>
  <c r="C44" i="44"/>
  <c r="C5" i="44"/>
  <c r="E5" i="44" s="1"/>
  <c r="H28" i="47"/>
  <c r="J28" i="47" s="1"/>
  <c r="G28" i="47"/>
  <c r="I28" i="47" s="1"/>
  <c r="G39" i="47"/>
  <c r="I39" i="47" s="1"/>
  <c r="H39" i="47"/>
  <c r="J39" i="47" s="1"/>
  <c r="D5" i="47"/>
  <c r="H33" i="46"/>
  <c r="J33" i="46" s="1"/>
  <c r="G33" i="46"/>
  <c r="I33" i="46" s="1"/>
  <c r="D5" i="46"/>
  <c r="D5" i="33"/>
  <c r="I75" i="26"/>
  <c r="J75" i="26"/>
  <c r="I6" i="26"/>
  <c r="J6" i="26"/>
  <c r="D5" i="26"/>
  <c r="D46" i="45"/>
  <c r="D47" i="45"/>
  <c r="D48" i="45"/>
  <c r="D49" i="45"/>
  <c r="D50" i="45"/>
  <c r="D51" i="45"/>
  <c r="D52" i="45"/>
  <c r="D53" i="45"/>
  <c r="D54" i="45"/>
  <c r="D55" i="45"/>
  <c r="D56" i="45"/>
  <c r="D57" i="45"/>
  <c r="D58" i="45"/>
  <c r="D59" i="45"/>
  <c r="D60" i="45"/>
  <c r="D61" i="45"/>
  <c r="D62" i="45"/>
  <c r="D63" i="45"/>
  <c r="D64" i="45"/>
  <c r="D65" i="45"/>
  <c r="E47" i="45"/>
  <c r="E62" i="45"/>
  <c r="E46" i="45"/>
  <c r="E48" i="45"/>
  <c r="E49" i="45"/>
  <c r="E50" i="45"/>
  <c r="E51" i="45"/>
  <c r="E52" i="45"/>
  <c r="E53" i="45"/>
  <c r="E54" i="45"/>
  <c r="E55" i="45"/>
  <c r="E56" i="45"/>
  <c r="E57" i="45"/>
  <c r="E58" i="45"/>
  <c r="E59" i="45"/>
  <c r="E60" i="45"/>
  <c r="E61" i="45"/>
  <c r="E63" i="45"/>
  <c r="E64" i="45"/>
  <c r="E65" i="45"/>
  <c r="H65" i="45" s="1"/>
  <c r="C39" i="45"/>
  <c r="C40" i="45"/>
  <c r="C41" i="45"/>
  <c r="C42" i="45"/>
  <c r="E39" i="45"/>
  <c r="E40" i="45"/>
  <c r="E41" i="45"/>
  <c r="E42" i="45"/>
  <c r="B46" i="45"/>
  <c r="B47" i="45"/>
  <c r="B48" i="45"/>
  <c r="B49" i="45"/>
  <c r="B50" i="45"/>
  <c r="B51" i="45"/>
  <c r="B52" i="45"/>
  <c r="B53" i="45"/>
  <c r="B54" i="45"/>
  <c r="B55" i="45"/>
  <c r="B56" i="45"/>
  <c r="B57" i="45"/>
  <c r="B58" i="45"/>
  <c r="B59" i="45"/>
  <c r="B60" i="45"/>
  <c r="B61" i="45"/>
  <c r="B62" i="45"/>
  <c r="B63" i="45"/>
  <c r="B64" i="45"/>
  <c r="B65" i="45"/>
  <c r="C54" i="45"/>
  <c r="C46" i="45"/>
  <c r="C47" i="45"/>
  <c r="C48" i="45"/>
  <c r="C49" i="45"/>
  <c r="C50" i="45"/>
  <c r="C51" i="45"/>
  <c r="C52" i="45"/>
  <c r="C53" i="45"/>
  <c r="C55" i="45"/>
  <c r="C56" i="45"/>
  <c r="C57" i="45"/>
  <c r="C58" i="45"/>
  <c r="C59" i="45"/>
  <c r="C60" i="45"/>
  <c r="C61" i="45"/>
  <c r="C62" i="45"/>
  <c r="C63" i="45"/>
  <c r="C64" i="45"/>
  <c r="C65" i="45"/>
  <c r="B39" i="45"/>
  <c r="B40" i="45"/>
  <c r="G40" i="45" s="1"/>
  <c r="B41" i="45"/>
  <c r="G41" i="45" s="1"/>
  <c r="B42" i="45"/>
  <c r="G42" i="45" s="1"/>
  <c r="D39" i="45"/>
  <c r="D40" i="45"/>
  <c r="D41" i="45"/>
  <c r="H41" i="45" s="1"/>
  <c r="D42" i="45"/>
  <c r="G34" i="45"/>
  <c r="I34" i="45" s="1"/>
  <c r="H34" i="45"/>
  <c r="J34" i="45" s="1"/>
  <c r="H11" i="45"/>
  <c r="J11" i="45" s="1"/>
  <c r="G11" i="45"/>
  <c r="I11" i="45" s="1"/>
  <c r="J15" i="51"/>
  <c r="J24" i="51"/>
  <c r="K15" i="51"/>
  <c r="K24" i="51"/>
  <c r="G44" i="44"/>
  <c r="G11" i="44"/>
  <c r="C6" i="45"/>
  <c r="J43" i="44"/>
  <c r="B38" i="45"/>
  <c r="I11" i="44"/>
  <c r="H44" i="44" l="1"/>
  <c r="J44" i="44" s="1"/>
  <c r="I44" i="44"/>
  <c r="G53" i="45"/>
  <c r="G51" i="45"/>
  <c r="G49" i="45"/>
  <c r="G47" i="45"/>
  <c r="H58" i="45"/>
  <c r="H56" i="45"/>
  <c r="H54" i="45"/>
  <c r="H52" i="45"/>
  <c r="H50" i="45"/>
  <c r="H48" i="45"/>
  <c r="H62" i="45"/>
  <c r="H61" i="45"/>
  <c r="H59" i="45"/>
  <c r="H57" i="45"/>
  <c r="H55" i="45"/>
  <c r="H47" i="45"/>
  <c r="C66" i="45"/>
  <c r="G65" i="45"/>
  <c r="G63" i="45"/>
  <c r="G61" i="45"/>
  <c r="G59" i="45"/>
  <c r="G57" i="45"/>
  <c r="G55" i="45"/>
  <c r="H42" i="45"/>
  <c r="H40" i="45"/>
  <c r="H63" i="45"/>
  <c r="D43" i="45"/>
  <c r="H39" i="45"/>
  <c r="G39" i="45"/>
  <c r="B43" i="45"/>
  <c r="G64" i="45"/>
  <c r="G62" i="45"/>
  <c r="G60" i="45"/>
  <c r="G58" i="45"/>
  <c r="G56" i="45"/>
  <c r="G54" i="45"/>
  <c r="G52" i="45"/>
  <c r="G50" i="45"/>
  <c r="G48" i="45"/>
  <c r="G46" i="45"/>
  <c r="B66" i="45"/>
  <c r="G66" i="45" s="1"/>
  <c r="E43" i="45"/>
  <c r="C43" i="45"/>
  <c r="H53" i="45"/>
  <c r="H51" i="45"/>
  <c r="H49" i="45"/>
  <c r="E66" i="45"/>
  <c r="H64" i="45"/>
  <c r="H60" i="45"/>
  <c r="D66" i="45"/>
  <c r="H46" i="45"/>
  <c r="C38" i="45"/>
  <c r="E6" i="45"/>
  <c r="E38" i="45" s="1"/>
  <c r="H66" i="45" l="1"/>
  <c r="G43" i="45"/>
  <c r="H43" i="45"/>
</calcChain>
</file>

<file path=xl/sharedStrings.xml><?xml version="1.0" encoding="utf-8"?>
<sst xmlns="http://schemas.openxmlformats.org/spreadsheetml/2006/main" count="1956" uniqueCount="705">
  <si>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</si>
  <si>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</si>
  <si>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</si>
  <si>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</si>
  <si>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</si>
  <si>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</si>
  <si>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</si>
  <si>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</si>
  <si>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</si>
  <si>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</si>
  <si>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</si>
  <si>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</si>
  <si>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</si>
  <si>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</si>
  <si>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</si>
  <si>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</si>
  <si>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</si>
  <si>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</si>
  <si>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</si>
  <si>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</si>
  <si>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</si>
  <si>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</si>
  <si>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</si>
  <si>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</si>
  <si>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</si>
  <si>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</si>
  <si>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</si>
  <si>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</si>
  <si>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</si>
  <si>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</si>
  <si>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</si>
  <si>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</si>
  <si>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</si>
  <si>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</si>
  <si>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</si>
  <si>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</si>
  <si>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</si>
  <si>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</si>
  <si>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</si>
  <si>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</si>
  <si>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Daf</t>
  </si>
  <si>
    <t>Dennis Eagle</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</si>
  <si>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</si>
  <si>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</si>
  <si>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</si>
  <si>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</si>
  <si>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</si>
  <si>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</si>
  <si>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</si>
  <si>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</si>
  <si>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</si>
  <si>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</si>
  <si>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</si>
  <si>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</si>
  <si>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</si>
  <si>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</si>
  <si>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</si>
  <si>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</si>
  <si>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</si>
  <si>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</si>
  <si>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</si>
  <si>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</si>
  <si>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</si>
  <si>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</si>
  <si>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</si>
  <si>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</si>
  <si>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</si>
  <si>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</si>
  <si>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</si>
  <si>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</si>
  <si>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</si>
  <si>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</si>
  <si>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</si>
  <si>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</si>
  <si>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</si>
  <si>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</si>
  <si>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</si>
  <si>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</si>
  <si>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</si>
  <si>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</si>
  <si>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</si>
  <si>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Morgan</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</si>
  <si>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</si>
  <si>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</si>
  <si>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</si>
  <si>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</si>
  <si>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</si>
  <si>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</si>
  <si>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</si>
  <si>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</si>
  <si>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</si>
  <si>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</si>
  <si>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</si>
  <si>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</si>
  <si>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</si>
  <si>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</si>
  <si>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</si>
  <si>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</si>
  <si>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</si>
  <si>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QLD REPORT</t>
  </si>
  <si>
    <t>JUNE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</si>
  <si>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</si>
  <si>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</si>
  <si>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</si>
  <si>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</si>
  <si>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</si>
  <si>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</si>
  <si>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</si>
  <si>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</si>
  <si>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Monday, 5 July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r>
  </si>
  <si>
    <t>QLD</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</si>
  <si>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</si>
  <si>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</si>
  <si>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</si>
  <si>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</si>
  <si>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</si>
  <si>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</si>
  <si>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</si>
  <si>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</si>
  <si>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</si>
  <si>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</si>
  <si>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</si>
  <si>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</si>
  <si>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</si>
  <si>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</si>
  <si>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</si>
  <si>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</si>
  <si>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</si>
  <si>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</si>
  <si>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</si>
  <si>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</si>
  <si>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</si>
  <si>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</si>
  <si>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</si>
  <si>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</si>
  <si>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</si>
  <si>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</si>
  <si>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</si>
  <si>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</si>
  <si>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</si>
  <si>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</si>
  <si>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</si>
  <si>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</si>
  <si>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</si>
  <si>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</si>
  <si>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</si>
  <si>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</si>
  <si>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</si>
  <si>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</si>
  <si>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</si>
  <si>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</si>
  <si>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</si>
  <si>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</si>
  <si>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</si>
  <si>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</si>
  <si>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</si>
  <si>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</si>
  <si>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</si>
  <si>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</si>
  <si>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</si>
  <si>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</si>
  <si>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</si>
  <si>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</si>
  <si>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</si>
  <si>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</si>
  <si>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</si>
  <si>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</si>
  <si>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</si>
  <si>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</si>
  <si>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</si>
  <si>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</si>
  <si>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</si>
  <si>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</si>
  <si>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</si>
  <si>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</si>
  <si>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</si>
  <si>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</si>
  <si>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</si>
  <si>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</si>
  <si>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</si>
  <si>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</si>
  <si>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</si>
  <si>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</si>
  <si>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</si>
  <si>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</si>
  <si>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</si>
  <si>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</si>
  <si>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</si>
  <si>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</si>
  <si>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</si>
  <si>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</si>
  <si>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</si>
  <si>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</si>
  <si>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</si>
  <si>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</si>
  <si>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</si>
  <si>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</si>
  <si>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</si>
  <si>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</si>
  <si>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</si>
  <si>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</si>
  <si>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</si>
  <si>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</si>
  <si>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</si>
  <si>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</si>
  <si>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</si>
  <si>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</si>
  <si>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</si>
  <si>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</si>
  <si>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</si>
  <si>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</si>
  <si>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</si>
  <si>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</si>
  <si>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</si>
  <si>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</si>
  <si>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</si>
  <si>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</si>
  <si>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Renault Zoe</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</si>
  <si>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</si>
  <si>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</si>
  <si>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</si>
  <si>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</si>
  <si>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</si>
  <si>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</si>
  <si>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</si>
  <si>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</si>
  <si>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</si>
  <si>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</si>
  <si>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</si>
  <si>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</si>
  <si>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</si>
  <si>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</si>
  <si>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</si>
  <si>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</si>
  <si>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</si>
  <si>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</si>
  <si>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</si>
  <si>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</si>
  <si>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</si>
  <si>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</si>
  <si>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</si>
  <si>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</si>
  <si>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</si>
  <si>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</si>
  <si>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</si>
  <si>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</si>
  <si>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</si>
  <si>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</si>
  <si>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Hyundai Sonata</t>
  </si>
  <si>
    <t>Kia Optima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</si>
  <si>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</si>
  <si>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</si>
  <si>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</si>
  <si>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</si>
  <si>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</si>
  <si>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</si>
  <si>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</si>
  <si>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</si>
  <si>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</si>
  <si>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</si>
  <si>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</si>
  <si>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</si>
  <si>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Genesis G70</t>
  </si>
  <si>
    <t>Infiniti Q50</t>
  </si>
  <si>
    <t>Jaguar XE</t>
  </si>
  <si>
    <t>Lexus ES</t>
  </si>
  <si>
    <t>Lexus IS</t>
  </si>
  <si>
    <t>Mercedes-Benz C-Class</t>
  </si>
  <si>
    <t>Mercedes-Benz CLA-Class</t>
  </si>
  <si>
    <t>Volkswagen Arteon</t>
  </si>
  <si>
    <t>Volvo S60</t>
  </si>
  <si>
    <t>Volvo V60</t>
  </si>
  <si>
    <t>Holden Commodore</t>
  </si>
  <si>
    <t>Kia Stinger</t>
  </si>
  <si>
    <t>Skoda Superb</t>
  </si>
  <si>
    <t>Audi A6</t>
  </si>
  <si>
    <t>Audi A7</t>
  </si>
  <si>
    <t>BMW 5 Series</t>
  </si>
  <si>
    <t>Genesis G80</t>
  </si>
  <si>
    <t>Jaguar XF</t>
  </si>
  <si>
    <t>Lexus GS</t>
  </si>
  <si>
    <t>Maserati Ghibli</t>
  </si>
  <si>
    <t>Mercedes-Benz CLS-Class</t>
  </si>
  <si>
    <t>Mercedes-Benz E-Class</t>
  </si>
  <si>
    <t>Porsche Taycan</t>
  </si>
  <si>
    <t>Volvo V90 CC</t>
  </si>
  <si>
    <t>Chrysler 300</t>
  </si>
  <si>
    <t>Audi A8</t>
  </si>
  <si>
    <t>Bentley Sedan</t>
  </si>
  <si>
    <t>BMW 6 Series GT</t>
  </si>
  <si>
    <t>BMW 7 Series</t>
  </si>
  <si>
    <t>BMW 8 Series Gran Coupe</t>
  </si>
  <si>
    <t>Jaguar XJ Series</t>
  </si>
  <si>
    <t>Lexus LS</t>
  </si>
  <si>
    <t>Maserati Quattroporte</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</si>
  <si>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</si>
  <si>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</si>
  <si>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</si>
  <si>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</si>
  <si>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</si>
  <si>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</si>
  <si>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</si>
  <si>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</si>
  <si>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</si>
  <si>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</si>
  <si>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</si>
  <si>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</si>
  <si>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Marco Polo</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</si>
  <si>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</si>
  <si>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</si>
  <si>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</si>
  <si>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</si>
  <si>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</si>
  <si>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</si>
  <si>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</si>
  <si>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</si>
  <si>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</si>
  <si>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</si>
  <si>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</si>
  <si>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</si>
  <si>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</si>
  <si>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</si>
  <si>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Alpine A110</t>
  </si>
  <si>
    <t>Audi A5</t>
  </si>
  <si>
    <t>Audi TT</t>
  </si>
  <si>
    <t>BMW 4 Series Coupe/Conv</t>
  </si>
  <si>
    <t>BMW Z4</t>
  </si>
  <si>
    <t>Jaguar F-Type</t>
  </si>
  <si>
    <t>Lexus LC</t>
  </si>
  <si>
    <t>Lexus RC</t>
  </si>
  <si>
    <t>Lotus Elise</t>
  </si>
  <si>
    <t>Lotus Exige</t>
  </si>
  <si>
    <t>Mercedes-Benz C-Class Cpe/Conv</t>
  </si>
  <si>
    <t>Mercedes-Benz E-Class Cpe/Conv</t>
  </si>
  <si>
    <t>Mercedes-Benz SLC-Class</t>
  </si>
  <si>
    <t>Morgan Classics</t>
  </si>
  <si>
    <t>Porsche Boxster</t>
  </si>
  <si>
    <t>Porsche Cayman</t>
  </si>
  <si>
    <t>Toyota Supra</t>
  </si>
  <si>
    <t>Aston Martin Coupe/Conv</t>
  </si>
  <si>
    <t>Audi R8</t>
  </si>
  <si>
    <t>Bentley Coupe/Conv</t>
  </si>
  <si>
    <t>BMW 8 Series</t>
  </si>
  <si>
    <t>BMW i8</t>
  </si>
  <si>
    <t>Ferrari Coupe/Conv</t>
  </si>
  <si>
    <t>Lamborghini Coupe/Conv</t>
  </si>
  <si>
    <t>Maserati Coupe/Conv</t>
  </si>
  <si>
    <t>McLaren Coupe/Conv</t>
  </si>
  <si>
    <t>Mercedes-AMG GT Cpe/Conv</t>
  </si>
  <si>
    <t>Nissan GT-R</t>
  </si>
  <si>
    <t>Porsche 911</t>
  </si>
  <si>
    <t>Rolls-Royce Coupe/Conv</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</si>
  <si>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</si>
  <si>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</si>
  <si>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</si>
  <si>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</si>
  <si>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</si>
  <si>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</si>
  <si>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</si>
  <si>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</si>
  <si>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</si>
  <si>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</si>
  <si>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</si>
  <si>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</si>
  <si>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</si>
  <si>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</si>
  <si>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</si>
  <si>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</si>
  <si>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</si>
  <si>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</si>
  <si>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</si>
  <si>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</si>
  <si>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</si>
  <si>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</si>
  <si>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</si>
  <si>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</si>
  <si>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</si>
  <si>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</si>
  <si>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</si>
  <si>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</si>
  <si>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</si>
  <si>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Kadjar</t>
  </si>
  <si>
    <t>Skoda Kamiq</t>
  </si>
  <si>
    <t>SsangYong Tivoli XLV</t>
  </si>
  <si>
    <t>Subaru XV</t>
  </si>
  <si>
    <t>Suzuki S-Cross</t>
  </si>
  <si>
    <t>Suzuki Vitara</t>
  </si>
  <si>
    <t>Toyota C-HR</t>
  </si>
  <si>
    <t>Volkswagen T-Roc</t>
  </si>
  <si>
    <t>Audi Q2</t>
  </si>
  <si>
    <t>Audi Q3</t>
  </si>
  <si>
    <t>BMW X1</t>
  </si>
  <si>
    <t>BMW X2</t>
  </si>
  <si>
    <t>Infiniti Q30/QX30</t>
  </si>
  <si>
    <t>Jaguar E-Pace</t>
  </si>
  <si>
    <t>Lexus UX</t>
  </si>
  <si>
    <t>Mercedes-Benz EQA</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</si>
  <si>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</si>
  <si>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</si>
  <si>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</si>
  <si>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</si>
  <si>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</si>
  <si>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</si>
  <si>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</si>
  <si>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</si>
  <si>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</si>
  <si>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</si>
  <si>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</si>
  <si>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</si>
  <si>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</si>
  <si>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</si>
  <si>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</si>
  <si>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</si>
  <si>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</si>
  <si>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</si>
  <si>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</si>
  <si>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</si>
  <si>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</si>
  <si>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</si>
  <si>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</si>
  <si>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</si>
  <si>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</si>
  <si>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</si>
  <si>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</si>
  <si>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</si>
  <si>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</si>
  <si>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</si>
  <si>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</si>
  <si>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</si>
  <si>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</si>
  <si>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</si>
  <si>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</si>
  <si>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</si>
  <si>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</si>
  <si>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</si>
  <si>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</si>
  <si>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</si>
  <si>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</si>
  <si>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</si>
  <si>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</si>
  <si>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</si>
  <si>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</si>
  <si>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</si>
  <si>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</si>
  <si>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</si>
  <si>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</si>
  <si>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</si>
  <si>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</si>
  <si>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</si>
  <si>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</si>
  <si>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</si>
  <si>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</si>
  <si>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</si>
  <si>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</si>
  <si>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</si>
  <si>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</si>
  <si>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</si>
  <si>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</si>
  <si>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</si>
  <si>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</si>
  <si>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</si>
  <si>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</si>
  <si>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</si>
  <si>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</si>
  <si>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</si>
  <si>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</si>
  <si>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</si>
  <si>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</si>
  <si>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</si>
  <si>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</si>
  <si>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</si>
  <si>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</si>
  <si>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</si>
  <si>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</si>
  <si>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</si>
  <si>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</si>
  <si>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</si>
  <si>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</si>
  <si>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</si>
  <si>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</si>
  <si>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</si>
  <si>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</si>
  <si>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</si>
  <si>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</si>
  <si>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</si>
  <si>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</si>
  <si>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</si>
  <si>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</si>
  <si>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</si>
  <si>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</si>
  <si>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</si>
  <si>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Daily Minibus &lt; 20 Seats</t>
  </si>
  <si>
    <t>LDV Deliver 9 Bus</t>
  </si>
  <si>
    <t>Mercedes-Benz Sprinter Bus</t>
  </si>
  <si>
    <t>Renault Master Bus</t>
  </si>
  <si>
    <t>Toyota Hiace Bus</t>
  </si>
  <si>
    <t>Volkswagen Crafter Bus</t>
  </si>
  <si>
    <t>Toyota Coaster</t>
  </si>
  <si>
    <t>Fiat Doblo</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</si>
  <si>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</si>
  <si>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</si>
  <si>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</si>
  <si>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</si>
  <si>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</si>
  <si>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</si>
  <si>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</si>
  <si>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</si>
  <si>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</si>
  <si>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</si>
  <si>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</si>
  <si>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</si>
  <si>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</si>
  <si>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</si>
  <si>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</si>
  <si>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</si>
  <si>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</si>
  <si>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</si>
  <si>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</si>
  <si>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</si>
  <si>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</si>
  <si>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</si>
  <si>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</si>
  <si>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</si>
  <si>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</si>
  <si>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</si>
  <si>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</si>
  <si>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</si>
  <si>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</si>
  <si>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</si>
  <si>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</si>
  <si>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</si>
  <si>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</si>
  <si>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</si>
  <si>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</si>
  <si>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</si>
  <si>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</si>
  <si>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</si>
  <si>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</si>
  <si>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</si>
  <si>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</si>
  <si>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</si>
  <si>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</si>
  <si>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</si>
  <si>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</si>
  <si>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</si>
  <si>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</si>
  <si>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Hyundai HD</t>
  </si>
  <si>
    <t>Isuzu N-Series (LD)</t>
  </si>
  <si>
    <t>Iveco C/C (LD)</t>
  </si>
  <si>
    <t>Iveco Van (LD)</t>
  </si>
  <si>
    <t>LDV Deliver 9</t>
  </si>
  <si>
    <t>Mercedes-Benz Sprinter</t>
  </si>
  <si>
    <t>Peugeot Boxer</t>
  </si>
  <si>
    <t>Renault Master</t>
  </si>
  <si>
    <t>Volkswagen Crafter</t>
  </si>
  <si>
    <t>DAF (MD)</t>
  </si>
  <si>
    <t>Fuso Fighter (MD)</t>
  </si>
  <si>
    <t>Hino (MD)</t>
  </si>
  <si>
    <t>Hyundai EX9</t>
  </si>
  <si>
    <t>Hyundai Pavise</t>
  </si>
  <si>
    <t>Isuzu N-Series (MD)</t>
  </si>
  <si>
    <t>Iveco (MD)</t>
  </si>
  <si>
    <t>MAN (MD)</t>
  </si>
  <si>
    <t>Mercedes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</si>
  <si>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</si>
  <si>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</si>
  <si>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</si>
  <si>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</si>
  <si>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</si>
  <si>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</si>
  <si>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</si>
  <si>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</si>
  <si>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</si>
  <si>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</si>
  <si>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</si>
  <si>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</si>
  <si>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</si>
  <si>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</si>
  <si>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</si>
  <si>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</si>
  <si>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</si>
  <si>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</si>
  <si>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</si>
  <si>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</si>
  <si>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</si>
  <si>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</si>
  <si>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</si>
  <si>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</si>
  <si>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</si>
  <si>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</si>
  <si>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</si>
  <si>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</si>
  <si>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</si>
  <si>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</si>
  <si>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</si>
  <si>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</si>
  <si>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</si>
  <si>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</si>
  <si>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</si>
  <si>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</si>
  <si>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</si>
  <si>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</si>
  <si>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</si>
  <si>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</si>
  <si>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</si>
  <si>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</si>
  <si>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</si>
  <si>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</si>
  <si>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</si>
  <si>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</si>
  <si>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</si>
  <si>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</si>
  <si>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</si>
  <si>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</si>
  <si>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</si>
  <si>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</si>
  <si>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</si>
  <si>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</si>
  <si>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</si>
  <si>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</si>
  <si>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</si>
  <si>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</si>
  <si>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</si>
  <si>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</si>
  <si>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</si>
  <si>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</si>
  <si>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</si>
  <si>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</si>
  <si>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</si>
  <si>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</si>
  <si>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</si>
  <si>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</si>
  <si>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</si>
  <si>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</si>
  <si>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</si>
  <si>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</si>
  <si>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</si>
  <si>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</si>
  <si>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</si>
  <si>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</si>
  <si>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</si>
  <si>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</si>
  <si>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</si>
  <si>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</si>
  <si>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</si>
  <si>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</si>
  <si>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Daf Total</t>
  </si>
  <si>
    <t>Dennis Eagle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</si>
  <si>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</si>
  <si>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</si>
  <si>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</si>
  <si>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</si>
  <si>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</si>
  <si>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</si>
  <si>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</si>
  <si>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</si>
  <si>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</si>
  <si>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</si>
  <si>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</si>
  <si>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</si>
  <si>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</si>
  <si>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</si>
  <si>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</si>
  <si>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</si>
  <si>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</si>
  <si>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</si>
  <si>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</si>
  <si>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</si>
  <si>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</si>
  <si>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</si>
  <si>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</si>
  <si>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</si>
  <si>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</si>
  <si>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</si>
  <si>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</si>
  <si>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</si>
  <si>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</si>
  <si>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</si>
  <si>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</si>
  <si>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</si>
  <si>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</si>
  <si>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</si>
  <si>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</si>
  <si>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</si>
  <si>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</si>
  <si>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</si>
  <si>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</si>
  <si>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Morgan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</si>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</sst>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99</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100</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101</v>
      </c>
      <c r="C15" s="109">
        <v>1681</v>
      </c>
      <c r="D15" s="110">
        <v>1945</v>
      </c>
      <c r="E15" s="109">
        <v>8984</v>
      </c>
      <c r="F15" s="110">
        <v>11003</v>
      </c>
      <c r="G15" s="111"/>
      <c r="H15" s="109">
        <f t="shared" ref="H15:H22" si="0">C15-D15</f>
        <v>-264</v>
      </c>
      <c r="I15" s="110">
        <f t="shared" ref="I15:I22" si="1">E15-F15</f>
        <v>-2019</v>
      </c>
      <c r="J15" s="112">
        <f t="shared" ref="J15:J22" si="2">IF(D15=0, "-", IF(H15/D15&lt;10, H15/D15, "&gt;999%"))</f>
        <v>-0.13573264781491001</v>
      </c>
      <c r="K15" s="113">
        <f t="shared" ref="K15:K22" si="3">IF(F15=0, "-", IF(I15/F15&lt;10, I15/F15, "&gt;999%"))</f>
        <v>-0.18349541034263384</v>
      </c>
      <c r="L15" s="99"/>
    </row>
    <row r="16" spans="1:12" ht="15" x14ac:dyDescent="0.2">
      <c r="A16" s="99"/>
      <c r="B16" s="108" t="s">
        <v>102</v>
      </c>
      <c r="C16" s="109">
        <v>34633</v>
      </c>
      <c r="D16" s="110">
        <v>34898</v>
      </c>
      <c r="E16" s="109">
        <v>181900</v>
      </c>
      <c r="F16" s="110">
        <v>140902</v>
      </c>
      <c r="G16" s="111"/>
      <c r="H16" s="109">
        <f t="shared" si="0"/>
        <v>-265</v>
      </c>
      <c r="I16" s="110">
        <f t="shared" si="1"/>
        <v>40998</v>
      </c>
      <c r="J16" s="112">
        <f t="shared" si="2"/>
        <v>-7.5935583701071691E-3</v>
      </c>
      <c r="K16" s="113">
        <f t="shared" si="3"/>
        <v>0.29096819065733631</v>
      </c>
      <c r="L16" s="99"/>
    </row>
    <row r="17" spans="1:12" ht="15" x14ac:dyDescent="0.2">
      <c r="A17" s="99"/>
      <c r="B17" s="108" t="s">
        <v>103</v>
      </c>
      <c r="C17" s="109">
        <v>959</v>
      </c>
      <c r="D17" s="110">
        <v>841</v>
      </c>
      <c r="E17" s="109">
        <v>5197</v>
      </c>
      <c r="F17" s="110">
        <v>3518</v>
      </c>
      <c r="G17" s="111"/>
      <c r="H17" s="109">
        <f t="shared" si="0"/>
        <v>118</v>
      </c>
      <c r="I17" s="110">
        <f t="shared" si="1"/>
        <v>1679</v>
      </c>
      <c r="J17" s="112">
        <f t="shared" si="2"/>
        <v>0.14030915576694411</v>
      </c>
      <c r="K17" s="113">
        <f t="shared" si="3"/>
        <v>0.47725980670835705</v>
      </c>
      <c r="L17" s="99"/>
    </row>
    <row r="18" spans="1:12" ht="15" x14ac:dyDescent="0.2">
      <c r="A18" s="99"/>
      <c r="B18" s="108" t="s">
        <v>104</v>
      </c>
      <c r="C18" s="109">
        <v>25321</v>
      </c>
      <c r="D18" s="110">
        <v>24634</v>
      </c>
      <c r="E18" s="109">
        <v>122849</v>
      </c>
      <c r="F18" s="110">
        <v>91758</v>
      </c>
      <c r="G18" s="111"/>
      <c r="H18" s="109">
        <f t="shared" si="0"/>
        <v>687</v>
      </c>
      <c r="I18" s="110">
        <f t="shared" si="1"/>
        <v>31091</v>
      </c>
      <c r="J18" s="112">
        <f t="shared" si="2"/>
        <v>2.7888284484858326E-2</v>
      </c>
      <c r="K18" s="113">
        <f t="shared" si="3"/>
        <v>0.33883694064822684</v>
      </c>
      <c r="L18" s="99"/>
    </row>
    <row r="19" spans="1:12" ht="15" x14ac:dyDescent="0.2">
      <c r="A19" s="99"/>
      <c r="B19" s="108" t="s">
        <v>105</v>
      </c>
      <c r="C19" s="109">
        <v>6802</v>
      </c>
      <c r="D19" s="110">
        <v>7200</v>
      </c>
      <c r="E19" s="109">
        <v>36274</v>
      </c>
      <c r="F19" s="110">
        <v>28087</v>
      </c>
      <c r="G19" s="111"/>
      <c r="H19" s="109">
        <f t="shared" si="0"/>
        <v>-398</v>
      </c>
      <c r="I19" s="110">
        <f t="shared" si="1"/>
        <v>8187</v>
      </c>
      <c r="J19" s="112">
        <f t="shared" si="2"/>
        <v>-5.527777777777778E-2</v>
      </c>
      <c r="K19" s="113">
        <f t="shared" si="3"/>
        <v>0.29148716488054971</v>
      </c>
      <c r="L19" s="99"/>
    </row>
    <row r="20" spans="1:12" ht="15" x14ac:dyDescent="0.2">
      <c r="A20" s="99"/>
      <c r="B20" s="108" t="s">
        <v>106</v>
      </c>
      <c r="C20" s="109">
        <v>1899</v>
      </c>
      <c r="D20" s="110">
        <v>1688</v>
      </c>
      <c r="E20" s="109">
        <v>9507</v>
      </c>
      <c r="F20" s="110">
        <v>6993</v>
      </c>
      <c r="G20" s="111"/>
      <c r="H20" s="109">
        <f t="shared" si="0"/>
        <v>211</v>
      </c>
      <c r="I20" s="110">
        <f t="shared" si="1"/>
        <v>2514</v>
      </c>
      <c r="J20" s="112">
        <f t="shared" si="2"/>
        <v>0.125</v>
      </c>
      <c r="K20" s="113">
        <f t="shared" si="3"/>
        <v>0.35950235950235948</v>
      </c>
      <c r="L20" s="99"/>
    </row>
    <row r="21" spans="1:12" ht="15" x14ac:dyDescent="0.2">
      <c r="A21" s="99"/>
      <c r="B21" s="108" t="s">
        <v>107</v>
      </c>
      <c r="C21" s="109">
        <v>29332</v>
      </c>
      <c r="D21" s="110">
        <v>29302</v>
      </c>
      <c r="E21" s="109">
        <v>146231</v>
      </c>
      <c r="F21" s="110">
        <v>119606</v>
      </c>
      <c r="G21" s="111"/>
      <c r="H21" s="109">
        <f t="shared" si="0"/>
        <v>30</v>
      </c>
      <c r="I21" s="110">
        <f t="shared" si="1"/>
        <v>26625</v>
      </c>
      <c r="J21" s="112">
        <f t="shared" si="2"/>
        <v>1.0238208995972972E-3</v>
      </c>
      <c r="K21" s="113">
        <f t="shared" si="3"/>
        <v>0.22260588933665534</v>
      </c>
      <c r="L21" s="99"/>
    </row>
    <row r="22" spans="1:12" ht="15" x14ac:dyDescent="0.2">
      <c r="A22" s="99"/>
      <c r="B22" s="108" t="s">
        <v>108</v>
      </c>
      <c r="C22" s="109">
        <v>10037</v>
      </c>
      <c r="D22" s="110">
        <v>9726</v>
      </c>
      <c r="E22" s="109">
        <v>56526</v>
      </c>
      <c r="F22" s="110">
        <v>40548</v>
      </c>
      <c r="G22" s="111"/>
      <c r="H22" s="109">
        <f t="shared" si="0"/>
        <v>311</v>
      </c>
      <c r="I22" s="110">
        <f t="shared" si="1"/>
        <v>15978</v>
      </c>
      <c r="J22" s="112">
        <f t="shared" si="2"/>
        <v>3.1976146411680034E-2</v>
      </c>
      <c r="K22" s="113">
        <f t="shared" si="3"/>
        <v>0.39405149452500737</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110664</v>
      </c>
      <c r="D24" s="121">
        <f>SUM(D15:D23)</f>
        <v>110234</v>
      </c>
      <c r="E24" s="120">
        <f>SUM(E15:E23)</f>
        <v>567468</v>
      </c>
      <c r="F24" s="121">
        <f>SUM(F15:F23)</f>
        <v>442415</v>
      </c>
      <c r="G24" s="122"/>
      <c r="H24" s="120">
        <f>SUM(H15:H23)</f>
        <v>430</v>
      </c>
      <c r="I24" s="121">
        <f>SUM(I15:I23)</f>
        <v>125053</v>
      </c>
      <c r="J24" s="123">
        <f>IF(D24=0, 0, H24/D24)</f>
        <v>3.9007928588275852E-3</v>
      </c>
      <c r="K24" s="124">
        <f>IF(F24=0, 0, I24/F24)</f>
        <v>0.2826599459783235</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109</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2"/>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121</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121</v>
      </c>
      <c r="B6" s="61" t="s">
        <v>12</v>
      </c>
      <c r="C6" s="62" t="s">
        <v>13</v>
      </c>
      <c r="D6" s="61" t="s">
        <v>12</v>
      </c>
      <c r="E6" s="63" t="s">
        <v>13</v>
      </c>
      <c r="F6" s="62" t="s">
        <v>12</v>
      </c>
      <c r="G6" s="62" t="s">
        <v>13</v>
      </c>
      <c r="H6" s="61" t="s">
        <v>12</v>
      </c>
      <c r="I6" s="63" t="s">
        <v>13</v>
      </c>
      <c r="J6" s="61"/>
      <c r="K6" s="63"/>
    </row>
    <row r="7" spans="1:11" x14ac:dyDescent="0.2">
      <c r="A7" s="7" t="s">
        <v>352</v>
      </c>
      <c r="B7" s="65">
        <v>0</v>
      </c>
      <c r="C7" s="34">
        <f>IF(B22=0, "-", B7/B22)</f>
        <v>0</v>
      </c>
      <c r="D7" s="65">
        <v>0</v>
      </c>
      <c r="E7" s="9">
        <f>IF(D22=0, "-", D7/D22)</f>
        <v>0</v>
      </c>
      <c r="F7" s="81">
        <v>0</v>
      </c>
      <c r="G7" s="34">
        <f>IF(F22=0, "-", F7/F22)</f>
        <v>0</v>
      </c>
      <c r="H7" s="65">
        <v>2</v>
      </c>
      <c r="I7" s="9">
        <f>IF(H22=0, "-", H7/H22)</f>
        <v>7.6657723265619016E-4</v>
      </c>
      <c r="J7" s="8" t="str">
        <f t="shared" ref="J7:J20" si="0">IF(D7=0, "-", IF((B7-D7)/D7&lt;10, (B7-D7)/D7, "&gt;999%"))</f>
        <v>-</v>
      </c>
      <c r="K7" s="9">
        <f t="shared" ref="K7:K20" si="1">IF(H7=0, "-", IF((F7-H7)/H7&lt;10, (F7-H7)/H7, "&gt;999%"))</f>
        <v>-1</v>
      </c>
    </row>
    <row r="8" spans="1:11" x14ac:dyDescent="0.2">
      <c r="A8" s="7" t="s">
        <v>353</v>
      </c>
      <c r="B8" s="65">
        <v>0</v>
      </c>
      <c r="C8" s="34">
        <f>IF(B22=0, "-", B8/B22)</f>
        <v>0</v>
      </c>
      <c r="D8" s="65">
        <v>0</v>
      </c>
      <c r="E8" s="9">
        <f>IF(D22=0, "-", D8/D22)</f>
        <v>0</v>
      </c>
      <c r="F8" s="81">
        <v>0</v>
      </c>
      <c r="G8" s="34">
        <f>IF(F22=0, "-", F8/F22)</f>
        <v>0</v>
      </c>
      <c r="H8" s="65">
        <v>10</v>
      </c>
      <c r="I8" s="9">
        <f>IF(H22=0, "-", H8/H22)</f>
        <v>3.8328861632809506E-3</v>
      </c>
      <c r="J8" s="8" t="str">
        <f t="shared" si="0"/>
        <v>-</v>
      </c>
      <c r="K8" s="9">
        <f t="shared" si="1"/>
        <v>-1</v>
      </c>
    </row>
    <row r="9" spans="1:11" x14ac:dyDescent="0.2">
      <c r="A9" s="7" t="s">
        <v>354</v>
      </c>
      <c r="B9" s="65">
        <v>67</v>
      </c>
      <c r="C9" s="34">
        <f>IF(B22=0, "-", B9/B22)</f>
        <v>5.1777434312210199E-2</v>
      </c>
      <c r="D9" s="65">
        <v>0</v>
      </c>
      <c r="E9" s="9">
        <f>IF(D22=0, "-", D9/D22)</f>
        <v>0</v>
      </c>
      <c r="F9" s="81">
        <v>337</v>
      </c>
      <c r="G9" s="34">
        <f>IF(F22=0, "-", F9/F22)</f>
        <v>4.9602590521047984E-2</v>
      </c>
      <c r="H9" s="65">
        <v>0</v>
      </c>
      <c r="I9" s="9">
        <f>IF(H22=0, "-", H9/H22)</f>
        <v>0</v>
      </c>
      <c r="J9" s="8" t="str">
        <f t="shared" si="0"/>
        <v>-</v>
      </c>
      <c r="K9" s="9" t="str">
        <f t="shared" si="1"/>
        <v>-</v>
      </c>
    </row>
    <row r="10" spans="1:11" x14ac:dyDescent="0.2">
      <c r="A10" s="7" t="s">
        <v>355</v>
      </c>
      <c r="B10" s="65">
        <v>0</v>
      </c>
      <c r="C10" s="34">
        <f>IF(B22=0, "-", B10/B22)</f>
        <v>0</v>
      </c>
      <c r="D10" s="65">
        <v>59</v>
      </c>
      <c r="E10" s="9">
        <f>IF(D22=0, "-", D10/D22)</f>
        <v>0.10498220640569395</v>
      </c>
      <c r="F10" s="81">
        <v>0</v>
      </c>
      <c r="G10" s="34">
        <f>IF(F22=0, "-", F10/F22)</f>
        <v>0</v>
      </c>
      <c r="H10" s="65">
        <v>398</v>
      </c>
      <c r="I10" s="9">
        <f>IF(H22=0, "-", H10/H22)</f>
        <v>0.15254886929858183</v>
      </c>
      <c r="J10" s="8">
        <f t="shared" si="0"/>
        <v>-1</v>
      </c>
      <c r="K10" s="9">
        <f t="shared" si="1"/>
        <v>-1</v>
      </c>
    </row>
    <row r="11" spans="1:11" x14ac:dyDescent="0.2">
      <c r="A11" s="7" t="s">
        <v>356</v>
      </c>
      <c r="B11" s="65">
        <v>205</v>
      </c>
      <c r="C11" s="34">
        <f>IF(B22=0, "-", B11/B22)</f>
        <v>0.15842349304482226</v>
      </c>
      <c r="D11" s="65">
        <v>79</v>
      </c>
      <c r="E11" s="9">
        <f>IF(D22=0, "-", D11/D22)</f>
        <v>0.14056939501779359</v>
      </c>
      <c r="F11" s="81">
        <v>865</v>
      </c>
      <c r="G11" s="34">
        <f>IF(F22=0, "-", F11/F22)</f>
        <v>0.12731822196055342</v>
      </c>
      <c r="H11" s="65">
        <v>404</v>
      </c>
      <c r="I11" s="9">
        <f>IF(H22=0, "-", H11/H22)</f>
        <v>0.1548486009965504</v>
      </c>
      <c r="J11" s="8">
        <f t="shared" si="0"/>
        <v>1.5949367088607596</v>
      </c>
      <c r="K11" s="9">
        <f t="shared" si="1"/>
        <v>1.141089108910891</v>
      </c>
    </row>
    <row r="12" spans="1:11" x14ac:dyDescent="0.2">
      <c r="A12" s="7" t="s">
        <v>357</v>
      </c>
      <c r="B12" s="65">
        <v>164</v>
      </c>
      <c r="C12" s="34">
        <f>IF(B22=0, "-", B12/B22)</f>
        <v>0.12673879443585781</v>
      </c>
      <c r="D12" s="65">
        <v>0</v>
      </c>
      <c r="E12" s="9">
        <f>IF(D22=0, "-", D12/D22)</f>
        <v>0</v>
      </c>
      <c r="F12" s="81">
        <v>786</v>
      </c>
      <c r="G12" s="34">
        <f>IF(F22=0, "-", F12/F22)</f>
        <v>0.11569031498380924</v>
      </c>
      <c r="H12" s="65">
        <v>0</v>
      </c>
      <c r="I12" s="9">
        <f>IF(H22=0, "-", H12/H22)</f>
        <v>0</v>
      </c>
      <c r="J12" s="8" t="str">
        <f t="shared" si="0"/>
        <v>-</v>
      </c>
      <c r="K12" s="9" t="str">
        <f t="shared" si="1"/>
        <v>-</v>
      </c>
    </row>
    <row r="13" spans="1:11" x14ac:dyDescent="0.2">
      <c r="A13" s="7" t="s">
        <v>358</v>
      </c>
      <c r="B13" s="65">
        <v>269</v>
      </c>
      <c r="C13" s="34">
        <f>IF(B22=0, "-", B13/B22)</f>
        <v>0.20788253477588872</v>
      </c>
      <c r="D13" s="65">
        <v>297</v>
      </c>
      <c r="E13" s="9">
        <f>IF(D22=0, "-", D13/D22)</f>
        <v>0.52846975088967973</v>
      </c>
      <c r="F13" s="81">
        <v>2007</v>
      </c>
      <c r="G13" s="34">
        <f>IF(F22=0, "-", F13/F22)</f>
        <v>0.29540771268766558</v>
      </c>
      <c r="H13" s="65">
        <v>1388</v>
      </c>
      <c r="I13" s="9">
        <f>IF(H22=0, "-", H13/H22)</f>
        <v>0.53200459946339596</v>
      </c>
      <c r="J13" s="8">
        <f t="shared" si="0"/>
        <v>-9.4276094276094277E-2</v>
      </c>
      <c r="K13" s="9">
        <f t="shared" si="1"/>
        <v>0.44596541786743515</v>
      </c>
    </row>
    <row r="14" spans="1:11" x14ac:dyDescent="0.2">
      <c r="A14" s="7" t="s">
        <v>359</v>
      </c>
      <c r="B14" s="65">
        <v>56</v>
      </c>
      <c r="C14" s="34">
        <f>IF(B22=0, "-", B14/B22)</f>
        <v>4.3276661514683151E-2</v>
      </c>
      <c r="D14" s="65">
        <v>31</v>
      </c>
      <c r="E14" s="9">
        <f>IF(D22=0, "-", D14/D22)</f>
        <v>5.5160142348754451E-2</v>
      </c>
      <c r="F14" s="81">
        <v>210</v>
      </c>
      <c r="G14" s="34">
        <f>IF(F22=0, "-", F14/F22)</f>
        <v>3.0909626140712392E-2</v>
      </c>
      <c r="H14" s="65">
        <v>46</v>
      </c>
      <c r="I14" s="9">
        <f>IF(H22=0, "-", H14/H22)</f>
        <v>1.7631276351092372E-2</v>
      </c>
      <c r="J14" s="8">
        <f t="shared" si="0"/>
        <v>0.80645161290322576</v>
      </c>
      <c r="K14" s="9">
        <f t="shared" si="1"/>
        <v>3.5652173913043477</v>
      </c>
    </row>
    <row r="15" spans="1:11" x14ac:dyDescent="0.2">
      <c r="A15" s="7" t="s">
        <v>360</v>
      </c>
      <c r="B15" s="65">
        <v>26</v>
      </c>
      <c r="C15" s="34">
        <f>IF(B22=0, "-", B15/B22)</f>
        <v>2.009273570324575E-2</v>
      </c>
      <c r="D15" s="65">
        <v>0</v>
      </c>
      <c r="E15" s="9">
        <f>IF(D22=0, "-", D15/D22)</f>
        <v>0</v>
      </c>
      <c r="F15" s="81">
        <v>39</v>
      </c>
      <c r="G15" s="34">
        <f>IF(F22=0, "-", F15/F22)</f>
        <v>5.7403591404180162E-3</v>
      </c>
      <c r="H15" s="65">
        <v>7</v>
      </c>
      <c r="I15" s="9">
        <f>IF(H22=0, "-", H15/H22)</f>
        <v>2.6830203142966655E-3</v>
      </c>
      <c r="J15" s="8" t="str">
        <f t="shared" si="0"/>
        <v>-</v>
      </c>
      <c r="K15" s="9">
        <f t="shared" si="1"/>
        <v>4.5714285714285712</v>
      </c>
    </row>
    <row r="16" spans="1:11" x14ac:dyDescent="0.2">
      <c r="A16" s="7" t="s">
        <v>361</v>
      </c>
      <c r="B16" s="65">
        <v>0</v>
      </c>
      <c r="C16" s="34">
        <f>IF(B22=0, "-", B16/B22)</f>
        <v>0</v>
      </c>
      <c r="D16" s="65">
        <v>5</v>
      </c>
      <c r="E16" s="9">
        <f>IF(D22=0, "-", D16/D22)</f>
        <v>8.8967971530249119E-3</v>
      </c>
      <c r="F16" s="81">
        <v>0</v>
      </c>
      <c r="G16" s="34">
        <f>IF(F22=0, "-", F16/F22)</f>
        <v>0</v>
      </c>
      <c r="H16" s="65">
        <v>22</v>
      </c>
      <c r="I16" s="9">
        <f>IF(H22=0, "-", H16/H22)</f>
        <v>8.4323495592180907E-3</v>
      </c>
      <c r="J16" s="8">
        <f t="shared" si="0"/>
        <v>-1</v>
      </c>
      <c r="K16" s="9">
        <f t="shared" si="1"/>
        <v>-1</v>
      </c>
    </row>
    <row r="17" spans="1:11" x14ac:dyDescent="0.2">
      <c r="A17" s="7" t="s">
        <v>362</v>
      </c>
      <c r="B17" s="65">
        <v>72</v>
      </c>
      <c r="C17" s="34">
        <f>IF(B22=0, "-", B17/B22)</f>
        <v>5.5641421947449768E-2</v>
      </c>
      <c r="D17" s="65">
        <v>7</v>
      </c>
      <c r="E17" s="9">
        <f>IF(D22=0, "-", D17/D22)</f>
        <v>1.2455516014234875E-2</v>
      </c>
      <c r="F17" s="81">
        <v>256</v>
      </c>
      <c r="G17" s="34">
        <f>IF(F22=0, "-", F17/F22)</f>
        <v>3.7680306152487492E-2</v>
      </c>
      <c r="H17" s="65">
        <v>49</v>
      </c>
      <c r="I17" s="9">
        <f>IF(H22=0, "-", H17/H22)</f>
        <v>1.8781142200076657E-2</v>
      </c>
      <c r="J17" s="8">
        <f t="shared" si="0"/>
        <v>9.2857142857142865</v>
      </c>
      <c r="K17" s="9">
        <f t="shared" si="1"/>
        <v>4.2244897959183669</v>
      </c>
    </row>
    <row r="18" spans="1:11" x14ac:dyDescent="0.2">
      <c r="A18" s="7" t="s">
        <v>363</v>
      </c>
      <c r="B18" s="65">
        <v>109</v>
      </c>
      <c r="C18" s="34">
        <f>IF(B22=0, "-", B18/B22)</f>
        <v>8.423493044822257E-2</v>
      </c>
      <c r="D18" s="65">
        <v>8</v>
      </c>
      <c r="E18" s="9">
        <f>IF(D22=0, "-", D18/D22)</f>
        <v>1.4234875444839857E-2</v>
      </c>
      <c r="F18" s="81">
        <v>637</v>
      </c>
      <c r="G18" s="34">
        <f>IF(F22=0, "-", F18/F22)</f>
        <v>9.3759199293494258E-2</v>
      </c>
      <c r="H18" s="65">
        <v>137</v>
      </c>
      <c r="I18" s="9">
        <f>IF(H22=0, "-", H18/H22)</f>
        <v>5.251054043694902E-2</v>
      </c>
      <c r="J18" s="8" t="str">
        <f t="shared" si="0"/>
        <v>&gt;999%</v>
      </c>
      <c r="K18" s="9">
        <f t="shared" si="1"/>
        <v>3.6496350364963503</v>
      </c>
    </row>
    <row r="19" spans="1:11" x14ac:dyDescent="0.2">
      <c r="A19" s="7" t="s">
        <v>364</v>
      </c>
      <c r="B19" s="65">
        <v>180</v>
      </c>
      <c r="C19" s="34">
        <f>IF(B22=0, "-", B19/B22)</f>
        <v>0.13910355486862441</v>
      </c>
      <c r="D19" s="65">
        <v>0</v>
      </c>
      <c r="E19" s="9">
        <f>IF(D22=0, "-", D19/D22)</f>
        <v>0</v>
      </c>
      <c r="F19" s="81">
        <v>938</v>
      </c>
      <c r="G19" s="34">
        <f>IF(F22=0, "-", F19/F22)</f>
        <v>0.13806299676184869</v>
      </c>
      <c r="H19" s="65">
        <v>0</v>
      </c>
      <c r="I19" s="9">
        <f>IF(H22=0, "-", H19/H22)</f>
        <v>0</v>
      </c>
      <c r="J19" s="8" t="str">
        <f t="shared" si="0"/>
        <v>-</v>
      </c>
      <c r="K19" s="9" t="str">
        <f t="shared" si="1"/>
        <v>-</v>
      </c>
    </row>
    <row r="20" spans="1:11" x14ac:dyDescent="0.2">
      <c r="A20" s="7" t="s">
        <v>365</v>
      </c>
      <c r="B20" s="65">
        <v>146</v>
      </c>
      <c r="C20" s="34">
        <f>IF(B22=0, "-", B20/B22)</f>
        <v>0.11282843894899536</v>
      </c>
      <c r="D20" s="65">
        <v>76</v>
      </c>
      <c r="E20" s="9">
        <f>IF(D22=0, "-", D20/D22)</f>
        <v>0.13523131672597866</v>
      </c>
      <c r="F20" s="81">
        <v>719</v>
      </c>
      <c r="G20" s="34">
        <f>IF(F22=0, "-", F20/F22)</f>
        <v>0.10582867235796291</v>
      </c>
      <c r="H20" s="65">
        <v>146</v>
      </c>
      <c r="I20" s="9">
        <f>IF(H22=0, "-", H20/H22)</f>
        <v>5.5960137983901877E-2</v>
      </c>
      <c r="J20" s="8">
        <f t="shared" si="0"/>
        <v>0.92105263157894735</v>
      </c>
      <c r="K20" s="9">
        <f t="shared" si="1"/>
        <v>3.9246575342465753</v>
      </c>
    </row>
    <row r="21" spans="1:11" x14ac:dyDescent="0.2">
      <c r="A21" s="2"/>
      <c r="B21" s="68"/>
      <c r="C21" s="33"/>
      <c r="D21" s="68"/>
      <c r="E21" s="6"/>
      <c r="F21" s="82"/>
      <c r="G21" s="33"/>
      <c r="H21" s="68"/>
      <c r="I21" s="6"/>
      <c r="J21" s="5"/>
      <c r="K21" s="6"/>
    </row>
    <row r="22" spans="1:11" s="43" customFormat="1" x14ac:dyDescent="0.2">
      <c r="A22" s="162" t="s">
        <v>621</v>
      </c>
      <c r="B22" s="71">
        <f>SUM(B7:B21)</f>
        <v>1294</v>
      </c>
      <c r="C22" s="40">
        <f>B22/25321</f>
        <v>5.1103826863078079E-2</v>
      </c>
      <c r="D22" s="71">
        <f>SUM(D7:D21)</f>
        <v>562</v>
      </c>
      <c r="E22" s="41">
        <f>D22/24634</f>
        <v>2.2813996914833157E-2</v>
      </c>
      <c r="F22" s="77">
        <f>SUM(F7:F21)</f>
        <v>6794</v>
      </c>
      <c r="G22" s="42">
        <f>F22/122849</f>
        <v>5.5303665475502445E-2</v>
      </c>
      <c r="H22" s="71">
        <f>SUM(H7:H21)</f>
        <v>2609</v>
      </c>
      <c r="I22" s="41">
        <f>H22/91758</f>
        <v>2.8433488088232088E-2</v>
      </c>
      <c r="J22" s="37">
        <f>IF(D22=0, "-", IF((B22-D22)/D22&lt;10, (B22-D22)/D22, "&gt;999%"))</f>
        <v>1.302491103202847</v>
      </c>
      <c r="K22" s="38">
        <f>IF(H22=0, "-", IF((F22-H22)/H22&lt;10, (F22-H22)/H22, "&gt;999%"))</f>
        <v>1.6040628593330779</v>
      </c>
    </row>
    <row r="23" spans="1:11" x14ac:dyDescent="0.2">
      <c r="B23" s="83"/>
      <c r="D23" s="83"/>
      <c r="F23" s="83"/>
      <c r="H23" s="83"/>
    </row>
    <row r="24" spans="1:11" s="43" customFormat="1" x14ac:dyDescent="0.2">
      <c r="A24" s="162" t="s">
        <v>621</v>
      </c>
      <c r="B24" s="71">
        <v>1294</v>
      </c>
      <c r="C24" s="40">
        <f>B24/25321</f>
        <v>5.1103826863078079E-2</v>
      </c>
      <c r="D24" s="71">
        <v>562</v>
      </c>
      <c r="E24" s="41">
        <f>D24/24634</f>
        <v>2.2813996914833157E-2</v>
      </c>
      <c r="F24" s="77">
        <v>6794</v>
      </c>
      <c r="G24" s="42">
        <f>F24/122849</f>
        <v>5.5303665475502445E-2</v>
      </c>
      <c r="H24" s="71">
        <v>2609</v>
      </c>
      <c r="I24" s="41">
        <f>H24/91758</f>
        <v>2.8433488088232088E-2</v>
      </c>
      <c r="J24" s="37">
        <f>IF(D24=0, "-", IF((B24-D24)/D24&lt;10, (B24-D24)/D24, "&gt;999%"))</f>
        <v>1.302491103202847</v>
      </c>
      <c r="K24" s="38">
        <f>IF(H24=0, "-", IF((F24-H24)/H24&lt;10, (F24-H24)/H24, "&gt;999%"))</f>
        <v>1.6040628593330779</v>
      </c>
    </row>
    <row r="25" spans="1:11" x14ac:dyDescent="0.2">
      <c r="B25" s="83"/>
      <c r="D25" s="83"/>
      <c r="F25" s="83"/>
      <c r="H25" s="83"/>
    </row>
    <row r="26" spans="1:11" ht="15.75" x14ac:dyDescent="0.25">
      <c r="A26" s="164" t="s">
        <v>122</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152</v>
      </c>
      <c r="B28" s="61" t="s">
        <v>12</v>
      </c>
      <c r="C28" s="62" t="s">
        <v>13</v>
      </c>
      <c r="D28" s="61" t="s">
        <v>12</v>
      </c>
      <c r="E28" s="63" t="s">
        <v>13</v>
      </c>
      <c r="F28" s="62" t="s">
        <v>12</v>
      </c>
      <c r="G28" s="62" t="s">
        <v>13</v>
      </c>
      <c r="H28" s="61" t="s">
        <v>12</v>
      </c>
      <c r="I28" s="63" t="s">
        <v>13</v>
      </c>
      <c r="J28" s="61"/>
      <c r="K28" s="63"/>
    </row>
    <row r="29" spans="1:11" x14ac:dyDescent="0.2">
      <c r="A29" s="7" t="s">
        <v>366</v>
      </c>
      <c r="B29" s="65">
        <v>0</v>
      </c>
      <c r="C29" s="34">
        <f>IF(B53=0, "-", B29/B53)</f>
        <v>0</v>
      </c>
      <c r="D29" s="65">
        <v>0</v>
      </c>
      <c r="E29" s="9">
        <f>IF(D53=0, "-", D29/D53)</f>
        <v>0</v>
      </c>
      <c r="F29" s="81">
        <v>0</v>
      </c>
      <c r="G29" s="34">
        <f>IF(F53=0, "-", F29/F53)</f>
        <v>0</v>
      </c>
      <c r="H29" s="65">
        <v>2</v>
      </c>
      <c r="I29" s="9">
        <f>IF(H53=0, "-", H29/H53)</f>
        <v>2.0927069163963587E-4</v>
      </c>
      <c r="J29" s="8" t="str">
        <f t="shared" ref="J29:J51" si="2">IF(D29=0, "-", IF((B29-D29)/D29&lt;10, (B29-D29)/D29, "&gt;999%"))</f>
        <v>-</v>
      </c>
      <c r="K29" s="9">
        <f t="shared" ref="K29:K51" si="3">IF(H29=0, "-", IF((F29-H29)/H29&lt;10, (F29-H29)/H29, "&gt;999%"))</f>
        <v>-1</v>
      </c>
    </row>
    <row r="30" spans="1:11" x14ac:dyDescent="0.2">
      <c r="A30" s="7" t="s">
        <v>367</v>
      </c>
      <c r="B30" s="65">
        <v>60</v>
      </c>
      <c r="C30" s="34">
        <f>IF(B53=0, "-", B30/B53)</f>
        <v>2.0554984583761562E-2</v>
      </c>
      <c r="D30" s="65">
        <v>70</v>
      </c>
      <c r="E30" s="9">
        <f>IF(D53=0, "-", D30/D53)</f>
        <v>2.88659793814433E-2</v>
      </c>
      <c r="F30" s="81">
        <v>581</v>
      </c>
      <c r="G30" s="34">
        <f>IF(F53=0, "-", F30/F53)</f>
        <v>3.7231656520346046E-2</v>
      </c>
      <c r="H30" s="65">
        <v>255</v>
      </c>
      <c r="I30" s="9">
        <f>IF(H53=0, "-", H30/H53)</f>
        <v>2.6682013184053572E-2</v>
      </c>
      <c r="J30" s="8">
        <f t="shared" si="2"/>
        <v>-0.14285714285714285</v>
      </c>
      <c r="K30" s="9">
        <f t="shared" si="3"/>
        <v>1.2784313725490195</v>
      </c>
    </row>
    <row r="31" spans="1:11" x14ac:dyDescent="0.2">
      <c r="A31" s="7" t="s">
        <v>368</v>
      </c>
      <c r="B31" s="65">
        <v>157</v>
      </c>
      <c r="C31" s="34">
        <f>IF(B53=0, "-", B31/B53)</f>
        <v>5.3785542994176087E-2</v>
      </c>
      <c r="D31" s="65">
        <v>0</v>
      </c>
      <c r="E31" s="9">
        <f>IF(D53=0, "-", D31/D53)</f>
        <v>0</v>
      </c>
      <c r="F31" s="81">
        <v>271</v>
      </c>
      <c r="G31" s="34">
        <f>IF(F53=0, "-", F31/F53)</f>
        <v>1.7366228772829222E-2</v>
      </c>
      <c r="H31" s="65">
        <v>0</v>
      </c>
      <c r="I31" s="9">
        <f>IF(H53=0, "-", H31/H53)</f>
        <v>0</v>
      </c>
      <c r="J31" s="8" t="str">
        <f t="shared" si="2"/>
        <v>-</v>
      </c>
      <c r="K31" s="9" t="str">
        <f t="shared" si="3"/>
        <v>-</v>
      </c>
    </row>
    <row r="32" spans="1:11" x14ac:dyDescent="0.2">
      <c r="A32" s="7" t="s">
        <v>369</v>
      </c>
      <c r="B32" s="65">
        <v>86</v>
      </c>
      <c r="C32" s="34">
        <f>IF(B53=0, "-", B32/B53)</f>
        <v>2.9462144570058239E-2</v>
      </c>
      <c r="D32" s="65">
        <v>205</v>
      </c>
      <c r="E32" s="9">
        <f>IF(D53=0, "-", D32/D53)</f>
        <v>8.4536082474226809E-2</v>
      </c>
      <c r="F32" s="81">
        <v>686</v>
      </c>
      <c r="G32" s="34">
        <f>IF(F53=0, "-", F32/F53)</f>
        <v>4.3960269144504967E-2</v>
      </c>
      <c r="H32" s="65">
        <v>879</v>
      </c>
      <c r="I32" s="9">
        <f>IF(H53=0, "-", H32/H53)</f>
        <v>9.1974468975619963E-2</v>
      </c>
      <c r="J32" s="8">
        <f t="shared" si="2"/>
        <v>-0.58048780487804874</v>
      </c>
      <c r="K32" s="9">
        <f t="shared" si="3"/>
        <v>-0.21956769055745165</v>
      </c>
    </row>
    <row r="33" spans="1:11" x14ac:dyDescent="0.2">
      <c r="A33" s="7" t="s">
        <v>370</v>
      </c>
      <c r="B33" s="65">
        <v>387</v>
      </c>
      <c r="C33" s="34">
        <f>IF(B53=0, "-", B33/B53)</f>
        <v>0.13257965056526208</v>
      </c>
      <c r="D33" s="65">
        <v>370</v>
      </c>
      <c r="E33" s="9">
        <f>IF(D53=0, "-", D33/D53)</f>
        <v>0.15257731958762888</v>
      </c>
      <c r="F33" s="81">
        <v>2366</v>
      </c>
      <c r="G33" s="34">
        <f>IF(F53=0, "-", F33/F53)</f>
        <v>0.15161807113104775</v>
      </c>
      <c r="H33" s="65">
        <v>1296</v>
      </c>
      <c r="I33" s="9">
        <f>IF(H53=0, "-", H33/H53)</f>
        <v>0.13560740818248404</v>
      </c>
      <c r="J33" s="8">
        <f t="shared" si="2"/>
        <v>4.5945945945945948E-2</v>
      </c>
      <c r="K33" s="9">
        <f t="shared" si="3"/>
        <v>0.82561728395061729</v>
      </c>
    </row>
    <row r="34" spans="1:11" x14ac:dyDescent="0.2">
      <c r="A34" s="7" t="s">
        <v>371</v>
      </c>
      <c r="B34" s="65">
        <v>15</v>
      </c>
      <c r="C34" s="34">
        <f>IF(B53=0, "-", B34/B53)</f>
        <v>5.1387461459403904E-3</v>
      </c>
      <c r="D34" s="65">
        <v>13</v>
      </c>
      <c r="E34" s="9">
        <f>IF(D53=0, "-", D34/D53)</f>
        <v>5.3608247422680414E-3</v>
      </c>
      <c r="F34" s="81">
        <v>129</v>
      </c>
      <c r="G34" s="34">
        <f>IF(F53=0, "-", F34/F53)</f>
        <v>8.2665812239666771E-3</v>
      </c>
      <c r="H34" s="65">
        <v>57</v>
      </c>
      <c r="I34" s="9">
        <f>IF(H53=0, "-", H34/H53)</f>
        <v>5.9642147117296221E-3</v>
      </c>
      <c r="J34" s="8">
        <f t="shared" si="2"/>
        <v>0.15384615384615385</v>
      </c>
      <c r="K34" s="9">
        <f t="shared" si="3"/>
        <v>1.263157894736842</v>
      </c>
    </row>
    <row r="35" spans="1:11" x14ac:dyDescent="0.2">
      <c r="A35" s="7" t="s">
        <v>372</v>
      </c>
      <c r="B35" s="65">
        <v>22</v>
      </c>
      <c r="C35" s="34">
        <f>IF(B53=0, "-", B35/B53)</f>
        <v>7.5368276807125725E-3</v>
      </c>
      <c r="D35" s="65">
        <v>0</v>
      </c>
      <c r="E35" s="9">
        <f>IF(D53=0, "-", D35/D53)</f>
        <v>0</v>
      </c>
      <c r="F35" s="81">
        <v>34</v>
      </c>
      <c r="G35" s="34">
        <f>IF(F53=0, "-", F35/F53)</f>
        <v>2.1787888497276516E-3</v>
      </c>
      <c r="H35" s="65">
        <v>0</v>
      </c>
      <c r="I35" s="9">
        <f>IF(H53=0, "-", H35/H53)</f>
        <v>0</v>
      </c>
      <c r="J35" s="8" t="str">
        <f t="shared" si="2"/>
        <v>-</v>
      </c>
      <c r="K35" s="9" t="str">
        <f t="shared" si="3"/>
        <v>-</v>
      </c>
    </row>
    <row r="36" spans="1:11" x14ac:dyDescent="0.2">
      <c r="A36" s="7" t="s">
        <v>373</v>
      </c>
      <c r="B36" s="65">
        <v>200</v>
      </c>
      <c r="C36" s="34">
        <f>IF(B53=0, "-", B36/B53)</f>
        <v>6.8516615279205204E-2</v>
      </c>
      <c r="D36" s="65">
        <v>99</v>
      </c>
      <c r="E36" s="9">
        <f>IF(D53=0, "-", D36/D53)</f>
        <v>4.0824742268041239E-2</v>
      </c>
      <c r="F36" s="81">
        <v>1074</v>
      </c>
      <c r="G36" s="34">
        <f>IF(F53=0, "-", F36/F53)</f>
        <v>6.8824094841396982E-2</v>
      </c>
      <c r="H36" s="65">
        <v>639</v>
      </c>
      <c r="I36" s="9">
        <f>IF(H53=0, "-", H36/H53)</f>
        <v>6.6861985978863656E-2</v>
      </c>
      <c r="J36" s="8">
        <f t="shared" si="2"/>
        <v>1.0202020202020201</v>
      </c>
      <c r="K36" s="9">
        <f t="shared" si="3"/>
        <v>0.68075117370892024</v>
      </c>
    </row>
    <row r="37" spans="1:11" x14ac:dyDescent="0.2">
      <c r="A37" s="7" t="s">
        <v>374</v>
      </c>
      <c r="B37" s="65">
        <v>367</v>
      </c>
      <c r="C37" s="34">
        <f>IF(B53=0, "-", B37/B53)</f>
        <v>0.12572798903734156</v>
      </c>
      <c r="D37" s="65">
        <v>179</v>
      </c>
      <c r="E37" s="9">
        <f>IF(D53=0, "-", D37/D53)</f>
        <v>7.3814432989690718E-2</v>
      </c>
      <c r="F37" s="81">
        <v>1620</v>
      </c>
      <c r="G37" s="34">
        <f>IF(F53=0, "-", F37/F53)</f>
        <v>0.10381288048702339</v>
      </c>
      <c r="H37" s="65">
        <v>766</v>
      </c>
      <c r="I37" s="9">
        <f>IF(H53=0, "-", H37/H53)</f>
        <v>8.0150674897980542E-2</v>
      </c>
      <c r="J37" s="8">
        <f t="shared" si="2"/>
        <v>1.0502793296089385</v>
      </c>
      <c r="K37" s="9">
        <f t="shared" si="3"/>
        <v>1.1148825065274151</v>
      </c>
    </row>
    <row r="38" spans="1:11" x14ac:dyDescent="0.2">
      <c r="A38" s="7" t="s">
        <v>375</v>
      </c>
      <c r="B38" s="65">
        <v>36</v>
      </c>
      <c r="C38" s="34">
        <f>IF(B53=0, "-", B38/B53)</f>
        <v>1.2332990750256937E-2</v>
      </c>
      <c r="D38" s="65">
        <v>0</v>
      </c>
      <c r="E38" s="9">
        <f>IF(D53=0, "-", D38/D53)</f>
        <v>0</v>
      </c>
      <c r="F38" s="81">
        <v>95</v>
      </c>
      <c r="G38" s="34">
        <f>IF(F53=0, "-", F38/F53)</f>
        <v>6.0877923742390259E-3</v>
      </c>
      <c r="H38" s="65">
        <v>0</v>
      </c>
      <c r="I38" s="9">
        <f>IF(H53=0, "-", H38/H53)</f>
        <v>0</v>
      </c>
      <c r="J38" s="8" t="str">
        <f t="shared" si="2"/>
        <v>-</v>
      </c>
      <c r="K38" s="9" t="str">
        <f t="shared" si="3"/>
        <v>-</v>
      </c>
    </row>
    <row r="39" spans="1:11" x14ac:dyDescent="0.2">
      <c r="A39" s="7" t="s">
        <v>376</v>
      </c>
      <c r="B39" s="65">
        <v>632</v>
      </c>
      <c r="C39" s="34">
        <f>IF(B53=0, "-", B39/B53)</f>
        <v>0.21651250428228846</v>
      </c>
      <c r="D39" s="65">
        <v>100</v>
      </c>
      <c r="E39" s="9">
        <f>IF(D53=0, "-", D39/D53)</f>
        <v>4.1237113402061855E-2</v>
      </c>
      <c r="F39" s="81">
        <v>2291</v>
      </c>
      <c r="G39" s="34">
        <f>IF(F53=0, "-", F39/F53)</f>
        <v>0.14681191925664852</v>
      </c>
      <c r="H39" s="65">
        <v>385</v>
      </c>
      <c r="I39" s="9">
        <f>IF(H53=0, "-", H39/H53)</f>
        <v>4.0284608140629903E-2</v>
      </c>
      <c r="J39" s="8">
        <f t="shared" si="2"/>
        <v>5.32</v>
      </c>
      <c r="K39" s="9">
        <f t="shared" si="3"/>
        <v>4.9506493506493507</v>
      </c>
    </row>
    <row r="40" spans="1:11" x14ac:dyDescent="0.2">
      <c r="A40" s="7" t="s">
        <v>377</v>
      </c>
      <c r="B40" s="65">
        <v>95</v>
      </c>
      <c r="C40" s="34">
        <f>IF(B53=0, "-", B40/B53)</f>
        <v>3.2545392257622471E-2</v>
      </c>
      <c r="D40" s="65">
        <v>411</v>
      </c>
      <c r="E40" s="9">
        <f>IF(D53=0, "-", D40/D53)</f>
        <v>0.16948453608247421</v>
      </c>
      <c r="F40" s="81">
        <v>1619</v>
      </c>
      <c r="G40" s="34">
        <f>IF(F53=0, "-", F40/F53)</f>
        <v>0.1037487984620314</v>
      </c>
      <c r="H40" s="65">
        <v>1650</v>
      </c>
      <c r="I40" s="9">
        <f>IF(H53=0, "-", H40/H53)</f>
        <v>0.17264832060269958</v>
      </c>
      <c r="J40" s="8">
        <f t="shared" si="2"/>
        <v>-0.76885644768856443</v>
      </c>
      <c r="K40" s="9">
        <f t="shared" si="3"/>
        <v>-1.8787878787878787E-2</v>
      </c>
    </row>
    <row r="41" spans="1:11" x14ac:dyDescent="0.2">
      <c r="A41" s="7" t="s">
        <v>378</v>
      </c>
      <c r="B41" s="65">
        <v>53</v>
      </c>
      <c r="C41" s="34">
        <f>IF(B53=0, "-", B41/B53)</f>
        <v>1.8156903048989381E-2</v>
      </c>
      <c r="D41" s="65">
        <v>177</v>
      </c>
      <c r="E41" s="9">
        <f>IF(D53=0, "-", D41/D53)</f>
        <v>7.2989690721649486E-2</v>
      </c>
      <c r="F41" s="81">
        <v>814</v>
      </c>
      <c r="G41" s="34">
        <f>IF(F53=0, "-", F41/F53)</f>
        <v>5.2162768343479653E-2</v>
      </c>
      <c r="H41" s="65">
        <v>722</v>
      </c>
      <c r="I41" s="9">
        <f>IF(H53=0, "-", H41/H53)</f>
        <v>7.5546719681908542E-2</v>
      </c>
      <c r="J41" s="8">
        <f t="shared" si="2"/>
        <v>-0.70056497175141241</v>
      </c>
      <c r="K41" s="9">
        <f t="shared" si="3"/>
        <v>0.12742382271468145</v>
      </c>
    </row>
    <row r="42" spans="1:11" x14ac:dyDescent="0.2">
      <c r="A42" s="7" t="s">
        <v>379</v>
      </c>
      <c r="B42" s="65">
        <v>141</v>
      </c>
      <c r="C42" s="34">
        <f>IF(B53=0, "-", B42/B53)</f>
        <v>4.8304213771839674E-2</v>
      </c>
      <c r="D42" s="65">
        <v>177</v>
      </c>
      <c r="E42" s="9">
        <f>IF(D53=0, "-", D42/D53)</f>
        <v>7.2989690721649486E-2</v>
      </c>
      <c r="F42" s="81">
        <v>958</v>
      </c>
      <c r="G42" s="34">
        <f>IF(F53=0, "-", F42/F53)</f>
        <v>6.1390579942326176E-2</v>
      </c>
      <c r="H42" s="65">
        <v>681</v>
      </c>
      <c r="I42" s="9">
        <f>IF(H53=0, "-", H42/H53)</f>
        <v>7.125667050329601E-2</v>
      </c>
      <c r="J42" s="8">
        <f t="shared" si="2"/>
        <v>-0.20338983050847459</v>
      </c>
      <c r="K42" s="9">
        <f t="shared" si="3"/>
        <v>0.40675477239353891</v>
      </c>
    </row>
    <row r="43" spans="1:11" x14ac:dyDescent="0.2">
      <c r="A43" s="7" t="s">
        <v>380</v>
      </c>
      <c r="B43" s="65">
        <v>4</v>
      </c>
      <c r="C43" s="34">
        <f>IF(B53=0, "-", B43/B53)</f>
        <v>1.3703323055841042E-3</v>
      </c>
      <c r="D43" s="65">
        <v>1</v>
      </c>
      <c r="E43" s="9">
        <f>IF(D53=0, "-", D43/D53)</f>
        <v>4.1237113402061858E-4</v>
      </c>
      <c r="F43" s="81">
        <v>34</v>
      </c>
      <c r="G43" s="34">
        <f>IF(F53=0, "-", F43/F53)</f>
        <v>2.1787888497276516E-3</v>
      </c>
      <c r="H43" s="65">
        <v>3</v>
      </c>
      <c r="I43" s="9">
        <f>IF(H53=0, "-", H43/H53)</f>
        <v>3.1390603745945381E-4</v>
      </c>
      <c r="J43" s="8">
        <f t="shared" si="2"/>
        <v>3</v>
      </c>
      <c r="K43" s="9" t="str">
        <f t="shared" si="3"/>
        <v>&gt;999%</v>
      </c>
    </row>
    <row r="44" spans="1:11" x14ac:dyDescent="0.2">
      <c r="A44" s="7" t="s">
        <v>381</v>
      </c>
      <c r="B44" s="65">
        <v>0</v>
      </c>
      <c r="C44" s="34">
        <f>IF(B53=0, "-", B44/B53)</f>
        <v>0</v>
      </c>
      <c r="D44" s="65">
        <v>2</v>
      </c>
      <c r="E44" s="9">
        <f>IF(D53=0, "-", D44/D53)</f>
        <v>8.2474226804123715E-4</v>
      </c>
      <c r="F44" s="81">
        <v>0</v>
      </c>
      <c r="G44" s="34">
        <f>IF(F53=0, "-", F44/F53)</f>
        <v>0</v>
      </c>
      <c r="H44" s="65">
        <v>21</v>
      </c>
      <c r="I44" s="9">
        <f>IF(H53=0, "-", H44/H53)</f>
        <v>2.1973422622161764E-3</v>
      </c>
      <c r="J44" s="8">
        <f t="shared" si="2"/>
        <v>-1</v>
      </c>
      <c r="K44" s="9">
        <f t="shared" si="3"/>
        <v>-1</v>
      </c>
    </row>
    <row r="45" spans="1:11" x14ac:dyDescent="0.2">
      <c r="A45" s="7" t="s">
        <v>382</v>
      </c>
      <c r="B45" s="65">
        <v>25</v>
      </c>
      <c r="C45" s="34">
        <f>IF(B53=0, "-", B45/B53)</f>
        <v>8.5645769099006504E-3</v>
      </c>
      <c r="D45" s="65">
        <v>0</v>
      </c>
      <c r="E45" s="9">
        <f>IF(D53=0, "-", D45/D53)</f>
        <v>0</v>
      </c>
      <c r="F45" s="81">
        <v>209</v>
      </c>
      <c r="G45" s="34">
        <f>IF(F53=0, "-", F45/F53)</f>
        <v>1.3393143223325858E-2</v>
      </c>
      <c r="H45" s="65">
        <v>0</v>
      </c>
      <c r="I45" s="9">
        <f>IF(H53=0, "-", H45/H53)</f>
        <v>0</v>
      </c>
      <c r="J45" s="8" t="str">
        <f t="shared" si="2"/>
        <v>-</v>
      </c>
      <c r="K45" s="9" t="str">
        <f t="shared" si="3"/>
        <v>-</v>
      </c>
    </row>
    <row r="46" spans="1:11" x14ac:dyDescent="0.2">
      <c r="A46" s="7" t="s">
        <v>383</v>
      </c>
      <c r="B46" s="65">
        <v>0</v>
      </c>
      <c r="C46" s="34">
        <f>IF(B53=0, "-", B46/B53)</f>
        <v>0</v>
      </c>
      <c r="D46" s="65">
        <v>0</v>
      </c>
      <c r="E46" s="9">
        <f>IF(D53=0, "-", D46/D53)</f>
        <v>0</v>
      </c>
      <c r="F46" s="81">
        <v>0</v>
      </c>
      <c r="G46" s="34">
        <f>IF(F53=0, "-", F46/F53)</f>
        <v>0</v>
      </c>
      <c r="H46" s="65">
        <v>8</v>
      </c>
      <c r="I46" s="9">
        <f>IF(H53=0, "-", H46/H53)</f>
        <v>8.3708276655854348E-4</v>
      </c>
      <c r="J46" s="8" t="str">
        <f t="shared" si="2"/>
        <v>-</v>
      </c>
      <c r="K46" s="9">
        <f t="shared" si="3"/>
        <v>-1</v>
      </c>
    </row>
    <row r="47" spans="1:11" x14ac:dyDescent="0.2">
      <c r="A47" s="7" t="s">
        <v>384</v>
      </c>
      <c r="B47" s="65">
        <v>254</v>
      </c>
      <c r="C47" s="34">
        <f>IF(B53=0, "-", B47/B53)</f>
        <v>8.7016101404590609E-2</v>
      </c>
      <c r="D47" s="65">
        <v>213</v>
      </c>
      <c r="E47" s="9">
        <f>IF(D53=0, "-", D47/D53)</f>
        <v>8.7835051546391749E-2</v>
      </c>
      <c r="F47" s="81">
        <v>947</v>
      </c>
      <c r="G47" s="34">
        <f>IF(F53=0, "-", F47/F53)</f>
        <v>6.0685677667414291E-2</v>
      </c>
      <c r="H47" s="65">
        <v>830</v>
      </c>
      <c r="I47" s="9">
        <f>IF(H53=0, "-", H47/H53)</f>
        <v>8.684733703044889E-2</v>
      </c>
      <c r="J47" s="8">
        <f t="shared" si="2"/>
        <v>0.19248826291079812</v>
      </c>
      <c r="K47" s="9">
        <f t="shared" si="3"/>
        <v>0.14096385542168674</v>
      </c>
    </row>
    <row r="48" spans="1:11" x14ac:dyDescent="0.2">
      <c r="A48" s="7" t="s">
        <v>385</v>
      </c>
      <c r="B48" s="65">
        <v>2</v>
      </c>
      <c r="C48" s="34">
        <f>IF(B53=0, "-", B48/B53)</f>
        <v>6.8516615279205209E-4</v>
      </c>
      <c r="D48" s="65">
        <v>0</v>
      </c>
      <c r="E48" s="9">
        <f>IF(D53=0, "-", D48/D53)</f>
        <v>0</v>
      </c>
      <c r="F48" s="81">
        <v>10</v>
      </c>
      <c r="G48" s="34">
        <f>IF(F53=0, "-", F48/F53)</f>
        <v>6.4082024991989745E-4</v>
      </c>
      <c r="H48" s="65">
        <v>6</v>
      </c>
      <c r="I48" s="9">
        <f>IF(H53=0, "-", H48/H53)</f>
        <v>6.2781207491890761E-4</v>
      </c>
      <c r="J48" s="8" t="str">
        <f t="shared" si="2"/>
        <v>-</v>
      </c>
      <c r="K48" s="9">
        <f t="shared" si="3"/>
        <v>0.66666666666666663</v>
      </c>
    </row>
    <row r="49" spans="1:11" x14ac:dyDescent="0.2">
      <c r="A49" s="7" t="s">
        <v>386</v>
      </c>
      <c r="B49" s="65">
        <v>107</v>
      </c>
      <c r="C49" s="34">
        <f>IF(B53=0, "-", B49/B53)</f>
        <v>3.6656389174374783E-2</v>
      </c>
      <c r="D49" s="65">
        <v>110</v>
      </c>
      <c r="E49" s="9">
        <f>IF(D53=0, "-", D49/D53)</f>
        <v>4.536082474226804E-2</v>
      </c>
      <c r="F49" s="81">
        <v>397</v>
      </c>
      <c r="G49" s="34">
        <f>IF(F53=0, "-", F49/F53)</f>
        <v>2.5440563921819929E-2</v>
      </c>
      <c r="H49" s="65">
        <v>344</v>
      </c>
      <c r="I49" s="9">
        <f>IF(H53=0, "-", H49/H53)</f>
        <v>3.5994558962017371E-2</v>
      </c>
      <c r="J49" s="8">
        <f t="shared" si="2"/>
        <v>-2.7272727272727271E-2</v>
      </c>
      <c r="K49" s="9">
        <f t="shared" si="3"/>
        <v>0.15406976744186046</v>
      </c>
    </row>
    <row r="50" spans="1:11" x14ac:dyDescent="0.2">
      <c r="A50" s="7" t="s">
        <v>387</v>
      </c>
      <c r="B50" s="65">
        <v>126</v>
      </c>
      <c r="C50" s="34">
        <f>IF(B53=0, "-", B50/B53)</f>
        <v>4.3165467625899283E-2</v>
      </c>
      <c r="D50" s="65">
        <v>298</v>
      </c>
      <c r="E50" s="9">
        <f>IF(D53=0, "-", D50/D53)</f>
        <v>0.12288659793814433</v>
      </c>
      <c r="F50" s="81">
        <v>1033</v>
      </c>
      <c r="G50" s="34">
        <f>IF(F53=0, "-", F50/F53)</f>
        <v>6.6196731816725404E-2</v>
      </c>
      <c r="H50" s="65">
        <v>1013</v>
      </c>
      <c r="I50" s="9">
        <f>IF(H53=0, "-", H50/H53)</f>
        <v>0.10599560531547557</v>
      </c>
      <c r="J50" s="8">
        <f t="shared" si="2"/>
        <v>-0.57718120805369133</v>
      </c>
      <c r="K50" s="9">
        <f t="shared" si="3"/>
        <v>1.9743336623889437E-2</v>
      </c>
    </row>
    <row r="51" spans="1:11" x14ac:dyDescent="0.2">
      <c r="A51" s="7" t="s">
        <v>388</v>
      </c>
      <c r="B51" s="65">
        <v>150</v>
      </c>
      <c r="C51" s="34">
        <f>IF(B53=0, "-", B51/B53)</f>
        <v>5.1387461459403906E-2</v>
      </c>
      <c r="D51" s="65">
        <v>0</v>
      </c>
      <c r="E51" s="9">
        <f>IF(D53=0, "-", D51/D53)</f>
        <v>0</v>
      </c>
      <c r="F51" s="81">
        <v>437</v>
      </c>
      <c r="G51" s="34">
        <f>IF(F53=0, "-", F51/F53)</f>
        <v>2.8003844921499519E-2</v>
      </c>
      <c r="H51" s="65">
        <v>0</v>
      </c>
      <c r="I51" s="9">
        <f>IF(H53=0, "-", H51/H53)</f>
        <v>0</v>
      </c>
      <c r="J51" s="8" t="str">
        <f t="shared" si="2"/>
        <v>-</v>
      </c>
      <c r="K51" s="9" t="str">
        <f t="shared" si="3"/>
        <v>-</v>
      </c>
    </row>
    <row r="52" spans="1:11" x14ac:dyDescent="0.2">
      <c r="A52" s="2"/>
      <c r="B52" s="68"/>
      <c r="C52" s="33"/>
      <c r="D52" s="68"/>
      <c r="E52" s="6"/>
      <c r="F52" s="82"/>
      <c r="G52" s="33"/>
      <c r="H52" s="68"/>
      <c r="I52" s="6"/>
      <c r="J52" s="5"/>
      <c r="K52" s="6"/>
    </row>
    <row r="53" spans="1:11" s="43" customFormat="1" x14ac:dyDescent="0.2">
      <c r="A53" s="162" t="s">
        <v>620</v>
      </c>
      <c r="B53" s="71">
        <f>SUM(B29:B52)</f>
        <v>2919</v>
      </c>
      <c r="C53" s="40">
        <f>B53/25321</f>
        <v>0.11527980727459421</v>
      </c>
      <c r="D53" s="71">
        <f>SUM(D29:D52)</f>
        <v>2425</v>
      </c>
      <c r="E53" s="41">
        <f>D53/24634</f>
        <v>9.8441178858488271E-2</v>
      </c>
      <c r="F53" s="77">
        <f>SUM(F29:F52)</f>
        <v>15605</v>
      </c>
      <c r="G53" s="42">
        <f>F53/122849</f>
        <v>0.1270258610163697</v>
      </c>
      <c r="H53" s="71">
        <f>SUM(H29:H52)</f>
        <v>9557</v>
      </c>
      <c r="I53" s="41">
        <f>H53/91758</f>
        <v>0.10415440615532161</v>
      </c>
      <c r="J53" s="37">
        <f>IF(D53=0, "-", IF((B53-D53)/D53&lt;10, (B53-D53)/D53, "&gt;999%"))</f>
        <v>0.20371134020618556</v>
      </c>
      <c r="K53" s="38">
        <f>IF(H53=0, "-", IF((F53-H53)/H53&lt;10, (F53-H53)/H53, "&gt;999%"))</f>
        <v>0.63283457151825884</v>
      </c>
    </row>
    <row r="54" spans="1:11" x14ac:dyDescent="0.2">
      <c r="B54" s="83"/>
      <c r="D54" s="83"/>
      <c r="F54" s="83"/>
      <c r="H54" s="83"/>
    </row>
    <row r="55" spans="1:11" x14ac:dyDescent="0.2">
      <c r="A55" s="163" t="s">
        <v>153</v>
      </c>
      <c r="B55" s="61" t="s">
        <v>12</v>
      </c>
      <c r="C55" s="62" t="s">
        <v>13</v>
      </c>
      <c r="D55" s="61" t="s">
        <v>12</v>
      </c>
      <c r="E55" s="63" t="s">
        <v>13</v>
      </c>
      <c r="F55" s="62" t="s">
        <v>12</v>
      </c>
      <c r="G55" s="62" t="s">
        <v>13</v>
      </c>
      <c r="H55" s="61" t="s">
        <v>12</v>
      </c>
      <c r="I55" s="63" t="s">
        <v>13</v>
      </c>
      <c r="J55" s="61"/>
      <c r="K55" s="63"/>
    </row>
    <row r="56" spans="1:11" x14ac:dyDescent="0.2">
      <c r="A56" s="7" t="s">
        <v>389</v>
      </c>
      <c r="B56" s="65">
        <v>51</v>
      </c>
      <c r="C56" s="34">
        <f>IF(B68=0, "-", B56/B68)</f>
        <v>0.11697247706422019</v>
      </c>
      <c r="D56" s="65">
        <v>33</v>
      </c>
      <c r="E56" s="9">
        <f>IF(D68=0, "-", D56/D68)</f>
        <v>7.0512820512820512E-2</v>
      </c>
      <c r="F56" s="81">
        <v>151</v>
      </c>
      <c r="G56" s="34">
        <f>IF(F68=0, "-", F56/F68)</f>
        <v>7.2007629947544116E-2</v>
      </c>
      <c r="H56" s="65">
        <v>113</v>
      </c>
      <c r="I56" s="9">
        <f>IF(H68=0, "-", H56/H68)</f>
        <v>7.4784910655195241E-2</v>
      </c>
      <c r="J56" s="8">
        <f t="shared" ref="J56:J66" si="4">IF(D56=0, "-", IF((B56-D56)/D56&lt;10, (B56-D56)/D56, "&gt;999%"))</f>
        <v>0.54545454545454541</v>
      </c>
      <c r="K56" s="9">
        <f t="shared" ref="K56:K66" si="5">IF(H56=0, "-", IF((F56-H56)/H56&lt;10, (F56-H56)/H56, "&gt;999%"))</f>
        <v>0.33628318584070799</v>
      </c>
    </row>
    <row r="57" spans="1:11" x14ac:dyDescent="0.2">
      <c r="A57" s="7" t="s">
        <v>390</v>
      </c>
      <c r="B57" s="65">
        <v>57</v>
      </c>
      <c r="C57" s="34">
        <f>IF(B68=0, "-", B57/B68)</f>
        <v>0.13073394495412843</v>
      </c>
      <c r="D57" s="65">
        <v>111</v>
      </c>
      <c r="E57" s="9">
        <f>IF(D68=0, "-", D57/D68)</f>
        <v>0.23717948717948717</v>
      </c>
      <c r="F57" s="81">
        <v>524</v>
      </c>
      <c r="G57" s="34">
        <f>IF(F68=0, "-", F57/F68)</f>
        <v>0.24988078206962328</v>
      </c>
      <c r="H57" s="65">
        <v>325</v>
      </c>
      <c r="I57" s="9">
        <f>IF(H68=0, "-", H57/H68)</f>
        <v>0.21508934480476505</v>
      </c>
      <c r="J57" s="8">
        <f t="shared" si="4"/>
        <v>-0.48648648648648651</v>
      </c>
      <c r="K57" s="9">
        <f t="shared" si="5"/>
        <v>0.61230769230769233</v>
      </c>
    </row>
    <row r="58" spans="1:11" x14ac:dyDescent="0.2">
      <c r="A58" s="7" t="s">
        <v>391</v>
      </c>
      <c r="B58" s="65">
        <v>59</v>
      </c>
      <c r="C58" s="34">
        <f>IF(B68=0, "-", B58/B68)</f>
        <v>0.13532110091743119</v>
      </c>
      <c r="D58" s="65">
        <v>65</v>
      </c>
      <c r="E58" s="9">
        <f>IF(D68=0, "-", D58/D68)</f>
        <v>0.1388888888888889</v>
      </c>
      <c r="F58" s="81">
        <v>300</v>
      </c>
      <c r="G58" s="34">
        <f>IF(F68=0, "-", F58/F68)</f>
        <v>0.14306151645207441</v>
      </c>
      <c r="H58" s="65">
        <v>244</v>
      </c>
      <c r="I58" s="9">
        <f>IF(H68=0, "-", H58/H68)</f>
        <v>0.16148246194573129</v>
      </c>
      <c r="J58" s="8">
        <f t="shared" si="4"/>
        <v>-9.2307692307692313E-2</v>
      </c>
      <c r="K58" s="9">
        <f t="shared" si="5"/>
        <v>0.22950819672131148</v>
      </c>
    </row>
    <row r="59" spans="1:11" x14ac:dyDescent="0.2">
      <c r="A59" s="7" t="s">
        <v>392</v>
      </c>
      <c r="B59" s="65">
        <v>7</v>
      </c>
      <c r="C59" s="34">
        <f>IF(B68=0, "-", B59/B68)</f>
        <v>1.6055045871559634E-2</v>
      </c>
      <c r="D59" s="65">
        <v>5</v>
      </c>
      <c r="E59" s="9">
        <f>IF(D68=0, "-", D59/D68)</f>
        <v>1.0683760683760684E-2</v>
      </c>
      <c r="F59" s="81">
        <v>48</v>
      </c>
      <c r="G59" s="34">
        <f>IF(F68=0, "-", F59/F68)</f>
        <v>2.2889842632331903E-2</v>
      </c>
      <c r="H59" s="65">
        <v>28</v>
      </c>
      <c r="I59" s="9">
        <f>IF(H68=0, "-", H59/H68)</f>
        <v>1.8530774321641297E-2</v>
      </c>
      <c r="J59" s="8">
        <f t="shared" si="4"/>
        <v>0.4</v>
      </c>
      <c r="K59" s="9">
        <f t="shared" si="5"/>
        <v>0.7142857142857143</v>
      </c>
    </row>
    <row r="60" spans="1:11" x14ac:dyDescent="0.2">
      <c r="A60" s="7" t="s">
        <v>393</v>
      </c>
      <c r="B60" s="65">
        <v>0</v>
      </c>
      <c r="C60" s="34">
        <f>IF(B68=0, "-", B60/B68)</f>
        <v>0</v>
      </c>
      <c r="D60" s="65">
        <v>0</v>
      </c>
      <c r="E60" s="9">
        <f>IF(D68=0, "-", D60/D68)</f>
        <v>0</v>
      </c>
      <c r="F60" s="81">
        <v>0</v>
      </c>
      <c r="G60" s="34">
        <f>IF(F68=0, "-", F60/F68)</f>
        <v>0</v>
      </c>
      <c r="H60" s="65">
        <v>1</v>
      </c>
      <c r="I60" s="9">
        <f>IF(H68=0, "-", H60/H68)</f>
        <v>6.6181336863004633E-4</v>
      </c>
      <c r="J60" s="8" t="str">
        <f t="shared" si="4"/>
        <v>-</v>
      </c>
      <c r="K60" s="9">
        <f t="shared" si="5"/>
        <v>-1</v>
      </c>
    </row>
    <row r="61" spans="1:11" x14ac:dyDescent="0.2">
      <c r="A61" s="7" t="s">
        <v>394</v>
      </c>
      <c r="B61" s="65">
        <v>26</v>
      </c>
      <c r="C61" s="34">
        <f>IF(B68=0, "-", B61/B68)</f>
        <v>5.9633027522935783E-2</v>
      </c>
      <c r="D61" s="65">
        <v>31</v>
      </c>
      <c r="E61" s="9">
        <f>IF(D68=0, "-", D61/D68)</f>
        <v>6.623931623931624E-2</v>
      </c>
      <c r="F61" s="81">
        <v>71</v>
      </c>
      <c r="G61" s="34">
        <f>IF(F68=0, "-", F61/F68)</f>
        <v>3.385789222699094E-2</v>
      </c>
      <c r="H61" s="65">
        <v>101</v>
      </c>
      <c r="I61" s="9">
        <f>IF(H68=0, "-", H61/H68)</f>
        <v>6.6843150231634674E-2</v>
      </c>
      <c r="J61" s="8">
        <f t="shared" si="4"/>
        <v>-0.16129032258064516</v>
      </c>
      <c r="K61" s="9">
        <f t="shared" si="5"/>
        <v>-0.29702970297029702</v>
      </c>
    </row>
    <row r="62" spans="1:11" x14ac:dyDescent="0.2">
      <c r="A62" s="7" t="s">
        <v>395</v>
      </c>
      <c r="B62" s="65">
        <v>36</v>
      </c>
      <c r="C62" s="34">
        <f>IF(B68=0, "-", B62/B68)</f>
        <v>8.2568807339449546E-2</v>
      </c>
      <c r="D62" s="65">
        <v>38</v>
      </c>
      <c r="E62" s="9">
        <f>IF(D68=0, "-", D62/D68)</f>
        <v>8.11965811965812E-2</v>
      </c>
      <c r="F62" s="81">
        <v>176</v>
      </c>
      <c r="G62" s="34">
        <f>IF(F68=0, "-", F62/F68)</f>
        <v>8.3929422985216981E-2</v>
      </c>
      <c r="H62" s="65">
        <v>136</v>
      </c>
      <c r="I62" s="9">
        <f>IF(H68=0, "-", H62/H68)</f>
        <v>9.0006618133686295E-2</v>
      </c>
      <c r="J62" s="8">
        <f t="shared" si="4"/>
        <v>-5.2631578947368418E-2</v>
      </c>
      <c r="K62" s="9">
        <f t="shared" si="5"/>
        <v>0.29411764705882354</v>
      </c>
    </row>
    <row r="63" spans="1:11" x14ac:dyDescent="0.2">
      <c r="A63" s="7" t="s">
        <v>396</v>
      </c>
      <c r="B63" s="65">
        <v>9</v>
      </c>
      <c r="C63" s="34">
        <f>IF(B68=0, "-", B63/B68)</f>
        <v>2.0642201834862386E-2</v>
      </c>
      <c r="D63" s="65">
        <v>0</v>
      </c>
      <c r="E63" s="9">
        <f>IF(D68=0, "-", D63/D68)</f>
        <v>0</v>
      </c>
      <c r="F63" s="81">
        <v>17</v>
      </c>
      <c r="G63" s="34">
        <f>IF(F68=0, "-", F63/F68)</f>
        <v>8.1068192656175483E-3</v>
      </c>
      <c r="H63" s="65">
        <v>0</v>
      </c>
      <c r="I63" s="9">
        <f>IF(H68=0, "-", H63/H68)</f>
        <v>0</v>
      </c>
      <c r="J63" s="8" t="str">
        <f t="shared" si="4"/>
        <v>-</v>
      </c>
      <c r="K63" s="9" t="str">
        <f t="shared" si="5"/>
        <v>-</v>
      </c>
    </row>
    <row r="64" spans="1:11" x14ac:dyDescent="0.2">
      <c r="A64" s="7" t="s">
        <v>397</v>
      </c>
      <c r="B64" s="65">
        <v>68</v>
      </c>
      <c r="C64" s="34">
        <f>IF(B68=0, "-", B64/B68)</f>
        <v>0.15596330275229359</v>
      </c>
      <c r="D64" s="65">
        <v>52</v>
      </c>
      <c r="E64" s="9">
        <f>IF(D68=0, "-", D64/D68)</f>
        <v>0.1111111111111111</v>
      </c>
      <c r="F64" s="81">
        <v>237</v>
      </c>
      <c r="G64" s="34">
        <f>IF(F68=0, "-", F64/F68)</f>
        <v>0.11301859799713877</v>
      </c>
      <c r="H64" s="65">
        <v>205</v>
      </c>
      <c r="I64" s="9">
        <f>IF(H68=0, "-", H64/H68)</f>
        <v>0.13567174056915951</v>
      </c>
      <c r="J64" s="8">
        <f t="shared" si="4"/>
        <v>0.30769230769230771</v>
      </c>
      <c r="K64" s="9">
        <f t="shared" si="5"/>
        <v>0.15609756097560976</v>
      </c>
    </row>
    <row r="65" spans="1:11" x14ac:dyDescent="0.2">
      <c r="A65" s="7" t="s">
        <v>398</v>
      </c>
      <c r="B65" s="65">
        <v>41</v>
      </c>
      <c r="C65" s="34">
        <f>IF(B68=0, "-", B65/B68)</f>
        <v>9.4036697247706427E-2</v>
      </c>
      <c r="D65" s="65">
        <v>52</v>
      </c>
      <c r="E65" s="9">
        <f>IF(D68=0, "-", D65/D68)</f>
        <v>0.1111111111111111</v>
      </c>
      <c r="F65" s="81">
        <v>204</v>
      </c>
      <c r="G65" s="34">
        <f>IF(F68=0, "-", F65/F68)</f>
        <v>9.7281831187410586E-2</v>
      </c>
      <c r="H65" s="65">
        <v>151</v>
      </c>
      <c r="I65" s="9">
        <f>IF(H68=0, "-", H65/H68)</f>
        <v>9.9933818663136997E-2</v>
      </c>
      <c r="J65" s="8">
        <f t="shared" si="4"/>
        <v>-0.21153846153846154</v>
      </c>
      <c r="K65" s="9">
        <f t="shared" si="5"/>
        <v>0.35099337748344372</v>
      </c>
    </row>
    <row r="66" spans="1:11" x14ac:dyDescent="0.2">
      <c r="A66" s="7" t="s">
        <v>399</v>
      </c>
      <c r="B66" s="65">
        <v>82</v>
      </c>
      <c r="C66" s="34">
        <f>IF(B68=0, "-", B66/B68)</f>
        <v>0.18807339449541285</v>
      </c>
      <c r="D66" s="65">
        <v>81</v>
      </c>
      <c r="E66" s="9">
        <f>IF(D68=0, "-", D66/D68)</f>
        <v>0.17307692307692307</v>
      </c>
      <c r="F66" s="81">
        <v>369</v>
      </c>
      <c r="G66" s="34">
        <f>IF(F68=0, "-", F66/F68)</f>
        <v>0.17596566523605151</v>
      </c>
      <c r="H66" s="65">
        <v>207</v>
      </c>
      <c r="I66" s="9">
        <f>IF(H68=0, "-", H66/H68)</f>
        <v>0.13699536730641959</v>
      </c>
      <c r="J66" s="8">
        <f t="shared" si="4"/>
        <v>1.2345679012345678E-2</v>
      </c>
      <c r="K66" s="9">
        <f t="shared" si="5"/>
        <v>0.78260869565217395</v>
      </c>
    </row>
    <row r="67" spans="1:11" x14ac:dyDescent="0.2">
      <c r="A67" s="2"/>
      <c r="B67" s="68"/>
      <c r="C67" s="33"/>
      <c r="D67" s="68"/>
      <c r="E67" s="6"/>
      <c r="F67" s="82"/>
      <c r="G67" s="33"/>
      <c r="H67" s="68"/>
      <c r="I67" s="6"/>
      <c r="J67" s="5"/>
      <c r="K67" s="6"/>
    </row>
    <row r="68" spans="1:11" s="43" customFormat="1" x14ac:dyDescent="0.2">
      <c r="A68" s="162" t="s">
        <v>619</v>
      </c>
      <c r="B68" s="71">
        <f>SUM(B56:B67)</f>
        <v>436</v>
      </c>
      <c r="C68" s="40">
        <f>B68/25321</f>
        <v>1.7218909205797561E-2</v>
      </c>
      <c r="D68" s="71">
        <f>SUM(D56:D67)</f>
        <v>468</v>
      </c>
      <c r="E68" s="41">
        <f>D68/24634</f>
        <v>1.899813266217423E-2</v>
      </c>
      <c r="F68" s="77">
        <f>SUM(F56:F67)</f>
        <v>2097</v>
      </c>
      <c r="G68" s="42">
        <f>F68/122849</f>
        <v>1.7069736017387198E-2</v>
      </c>
      <c r="H68" s="71">
        <f>SUM(H56:H67)</f>
        <v>1511</v>
      </c>
      <c r="I68" s="41">
        <f>H68/91758</f>
        <v>1.6467229015453694E-2</v>
      </c>
      <c r="J68" s="37">
        <f>IF(D68=0, "-", IF((B68-D68)/D68&lt;10, (B68-D68)/D68, "&gt;999%"))</f>
        <v>-6.8376068376068383E-2</v>
      </c>
      <c r="K68" s="38">
        <f>IF(H68=0, "-", IF((F68-H68)/H68&lt;10, (F68-H68)/H68, "&gt;999%"))</f>
        <v>0.38782263401720712</v>
      </c>
    </row>
    <row r="69" spans="1:11" x14ac:dyDescent="0.2">
      <c r="B69" s="83"/>
      <c r="D69" s="83"/>
      <c r="F69" s="83"/>
      <c r="H69" s="83"/>
    </row>
    <row r="70" spans="1:11" s="43" customFormat="1" x14ac:dyDescent="0.2">
      <c r="A70" s="162" t="s">
        <v>618</v>
      </c>
      <c r="B70" s="71">
        <v>3355</v>
      </c>
      <c r="C70" s="40">
        <f>B70/25321</f>
        <v>0.13249871648039177</v>
      </c>
      <c r="D70" s="71">
        <v>2893</v>
      </c>
      <c r="E70" s="41">
        <f>D70/24634</f>
        <v>0.1174393115206625</v>
      </c>
      <c r="F70" s="77">
        <v>17702</v>
      </c>
      <c r="G70" s="42">
        <f>F70/122849</f>
        <v>0.14409559703375688</v>
      </c>
      <c r="H70" s="71">
        <v>11068</v>
      </c>
      <c r="I70" s="41">
        <f>H70/91758</f>
        <v>0.1206216351707753</v>
      </c>
      <c r="J70" s="37">
        <f>IF(D70=0, "-", IF((B70-D70)/D70&lt;10, (B70-D70)/D70, "&gt;999%"))</f>
        <v>0.1596958174904943</v>
      </c>
      <c r="K70" s="38">
        <f>IF(H70=0, "-", IF((F70-H70)/H70&lt;10, (F70-H70)/H70, "&gt;999%"))</f>
        <v>0.59938561619082042</v>
      </c>
    </row>
    <row r="71" spans="1:11" x14ac:dyDescent="0.2">
      <c r="B71" s="83"/>
      <c r="D71" s="83"/>
      <c r="F71" s="83"/>
      <c r="H71" s="83"/>
    </row>
    <row r="72" spans="1:11" ht="15.75" x14ac:dyDescent="0.25">
      <c r="A72" s="164" t="s">
        <v>123</v>
      </c>
      <c r="B72" s="196" t="s">
        <v>1</v>
      </c>
      <c r="C72" s="200"/>
      <c r="D72" s="200"/>
      <c r="E72" s="197"/>
      <c r="F72" s="196" t="s">
        <v>14</v>
      </c>
      <c r="G72" s="200"/>
      <c r="H72" s="200"/>
      <c r="I72" s="197"/>
      <c r="J72" s="196" t="s">
        <v>15</v>
      </c>
      <c r="K72" s="197"/>
    </row>
    <row r="73" spans="1:11" x14ac:dyDescent="0.2">
      <c r="A73" s="22"/>
      <c r="B73" s="196">
        <f>VALUE(RIGHT($B$2, 4))</f>
        <v>2021</v>
      </c>
      <c r="C73" s="197"/>
      <c r="D73" s="196">
        <f>B73-1</f>
        <v>2020</v>
      </c>
      <c r="E73" s="204"/>
      <c r="F73" s="196">
        <f>B73</f>
        <v>2021</v>
      </c>
      <c r="G73" s="204"/>
      <c r="H73" s="196">
        <f>D73</f>
        <v>2020</v>
      </c>
      <c r="I73" s="204"/>
      <c r="J73" s="140" t="s">
        <v>4</v>
      </c>
      <c r="K73" s="141" t="s">
        <v>2</v>
      </c>
    </row>
    <row r="74" spans="1:11" x14ac:dyDescent="0.2">
      <c r="A74" s="163" t="s">
        <v>154</v>
      </c>
      <c r="B74" s="61" t="s">
        <v>12</v>
      </c>
      <c r="C74" s="62" t="s">
        <v>13</v>
      </c>
      <c r="D74" s="61" t="s">
        <v>12</v>
      </c>
      <c r="E74" s="63" t="s">
        <v>13</v>
      </c>
      <c r="F74" s="62" t="s">
        <v>12</v>
      </c>
      <c r="G74" s="62" t="s">
        <v>13</v>
      </c>
      <c r="H74" s="61" t="s">
        <v>12</v>
      </c>
      <c r="I74" s="63" t="s">
        <v>13</v>
      </c>
      <c r="J74" s="61"/>
      <c r="K74" s="63"/>
    </row>
    <row r="75" spans="1:11" x14ac:dyDescent="0.2">
      <c r="A75" s="7" t="s">
        <v>400</v>
      </c>
      <c r="B75" s="65">
        <v>0</v>
      </c>
      <c r="C75" s="34">
        <f>IF(B97=0, "-", B75/B97)</f>
        <v>0</v>
      </c>
      <c r="D75" s="65">
        <v>3</v>
      </c>
      <c r="E75" s="9">
        <f>IF(D97=0, "-", D75/D97)</f>
        <v>8.4127874369040938E-4</v>
      </c>
      <c r="F75" s="81">
        <v>1</v>
      </c>
      <c r="G75" s="34">
        <f>IF(F97=0, "-", F75/F97)</f>
        <v>5.9912527709544064E-5</v>
      </c>
      <c r="H75" s="65">
        <v>5</v>
      </c>
      <c r="I75" s="9">
        <f>IF(H97=0, "-", H75/H97)</f>
        <v>3.5665882017262289E-4</v>
      </c>
      <c r="J75" s="8">
        <f t="shared" ref="J75:J95" si="6">IF(D75=0, "-", IF((B75-D75)/D75&lt;10, (B75-D75)/D75, "&gt;999%"))</f>
        <v>-1</v>
      </c>
      <c r="K75" s="9">
        <f t="shared" ref="K75:K95" si="7">IF(H75=0, "-", IF((F75-H75)/H75&lt;10, (F75-H75)/H75, "&gt;999%"))</f>
        <v>-0.8</v>
      </c>
    </row>
    <row r="76" spans="1:11" x14ac:dyDescent="0.2">
      <c r="A76" s="7" t="s">
        <v>401</v>
      </c>
      <c r="B76" s="65">
        <v>13</v>
      </c>
      <c r="C76" s="34">
        <f>IF(B97=0, "-", B76/B97)</f>
        <v>4.4535799931483388E-3</v>
      </c>
      <c r="D76" s="65">
        <v>25</v>
      </c>
      <c r="E76" s="9">
        <f>IF(D97=0, "-", D76/D97)</f>
        <v>7.0106561974200782E-3</v>
      </c>
      <c r="F76" s="81">
        <v>254</v>
      </c>
      <c r="G76" s="34">
        <f>IF(F97=0, "-", F76/F97)</f>
        <v>1.5217782038224192E-2</v>
      </c>
      <c r="H76" s="65">
        <v>165</v>
      </c>
      <c r="I76" s="9">
        <f>IF(H97=0, "-", H76/H97)</f>
        <v>1.1769741065696554E-2</v>
      </c>
      <c r="J76" s="8">
        <f t="shared" si="6"/>
        <v>-0.48</v>
      </c>
      <c r="K76" s="9">
        <f t="shared" si="7"/>
        <v>0.53939393939393943</v>
      </c>
    </row>
    <row r="77" spans="1:11" x14ac:dyDescent="0.2">
      <c r="A77" s="7" t="s">
        <v>402</v>
      </c>
      <c r="B77" s="65">
        <v>110</v>
      </c>
      <c r="C77" s="34">
        <f>IF(B97=0, "-", B77/B97)</f>
        <v>3.7684138403562863E-2</v>
      </c>
      <c r="D77" s="65">
        <v>23</v>
      </c>
      <c r="E77" s="9">
        <f>IF(D97=0, "-", D77/D97)</f>
        <v>6.4498037016264718E-3</v>
      </c>
      <c r="F77" s="81">
        <v>242</v>
      </c>
      <c r="G77" s="34">
        <f>IF(F97=0, "-", F77/F97)</f>
        <v>1.4498831705709665E-2</v>
      </c>
      <c r="H77" s="65">
        <v>84</v>
      </c>
      <c r="I77" s="9">
        <f>IF(H97=0, "-", H77/H97)</f>
        <v>5.9918681789000641E-3</v>
      </c>
      <c r="J77" s="8">
        <f t="shared" si="6"/>
        <v>3.7826086956521738</v>
      </c>
      <c r="K77" s="9">
        <f t="shared" si="7"/>
        <v>1.8809523809523809</v>
      </c>
    </row>
    <row r="78" spans="1:11" x14ac:dyDescent="0.2">
      <c r="A78" s="7" t="s">
        <v>403</v>
      </c>
      <c r="B78" s="65">
        <v>0</v>
      </c>
      <c r="C78" s="34">
        <f>IF(B97=0, "-", B78/B97)</f>
        <v>0</v>
      </c>
      <c r="D78" s="65">
        <v>47</v>
      </c>
      <c r="E78" s="9">
        <f>IF(D97=0, "-", D78/D97)</f>
        <v>1.3180033651149748E-2</v>
      </c>
      <c r="F78" s="81">
        <v>0</v>
      </c>
      <c r="G78" s="34">
        <f>IF(F97=0, "-", F78/F97)</f>
        <v>0</v>
      </c>
      <c r="H78" s="65">
        <v>240</v>
      </c>
      <c r="I78" s="9">
        <f>IF(H97=0, "-", H78/H97)</f>
        <v>1.7119623368285899E-2</v>
      </c>
      <c r="J78" s="8">
        <f t="shared" si="6"/>
        <v>-1</v>
      </c>
      <c r="K78" s="9">
        <f t="shared" si="7"/>
        <v>-1</v>
      </c>
    </row>
    <row r="79" spans="1:11" x14ac:dyDescent="0.2">
      <c r="A79" s="7" t="s">
        <v>404</v>
      </c>
      <c r="B79" s="65">
        <v>47</v>
      </c>
      <c r="C79" s="34">
        <f>IF(B97=0, "-", B79/B97)</f>
        <v>1.6101404590613225E-2</v>
      </c>
      <c r="D79" s="65">
        <v>272</v>
      </c>
      <c r="E79" s="9">
        <f>IF(D97=0, "-", D79/D97)</f>
        <v>7.6275939427930456E-2</v>
      </c>
      <c r="F79" s="81">
        <v>792</v>
      </c>
      <c r="G79" s="34">
        <f>IF(F97=0, "-", F79/F97)</f>
        <v>4.7450721945958903E-2</v>
      </c>
      <c r="H79" s="65">
        <v>1070</v>
      </c>
      <c r="I79" s="9">
        <f>IF(H97=0, "-", H79/H97)</f>
        <v>7.6324987516941292E-2</v>
      </c>
      <c r="J79" s="8">
        <f t="shared" si="6"/>
        <v>-0.82720588235294112</v>
      </c>
      <c r="K79" s="9">
        <f t="shared" si="7"/>
        <v>-0.25981308411214954</v>
      </c>
    </row>
    <row r="80" spans="1:11" x14ac:dyDescent="0.2">
      <c r="A80" s="7" t="s">
        <v>405</v>
      </c>
      <c r="B80" s="65">
        <v>313</v>
      </c>
      <c r="C80" s="34">
        <f>IF(B97=0, "-", B80/B97)</f>
        <v>0.10722850291195615</v>
      </c>
      <c r="D80" s="65">
        <v>518</v>
      </c>
      <c r="E80" s="9">
        <f>IF(D97=0, "-", D80/D97)</f>
        <v>0.14526079641054404</v>
      </c>
      <c r="F80" s="81">
        <v>1550</v>
      </c>
      <c r="G80" s="34">
        <f>IF(F97=0, "-", F80/F97)</f>
        <v>9.2864417949793304E-2</v>
      </c>
      <c r="H80" s="65">
        <v>1595</v>
      </c>
      <c r="I80" s="9">
        <f>IF(H97=0, "-", H80/H97)</f>
        <v>0.11377416363506669</v>
      </c>
      <c r="J80" s="8">
        <f t="shared" si="6"/>
        <v>-0.39575289575289574</v>
      </c>
      <c r="K80" s="9">
        <f t="shared" si="7"/>
        <v>-2.8213166144200628E-2</v>
      </c>
    </row>
    <row r="81" spans="1:11" x14ac:dyDescent="0.2">
      <c r="A81" s="7" t="s">
        <v>406</v>
      </c>
      <c r="B81" s="65">
        <v>21</v>
      </c>
      <c r="C81" s="34">
        <f>IF(B97=0, "-", B81/B97)</f>
        <v>7.1942446043165471E-3</v>
      </c>
      <c r="D81" s="65">
        <v>10</v>
      </c>
      <c r="E81" s="9">
        <f>IF(D97=0, "-", D81/D97)</f>
        <v>2.8042624789680315E-3</v>
      </c>
      <c r="F81" s="81">
        <v>57</v>
      </c>
      <c r="G81" s="34">
        <f>IF(F97=0, "-", F81/F97)</f>
        <v>3.4150140794440118E-3</v>
      </c>
      <c r="H81" s="65">
        <v>27</v>
      </c>
      <c r="I81" s="9">
        <f>IF(H97=0, "-", H81/H97)</f>
        <v>1.9259576289321636E-3</v>
      </c>
      <c r="J81" s="8">
        <f t="shared" si="6"/>
        <v>1.1000000000000001</v>
      </c>
      <c r="K81" s="9">
        <f t="shared" si="7"/>
        <v>1.1111111111111112</v>
      </c>
    </row>
    <row r="82" spans="1:11" x14ac:dyDescent="0.2">
      <c r="A82" s="7" t="s">
        <v>407</v>
      </c>
      <c r="B82" s="65">
        <v>145</v>
      </c>
      <c r="C82" s="34">
        <f>IF(B97=0, "-", B82/B97)</f>
        <v>4.9674546077423776E-2</v>
      </c>
      <c r="D82" s="65">
        <v>226</v>
      </c>
      <c r="E82" s="9">
        <f>IF(D97=0, "-", D82/D97)</f>
        <v>6.3376332024677504E-2</v>
      </c>
      <c r="F82" s="81">
        <v>612</v>
      </c>
      <c r="G82" s="34">
        <f>IF(F97=0, "-", F82/F97)</f>
        <v>3.6666466958240967E-2</v>
      </c>
      <c r="H82" s="65">
        <v>794</v>
      </c>
      <c r="I82" s="9">
        <f>IF(H97=0, "-", H82/H97)</f>
        <v>5.6637420643412512E-2</v>
      </c>
      <c r="J82" s="8">
        <f t="shared" si="6"/>
        <v>-0.3584070796460177</v>
      </c>
      <c r="K82" s="9">
        <f t="shared" si="7"/>
        <v>-0.22921914357682618</v>
      </c>
    </row>
    <row r="83" spans="1:11" x14ac:dyDescent="0.2">
      <c r="A83" s="7" t="s">
        <v>408</v>
      </c>
      <c r="B83" s="65">
        <v>648</v>
      </c>
      <c r="C83" s="34">
        <f>IF(B97=0, "-", B83/B97)</f>
        <v>0.22199383350462487</v>
      </c>
      <c r="D83" s="65">
        <v>586</v>
      </c>
      <c r="E83" s="9">
        <f>IF(D97=0, "-", D83/D97)</f>
        <v>0.16432978126752665</v>
      </c>
      <c r="F83" s="81">
        <v>3327</v>
      </c>
      <c r="G83" s="34">
        <f>IF(F97=0, "-", F83/F97)</f>
        <v>0.1993289796896531</v>
      </c>
      <c r="H83" s="65">
        <v>2213</v>
      </c>
      <c r="I83" s="9">
        <f>IF(H97=0, "-", H83/H97)</f>
        <v>0.15785719380840288</v>
      </c>
      <c r="J83" s="8">
        <f t="shared" si="6"/>
        <v>0.10580204778156997</v>
      </c>
      <c r="K83" s="9">
        <f t="shared" si="7"/>
        <v>0.50338906461816535</v>
      </c>
    </row>
    <row r="84" spans="1:11" x14ac:dyDescent="0.2">
      <c r="A84" s="7" t="s">
        <v>409</v>
      </c>
      <c r="B84" s="65">
        <v>277</v>
      </c>
      <c r="C84" s="34">
        <f>IF(B97=0, "-", B84/B97)</f>
        <v>9.4895512161699211E-2</v>
      </c>
      <c r="D84" s="65">
        <v>71</v>
      </c>
      <c r="E84" s="9">
        <f>IF(D97=0, "-", D84/D97)</f>
        <v>1.9910263600673023E-2</v>
      </c>
      <c r="F84" s="81">
        <v>855</v>
      </c>
      <c r="G84" s="34">
        <f>IF(F97=0, "-", F84/F97)</f>
        <v>5.1225211191660174E-2</v>
      </c>
      <c r="H84" s="65">
        <v>258</v>
      </c>
      <c r="I84" s="9">
        <f>IF(H97=0, "-", H84/H97)</f>
        <v>1.8403595120907341E-2</v>
      </c>
      <c r="J84" s="8">
        <f t="shared" si="6"/>
        <v>2.9014084507042255</v>
      </c>
      <c r="K84" s="9">
        <f t="shared" si="7"/>
        <v>2.3139534883720931</v>
      </c>
    </row>
    <row r="85" spans="1:11" x14ac:dyDescent="0.2">
      <c r="A85" s="7" t="s">
        <v>410</v>
      </c>
      <c r="B85" s="65">
        <v>186</v>
      </c>
      <c r="C85" s="34">
        <f>IF(B97=0, "-", B85/B97)</f>
        <v>6.3720452209660841E-2</v>
      </c>
      <c r="D85" s="65">
        <v>356</v>
      </c>
      <c r="E85" s="9">
        <f>IF(D97=0, "-", D85/D97)</f>
        <v>9.9831744251261914E-2</v>
      </c>
      <c r="F85" s="81">
        <v>1575</v>
      </c>
      <c r="G85" s="34">
        <f>IF(F97=0, "-", F85/F97)</f>
        <v>9.4362231142531908E-2</v>
      </c>
      <c r="H85" s="65">
        <v>1593</v>
      </c>
      <c r="I85" s="9">
        <f>IF(H97=0, "-", H85/H97)</f>
        <v>0.11363150010699764</v>
      </c>
      <c r="J85" s="8">
        <f t="shared" si="6"/>
        <v>-0.47752808988764045</v>
      </c>
      <c r="K85" s="9">
        <f t="shared" si="7"/>
        <v>-1.1299435028248588E-2</v>
      </c>
    </row>
    <row r="86" spans="1:11" x14ac:dyDescent="0.2">
      <c r="A86" s="7" t="s">
        <v>411</v>
      </c>
      <c r="B86" s="65">
        <v>184</v>
      </c>
      <c r="C86" s="34">
        <f>IF(B97=0, "-", B86/B97)</f>
        <v>6.3035286056868797E-2</v>
      </c>
      <c r="D86" s="65">
        <v>292</v>
      </c>
      <c r="E86" s="9">
        <f>IF(D97=0, "-", D86/D97)</f>
        <v>8.1884464385866523E-2</v>
      </c>
      <c r="F86" s="81">
        <v>1317</v>
      </c>
      <c r="G86" s="34">
        <f>IF(F97=0, "-", F86/F97)</f>
        <v>7.8904798993469541E-2</v>
      </c>
      <c r="H86" s="65">
        <v>1151</v>
      </c>
      <c r="I86" s="9">
        <f>IF(H97=0, "-", H86/H97)</f>
        <v>8.2102860403737779E-2</v>
      </c>
      <c r="J86" s="8">
        <f t="shared" si="6"/>
        <v>-0.36986301369863012</v>
      </c>
      <c r="K86" s="9">
        <f t="shared" si="7"/>
        <v>0.14422241529105126</v>
      </c>
    </row>
    <row r="87" spans="1:11" x14ac:dyDescent="0.2">
      <c r="A87" s="7" t="s">
        <v>412</v>
      </c>
      <c r="B87" s="65">
        <v>17</v>
      </c>
      <c r="C87" s="34">
        <f>IF(B97=0, "-", B87/B97)</f>
        <v>5.823912298732443E-3</v>
      </c>
      <c r="D87" s="65">
        <v>22</v>
      </c>
      <c r="E87" s="9">
        <f>IF(D97=0, "-", D87/D97)</f>
        <v>6.1693774537296695E-3</v>
      </c>
      <c r="F87" s="81">
        <v>59</v>
      </c>
      <c r="G87" s="34">
        <f>IF(F97=0, "-", F87/F97)</f>
        <v>3.5348391348631E-3</v>
      </c>
      <c r="H87" s="65">
        <v>63</v>
      </c>
      <c r="I87" s="9">
        <f>IF(H97=0, "-", H87/H97)</f>
        <v>4.4939011341750485E-3</v>
      </c>
      <c r="J87" s="8">
        <f t="shared" si="6"/>
        <v>-0.22727272727272727</v>
      </c>
      <c r="K87" s="9">
        <f t="shared" si="7"/>
        <v>-6.3492063492063489E-2</v>
      </c>
    </row>
    <row r="88" spans="1:11" x14ac:dyDescent="0.2">
      <c r="A88" s="7" t="s">
        <v>413</v>
      </c>
      <c r="B88" s="65">
        <v>2</v>
      </c>
      <c r="C88" s="34">
        <f>IF(B97=0, "-", B88/B97)</f>
        <v>6.8516615279205209E-4</v>
      </c>
      <c r="D88" s="65">
        <v>3</v>
      </c>
      <c r="E88" s="9">
        <f>IF(D97=0, "-", D88/D97)</f>
        <v>8.4127874369040938E-4</v>
      </c>
      <c r="F88" s="81">
        <v>8</v>
      </c>
      <c r="G88" s="34">
        <f>IF(F97=0, "-", F88/F97)</f>
        <v>4.7930022167635251E-4</v>
      </c>
      <c r="H88" s="65">
        <v>10</v>
      </c>
      <c r="I88" s="9">
        <f>IF(H97=0, "-", H88/H97)</f>
        <v>7.1331764034524578E-4</v>
      </c>
      <c r="J88" s="8">
        <f t="shared" si="6"/>
        <v>-0.33333333333333331</v>
      </c>
      <c r="K88" s="9">
        <f t="shared" si="7"/>
        <v>-0.2</v>
      </c>
    </row>
    <row r="89" spans="1:11" x14ac:dyDescent="0.2">
      <c r="A89" s="7" t="s">
        <v>414</v>
      </c>
      <c r="B89" s="65">
        <v>47</v>
      </c>
      <c r="C89" s="34">
        <f>IF(B97=0, "-", B89/B97)</f>
        <v>1.6101404590613225E-2</v>
      </c>
      <c r="D89" s="65">
        <v>44</v>
      </c>
      <c r="E89" s="9">
        <f>IF(D97=0, "-", D89/D97)</f>
        <v>1.2338754907459339E-2</v>
      </c>
      <c r="F89" s="81">
        <v>144</v>
      </c>
      <c r="G89" s="34">
        <f>IF(F97=0, "-", F89/F97)</f>
        <v>8.6274039901743458E-3</v>
      </c>
      <c r="H89" s="65">
        <v>110</v>
      </c>
      <c r="I89" s="9">
        <f>IF(H97=0, "-", H89/H97)</f>
        <v>7.8464940437977023E-3</v>
      </c>
      <c r="J89" s="8">
        <f t="shared" si="6"/>
        <v>6.8181818181818177E-2</v>
      </c>
      <c r="K89" s="9">
        <f t="shared" si="7"/>
        <v>0.30909090909090908</v>
      </c>
    </row>
    <row r="90" spans="1:11" x14ac:dyDescent="0.2">
      <c r="A90" s="7" t="s">
        <v>415</v>
      </c>
      <c r="B90" s="65">
        <v>23</v>
      </c>
      <c r="C90" s="34">
        <f>IF(B97=0, "-", B90/B97)</f>
        <v>7.8794107571085997E-3</v>
      </c>
      <c r="D90" s="65">
        <v>30</v>
      </c>
      <c r="E90" s="9">
        <f>IF(D97=0, "-", D90/D97)</f>
        <v>8.4127874369040942E-3</v>
      </c>
      <c r="F90" s="81">
        <v>140</v>
      </c>
      <c r="G90" s="34">
        <f>IF(F97=0, "-", F90/F97)</f>
        <v>8.3877538793361694E-3</v>
      </c>
      <c r="H90" s="65">
        <v>73</v>
      </c>
      <c r="I90" s="9">
        <f>IF(H97=0, "-", H90/H97)</f>
        <v>5.2072187745202938E-3</v>
      </c>
      <c r="J90" s="8">
        <f t="shared" si="6"/>
        <v>-0.23333333333333334</v>
      </c>
      <c r="K90" s="9">
        <f t="shared" si="7"/>
        <v>0.9178082191780822</v>
      </c>
    </row>
    <row r="91" spans="1:11" x14ac:dyDescent="0.2">
      <c r="A91" s="7" t="s">
        <v>416</v>
      </c>
      <c r="B91" s="65">
        <v>13</v>
      </c>
      <c r="C91" s="34">
        <f>IF(B97=0, "-", B91/B97)</f>
        <v>4.4535799931483388E-3</v>
      </c>
      <c r="D91" s="65">
        <v>5</v>
      </c>
      <c r="E91" s="9">
        <f>IF(D97=0, "-", D91/D97)</f>
        <v>1.4021312394840158E-3</v>
      </c>
      <c r="F91" s="81">
        <v>69</v>
      </c>
      <c r="G91" s="34">
        <f>IF(F97=0, "-", F91/F97)</f>
        <v>4.1339644119585406E-3</v>
      </c>
      <c r="H91" s="65">
        <v>28</v>
      </c>
      <c r="I91" s="9">
        <f>IF(H97=0, "-", H91/H97)</f>
        <v>1.997289392966688E-3</v>
      </c>
      <c r="J91" s="8">
        <f t="shared" si="6"/>
        <v>1.6</v>
      </c>
      <c r="K91" s="9">
        <f t="shared" si="7"/>
        <v>1.4642857142857142</v>
      </c>
    </row>
    <row r="92" spans="1:11" x14ac:dyDescent="0.2">
      <c r="A92" s="7" t="s">
        <v>417</v>
      </c>
      <c r="B92" s="65">
        <v>161</v>
      </c>
      <c r="C92" s="34">
        <f>IF(B97=0, "-", B92/B97)</f>
        <v>5.5155875299760189E-2</v>
      </c>
      <c r="D92" s="65">
        <v>262</v>
      </c>
      <c r="E92" s="9">
        <f>IF(D97=0, "-", D92/D97)</f>
        <v>7.3471676948962422E-2</v>
      </c>
      <c r="F92" s="81">
        <v>1186</v>
      </c>
      <c r="G92" s="34">
        <f>IF(F97=0, "-", F92/F97)</f>
        <v>7.1056257863519268E-2</v>
      </c>
      <c r="H92" s="65">
        <v>985</v>
      </c>
      <c r="I92" s="9">
        <f>IF(H97=0, "-", H92/H97)</f>
        <v>7.0261787574006709E-2</v>
      </c>
      <c r="J92" s="8">
        <f t="shared" si="6"/>
        <v>-0.38549618320610685</v>
      </c>
      <c r="K92" s="9">
        <f t="shared" si="7"/>
        <v>0.20406091370558377</v>
      </c>
    </row>
    <row r="93" spans="1:11" x14ac:dyDescent="0.2">
      <c r="A93" s="7" t="s">
        <v>418</v>
      </c>
      <c r="B93" s="65">
        <v>625</v>
      </c>
      <c r="C93" s="34">
        <f>IF(B97=0, "-", B93/B97)</f>
        <v>0.21411442274751627</v>
      </c>
      <c r="D93" s="65">
        <v>601</v>
      </c>
      <c r="E93" s="9">
        <f>IF(D97=0, "-", D93/D97)</f>
        <v>0.1685361749859787</v>
      </c>
      <c r="F93" s="81">
        <v>4329</v>
      </c>
      <c r="G93" s="34">
        <f>IF(F97=0, "-", F93/F97)</f>
        <v>0.25936133245461623</v>
      </c>
      <c r="H93" s="65">
        <v>3111</v>
      </c>
      <c r="I93" s="9">
        <f>IF(H97=0, "-", H93/H97)</f>
        <v>0.22191311791140594</v>
      </c>
      <c r="J93" s="8">
        <f t="shared" si="6"/>
        <v>3.9933444259567387E-2</v>
      </c>
      <c r="K93" s="9">
        <f t="shared" si="7"/>
        <v>0.39151398264223725</v>
      </c>
    </row>
    <row r="94" spans="1:11" x14ac:dyDescent="0.2">
      <c r="A94" s="7" t="s">
        <v>419</v>
      </c>
      <c r="B94" s="65">
        <v>0</v>
      </c>
      <c r="C94" s="34">
        <f>IF(B97=0, "-", B94/B97)</f>
        <v>0</v>
      </c>
      <c r="D94" s="65">
        <v>7</v>
      </c>
      <c r="E94" s="9">
        <f>IF(D97=0, "-", D94/D97)</f>
        <v>1.962983735277622E-3</v>
      </c>
      <c r="F94" s="81">
        <v>0</v>
      </c>
      <c r="G94" s="34">
        <f>IF(F97=0, "-", F94/F97)</f>
        <v>0</v>
      </c>
      <c r="H94" s="65">
        <v>25</v>
      </c>
      <c r="I94" s="9">
        <f>IF(H97=0, "-", H94/H97)</f>
        <v>1.7832941008631142E-3</v>
      </c>
      <c r="J94" s="8">
        <f t="shared" si="6"/>
        <v>-1</v>
      </c>
      <c r="K94" s="9">
        <f t="shared" si="7"/>
        <v>-1</v>
      </c>
    </row>
    <row r="95" spans="1:11" x14ac:dyDescent="0.2">
      <c r="A95" s="7" t="s">
        <v>420</v>
      </c>
      <c r="B95" s="65">
        <v>87</v>
      </c>
      <c r="C95" s="34">
        <f>IF(B97=0, "-", B95/B97)</f>
        <v>2.9804727646454265E-2</v>
      </c>
      <c r="D95" s="65">
        <v>163</v>
      </c>
      <c r="E95" s="9">
        <f>IF(D97=0, "-", D95/D97)</f>
        <v>4.5709478407178913E-2</v>
      </c>
      <c r="F95" s="81">
        <v>174</v>
      </c>
      <c r="G95" s="34">
        <f>IF(F97=0, "-", F95/F97)</f>
        <v>1.0424779821460667E-2</v>
      </c>
      <c r="H95" s="65">
        <v>419</v>
      </c>
      <c r="I95" s="9">
        <f>IF(H97=0, "-", H95/H97)</f>
        <v>2.9888009130465798E-2</v>
      </c>
      <c r="J95" s="8">
        <f t="shared" si="6"/>
        <v>-0.46625766871165641</v>
      </c>
      <c r="K95" s="9">
        <f t="shared" si="7"/>
        <v>-0.58472553699284013</v>
      </c>
    </row>
    <row r="96" spans="1:11" x14ac:dyDescent="0.2">
      <c r="A96" s="2"/>
      <c r="B96" s="68"/>
      <c r="C96" s="33"/>
      <c r="D96" s="68"/>
      <c r="E96" s="6"/>
      <c r="F96" s="82"/>
      <c r="G96" s="33"/>
      <c r="H96" s="68"/>
      <c r="I96" s="6"/>
      <c r="J96" s="5"/>
      <c r="K96" s="6"/>
    </row>
    <row r="97" spans="1:11" s="43" customFormat="1" x14ac:dyDescent="0.2">
      <c r="A97" s="162" t="s">
        <v>617</v>
      </c>
      <c r="B97" s="71">
        <f>SUM(B75:B96)</f>
        <v>2919</v>
      </c>
      <c r="C97" s="40">
        <f>B97/25321</f>
        <v>0.11527980727459421</v>
      </c>
      <c r="D97" s="71">
        <f>SUM(D75:D96)</f>
        <v>3566</v>
      </c>
      <c r="E97" s="41">
        <f>D97/24634</f>
        <v>0.144759275797678</v>
      </c>
      <c r="F97" s="77">
        <f>SUM(F75:F96)</f>
        <v>16691</v>
      </c>
      <c r="G97" s="42">
        <f>F97/122849</f>
        <v>0.13586598181507378</v>
      </c>
      <c r="H97" s="71">
        <f>SUM(H75:H96)</f>
        <v>14019</v>
      </c>
      <c r="I97" s="41">
        <f>H97/91758</f>
        <v>0.15278231870790557</v>
      </c>
      <c r="J97" s="37">
        <f>IF(D97=0, "-", IF((B97-D97)/D97&lt;10, (B97-D97)/D97, "&gt;999%"))</f>
        <v>-0.18143578238923164</v>
      </c>
      <c r="K97" s="38">
        <f>IF(H97=0, "-", IF((F97-H97)/H97&lt;10, (F97-H97)/H97, "&gt;999%"))</f>
        <v>0.19059847350024967</v>
      </c>
    </row>
    <row r="98" spans="1:11" x14ac:dyDescent="0.2">
      <c r="B98" s="83"/>
      <c r="D98" s="83"/>
      <c r="F98" s="83"/>
      <c r="H98" s="83"/>
    </row>
    <row r="99" spans="1:11" x14ac:dyDescent="0.2">
      <c r="A99" s="163" t="s">
        <v>155</v>
      </c>
      <c r="B99" s="61" t="s">
        <v>12</v>
      </c>
      <c r="C99" s="62" t="s">
        <v>13</v>
      </c>
      <c r="D99" s="61" t="s">
        <v>12</v>
      </c>
      <c r="E99" s="63" t="s">
        <v>13</v>
      </c>
      <c r="F99" s="62" t="s">
        <v>12</v>
      </c>
      <c r="G99" s="62" t="s">
        <v>13</v>
      </c>
      <c r="H99" s="61" t="s">
        <v>12</v>
      </c>
      <c r="I99" s="63" t="s">
        <v>13</v>
      </c>
      <c r="J99" s="61"/>
      <c r="K99" s="63"/>
    </row>
    <row r="100" spans="1:11" x14ac:dyDescent="0.2">
      <c r="A100" s="7" t="s">
        <v>421</v>
      </c>
      <c r="B100" s="65">
        <v>0</v>
      </c>
      <c r="C100" s="34">
        <f>IF(B114=0, "-", B100/B114)</f>
        <v>0</v>
      </c>
      <c r="D100" s="65">
        <v>0</v>
      </c>
      <c r="E100" s="9">
        <f>IF(D114=0, "-", D100/D114)</f>
        <v>0</v>
      </c>
      <c r="F100" s="81">
        <v>2</v>
      </c>
      <c r="G100" s="34">
        <f>IF(F114=0, "-", F100/F114)</f>
        <v>8.5287846481876329E-4</v>
      </c>
      <c r="H100" s="65">
        <v>1</v>
      </c>
      <c r="I100" s="9">
        <f>IF(H114=0, "-", H100/H114)</f>
        <v>4.4365572315882877E-4</v>
      </c>
      <c r="J100" s="8" t="str">
        <f t="shared" ref="J100:J112" si="8">IF(D100=0, "-", IF((B100-D100)/D100&lt;10, (B100-D100)/D100, "&gt;999%"))</f>
        <v>-</v>
      </c>
      <c r="K100" s="9">
        <f t="shared" ref="K100:K112" si="9">IF(H100=0, "-", IF((F100-H100)/H100&lt;10, (F100-H100)/H100, "&gt;999%"))</f>
        <v>1</v>
      </c>
    </row>
    <row r="101" spans="1:11" x14ac:dyDescent="0.2">
      <c r="A101" s="7" t="s">
        <v>422</v>
      </c>
      <c r="B101" s="65">
        <v>53</v>
      </c>
      <c r="C101" s="34">
        <f>IF(B114=0, "-", B101/B114)</f>
        <v>0.14058355437665782</v>
      </c>
      <c r="D101" s="65">
        <v>58</v>
      </c>
      <c r="E101" s="9">
        <f>IF(D114=0, "-", D101/D114)</f>
        <v>7.7436582109479304E-2</v>
      </c>
      <c r="F101" s="81">
        <v>296</v>
      </c>
      <c r="G101" s="34">
        <f>IF(F114=0, "-", F101/F114)</f>
        <v>0.12622601279317697</v>
      </c>
      <c r="H101" s="65">
        <v>201</v>
      </c>
      <c r="I101" s="9">
        <f>IF(H114=0, "-", H101/H114)</f>
        <v>8.9174800354924574E-2</v>
      </c>
      <c r="J101" s="8">
        <f t="shared" si="8"/>
        <v>-8.6206896551724144E-2</v>
      </c>
      <c r="K101" s="9">
        <f t="shared" si="9"/>
        <v>0.47263681592039802</v>
      </c>
    </row>
    <row r="102" spans="1:11" x14ac:dyDescent="0.2">
      <c r="A102" s="7" t="s">
        <v>423</v>
      </c>
      <c r="B102" s="65">
        <v>50</v>
      </c>
      <c r="C102" s="34">
        <f>IF(B114=0, "-", B102/B114)</f>
        <v>0.13262599469496023</v>
      </c>
      <c r="D102" s="65">
        <v>65</v>
      </c>
      <c r="E102" s="9">
        <f>IF(D114=0, "-", D102/D114)</f>
        <v>8.678237650200267E-2</v>
      </c>
      <c r="F102" s="81">
        <v>324</v>
      </c>
      <c r="G102" s="34">
        <f>IF(F114=0, "-", F102/F114)</f>
        <v>0.13816631130063967</v>
      </c>
      <c r="H102" s="65">
        <v>325</v>
      </c>
      <c r="I102" s="9">
        <f>IF(H114=0, "-", H102/H114)</f>
        <v>0.14418811002661935</v>
      </c>
      <c r="J102" s="8">
        <f t="shared" si="8"/>
        <v>-0.23076923076923078</v>
      </c>
      <c r="K102" s="9">
        <f t="shared" si="9"/>
        <v>-3.0769230769230769E-3</v>
      </c>
    </row>
    <row r="103" spans="1:11" x14ac:dyDescent="0.2">
      <c r="A103" s="7" t="s">
        <v>424</v>
      </c>
      <c r="B103" s="65">
        <v>14</v>
      </c>
      <c r="C103" s="34">
        <f>IF(B114=0, "-", B103/B114)</f>
        <v>3.7135278514588858E-2</v>
      </c>
      <c r="D103" s="65">
        <v>38</v>
      </c>
      <c r="E103" s="9">
        <f>IF(D114=0, "-", D103/D114)</f>
        <v>5.0734312416555405E-2</v>
      </c>
      <c r="F103" s="81">
        <v>90</v>
      </c>
      <c r="G103" s="34">
        <f>IF(F114=0, "-", F103/F114)</f>
        <v>3.8379530916844352E-2</v>
      </c>
      <c r="H103" s="65">
        <v>146</v>
      </c>
      <c r="I103" s="9">
        <f>IF(H114=0, "-", H103/H114)</f>
        <v>6.4773735581188999E-2</v>
      </c>
      <c r="J103" s="8">
        <f t="shared" si="8"/>
        <v>-0.63157894736842102</v>
      </c>
      <c r="K103" s="9">
        <f t="shared" si="9"/>
        <v>-0.38356164383561642</v>
      </c>
    </row>
    <row r="104" spans="1:11" x14ac:dyDescent="0.2">
      <c r="A104" s="7" t="s">
        <v>425</v>
      </c>
      <c r="B104" s="65">
        <v>16</v>
      </c>
      <c r="C104" s="34">
        <f>IF(B114=0, "-", B104/B114)</f>
        <v>4.2440318302387266E-2</v>
      </c>
      <c r="D104" s="65">
        <v>67</v>
      </c>
      <c r="E104" s="9">
        <f>IF(D114=0, "-", D104/D114)</f>
        <v>8.9452603471295064E-2</v>
      </c>
      <c r="F104" s="81">
        <v>51</v>
      </c>
      <c r="G104" s="34">
        <f>IF(F114=0, "-", F104/F114)</f>
        <v>2.1748400852878463E-2</v>
      </c>
      <c r="H104" s="65">
        <v>137</v>
      </c>
      <c r="I104" s="9">
        <f>IF(H114=0, "-", H104/H114)</f>
        <v>6.078083407275954E-2</v>
      </c>
      <c r="J104" s="8">
        <f t="shared" si="8"/>
        <v>-0.76119402985074625</v>
      </c>
      <c r="K104" s="9">
        <f t="shared" si="9"/>
        <v>-0.62773722627737227</v>
      </c>
    </row>
    <row r="105" spans="1:11" x14ac:dyDescent="0.2">
      <c r="A105" s="7" t="s">
        <v>426</v>
      </c>
      <c r="B105" s="65">
        <v>14</v>
      </c>
      <c r="C105" s="34">
        <f>IF(B114=0, "-", B105/B114)</f>
        <v>3.7135278514588858E-2</v>
      </c>
      <c r="D105" s="65">
        <v>55</v>
      </c>
      <c r="E105" s="9">
        <f>IF(D114=0, "-", D105/D114)</f>
        <v>7.3431241655540727E-2</v>
      </c>
      <c r="F105" s="81">
        <v>144</v>
      </c>
      <c r="G105" s="34">
        <f>IF(F114=0, "-", F105/F114)</f>
        <v>6.1407249466950961E-2</v>
      </c>
      <c r="H105" s="65">
        <v>164</v>
      </c>
      <c r="I105" s="9">
        <f>IF(H114=0, "-", H105/H114)</f>
        <v>7.2759538598047915E-2</v>
      </c>
      <c r="J105" s="8">
        <f t="shared" si="8"/>
        <v>-0.74545454545454548</v>
      </c>
      <c r="K105" s="9">
        <f t="shared" si="9"/>
        <v>-0.12195121951219512</v>
      </c>
    </row>
    <row r="106" spans="1:11" x14ac:dyDescent="0.2">
      <c r="A106" s="7" t="s">
        <v>427</v>
      </c>
      <c r="B106" s="65">
        <v>54</v>
      </c>
      <c r="C106" s="34">
        <f>IF(B114=0, "-", B106/B114)</f>
        <v>0.14323607427055704</v>
      </c>
      <c r="D106" s="65">
        <v>123</v>
      </c>
      <c r="E106" s="9">
        <f>IF(D114=0, "-", D106/D114)</f>
        <v>0.16421895861148197</v>
      </c>
      <c r="F106" s="81">
        <v>331</v>
      </c>
      <c r="G106" s="34">
        <f>IF(F114=0, "-", F106/F114)</f>
        <v>0.14115138592750534</v>
      </c>
      <c r="H106" s="65">
        <v>347</v>
      </c>
      <c r="I106" s="9">
        <f>IF(H114=0, "-", H106/H114)</f>
        <v>0.15394853593611357</v>
      </c>
      <c r="J106" s="8">
        <f t="shared" si="8"/>
        <v>-0.56097560975609762</v>
      </c>
      <c r="K106" s="9">
        <f t="shared" si="9"/>
        <v>-4.6109510086455328E-2</v>
      </c>
    </row>
    <row r="107" spans="1:11" x14ac:dyDescent="0.2">
      <c r="A107" s="7" t="s">
        <v>428</v>
      </c>
      <c r="B107" s="65">
        <v>1</v>
      </c>
      <c r="C107" s="34">
        <f>IF(B114=0, "-", B107/B114)</f>
        <v>2.6525198938992041E-3</v>
      </c>
      <c r="D107" s="65">
        <v>4</v>
      </c>
      <c r="E107" s="9">
        <f>IF(D114=0, "-", D107/D114)</f>
        <v>5.3404539385847796E-3</v>
      </c>
      <c r="F107" s="81">
        <v>14</v>
      </c>
      <c r="G107" s="34">
        <f>IF(F114=0, "-", F107/F114)</f>
        <v>5.9701492537313433E-3</v>
      </c>
      <c r="H107" s="65">
        <v>10</v>
      </c>
      <c r="I107" s="9">
        <f>IF(H114=0, "-", H107/H114)</f>
        <v>4.4365572315882874E-3</v>
      </c>
      <c r="J107" s="8">
        <f t="shared" si="8"/>
        <v>-0.75</v>
      </c>
      <c r="K107" s="9">
        <f t="shared" si="9"/>
        <v>0.4</v>
      </c>
    </row>
    <row r="108" spans="1:11" x14ac:dyDescent="0.2">
      <c r="A108" s="7" t="s">
        <v>429</v>
      </c>
      <c r="B108" s="65">
        <v>25</v>
      </c>
      <c r="C108" s="34">
        <f>IF(B114=0, "-", B108/B114)</f>
        <v>6.6312997347480113E-2</v>
      </c>
      <c r="D108" s="65">
        <v>36</v>
      </c>
      <c r="E108" s="9">
        <f>IF(D114=0, "-", D108/D114)</f>
        <v>4.8064085447263018E-2</v>
      </c>
      <c r="F108" s="81">
        <v>295</v>
      </c>
      <c r="G108" s="34">
        <f>IF(F114=0, "-", F108/F114)</f>
        <v>0.1257995735607676</v>
      </c>
      <c r="H108" s="65">
        <v>36</v>
      </c>
      <c r="I108" s="9">
        <f>IF(H114=0, "-", H108/H114)</f>
        <v>1.5971606033717833E-2</v>
      </c>
      <c r="J108" s="8">
        <f t="shared" si="8"/>
        <v>-0.30555555555555558</v>
      </c>
      <c r="K108" s="9">
        <f t="shared" si="9"/>
        <v>7.1944444444444446</v>
      </c>
    </row>
    <row r="109" spans="1:11" x14ac:dyDescent="0.2">
      <c r="A109" s="7" t="s">
        <v>430</v>
      </c>
      <c r="B109" s="65">
        <v>21</v>
      </c>
      <c r="C109" s="34">
        <f>IF(B114=0, "-", B109/B114)</f>
        <v>5.5702917771883291E-2</v>
      </c>
      <c r="D109" s="65">
        <v>41</v>
      </c>
      <c r="E109" s="9">
        <f>IF(D114=0, "-", D109/D114)</f>
        <v>5.4739652870493989E-2</v>
      </c>
      <c r="F109" s="81">
        <v>67</v>
      </c>
      <c r="G109" s="34">
        <f>IF(F114=0, "-", F109/F114)</f>
        <v>2.8571428571428571E-2</v>
      </c>
      <c r="H109" s="65">
        <v>128</v>
      </c>
      <c r="I109" s="9">
        <f>IF(H114=0, "-", H109/H114)</f>
        <v>5.6787932564330082E-2</v>
      </c>
      <c r="J109" s="8">
        <f t="shared" si="8"/>
        <v>-0.48780487804878048</v>
      </c>
      <c r="K109" s="9">
        <f t="shared" si="9"/>
        <v>-0.4765625</v>
      </c>
    </row>
    <row r="110" spans="1:11" x14ac:dyDescent="0.2">
      <c r="A110" s="7" t="s">
        <v>431</v>
      </c>
      <c r="B110" s="65">
        <v>30</v>
      </c>
      <c r="C110" s="34">
        <f>IF(B114=0, "-", B110/B114)</f>
        <v>7.9575596816976124E-2</v>
      </c>
      <c r="D110" s="65">
        <v>140</v>
      </c>
      <c r="E110" s="9">
        <f>IF(D114=0, "-", D110/D114)</f>
        <v>0.18691588785046728</v>
      </c>
      <c r="F110" s="81">
        <v>221</v>
      </c>
      <c r="G110" s="34">
        <f>IF(F114=0, "-", F110/F114)</f>
        <v>9.4243070362473341E-2</v>
      </c>
      <c r="H110" s="65">
        <v>373</v>
      </c>
      <c r="I110" s="9">
        <f>IF(H114=0, "-", H110/H114)</f>
        <v>0.16548358473824312</v>
      </c>
      <c r="J110" s="8">
        <f t="shared" si="8"/>
        <v>-0.7857142857142857</v>
      </c>
      <c r="K110" s="9">
        <f t="shared" si="9"/>
        <v>-0.40750670241286863</v>
      </c>
    </row>
    <row r="111" spans="1:11" x14ac:dyDescent="0.2">
      <c r="A111" s="7" t="s">
        <v>432</v>
      </c>
      <c r="B111" s="65">
        <v>30</v>
      </c>
      <c r="C111" s="34">
        <f>IF(B114=0, "-", B111/B114)</f>
        <v>7.9575596816976124E-2</v>
      </c>
      <c r="D111" s="65">
        <v>58</v>
      </c>
      <c r="E111" s="9">
        <f>IF(D114=0, "-", D111/D114)</f>
        <v>7.7436582109479304E-2</v>
      </c>
      <c r="F111" s="81">
        <v>224</v>
      </c>
      <c r="G111" s="34">
        <f>IF(F114=0, "-", F111/F114)</f>
        <v>9.5522388059701493E-2</v>
      </c>
      <c r="H111" s="65">
        <v>201</v>
      </c>
      <c r="I111" s="9">
        <f>IF(H114=0, "-", H111/H114)</f>
        <v>8.9174800354924574E-2</v>
      </c>
      <c r="J111" s="8">
        <f t="shared" si="8"/>
        <v>-0.48275862068965519</v>
      </c>
      <c r="K111" s="9">
        <f t="shared" si="9"/>
        <v>0.11442786069651742</v>
      </c>
    </row>
    <row r="112" spans="1:11" x14ac:dyDescent="0.2">
      <c r="A112" s="7" t="s">
        <v>433</v>
      </c>
      <c r="B112" s="65">
        <v>69</v>
      </c>
      <c r="C112" s="34">
        <f>IF(B114=0, "-", B112/B114)</f>
        <v>0.1830238726790451</v>
      </c>
      <c r="D112" s="65">
        <v>64</v>
      </c>
      <c r="E112" s="9">
        <f>IF(D114=0, "-", D112/D114)</f>
        <v>8.5447263017356473E-2</v>
      </c>
      <c r="F112" s="81">
        <v>286</v>
      </c>
      <c r="G112" s="34">
        <f>IF(F114=0, "-", F112/F114)</f>
        <v>0.12196162046908315</v>
      </c>
      <c r="H112" s="65">
        <v>185</v>
      </c>
      <c r="I112" s="9">
        <f>IF(H114=0, "-", H112/H114)</f>
        <v>8.2076308784383323E-2</v>
      </c>
      <c r="J112" s="8">
        <f t="shared" si="8"/>
        <v>7.8125E-2</v>
      </c>
      <c r="K112" s="9">
        <f t="shared" si="9"/>
        <v>0.54594594594594592</v>
      </c>
    </row>
    <row r="113" spans="1:11" x14ac:dyDescent="0.2">
      <c r="A113" s="2"/>
      <c r="B113" s="68"/>
      <c r="C113" s="33"/>
      <c r="D113" s="68"/>
      <c r="E113" s="6"/>
      <c r="F113" s="82"/>
      <c r="G113" s="33"/>
      <c r="H113" s="68"/>
      <c r="I113" s="6"/>
      <c r="J113" s="5"/>
      <c r="K113" s="6"/>
    </row>
    <row r="114" spans="1:11" s="43" customFormat="1" x14ac:dyDescent="0.2">
      <c r="A114" s="162" t="s">
        <v>616</v>
      </c>
      <c r="B114" s="71">
        <f>SUM(B100:B113)</f>
        <v>377</v>
      </c>
      <c r="C114" s="40">
        <f>B114/25321</f>
        <v>1.4888827455471742E-2</v>
      </c>
      <c r="D114" s="71">
        <f>SUM(D100:D113)</f>
        <v>749</v>
      </c>
      <c r="E114" s="41">
        <f>D114/24634</f>
        <v>3.0405131119590808E-2</v>
      </c>
      <c r="F114" s="77">
        <f>SUM(F100:F113)</f>
        <v>2345</v>
      </c>
      <c r="G114" s="42">
        <f>F114/122849</f>
        <v>1.9088474468656642E-2</v>
      </c>
      <c r="H114" s="71">
        <f>SUM(H100:H113)</f>
        <v>2254</v>
      </c>
      <c r="I114" s="41">
        <f>H114/91758</f>
        <v>2.4564615619346541E-2</v>
      </c>
      <c r="J114" s="37">
        <f>IF(D114=0, "-", IF((B114-D114)/D114&lt;10, (B114-D114)/D114, "&gt;999%"))</f>
        <v>-0.49666221628838453</v>
      </c>
      <c r="K114" s="38">
        <f>IF(H114=0, "-", IF((F114-H114)/H114&lt;10, (F114-H114)/H114, "&gt;999%"))</f>
        <v>4.0372670807453416E-2</v>
      </c>
    </row>
    <row r="115" spans="1:11" x14ac:dyDescent="0.2">
      <c r="B115" s="83"/>
      <c r="D115" s="83"/>
      <c r="F115" s="83"/>
      <c r="H115" s="83"/>
    </row>
    <row r="116" spans="1:11" s="43" customFormat="1" x14ac:dyDescent="0.2">
      <c r="A116" s="162" t="s">
        <v>615</v>
      </c>
      <c r="B116" s="71">
        <v>3296</v>
      </c>
      <c r="C116" s="40">
        <f>B116/25321</f>
        <v>0.13016863473006596</v>
      </c>
      <c r="D116" s="71">
        <v>4315</v>
      </c>
      <c r="E116" s="41">
        <f>D116/24634</f>
        <v>0.17516440691726881</v>
      </c>
      <c r="F116" s="77">
        <v>19036</v>
      </c>
      <c r="G116" s="42">
        <f>F116/122849</f>
        <v>0.15495445628373045</v>
      </c>
      <c r="H116" s="71">
        <v>16273</v>
      </c>
      <c r="I116" s="41">
        <f>H116/91758</f>
        <v>0.17734693432725213</v>
      </c>
      <c r="J116" s="37">
        <f>IF(D116=0, "-", IF((B116-D116)/D116&lt;10, (B116-D116)/D116, "&gt;999%"))</f>
        <v>-0.23615295480880649</v>
      </c>
      <c r="K116" s="38">
        <f>IF(H116=0, "-", IF((F116-H116)/H116&lt;10, (F116-H116)/H116, "&gt;999%"))</f>
        <v>0.1697904504393781</v>
      </c>
    </row>
    <row r="117" spans="1:11" x14ac:dyDescent="0.2">
      <c r="B117" s="83"/>
      <c r="D117" s="83"/>
      <c r="F117" s="83"/>
      <c r="H117" s="83"/>
    </row>
    <row r="118" spans="1:11" ht="15.75" x14ac:dyDescent="0.25">
      <c r="A118" s="164" t="s">
        <v>124</v>
      </c>
      <c r="B118" s="196" t="s">
        <v>1</v>
      </c>
      <c r="C118" s="200"/>
      <c r="D118" s="200"/>
      <c r="E118" s="197"/>
      <c r="F118" s="196" t="s">
        <v>14</v>
      </c>
      <c r="G118" s="200"/>
      <c r="H118" s="200"/>
      <c r="I118" s="197"/>
      <c r="J118" s="196" t="s">
        <v>15</v>
      </c>
      <c r="K118" s="197"/>
    </row>
    <row r="119" spans="1:11" x14ac:dyDescent="0.2">
      <c r="A119" s="22"/>
      <c r="B119" s="196">
        <f>VALUE(RIGHT($B$2, 4))</f>
        <v>2021</v>
      </c>
      <c r="C119" s="197"/>
      <c r="D119" s="196">
        <f>B119-1</f>
        <v>2020</v>
      </c>
      <c r="E119" s="204"/>
      <c r="F119" s="196">
        <f>B119</f>
        <v>2021</v>
      </c>
      <c r="G119" s="204"/>
      <c r="H119" s="196">
        <f>D119</f>
        <v>2020</v>
      </c>
      <c r="I119" s="204"/>
      <c r="J119" s="140" t="s">
        <v>4</v>
      </c>
      <c r="K119" s="141" t="s">
        <v>2</v>
      </c>
    </row>
    <row r="120" spans="1:11" x14ac:dyDescent="0.2">
      <c r="A120" s="163" t="s">
        <v>156</v>
      </c>
      <c r="B120" s="61" t="s">
        <v>12</v>
      </c>
      <c r="C120" s="62" t="s">
        <v>13</v>
      </c>
      <c r="D120" s="61" t="s">
        <v>12</v>
      </c>
      <c r="E120" s="63" t="s">
        <v>13</v>
      </c>
      <c r="F120" s="62" t="s">
        <v>12</v>
      </c>
      <c r="G120" s="62" t="s">
        <v>13</v>
      </c>
      <c r="H120" s="61" t="s">
        <v>12</v>
      </c>
      <c r="I120" s="63" t="s">
        <v>13</v>
      </c>
      <c r="J120" s="61"/>
      <c r="K120" s="63"/>
    </row>
    <row r="121" spans="1:11" x14ac:dyDescent="0.2">
      <c r="A121" s="7" t="s">
        <v>434</v>
      </c>
      <c r="B121" s="65">
        <v>0</v>
      </c>
      <c r="C121" s="34">
        <f>IF(B147=0, "-", B121/B147)</f>
        <v>0</v>
      </c>
      <c r="D121" s="65">
        <v>16</v>
      </c>
      <c r="E121" s="9">
        <f>IF(D147=0, "-", D121/D147)</f>
        <v>6.0445787684170757E-3</v>
      </c>
      <c r="F121" s="81">
        <v>2</v>
      </c>
      <c r="G121" s="34">
        <f>IF(F147=0, "-", F121/F147)</f>
        <v>1.5606710885680844E-4</v>
      </c>
      <c r="H121" s="65">
        <v>70</v>
      </c>
      <c r="I121" s="9">
        <f>IF(H147=0, "-", H121/H147)</f>
        <v>7.7126487439400614E-3</v>
      </c>
      <c r="J121" s="8">
        <f t="shared" ref="J121:J145" si="10">IF(D121=0, "-", IF((B121-D121)/D121&lt;10, (B121-D121)/D121, "&gt;999%"))</f>
        <v>-1</v>
      </c>
      <c r="K121" s="9">
        <f t="shared" ref="K121:K145" si="11">IF(H121=0, "-", IF((F121-H121)/H121&lt;10, (F121-H121)/H121, "&gt;999%"))</f>
        <v>-0.97142857142857142</v>
      </c>
    </row>
    <row r="122" spans="1:11" x14ac:dyDescent="0.2">
      <c r="A122" s="7" t="s">
        <v>435</v>
      </c>
      <c r="B122" s="65">
        <v>138</v>
      </c>
      <c r="C122" s="34">
        <f>IF(B147=0, "-", B122/B147)</f>
        <v>4.5275590551181105E-2</v>
      </c>
      <c r="D122" s="65">
        <v>136</v>
      </c>
      <c r="E122" s="9">
        <f>IF(D147=0, "-", D122/D147)</f>
        <v>5.1378919531545143E-2</v>
      </c>
      <c r="F122" s="81">
        <v>660</v>
      </c>
      <c r="G122" s="34">
        <f>IF(F147=0, "-", F122/F147)</f>
        <v>5.1502145922746781E-2</v>
      </c>
      <c r="H122" s="65">
        <v>517</v>
      </c>
      <c r="I122" s="9">
        <f>IF(H147=0, "-", H122/H147)</f>
        <v>5.6963420008814457E-2</v>
      </c>
      <c r="J122" s="8">
        <f t="shared" si="10"/>
        <v>1.4705882352941176E-2</v>
      </c>
      <c r="K122" s="9">
        <f t="shared" si="11"/>
        <v>0.27659574468085107</v>
      </c>
    </row>
    <row r="123" spans="1:11" x14ac:dyDescent="0.2">
      <c r="A123" s="7" t="s">
        <v>436</v>
      </c>
      <c r="B123" s="65">
        <v>19</v>
      </c>
      <c r="C123" s="34">
        <f>IF(B147=0, "-", B123/B147)</f>
        <v>6.2335958005249343E-3</v>
      </c>
      <c r="D123" s="65">
        <v>16</v>
      </c>
      <c r="E123" s="9">
        <f>IF(D147=0, "-", D123/D147)</f>
        <v>6.0445787684170757E-3</v>
      </c>
      <c r="F123" s="81">
        <v>114</v>
      </c>
      <c r="G123" s="34">
        <f>IF(F147=0, "-", F123/F147)</f>
        <v>8.8958252048380801E-3</v>
      </c>
      <c r="H123" s="65">
        <v>54</v>
      </c>
      <c r="I123" s="9">
        <f>IF(H147=0, "-", H123/H147)</f>
        <v>5.9497576024680476E-3</v>
      </c>
      <c r="J123" s="8">
        <f t="shared" si="10"/>
        <v>0.1875</v>
      </c>
      <c r="K123" s="9">
        <f t="shared" si="11"/>
        <v>1.1111111111111112</v>
      </c>
    </row>
    <row r="124" spans="1:11" x14ac:dyDescent="0.2">
      <c r="A124" s="7" t="s">
        <v>437</v>
      </c>
      <c r="B124" s="65">
        <v>0</v>
      </c>
      <c r="C124" s="34">
        <f>IF(B147=0, "-", B124/B147)</f>
        <v>0</v>
      </c>
      <c r="D124" s="65">
        <v>39</v>
      </c>
      <c r="E124" s="9">
        <f>IF(D147=0, "-", D124/D147)</f>
        <v>1.4733660748016623E-2</v>
      </c>
      <c r="F124" s="81">
        <v>0</v>
      </c>
      <c r="G124" s="34">
        <f>IF(F147=0, "-", F124/F147)</f>
        <v>0</v>
      </c>
      <c r="H124" s="65">
        <v>167</v>
      </c>
      <c r="I124" s="9">
        <f>IF(H147=0, "-", H124/H147)</f>
        <v>1.8400176289114147E-2</v>
      </c>
      <c r="J124" s="8">
        <f t="shared" si="10"/>
        <v>-1</v>
      </c>
      <c r="K124" s="9">
        <f t="shared" si="11"/>
        <v>-1</v>
      </c>
    </row>
    <row r="125" spans="1:11" x14ac:dyDescent="0.2">
      <c r="A125" s="7" t="s">
        <v>438</v>
      </c>
      <c r="B125" s="65">
        <v>0</v>
      </c>
      <c r="C125" s="34">
        <f>IF(B147=0, "-", B125/B147)</f>
        <v>0</v>
      </c>
      <c r="D125" s="65">
        <v>56</v>
      </c>
      <c r="E125" s="9">
        <f>IF(D147=0, "-", D125/D147)</f>
        <v>2.1156025689459765E-2</v>
      </c>
      <c r="F125" s="81">
        <v>0</v>
      </c>
      <c r="G125" s="34">
        <f>IF(F147=0, "-", F125/F147)</f>
        <v>0</v>
      </c>
      <c r="H125" s="65">
        <v>240</v>
      </c>
      <c r="I125" s="9">
        <f>IF(H147=0, "-", H125/H147)</f>
        <v>2.6443367122080213E-2</v>
      </c>
      <c r="J125" s="8">
        <f t="shared" si="10"/>
        <v>-1</v>
      </c>
      <c r="K125" s="9">
        <f t="shared" si="11"/>
        <v>-1</v>
      </c>
    </row>
    <row r="126" spans="1:11" x14ac:dyDescent="0.2">
      <c r="A126" s="7" t="s">
        <v>439</v>
      </c>
      <c r="B126" s="65">
        <v>72</v>
      </c>
      <c r="C126" s="34">
        <f>IF(B147=0, "-", B126/B147)</f>
        <v>2.3622047244094488E-2</v>
      </c>
      <c r="D126" s="65">
        <v>0</v>
      </c>
      <c r="E126" s="9">
        <f>IF(D147=0, "-", D126/D147)</f>
        <v>0</v>
      </c>
      <c r="F126" s="81">
        <v>335</v>
      </c>
      <c r="G126" s="34">
        <f>IF(F147=0, "-", F126/F147)</f>
        <v>2.6141240733515411E-2</v>
      </c>
      <c r="H126" s="65">
        <v>0</v>
      </c>
      <c r="I126" s="9">
        <f>IF(H147=0, "-", H126/H147)</f>
        <v>0</v>
      </c>
      <c r="J126" s="8" t="str">
        <f t="shared" si="10"/>
        <v>-</v>
      </c>
      <c r="K126" s="9" t="str">
        <f t="shared" si="11"/>
        <v>-</v>
      </c>
    </row>
    <row r="127" spans="1:11" x14ac:dyDescent="0.2">
      <c r="A127" s="7" t="s">
        <v>440</v>
      </c>
      <c r="B127" s="65">
        <v>73</v>
      </c>
      <c r="C127" s="34">
        <f>IF(B147=0, "-", B127/B147)</f>
        <v>2.3950131233595802E-2</v>
      </c>
      <c r="D127" s="65">
        <v>91</v>
      </c>
      <c r="E127" s="9">
        <f>IF(D147=0, "-", D127/D147)</f>
        <v>3.4378541745372117E-2</v>
      </c>
      <c r="F127" s="81">
        <v>633</v>
      </c>
      <c r="G127" s="34">
        <f>IF(F147=0, "-", F127/F147)</f>
        <v>4.9395239953179869E-2</v>
      </c>
      <c r="H127" s="65">
        <v>446</v>
      </c>
      <c r="I127" s="9">
        <f>IF(H147=0, "-", H127/H147)</f>
        <v>4.9140590568532393E-2</v>
      </c>
      <c r="J127" s="8">
        <f t="shared" si="10"/>
        <v>-0.19780219780219779</v>
      </c>
      <c r="K127" s="9">
        <f t="shared" si="11"/>
        <v>0.41928251121076232</v>
      </c>
    </row>
    <row r="128" spans="1:11" x14ac:dyDescent="0.2">
      <c r="A128" s="7" t="s">
        <v>441</v>
      </c>
      <c r="B128" s="65">
        <v>291</v>
      </c>
      <c r="C128" s="34">
        <f>IF(B147=0, "-", B128/B147)</f>
        <v>9.5472440944881887E-2</v>
      </c>
      <c r="D128" s="65">
        <v>331</v>
      </c>
      <c r="E128" s="9">
        <f>IF(D147=0, "-", D128/D147)</f>
        <v>0.12504722327162826</v>
      </c>
      <c r="F128" s="81">
        <v>1537</v>
      </c>
      <c r="G128" s="34">
        <f>IF(F147=0, "-", F128/F147)</f>
        <v>0.11993757315645728</v>
      </c>
      <c r="H128" s="65">
        <v>1097</v>
      </c>
      <c r="I128" s="9">
        <f>IF(H147=0, "-", H128/H147)</f>
        <v>0.12086822388717497</v>
      </c>
      <c r="J128" s="8">
        <f t="shared" si="10"/>
        <v>-0.12084592145015106</v>
      </c>
      <c r="K128" s="9">
        <f t="shared" si="11"/>
        <v>0.40109389243391069</v>
      </c>
    </row>
    <row r="129" spans="1:11" x14ac:dyDescent="0.2">
      <c r="A129" s="7" t="s">
        <v>442</v>
      </c>
      <c r="B129" s="65">
        <v>79</v>
      </c>
      <c r="C129" s="34">
        <f>IF(B147=0, "-", B129/B147)</f>
        <v>2.5918635170603676E-2</v>
      </c>
      <c r="D129" s="65">
        <v>68</v>
      </c>
      <c r="E129" s="9">
        <f>IF(D147=0, "-", D129/D147)</f>
        <v>2.5689459765772572E-2</v>
      </c>
      <c r="F129" s="81">
        <v>356</v>
      </c>
      <c r="G129" s="34">
        <f>IF(F147=0, "-", F129/F147)</f>
        <v>2.7779945376511902E-2</v>
      </c>
      <c r="H129" s="65">
        <v>182</v>
      </c>
      <c r="I129" s="9">
        <f>IF(H147=0, "-", H129/H147)</f>
        <v>2.0052886734244161E-2</v>
      </c>
      <c r="J129" s="8">
        <f t="shared" si="10"/>
        <v>0.16176470588235295</v>
      </c>
      <c r="K129" s="9">
        <f t="shared" si="11"/>
        <v>0.95604395604395609</v>
      </c>
    </row>
    <row r="130" spans="1:11" x14ac:dyDescent="0.2">
      <c r="A130" s="7" t="s">
        <v>443</v>
      </c>
      <c r="B130" s="65">
        <v>57</v>
      </c>
      <c r="C130" s="34">
        <f>IF(B147=0, "-", B130/B147)</f>
        <v>1.8700787401574805E-2</v>
      </c>
      <c r="D130" s="65">
        <v>27</v>
      </c>
      <c r="E130" s="9">
        <f>IF(D147=0, "-", D130/D147)</f>
        <v>1.0200226671703816E-2</v>
      </c>
      <c r="F130" s="81">
        <v>246</v>
      </c>
      <c r="G130" s="34">
        <f>IF(F147=0, "-", F130/F147)</f>
        <v>1.9196254389387435E-2</v>
      </c>
      <c r="H130" s="65">
        <v>105</v>
      </c>
      <c r="I130" s="9">
        <f>IF(H147=0, "-", H130/H147)</f>
        <v>1.1568973115910092E-2</v>
      </c>
      <c r="J130" s="8">
        <f t="shared" si="10"/>
        <v>1.1111111111111112</v>
      </c>
      <c r="K130" s="9">
        <f t="shared" si="11"/>
        <v>1.3428571428571427</v>
      </c>
    </row>
    <row r="131" spans="1:11" x14ac:dyDescent="0.2">
      <c r="A131" s="7" t="s">
        <v>444</v>
      </c>
      <c r="B131" s="65">
        <v>69</v>
      </c>
      <c r="C131" s="34">
        <f>IF(B147=0, "-", B131/B147)</f>
        <v>2.2637795275590553E-2</v>
      </c>
      <c r="D131" s="65">
        <v>51</v>
      </c>
      <c r="E131" s="9">
        <f>IF(D147=0, "-", D131/D147)</f>
        <v>1.926709482432943E-2</v>
      </c>
      <c r="F131" s="81">
        <v>452</v>
      </c>
      <c r="G131" s="34">
        <f>IF(F147=0, "-", F131/F147)</f>
        <v>3.5271166601638704E-2</v>
      </c>
      <c r="H131" s="65">
        <v>203</v>
      </c>
      <c r="I131" s="9">
        <f>IF(H147=0, "-", H131/H147)</f>
        <v>2.2366681357426178E-2</v>
      </c>
      <c r="J131" s="8">
        <f t="shared" si="10"/>
        <v>0.35294117647058826</v>
      </c>
      <c r="K131" s="9">
        <f t="shared" si="11"/>
        <v>1.2266009852216748</v>
      </c>
    </row>
    <row r="132" spans="1:11" x14ac:dyDescent="0.2">
      <c r="A132" s="7" t="s">
        <v>445</v>
      </c>
      <c r="B132" s="65">
        <v>59</v>
      </c>
      <c r="C132" s="34">
        <f>IF(B147=0, "-", B132/B147)</f>
        <v>1.9356955380577429E-2</v>
      </c>
      <c r="D132" s="65">
        <v>16</v>
      </c>
      <c r="E132" s="9">
        <f>IF(D147=0, "-", D132/D147)</f>
        <v>6.0445787684170757E-3</v>
      </c>
      <c r="F132" s="81">
        <v>190</v>
      </c>
      <c r="G132" s="34">
        <f>IF(F147=0, "-", F132/F147)</f>
        <v>1.4826375341396801E-2</v>
      </c>
      <c r="H132" s="65">
        <v>32</v>
      </c>
      <c r="I132" s="9">
        <f>IF(H147=0, "-", H132/H147)</f>
        <v>3.5257822829440283E-3</v>
      </c>
      <c r="J132" s="8">
        <f t="shared" si="10"/>
        <v>2.6875</v>
      </c>
      <c r="K132" s="9">
        <f t="shared" si="11"/>
        <v>4.9375</v>
      </c>
    </row>
    <row r="133" spans="1:11" x14ac:dyDescent="0.2">
      <c r="A133" s="7" t="s">
        <v>446</v>
      </c>
      <c r="B133" s="65">
        <v>143</v>
      </c>
      <c r="C133" s="34">
        <f>IF(B147=0, "-", B133/B147)</f>
        <v>4.6916010498687662E-2</v>
      </c>
      <c r="D133" s="65">
        <v>66</v>
      </c>
      <c r="E133" s="9">
        <f>IF(D147=0, "-", D133/D147)</f>
        <v>2.4933887419720437E-2</v>
      </c>
      <c r="F133" s="81">
        <v>787</v>
      </c>
      <c r="G133" s="34">
        <f>IF(F147=0, "-", F133/F147)</f>
        <v>6.1412407335154115E-2</v>
      </c>
      <c r="H133" s="65">
        <v>260</v>
      </c>
      <c r="I133" s="9">
        <f>IF(H147=0, "-", H133/H147)</f>
        <v>2.8646981048920231E-2</v>
      </c>
      <c r="J133" s="8">
        <f t="shared" si="10"/>
        <v>1.1666666666666667</v>
      </c>
      <c r="K133" s="9">
        <f t="shared" si="11"/>
        <v>2.0269230769230768</v>
      </c>
    </row>
    <row r="134" spans="1:11" x14ac:dyDescent="0.2">
      <c r="A134" s="7" t="s">
        <v>447</v>
      </c>
      <c r="B134" s="65">
        <v>130</v>
      </c>
      <c r="C134" s="34">
        <f>IF(B147=0, "-", B134/B147)</f>
        <v>4.2650918635170607E-2</v>
      </c>
      <c r="D134" s="65">
        <v>134</v>
      </c>
      <c r="E134" s="9">
        <f>IF(D147=0, "-", D134/D147)</f>
        <v>5.0623347185493009E-2</v>
      </c>
      <c r="F134" s="81">
        <v>695</v>
      </c>
      <c r="G134" s="34">
        <f>IF(F147=0, "-", F134/F147)</f>
        <v>5.4233320327740926E-2</v>
      </c>
      <c r="H134" s="65">
        <v>467</v>
      </c>
      <c r="I134" s="9">
        <f>IF(H147=0, "-", H134/H147)</f>
        <v>5.1454385191714413E-2</v>
      </c>
      <c r="J134" s="8">
        <f t="shared" si="10"/>
        <v>-2.9850746268656716E-2</v>
      </c>
      <c r="K134" s="9">
        <f t="shared" si="11"/>
        <v>0.48822269807280516</v>
      </c>
    </row>
    <row r="135" spans="1:11" x14ac:dyDescent="0.2">
      <c r="A135" s="7" t="s">
        <v>448</v>
      </c>
      <c r="B135" s="65">
        <v>132</v>
      </c>
      <c r="C135" s="34">
        <f>IF(B147=0, "-", B135/B147)</f>
        <v>4.3307086614173228E-2</v>
      </c>
      <c r="D135" s="65">
        <v>130</v>
      </c>
      <c r="E135" s="9">
        <f>IF(D147=0, "-", D135/D147)</f>
        <v>4.911220249338874E-2</v>
      </c>
      <c r="F135" s="81">
        <v>466</v>
      </c>
      <c r="G135" s="34">
        <f>IF(F147=0, "-", F135/F147)</f>
        <v>3.6363636363636362E-2</v>
      </c>
      <c r="H135" s="65">
        <v>238</v>
      </c>
      <c r="I135" s="9">
        <f>IF(H147=0, "-", H135/H147)</f>
        <v>2.6223005729396211E-2</v>
      </c>
      <c r="J135" s="8">
        <f t="shared" si="10"/>
        <v>1.5384615384615385E-2</v>
      </c>
      <c r="K135" s="9">
        <f t="shared" si="11"/>
        <v>0.95798319327731096</v>
      </c>
    </row>
    <row r="136" spans="1:11" x14ac:dyDescent="0.2">
      <c r="A136" s="7" t="s">
        <v>449</v>
      </c>
      <c r="B136" s="65">
        <v>180</v>
      </c>
      <c r="C136" s="34">
        <f>IF(B147=0, "-", B136/B147)</f>
        <v>5.905511811023622E-2</v>
      </c>
      <c r="D136" s="65">
        <v>228</v>
      </c>
      <c r="E136" s="9">
        <f>IF(D147=0, "-", D136/D147)</f>
        <v>8.6135247449943331E-2</v>
      </c>
      <c r="F136" s="81">
        <v>990</v>
      </c>
      <c r="G136" s="34">
        <f>IF(F147=0, "-", F136/F147)</f>
        <v>7.7253218884120178E-2</v>
      </c>
      <c r="H136" s="65">
        <v>834</v>
      </c>
      <c r="I136" s="9">
        <f>IF(H147=0, "-", H136/H147)</f>
        <v>9.189070074922874E-2</v>
      </c>
      <c r="J136" s="8">
        <f t="shared" si="10"/>
        <v>-0.21052631578947367</v>
      </c>
      <c r="K136" s="9">
        <f t="shared" si="11"/>
        <v>0.18705035971223022</v>
      </c>
    </row>
    <row r="137" spans="1:11" x14ac:dyDescent="0.2">
      <c r="A137" s="7" t="s">
        <v>450</v>
      </c>
      <c r="B137" s="65">
        <v>0</v>
      </c>
      <c r="C137" s="34">
        <f>IF(B147=0, "-", B137/B147)</f>
        <v>0</v>
      </c>
      <c r="D137" s="65">
        <v>12</v>
      </c>
      <c r="E137" s="9">
        <f>IF(D147=0, "-", D137/D147)</f>
        <v>4.533434076312807E-3</v>
      </c>
      <c r="F137" s="81">
        <v>10</v>
      </c>
      <c r="G137" s="34">
        <f>IF(F147=0, "-", F137/F147)</f>
        <v>7.8033554428404216E-4</v>
      </c>
      <c r="H137" s="65">
        <v>59</v>
      </c>
      <c r="I137" s="9">
        <f>IF(H147=0, "-", H137/H147)</f>
        <v>6.5006610841780521E-3</v>
      </c>
      <c r="J137" s="8">
        <f t="shared" si="10"/>
        <v>-1</v>
      </c>
      <c r="K137" s="9">
        <f t="shared" si="11"/>
        <v>-0.83050847457627119</v>
      </c>
    </row>
    <row r="138" spans="1:11" x14ac:dyDescent="0.2">
      <c r="A138" s="7" t="s">
        <v>451</v>
      </c>
      <c r="B138" s="65">
        <v>37</v>
      </c>
      <c r="C138" s="34">
        <f>IF(B147=0, "-", B138/B147)</f>
        <v>1.2139107611548556E-2</v>
      </c>
      <c r="D138" s="65">
        <v>46</v>
      </c>
      <c r="E138" s="9">
        <f>IF(D147=0, "-", D138/D147)</f>
        <v>1.7378163959199094E-2</v>
      </c>
      <c r="F138" s="81">
        <v>168</v>
      </c>
      <c r="G138" s="34">
        <f>IF(F147=0, "-", F138/F147)</f>
        <v>1.3109637143971908E-2</v>
      </c>
      <c r="H138" s="65">
        <v>128</v>
      </c>
      <c r="I138" s="9">
        <f>IF(H147=0, "-", H138/H147)</f>
        <v>1.4103129131776113E-2</v>
      </c>
      <c r="J138" s="8">
        <f t="shared" si="10"/>
        <v>-0.19565217391304349</v>
      </c>
      <c r="K138" s="9">
        <f t="shared" si="11"/>
        <v>0.3125</v>
      </c>
    </row>
    <row r="139" spans="1:11" x14ac:dyDescent="0.2">
      <c r="A139" s="7" t="s">
        <v>452</v>
      </c>
      <c r="B139" s="65">
        <v>25</v>
      </c>
      <c r="C139" s="34">
        <f>IF(B147=0, "-", B139/B147)</f>
        <v>8.2020997375328083E-3</v>
      </c>
      <c r="D139" s="65">
        <v>8</v>
      </c>
      <c r="E139" s="9">
        <f>IF(D147=0, "-", D139/D147)</f>
        <v>3.0222893842085379E-3</v>
      </c>
      <c r="F139" s="81">
        <v>86</v>
      </c>
      <c r="G139" s="34">
        <f>IF(F147=0, "-", F139/F147)</f>
        <v>6.7108856808427621E-3</v>
      </c>
      <c r="H139" s="65">
        <v>24</v>
      </c>
      <c r="I139" s="9">
        <f>IF(H147=0, "-", H139/H147)</f>
        <v>2.644336712208021E-3</v>
      </c>
      <c r="J139" s="8">
        <f t="shared" si="10"/>
        <v>2.125</v>
      </c>
      <c r="K139" s="9">
        <f t="shared" si="11"/>
        <v>2.5833333333333335</v>
      </c>
    </row>
    <row r="140" spans="1:11" x14ac:dyDescent="0.2">
      <c r="A140" s="7" t="s">
        <v>453</v>
      </c>
      <c r="B140" s="65">
        <v>70</v>
      </c>
      <c r="C140" s="34">
        <f>IF(B147=0, "-", B140/B147)</f>
        <v>2.2965879265091863E-2</v>
      </c>
      <c r="D140" s="65">
        <v>84</v>
      </c>
      <c r="E140" s="9">
        <f>IF(D147=0, "-", D140/D147)</f>
        <v>3.173403853418965E-2</v>
      </c>
      <c r="F140" s="81">
        <v>858</v>
      </c>
      <c r="G140" s="34">
        <f>IF(F147=0, "-", F140/F147)</f>
        <v>6.6952789699570817E-2</v>
      </c>
      <c r="H140" s="65">
        <v>283</v>
      </c>
      <c r="I140" s="9">
        <f>IF(H147=0, "-", H140/H147)</f>
        <v>3.118113706478625E-2</v>
      </c>
      <c r="J140" s="8">
        <f t="shared" si="10"/>
        <v>-0.16666666666666666</v>
      </c>
      <c r="K140" s="9">
        <f t="shared" si="11"/>
        <v>2.0318021201413425</v>
      </c>
    </row>
    <row r="141" spans="1:11" x14ac:dyDescent="0.2">
      <c r="A141" s="7" t="s">
        <v>454</v>
      </c>
      <c r="B141" s="65">
        <v>171</v>
      </c>
      <c r="C141" s="34">
        <f>IF(B147=0, "-", B141/B147)</f>
        <v>5.6102362204724407E-2</v>
      </c>
      <c r="D141" s="65">
        <v>94</v>
      </c>
      <c r="E141" s="9">
        <f>IF(D147=0, "-", D141/D147)</f>
        <v>3.5511900264450322E-2</v>
      </c>
      <c r="F141" s="81">
        <v>498</v>
      </c>
      <c r="G141" s="34">
        <f>IF(F147=0, "-", F141/F147)</f>
        <v>3.8860710105345302E-2</v>
      </c>
      <c r="H141" s="65">
        <v>306</v>
      </c>
      <c r="I141" s="9">
        <f>IF(H147=0, "-", H141/H147)</f>
        <v>3.371529308065227E-2</v>
      </c>
      <c r="J141" s="8">
        <f t="shared" si="10"/>
        <v>0.81914893617021278</v>
      </c>
      <c r="K141" s="9">
        <f t="shared" si="11"/>
        <v>0.62745098039215685</v>
      </c>
    </row>
    <row r="142" spans="1:11" x14ac:dyDescent="0.2">
      <c r="A142" s="7" t="s">
        <v>455</v>
      </c>
      <c r="B142" s="65">
        <v>278</v>
      </c>
      <c r="C142" s="34">
        <f>IF(B147=0, "-", B142/B147)</f>
        <v>9.1207349081364825E-2</v>
      </c>
      <c r="D142" s="65">
        <v>177</v>
      </c>
      <c r="E142" s="9">
        <f>IF(D147=0, "-", D142/D147)</f>
        <v>6.6868152625613908E-2</v>
      </c>
      <c r="F142" s="81">
        <v>321</v>
      </c>
      <c r="G142" s="34">
        <f>IF(F147=0, "-", F142/F147)</f>
        <v>2.5048770971517753E-2</v>
      </c>
      <c r="H142" s="65">
        <v>560</v>
      </c>
      <c r="I142" s="9">
        <f>IF(H147=0, "-", H142/H147)</f>
        <v>6.1701189951520491E-2</v>
      </c>
      <c r="J142" s="8">
        <f t="shared" si="10"/>
        <v>0.57062146892655363</v>
      </c>
      <c r="K142" s="9">
        <f t="shared" si="11"/>
        <v>-0.42678571428571427</v>
      </c>
    </row>
    <row r="143" spans="1:11" x14ac:dyDescent="0.2">
      <c r="A143" s="7" t="s">
        <v>456</v>
      </c>
      <c r="B143" s="65">
        <v>932</v>
      </c>
      <c r="C143" s="34">
        <f>IF(B147=0, "-", B143/B147)</f>
        <v>0.30577427821522307</v>
      </c>
      <c r="D143" s="65">
        <v>742</v>
      </c>
      <c r="E143" s="9">
        <f>IF(D147=0, "-", D143/D147)</f>
        <v>0.2803173403853419</v>
      </c>
      <c r="F143" s="81">
        <v>3033</v>
      </c>
      <c r="G143" s="34">
        <f>IF(F147=0, "-", F143/F147)</f>
        <v>0.23667577058134998</v>
      </c>
      <c r="H143" s="65">
        <v>2559</v>
      </c>
      <c r="I143" s="9">
        <f>IF(H147=0, "-", H143/H147)</f>
        <v>0.28195240193918025</v>
      </c>
      <c r="J143" s="8">
        <f t="shared" si="10"/>
        <v>0.2560646900269542</v>
      </c>
      <c r="K143" s="9">
        <f t="shared" si="11"/>
        <v>0.18522860492379836</v>
      </c>
    </row>
    <row r="144" spans="1:11" x14ac:dyDescent="0.2">
      <c r="A144" s="7" t="s">
        <v>457</v>
      </c>
      <c r="B144" s="65">
        <v>3</v>
      </c>
      <c r="C144" s="34">
        <f>IF(B147=0, "-", B144/B147)</f>
        <v>9.8425196850393699E-4</v>
      </c>
      <c r="D144" s="65">
        <v>0</v>
      </c>
      <c r="E144" s="9">
        <f>IF(D147=0, "-", D144/D147)</f>
        <v>0</v>
      </c>
      <c r="F144" s="81">
        <v>7</v>
      </c>
      <c r="G144" s="34">
        <f>IF(F147=0, "-", F144/F147)</f>
        <v>5.4623488099882949E-4</v>
      </c>
      <c r="H144" s="65">
        <v>0</v>
      </c>
      <c r="I144" s="9">
        <f>IF(H147=0, "-", H144/H147)</f>
        <v>0</v>
      </c>
      <c r="J144" s="8" t="str">
        <f t="shared" si="10"/>
        <v>-</v>
      </c>
      <c r="K144" s="9" t="str">
        <f t="shared" si="11"/>
        <v>-</v>
      </c>
    </row>
    <row r="145" spans="1:11" x14ac:dyDescent="0.2">
      <c r="A145" s="7" t="s">
        <v>458</v>
      </c>
      <c r="B145" s="65">
        <v>90</v>
      </c>
      <c r="C145" s="34">
        <f>IF(B147=0, "-", B145/B147)</f>
        <v>2.952755905511811E-2</v>
      </c>
      <c r="D145" s="65">
        <v>79</v>
      </c>
      <c r="E145" s="9">
        <f>IF(D147=0, "-", D145/D147)</f>
        <v>2.9845107669059314E-2</v>
      </c>
      <c r="F145" s="81">
        <v>371</v>
      </c>
      <c r="G145" s="34">
        <f>IF(F147=0, "-", F145/F147)</f>
        <v>2.8950448692937964E-2</v>
      </c>
      <c r="H145" s="65">
        <v>245</v>
      </c>
      <c r="I145" s="9">
        <f>IF(H147=0, "-", H145/H147)</f>
        <v>2.6994270603790217E-2</v>
      </c>
      <c r="J145" s="8">
        <f t="shared" si="10"/>
        <v>0.13924050632911392</v>
      </c>
      <c r="K145" s="9">
        <f t="shared" si="11"/>
        <v>0.51428571428571423</v>
      </c>
    </row>
    <row r="146" spans="1:11" x14ac:dyDescent="0.2">
      <c r="A146" s="2"/>
      <c r="B146" s="68"/>
      <c r="C146" s="33"/>
      <c r="D146" s="68"/>
      <c r="E146" s="6"/>
      <c r="F146" s="82"/>
      <c r="G146" s="33"/>
      <c r="H146" s="68"/>
      <c r="I146" s="6"/>
      <c r="J146" s="5"/>
      <c r="K146" s="6"/>
    </row>
    <row r="147" spans="1:11" s="43" customFormat="1" x14ac:dyDescent="0.2">
      <c r="A147" s="162" t="s">
        <v>614</v>
      </c>
      <c r="B147" s="71">
        <f>SUM(B121:B146)</f>
        <v>3048</v>
      </c>
      <c r="C147" s="40">
        <f>B147/25321</f>
        <v>0.12037439279649303</v>
      </c>
      <c r="D147" s="71">
        <f>SUM(D121:D146)</f>
        <v>2647</v>
      </c>
      <c r="E147" s="41">
        <f>D147/24634</f>
        <v>0.10745311358285296</v>
      </c>
      <c r="F147" s="77">
        <f>SUM(F121:F146)</f>
        <v>12815</v>
      </c>
      <c r="G147" s="42">
        <f>F147/122849</f>
        <v>0.10431505343958844</v>
      </c>
      <c r="H147" s="71">
        <f>SUM(H121:H146)</f>
        <v>9076</v>
      </c>
      <c r="I147" s="41">
        <f>H147/91758</f>
        <v>9.8912356415789354E-2</v>
      </c>
      <c r="J147" s="37">
        <f>IF(D147=0, "-", IF((B147-D147)/D147&lt;10, (B147-D147)/D147, "&gt;999%"))</f>
        <v>0.15149225538345296</v>
      </c>
      <c r="K147" s="38">
        <f>IF(H147=0, "-", IF((F147-H147)/H147&lt;10, (F147-H147)/H147, "&gt;999%"))</f>
        <v>0.41196562362274131</v>
      </c>
    </row>
    <row r="148" spans="1:11" x14ac:dyDescent="0.2">
      <c r="B148" s="83"/>
      <c r="D148" s="83"/>
      <c r="F148" s="83"/>
      <c r="H148" s="83"/>
    </row>
    <row r="149" spans="1:11" x14ac:dyDescent="0.2">
      <c r="A149" s="163" t="s">
        <v>157</v>
      </c>
      <c r="B149" s="61" t="s">
        <v>12</v>
      </c>
      <c r="C149" s="62" t="s">
        <v>13</v>
      </c>
      <c r="D149" s="61" t="s">
        <v>12</v>
      </c>
      <c r="E149" s="63" t="s">
        <v>13</v>
      </c>
      <c r="F149" s="62" t="s">
        <v>12</v>
      </c>
      <c r="G149" s="62" t="s">
        <v>13</v>
      </c>
      <c r="H149" s="61" t="s">
        <v>12</v>
      </c>
      <c r="I149" s="63" t="s">
        <v>13</v>
      </c>
      <c r="J149" s="61"/>
      <c r="K149" s="63"/>
    </row>
    <row r="150" spans="1:11" x14ac:dyDescent="0.2">
      <c r="A150" s="7" t="s">
        <v>459</v>
      </c>
      <c r="B150" s="65">
        <v>2</v>
      </c>
      <c r="C150" s="34">
        <f>IF(B169=0, "-", B150/B169)</f>
        <v>5.2219321148825066E-3</v>
      </c>
      <c r="D150" s="65">
        <v>0</v>
      </c>
      <c r="E150" s="9">
        <f>IF(D169=0, "-", D150/D169)</f>
        <v>0</v>
      </c>
      <c r="F150" s="81">
        <v>9</v>
      </c>
      <c r="G150" s="34">
        <f>IF(F169=0, "-", F150/F169)</f>
        <v>4.9641478212906782E-3</v>
      </c>
      <c r="H150" s="65">
        <v>0</v>
      </c>
      <c r="I150" s="9">
        <f>IF(H169=0, "-", H150/H169)</f>
        <v>0</v>
      </c>
      <c r="J150" s="8" t="str">
        <f t="shared" ref="J150:J167" si="12">IF(D150=0, "-", IF((B150-D150)/D150&lt;10, (B150-D150)/D150, "&gt;999%"))</f>
        <v>-</v>
      </c>
      <c r="K150" s="9" t="str">
        <f t="shared" ref="K150:K167" si="13">IF(H150=0, "-", IF((F150-H150)/H150&lt;10, (F150-H150)/H150, "&gt;999%"))</f>
        <v>-</v>
      </c>
    </row>
    <row r="151" spans="1:11" x14ac:dyDescent="0.2">
      <c r="A151" s="7" t="s">
        <v>460</v>
      </c>
      <c r="B151" s="65">
        <v>28</v>
      </c>
      <c r="C151" s="34">
        <f>IF(B169=0, "-", B151/B169)</f>
        <v>7.3107049608355096E-2</v>
      </c>
      <c r="D151" s="65">
        <v>17</v>
      </c>
      <c r="E151" s="9">
        <f>IF(D169=0, "-", D151/D169)</f>
        <v>4.6831955922865015E-2</v>
      </c>
      <c r="F151" s="81">
        <v>122</v>
      </c>
      <c r="G151" s="34">
        <f>IF(F169=0, "-", F151/F169)</f>
        <v>6.7291781577495866E-2</v>
      </c>
      <c r="H151" s="65">
        <v>95</v>
      </c>
      <c r="I151" s="9">
        <f>IF(H169=0, "-", H151/H169)</f>
        <v>7.3700543056633053E-2</v>
      </c>
      <c r="J151" s="8">
        <f t="shared" si="12"/>
        <v>0.6470588235294118</v>
      </c>
      <c r="K151" s="9">
        <f t="shared" si="13"/>
        <v>0.28421052631578947</v>
      </c>
    </row>
    <row r="152" spans="1:11" x14ac:dyDescent="0.2">
      <c r="A152" s="7" t="s">
        <v>461</v>
      </c>
      <c r="B152" s="65">
        <v>42</v>
      </c>
      <c r="C152" s="34">
        <f>IF(B169=0, "-", B152/B169)</f>
        <v>0.10966057441253264</v>
      </c>
      <c r="D152" s="65">
        <v>57</v>
      </c>
      <c r="E152" s="9">
        <f>IF(D169=0, "-", D152/D169)</f>
        <v>0.15702479338842976</v>
      </c>
      <c r="F152" s="81">
        <v>271</v>
      </c>
      <c r="G152" s="34">
        <f>IF(F169=0, "-", F152/F169)</f>
        <v>0.14947600661886376</v>
      </c>
      <c r="H152" s="65">
        <v>190</v>
      </c>
      <c r="I152" s="9">
        <f>IF(H169=0, "-", H152/H169)</f>
        <v>0.14740108611326611</v>
      </c>
      <c r="J152" s="8">
        <f t="shared" si="12"/>
        <v>-0.26315789473684209</v>
      </c>
      <c r="K152" s="9">
        <f t="shared" si="13"/>
        <v>0.4263157894736842</v>
      </c>
    </row>
    <row r="153" spans="1:11" x14ac:dyDescent="0.2">
      <c r="A153" s="7" t="s">
        <v>462</v>
      </c>
      <c r="B153" s="65">
        <v>14</v>
      </c>
      <c r="C153" s="34">
        <f>IF(B169=0, "-", B153/B169)</f>
        <v>3.6553524804177548E-2</v>
      </c>
      <c r="D153" s="65">
        <v>10</v>
      </c>
      <c r="E153" s="9">
        <f>IF(D169=0, "-", D153/D169)</f>
        <v>2.7548209366391185E-2</v>
      </c>
      <c r="F153" s="81">
        <v>57</v>
      </c>
      <c r="G153" s="34">
        <f>IF(F169=0, "-", F153/F169)</f>
        <v>3.1439602868174293E-2</v>
      </c>
      <c r="H153" s="65">
        <v>57</v>
      </c>
      <c r="I153" s="9">
        <f>IF(H169=0, "-", H153/H169)</f>
        <v>4.4220325833979827E-2</v>
      </c>
      <c r="J153" s="8">
        <f t="shared" si="12"/>
        <v>0.4</v>
      </c>
      <c r="K153" s="9">
        <f t="shared" si="13"/>
        <v>0</v>
      </c>
    </row>
    <row r="154" spans="1:11" x14ac:dyDescent="0.2">
      <c r="A154" s="7" t="s">
        <v>463</v>
      </c>
      <c r="B154" s="65">
        <v>2</v>
      </c>
      <c r="C154" s="34">
        <f>IF(B169=0, "-", B154/B169)</f>
        <v>5.2219321148825066E-3</v>
      </c>
      <c r="D154" s="65">
        <v>0</v>
      </c>
      <c r="E154" s="9">
        <f>IF(D169=0, "-", D154/D169)</f>
        <v>0</v>
      </c>
      <c r="F154" s="81">
        <v>16</v>
      </c>
      <c r="G154" s="34">
        <f>IF(F169=0, "-", F154/F169)</f>
        <v>8.8251516822945401E-3</v>
      </c>
      <c r="H154" s="65">
        <v>0</v>
      </c>
      <c r="I154" s="9">
        <f>IF(H169=0, "-", H154/H169)</f>
        <v>0</v>
      </c>
      <c r="J154" s="8" t="str">
        <f t="shared" si="12"/>
        <v>-</v>
      </c>
      <c r="K154" s="9" t="str">
        <f t="shared" si="13"/>
        <v>-</v>
      </c>
    </row>
    <row r="155" spans="1:11" x14ac:dyDescent="0.2">
      <c r="A155" s="7" t="s">
        <v>464</v>
      </c>
      <c r="B155" s="65">
        <v>9</v>
      </c>
      <c r="C155" s="34">
        <f>IF(B169=0, "-", B155/B169)</f>
        <v>2.3498694516971279E-2</v>
      </c>
      <c r="D155" s="65">
        <v>7</v>
      </c>
      <c r="E155" s="9">
        <f>IF(D169=0, "-", D155/D169)</f>
        <v>1.928374655647383E-2</v>
      </c>
      <c r="F155" s="81">
        <v>29</v>
      </c>
      <c r="G155" s="34">
        <f>IF(F169=0, "-", F155/F169)</f>
        <v>1.5995587424158852E-2</v>
      </c>
      <c r="H155" s="65">
        <v>27</v>
      </c>
      <c r="I155" s="9">
        <f>IF(H169=0, "-", H155/H169)</f>
        <v>2.0946470131885182E-2</v>
      </c>
      <c r="J155" s="8">
        <f t="shared" si="12"/>
        <v>0.2857142857142857</v>
      </c>
      <c r="K155" s="9">
        <f t="shared" si="13"/>
        <v>7.407407407407407E-2</v>
      </c>
    </row>
    <row r="156" spans="1:11" x14ac:dyDescent="0.2">
      <c r="A156" s="7" t="s">
        <v>465</v>
      </c>
      <c r="B156" s="65">
        <v>0</v>
      </c>
      <c r="C156" s="34">
        <f>IF(B169=0, "-", B156/B169)</f>
        <v>0</v>
      </c>
      <c r="D156" s="65">
        <v>2</v>
      </c>
      <c r="E156" s="9">
        <f>IF(D169=0, "-", D156/D169)</f>
        <v>5.5096418732782371E-3</v>
      </c>
      <c r="F156" s="81">
        <v>9</v>
      </c>
      <c r="G156" s="34">
        <f>IF(F169=0, "-", F156/F169)</f>
        <v>4.9641478212906782E-3</v>
      </c>
      <c r="H156" s="65">
        <v>6</v>
      </c>
      <c r="I156" s="9">
        <f>IF(H169=0, "-", H156/H169)</f>
        <v>4.6547711404189293E-3</v>
      </c>
      <c r="J156" s="8">
        <f t="shared" si="12"/>
        <v>-1</v>
      </c>
      <c r="K156" s="9">
        <f t="shared" si="13"/>
        <v>0.5</v>
      </c>
    </row>
    <row r="157" spans="1:11" x14ac:dyDescent="0.2">
      <c r="A157" s="7" t="s">
        <v>466</v>
      </c>
      <c r="B157" s="65">
        <v>61</v>
      </c>
      <c r="C157" s="34">
        <f>IF(B169=0, "-", B157/B169)</f>
        <v>0.15926892950391644</v>
      </c>
      <c r="D157" s="65">
        <v>0</v>
      </c>
      <c r="E157" s="9">
        <f>IF(D169=0, "-", D157/D169)</f>
        <v>0</v>
      </c>
      <c r="F157" s="81">
        <v>216</v>
      </c>
      <c r="G157" s="34">
        <f>IF(F169=0, "-", F157/F169)</f>
        <v>0.11913954771097628</v>
      </c>
      <c r="H157" s="65">
        <v>0</v>
      </c>
      <c r="I157" s="9">
        <f>IF(H169=0, "-", H157/H169)</f>
        <v>0</v>
      </c>
      <c r="J157" s="8" t="str">
        <f t="shared" si="12"/>
        <v>-</v>
      </c>
      <c r="K157" s="9" t="str">
        <f t="shared" si="13"/>
        <v>-</v>
      </c>
    </row>
    <row r="158" spans="1:11" x14ac:dyDescent="0.2">
      <c r="A158" s="7" t="s">
        <v>467</v>
      </c>
      <c r="B158" s="65">
        <v>46</v>
      </c>
      <c r="C158" s="34">
        <f>IF(B169=0, "-", B158/B169)</f>
        <v>0.12010443864229765</v>
      </c>
      <c r="D158" s="65">
        <v>37</v>
      </c>
      <c r="E158" s="9">
        <f>IF(D169=0, "-", D158/D169)</f>
        <v>0.10192837465564739</v>
      </c>
      <c r="F158" s="81">
        <v>200</v>
      </c>
      <c r="G158" s="34">
        <f>IF(F169=0, "-", F158/F169)</f>
        <v>0.11031439602868175</v>
      </c>
      <c r="H158" s="65">
        <v>166</v>
      </c>
      <c r="I158" s="9">
        <f>IF(H169=0, "-", H158/H169)</f>
        <v>0.12878200155159039</v>
      </c>
      <c r="J158" s="8">
        <f t="shared" si="12"/>
        <v>0.24324324324324326</v>
      </c>
      <c r="K158" s="9">
        <f t="shared" si="13"/>
        <v>0.20481927710843373</v>
      </c>
    </row>
    <row r="159" spans="1:11" x14ac:dyDescent="0.2">
      <c r="A159" s="7" t="s">
        <v>468</v>
      </c>
      <c r="B159" s="65">
        <v>14</v>
      </c>
      <c r="C159" s="34">
        <f>IF(B169=0, "-", B159/B169)</f>
        <v>3.6553524804177548E-2</v>
      </c>
      <c r="D159" s="65">
        <v>22</v>
      </c>
      <c r="E159" s="9">
        <f>IF(D169=0, "-", D159/D169)</f>
        <v>6.0606060606060608E-2</v>
      </c>
      <c r="F159" s="81">
        <v>61</v>
      </c>
      <c r="G159" s="34">
        <f>IF(F169=0, "-", F159/F169)</f>
        <v>3.3645890788747933E-2</v>
      </c>
      <c r="H159" s="65">
        <v>64</v>
      </c>
      <c r="I159" s="9">
        <f>IF(H169=0, "-", H159/H169)</f>
        <v>4.965089216446858E-2</v>
      </c>
      <c r="J159" s="8">
        <f t="shared" si="12"/>
        <v>-0.36363636363636365</v>
      </c>
      <c r="K159" s="9">
        <f t="shared" si="13"/>
        <v>-4.6875E-2</v>
      </c>
    </row>
    <row r="160" spans="1:11" x14ac:dyDescent="0.2">
      <c r="A160" s="7" t="s">
        <v>469</v>
      </c>
      <c r="B160" s="65">
        <v>32</v>
      </c>
      <c r="C160" s="34">
        <f>IF(B169=0, "-", B160/B169)</f>
        <v>8.3550913838120106E-2</v>
      </c>
      <c r="D160" s="65">
        <v>64</v>
      </c>
      <c r="E160" s="9">
        <f>IF(D169=0, "-", D160/D169)</f>
        <v>0.17630853994490359</v>
      </c>
      <c r="F160" s="81">
        <v>171</v>
      </c>
      <c r="G160" s="34">
        <f>IF(F169=0, "-", F160/F169)</f>
        <v>9.4318808604522894E-2</v>
      </c>
      <c r="H160" s="65">
        <v>172</v>
      </c>
      <c r="I160" s="9">
        <f>IF(H169=0, "-", H160/H169)</f>
        <v>0.13343677269200932</v>
      </c>
      <c r="J160" s="8">
        <f t="shared" si="12"/>
        <v>-0.5</v>
      </c>
      <c r="K160" s="9">
        <f t="shared" si="13"/>
        <v>-5.8139534883720929E-3</v>
      </c>
    </row>
    <row r="161" spans="1:11" x14ac:dyDescent="0.2">
      <c r="A161" s="7" t="s">
        <v>470</v>
      </c>
      <c r="B161" s="65">
        <v>12</v>
      </c>
      <c r="C161" s="34">
        <f>IF(B169=0, "-", B161/B169)</f>
        <v>3.1331592689295036E-2</v>
      </c>
      <c r="D161" s="65">
        <v>6</v>
      </c>
      <c r="E161" s="9">
        <f>IF(D169=0, "-", D161/D169)</f>
        <v>1.6528925619834711E-2</v>
      </c>
      <c r="F161" s="81">
        <v>36</v>
      </c>
      <c r="G161" s="34">
        <f>IF(F169=0, "-", F161/F169)</f>
        <v>1.9856591285162713E-2</v>
      </c>
      <c r="H161" s="65">
        <v>22</v>
      </c>
      <c r="I161" s="9">
        <f>IF(H169=0, "-", H161/H169)</f>
        <v>1.7067494181536073E-2</v>
      </c>
      <c r="J161" s="8">
        <f t="shared" si="12"/>
        <v>1</v>
      </c>
      <c r="K161" s="9">
        <f t="shared" si="13"/>
        <v>0.63636363636363635</v>
      </c>
    </row>
    <row r="162" spans="1:11" x14ac:dyDescent="0.2">
      <c r="A162" s="7" t="s">
        <v>471</v>
      </c>
      <c r="B162" s="65">
        <v>12</v>
      </c>
      <c r="C162" s="34">
        <f>IF(B169=0, "-", B162/B169)</f>
        <v>3.1331592689295036E-2</v>
      </c>
      <c r="D162" s="65">
        <v>0</v>
      </c>
      <c r="E162" s="9">
        <f>IF(D169=0, "-", D162/D169)</f>
        <v>0</v>
      </c>
      <c r="F162" s="81">
        <v>100</v>
      </c>
      <c r="G162" s="34">
        <f>IF(F169=0, "-", F162/F169)</f>
        <v>5.5157198014340873E-2</v>
      </c>
      <c r="H162" s="65">
        <v>4</v>
      </c>
      <c r="I162" s="9">
        <f>IF(H169=0, "-", H162/H169)</f>
        <v>3.1031807602792862E-3</v>
      </c>
      <c r="J162" s="8" t="str">
        <f t="shared" si="12"/>
        <v>-</v>
      </c>
      <c r="K162" s="9" t="str">
        <f t="shared" si="13"/>
        <v>&gt;999%</v>
      </c>
    </row>
    <row r="163" spans="1:11" x14ac:dyDescent="0.2">
      <c r="A163" s="7" t="s">
        <v>472</v>
      </c>
      <c r="B163" s="65">
        <v>56</v>
      </c>
      <c r="C163" s="34">
        <f>IF(B169=0, "-", B163/B169)</f>
        <v>0.14621409921671019</v>
      </c>
      <c r="D163" s="65">
        <v>66</v>
      </c>
      <c r="E163" s="9">
        <f>IF(D169=0, "-", D163/D169)</f>
        <v>0.18181818181818182</v>
      </c>
      <c r="F163" s="81">
        <v>245</v>
      </c>
      <c r="G163" s="34">
        <f>IF(F169=0, "-", F163/F169)</f>
        <v>0.13513513513513514</v>
      </c>
      <c r="H163" s="65">
        <v>238</v>
      </c>
      <c r="I163" s="9">
        <f>IF(H169=0, "-", H163/H169)</f>
        <v>0.18463925523661753</v>
      </c>
      <c r="J163" s="8">
        <f t="shared" si="12"/>
        <v>-0.15151515151515152</v>
      </c>
      <c r="K163" s="9">
        <f t="shared" si="13"/>
        <v>2.9411764705882353E-2</v>
      </c>
    </row>
    <row r="164" spans="1:11" x14ac:dyDescent="0.2">
      <c r="A164" s="7" t="s">
        <v>473</v>
      </c>
      <c r="B164" s="65">
        <v>9</v>
      </c>
      <c r="C164" s="34">
        <f>IF(B169=0, "-", B164/B169)</f>
        <v>2.3498694516971279E-2</v>
      </c>
      <c r="D164" s="65">
        <v>10</v>
      </c>
      <c r="E164" s="9">
        <f>IF(D169=0, "-", D164/D169)</f>
        <v>2.7548209366391185E-2</v>
      </c>
      <c r="F164" s="81">
        <v>38</v>
      </c>
      <c r="G164" s="34">
        <f>IF(F169=0, "-", F164/F169)</f>
        <v>2.0959735245449532E-2</v>
      </c>
      <c r="H164" s="65">
        <v>40</v>
      </c>
      <c r="I164" s="9">
        <f>IF(H169=0, "-", H164/H169)</f>
        <v>3.1031807602792862E-2</v>
      </c>
      <c r="J164" s="8">
        <f t="shared" si="12"/>
        <v>-0.1</v>
      </c>
      <c r="K164" s="9">
        <f t="shared" si="13"/>
        <v>-0.05</v>
      </c>
    </row>
    <row r="165" spans="1:11" x14ac:dyDescent="0.2">
      <c r="A165" s="7" t="s">
        <v>474</v>
      </c>
      <c r="B165" s="65">
        <v>4</v>
      </c>
      <c r="C165" s="34">
        <f>IF(B169=0, "-", B165/B169)</f>
        <v>1.0443864229765013E-2</v>
      </c>
      <c r="D165" s="65">
        <v>22</v>
      </c>
      <c r="E165" s="9">
        <f>IF(D169=0, "-", D165/D169)</f>
        <v>6.0606060606060608E-2</v>
      </c>
      <c r="F165" s="81">
        <v>29</v>
      </c>
      <c r="G165" s="34">
        <f>IF(F169=0, "-", F165/F169)</f>
        <v>1.5995587424158852E-2</v>
      </c>
      <c r="H165" s="65">
        <v>67</v>
      </c>
      <c r="I165" s="9">
        <f>IF(H169=0, "-", H165/H169)</f>
        <v>5.1978277734678044E-2</v>
      </c>
      <c r="J165" s="8">
        <f t="shared" si="12"/>
        <v>-0.81818181818181823</v>
      </c>
      <c r="K165" s="9">
        <f t="shared" si="13"/>
        <v>-0.56716417910447758</v>
      </c>
    </row>
    <row r="166" spans="1:11" x14ac:dyDescent="0.2">
      <c r="A166" s="7" t="s">
        <v>475</v>
      </c>
      <c r="B166" s="65">
        <v>17</v>
      </c>
      <c r="C166" s="34">
        <f>IF(B169=0, "-", B166/B169)</f>
        <v>4.4386422976501305E-2</v>
      </c>
      <c r="D166" s="65">
        <v>19</v>
      </c>
      <c r="E166" s="9">
        <f>IF(D169=0, "-", D166/D169)</f>
        <v>5.2341597796143252E-2</v>
      </c>
      <c r="F166" s="81">
        <v>115</v>
      </c>
      <c r="G166" s="34">
        <f>IF(F169=0, "-", F166/F169)</f>
        <v>6.3430777716491998E-2</v>
      </c>
      <c r="H166" s="65">
        <v>79</v>
      </c>
      <c r="I166" s="9">
        <f>IF(H169=0, "-", H166/H169)</f>
        <v>6.1287820015515901E-2</v>
      </c>
      <c r="J166" s="8">
        <f t="shared" si="12"/>
        <v>-0.10526315789473684</v>
      </c>
      <c r="K166" s="9">
        <f t="shared" si="13"/>
        <v>0.45569620253164556</v>
      </c>
    </row>
    <row r="167" spans="1:11" x14ac:dyDescent="0.2">
      <c r="A167" s="7" t="s">
        <v>476</v>
      </c>
      <c r="B167" s="65">
        <v>23</v>
      </c>
      <c r="C167" s="34">
        <f>IF(B169=0, "-", B167/B169)</f>
        <v>6.0052219321148827E-2</v>
      </c>
      <c r="D167" s="65">
        <v>24</v>
      </c>
      <c r="E167" s="9">
        <f>IF(D169=0, "-", D167/D169)</f>
        <v>6.6115702479338845E-2</v>
      </c>
      <c r="F167" s="81">
        <v>89</v>
      </c>
      <c r="G167" s="34">
        <f>IF(F169=0, "-", F167/F169)</f>
        <v>4.9089906232763374E-2</v>
      </c>
      <c r="H167" s="65">
        <v>62</v>
      </c>
      <c r="I167" s="9">
        <f>IF(H169=0, "-", H167/H169)</f>
        <v>4.8099301784328939E-2</v>
      </c>
      <c r="J167" s="8">
        <f t="shared" si="12"/>
        <v>-4.1666666666666664E-2</v>
      </c>
      <c r="K167" s="9">
        <f t="shared" si="13"/>
        <v>0.43548387096774194</v>
      </c>
    </row>
    <row r="168" spans="1:11" x14ac:dyDescent="0.2">
      <c r="A168" s="2"/>
      <c r="B168" s="68"/>
      <c r="C168" s="33"/>
      <c r="D168" s="68"/>
      <c r="E168" s="6"/>
      <c r="F168" s="82"/>
      <c r="G168" s="33"/>
      <c r="H168" s="68"/>
      <c r="I168" s="6"/>
      <c r="J168" s="5"/>
      <c r="K168" s="6"/>
    </row>
    <row r="169" spans="1:11" s="43" customFormat="1" x14ac:dyDescent="0.2">
      <c r="A169" s="162" t="s">
        <v>613</v>
      </c>
      <c r="B169" s="71">
        <f>SUM(B150:B168)</f>
        <v>383</v>
      </c>
      <c r="C169" s="40">
        <f>B169/25321</f>
        <v>1.5125784921606572E-2</v>
      </c>
      <c r="D169" s="71">
        <f>SUM(D150:D168)</f>
        <v>363</v>
      </c>
      <c r="E169" s="41">
        <f>D169/24634</f>
        <v>1.4735731103353088E-2</v>
      </c>
      <c r="F169" s="77">
        <f>SUM(F150:F168)</f>
        <v>1813</v>
      </c>
      <c r="G169" s="42">
        <f>F169/122849</f>
        <v>1.4757954887707673E-2</v>
      </c>
      <c r="H169" s="71">
        <f>SUM(H150:H168)</f>
        <v>1289</v>
      </c>
      <c r="I169" s="41">
        <f>H169/91758</f>
        <v>1.4047821443361887E-2</v>
      </c>
      <c r="J169" s="37">
        <f>IF(D169=0, "-", IF((B169-D169)/D169&lt;10, (B169-D169)/D169, "&gt;999%"))</f>
        <v>5.5096418732782371E-2</v>
      </c>
      <c r="K169" s="38">
        <f>IF(H169=0, "-", IF((F169-H169)/H169&lt;10, (F169-H169)/H169, "&gt;999%"))</f>
        <v>0.40651667959658649</v>
      </c>
    </row>
    <row r="170" spans="1:11" x14ac:dyDescent="0.2">
      <c r="B170" s="83"/>
      <c r="D170" s="83"/>
      <c r="F170" s="83"/>
      <c r="H170" s="83"/>
    </row>
    <row r="171" spans="1:11" s="43" customFormat="1" x14ac:dyDescent="0.2">
      <c r="A171" s="162" t="s">
        <v>612</v>
      </c>
      <c r="B171" s="71">
        <v>3431</v>
      </c>
      <c r="C171" s="40">
        <f>B171/25321</f>
        <v>0.13550017771809961</v>
      </c>
      <c r="D171" s="71">
        <v>3010</v>
      </c>
      <c r="E171" s="41">
        <f>D171/24634</f>
        <v>0.12218884468620606</v>
      </c>
      <c r="F171" s="77">
        <v>14628</v>
      </c>
      <c r="G171" s="42">
        <f>F171/122849</f>
        <v>0.11907300832729611</v>
      </c>
      <c r="H171" s="71">
        <v>10365</v>
      </c>
      <c r="I171" s="41">
        <f>H171/91758</f>
        <v>0.11296017785915125</v>
      </c>
      <c r="J171" s="37">
        <f>IF(D171=0, "-", IF((B171-D171)/D171&lt;10, (B171-D171)/D171, "&gt;999%"))</f>
        <v>0.13986710963455148</v>
      </c>
      <c r="K171" s="38">
        <f>IF(H171=0, "-", IF((F171-H171)/H171&lt;10, (F171-H171)/H171, "&gt;999%"))</f>
        <v>0.41128798842257597</v>
      </c>
    </row>
    <row r="172" spans="1:11" x14ac:dyDescent="0.2">
      <c r="B172" s="83"/>
      <c r="D172" s="83"/>
      <c r="F172" s="83"/>
      <c r="H172" s="83"/>
    </row>
    <row r="173" spans="1:11" ht="15.75" x14ac:dyDescent="0.25">
      <c r="A173" s="164" t="s">
        <v>125</v>
      </c>
      <c r="B173" s="196" t="s">
        <v>1</v>
      </c>
      <c r="C173" s="200"/>
      <c r="D173" s="200"/>
      <c r="E173" s="197"/>
      <c r="F173" s="196" t="s">
        <v>14</v>
      </c>
      <c r="G173" s="200"/>
      <c r="H173" s="200"/>
      <c r="I173" s="197"/>
      <c r="J173" s="196" t="s">
        <v>15</v>
      </c>
      <c r="K173" s="197"/>
    </row>
    <row r="174" spans="1:11" x14ac:dyDescent="0.2">
      <c r="A174" s="22"/>
      <c r="B174" s="196">
        <f>VALUE(RIGHT($B$2, 4))</f>
        <v>2021</v>
      </c>
      <c r="C174" s="197"/>
      <c r="D174" s="196">
        <f>B174-1</f>
        <v>2020</v>
      </c>
      <c r="E174" s="204"/>
      <c r="F174" s="196">
        <f>B174</f>
        <v>2021</v>
      </c>
      <c r="G174" s="204"/>
      <c r="H174" s="196">
        <f>D174</f>
        <v>2020</v>
      </c>
      <c r="I174" s="204"/>
      <c r="J174" s="140" t="s">
        <v>4</v>
      </c>
      <c r="K174" s="141" t="s">
        <v>2</v>
      </c>
    </row>
    <row r="175" spans="1:11" x14ac:dyDescent="0.2">
      <c r="A175" s="163" t="s">
        <v>158</v>
      </c>
      <c r="B175" s="61" t="s">
        <v>12</v>
      </c>
      <c r="C175" s="62" t="s">
        <v>13</v>
      </c>
      <c r="D175" s="61" t="s">
        <v>12</v>
      </c>
      <c r="E175" s="63" t="s">
        <v>13</v>
      </c>
      <c r="F175" s="62" t="s">
        <v>12</v>
      </c>
      <c r="G175" s="62" t="s">
        <v>13</v>
      </c>
      <c r="H175" s="61" t="s">
        <v>12</v>
      </c>
      <c r="I175" s="63" t="s">
        <v>13</v>
      </c>
      <c r="J175" s="61"/>
      <c r="K175" s="63"/>
    </row>
    <row r="176" spans="1:11" x14ac:dyDescent="0.2">
      <c r="A176" s="7" t="s">
        <v>477</v>
      </c>
      <c r="B176" s="65">
        <v>60</v>
      </c>
      <c r="C176" s="34">
        <f>IF(B179=0, "-", B176/B179)</f>
        <v>0.16574585635359115</v>
      </c>
      <c r="D176" s="65">
        <v>35</v>
      </c>
      <c r="E176" s="9">
        <f>IF(D179=0, "-", D176/D179)</f>
        <v>7.829977628635347E-2</v>
      </c>
      <c r="F176" s="81">
        <v>399</v>
      </c>
      <c r="G176" s="34">
        <f>IF(F179=0, "-", F176/F179)</f>
        <v>0.12160926546784517</v>
      </c>
      <c r="H176" s="65">
        <v>325</v>
      </c>
      <c r="I176" s="9">
        <f>IF(H179=0, "-", H176/H179)</f>
        <v>0.16121031746031747</v>
      </c>
      <c r="J176" s="8">
        <f>IF(D176=0, "-", IF((B176-D176)/D176&lt;10, (B176-D176)/D176, "&gt;999%"))</f>
        <v>0.7142857142857143</v>
      </c>
      <c r="K176" s="9">
        <f>IF(H176=0, "-", IF((F176-H176)/H176&lt;10, (F176-H176)/H176, "&gt;999%"))</f>
        <v>0.22769230769230769</v>
      </c>
    </row>
    <row r="177" spans="1:11" x14ac:dyDescent="0.2">
      <c r="A177" s="7" t="s">
        <v>478</v>
      </c>
      <c r="B177" s="65">
        <v>302</v>
      </c>
      <c r="C177" s="34">
        <f>IF(B179=0, "-", B177/B179)</f>
        <v>0.83425414364640882</v>
      </c>
      <c r="D177" s="65">
        <v>412</v>
      </c>
      <c r="E177" s="9">
        <f>IF(D179=0, "-", D177/D179)</f>
        <v>0.92170022371364657</v>
      </c>
      <c r="F177" s="81">
        <v>2882</v>
      </c>
      <c r="G177" s="34">
        <f>IF(F179=0, "-", F177/F179)</f>
        <v>0.87839073453215488</v>
      </c>
      <c r="H177" s="65">
        <v>1691</v>
      </c>
      <c r="I177" s="9">
        <f>IF(H179=0, "-", H177/H179)</f>
        <v>0.83878968253968256</v>
      </c>
      <c r="J177" s="8">
        <f>IF(D177=0, "-", IF((B177-D177)/D177&lt;10, (B177-D177)/D177, "&gt;999%"))</f>
        <v>-0.26699029126213591</v>
      </c>
      <c r="K177" s="9">
        <f>IF(H177=0, "-", IF((F177-H177)/H177&lt;10, (F177-H177)/H177, "&gt;999%"))</f>
        <v>0.70431697220579537</v>
      </c>
    </row>
    <row r="178" spans="1:11" x14ac:dyDescent="0.2">
      <c r="A178" s="2"/>
      <c r="B178" s="68"/>
      <c r="C178" s="33"/>
      <c r="D178" s="68"/>
      <c r="E178" s="6"/>
      <c r="F178" s="82"/>
      <c r="G178" s="33"/>
      <c r="H178" s="68"/>
      <c r="I178" s="6"/>
      <c r="J178" s="5"/>
      <c r="K178" s="6"/>
    </row>
    <row r="179" spans="1:11" s="43" customFormat="1" x14ac:dyDescent="0.2">
      <c r="A179" s="162" t="s">
        <v>611</v>
      </c>
      <c r="B179" s="71">
        <f>SUM(B176:B178)</f>
        <v>362</v>
      </c>
      <c r="C179" s="40">
        <f>B179/25321</f>
        <v>1.429643379013467E-2</v>
      </c>
      <c r="D179" s="71">
        <f>SUM(D176:D178)</f>
        <v>447</v>
      </c>
      <c r="E179" s="41">
        <f>D179/24634</f>
        <v>1.8145652350410001E-2</v>
      </c>
      <c r="F179" s="77">
        <f>SUM(F176:F178)</f>
        <v>3281</v>
      </c>
      <c r="G179" s="42">
        <f>F179/122849</f>
        <v>2.670758410731874E-2</v>
      </c>
      <c r="H179" s="71">
        <f>SUM(H176:H178)</f>
        <v>2016</v>
      </c>
      <c r="I179" s="41">
        <f>H179/91758</f>
        <v>2.1970836330347219E-2</v>
      </c>
      <c r="J179" s="37">
        <f>IF(D179=0, "-", IF((B179-D179)/D179&lt;10, (B179-D179)/D179, "&gt;999%"))</f>
        <v>-0.19015659955257272</v>
      </c>
      <c r="K179" s="38">
        <f>IF(H179=0, "-", IF((F179-H179)/H179&lt;10, (F179-H179)/H179, "&gt;999%"))</f>
        <v>0.62748015873015872</v>
      </c>
    </row>
    <row r="180" spans="1:11" x14ac:dyDescent="0.2">
      <c r="B180" s="83"/>
      <c r="D180" s="83"/>
      <c r="F180" s="83"/>
      <c r="H180" s="83"/>
    </row>
    <row r="181" spans="1:11" x14ac:dyDescent="0.2">
      <c r="A181" s="163" t="s">
        <v>159</v>
      </c>
      <c r="B181" s="61" t="s">
        <v>12</v>
      </c>
      <c r="C181" s="62" t="s">
        <v>13</v>
      </c>
      <c r="D181" s="61" t="s">
        <v>12</v>
      </c>
      <c r="E181" s="63" t="s">
        <v>13</v>
      </c>
      <c r="F181" s="62" t="s">
        <v>12</v>
      </c>
      <c r="G181" s="62" t="s">
        <v>13</v>
      </c>
      <c r="H181" s="61" t="s">
        <v>12</v>
      </c>
      <c r="I181" s="63" t="s">
        <v>13</v>
      </c>
      <c r="J181" s="61"/>
      <c r="K181" s="63"/>
    </row>
    <row r="182" spans="1:11" x14ac:dyDescent="0.2">
      <c r="A182" s="7" t="s">
        <v>479</v>
      </c>
      <c r="B182" s="65">
        <v>1</v>
      </c>
      <c r="C182" s="34">
        <f>IF(B194=0, "-", B182/B194)</f>
        <v>1.2345679012345678E-2</v>
      </c>
      <c r="D182" s="65">
        <v>0</v>
      </c>
      <c r="E182" s="9">
        <f>IF(D194=0, "-", D182/D194)</f>
        <v>0</v>
      </c>
      <c r="F182" s="81">
        <v>11</v>
      </c>
      <c r="G182" s="34">
        <f>IF(F194=0, "-", F182/F194)</f>
        <v>2.9333333333333333E-2</v>
      </c>
      <c r="H182" s="65">
        <v>0</v>
      </c>
      <c r="I182" s="9">
        <f>IF(H194=0, "-", H182/H194)</f>
        <v>0</v>
      </c>
      <c r="J182" s="8" t="str">
        <f t="shared" ref="J182:J192" si="14">IF(D182=0, "-", IF((B182-D182)/D182&lt;10, (B182-D182)/D182, "&gt;999%"))</f>
        <v>-</v>
      </c>
      <c r="K182" s="9" t="str">
        <f t="shared" ref="K182:K192" si="15">IF(H182=0, "-", IF((F182-H182)/H182&lt;10, (F182-H182)/H182, "&gt;999%"))</f>
        <v>-</v>
      </c>
    </row>
    <row r="183" spans="1:11" x14ac:dyDescent="0.2">
      <c r="A183" s="7" t="s">
        <v>480</v>
      </c>
      <c r="B183" s="65">
        <v>6</v>
      </c>
      <c r="C183" s="34">
        <f>IF(B194=0, "-", B183/B194)</f>
        <v>7.407407407407407E-2</v>
      </c>
      <c r="D183" s="65">
        <v>4</v>
      </c>
      <c r="E183" s="9">
        <f>IF(D194=0, "-", D183/D194)</f>
        <v>3.9215686274509803E-2</v>
      </c>
      <c r="F183" s="81">
        <v>33</v>
      </c>
      <c r="G183" s="34">
        <f>IF(F194=0, "-", F183/F194)</f>
        <v>8.7999999999999995E-2</v>
      </c>
      <c r="H183" s="65">
        <v>11</v>
      </c>
      <c r="I183" s="9">
        <f>IF(H194=0, "-", H183/H194)</f>
        <v>3.313253012048193E-2</v>
      </c>
      <c r="J183" s="8">
        <f t="shared" si="14"/>
        <v>0.5</v>
      </c>
      <c r="K183" s="9">
        <f t="shared" si="15"/>
        <v>2</v>
      </c>
    </row>
    <row r="184" spans="1:11" x14ac:dyDescent="0.2">
      <c r="A184" s="7" t="s">
        <v>481</v>
      </c>
      <c r="B184" s="65">
        <v>0</v>
      </c>
      <c r="C184" s="34">
        <f>IF(B194=0, "-", B184/B194)</f>
        <v>0</v>
      </c>
      <c r="D184" s="65">
        <v>2</v>
      </c>
      <c r="E184" s="9">
        <f>IF(D194=0, "-", D184/D194)</f>
        <v>1.9607843137254902E-2</v>
      </c>
      <c r="F184" s="81">
        <v>7</v>
      </c>
      <c r="G184" s="34">
        <f>IF(F194=0, "-", F184/F194)</f>
        <v>1.8666666666666668E-2</v>
      </c>
      <c r="H184" s="65">
        <v>5</v>
      </c>
      <c r="I184" s="9">
        <f>IF(H194=0, "-", H184/H194)</f>
        <v>1.5060240963855422E-2</v>
      </c>
      <c r="J184" s="8">
        <f t="shared" si="14"/>
        <v>-1</v>
      </c>
      <c r="K184" s="9">
        <f t="shared" si="15"/>
        <v>0.4</v>
      </c>
    </row>
    <row r="185" spans="1:11" x14ac:dyDescent="0.2">
      <c r="A185" s="7" t="s">
        <v>482</v>
      </c>
      <c r="B185" s="65">
        <v>8</v>
      </c>
      <c r="C185" s="34">
        <f>IF(B194=0, "-", B185/B194)</f>
        <v>9.8765432098765427E-2</v>
      </c>
      <c r="D185" s="65">
        <v>24</v>
      </c>
      <c r="E185" s="9">
        <f>IF(D194=0, "-", D185/D194)</f>
        <v>0.23529411764705882</v>
      </c>
      <c r="F185" s="81">
        <v>50</v>
      </c>
      <c r="G185" s="34">
        <f>IF(F194=0, "-", F185/F194)</f>
        <v>0.13333333333333333</v>
      </c>
      <c r="H185" s="65">
        <v>77</v>
      </c>
      <c r="I185" s="9">
        <f>IF(H194=0, "-", H185/H194)</f>
        <v>0.23192771084337349</v>
      </c>
      <c r="J185" s="8">
        <f t="shared" si="14"/>
        <v>-0.66666666666666663</v>
      </c>
      <c r="K185" s="9">
        <f t="shared" si="15"/>
        <v>-0.35064935064935066</v>
      </c>
    </row>
    <row r="186" spans="1:11" x14ac:dyDescent="0.2">
      <c r="A186" s="7" t="s">
        <v>483</v>
      </c>
      <c r="B186" s="65">
        <v>3</v>
      </c>
      <c r="C186" s="34">
        <f>IF(B194=0, "-", B186/B194)</f>
        <v>3.7037037037037035E-2</v>
      </c>
      <c r="D186" s="65">
        <v>0</v>
      </c>
      <c r="E186" s="9">
        <f>IF(D194=0, "-", D186/D194)</f>
        <v>0</v>
      </c>
      <c r="F186" s="81">
        <v>9</v>
      </c>
      <c r="G186" s="34">
        <f>IF(F194=0, "-", F186/F194)</f>
        <v>2.4E-2</v>
      </c>
      <c r="H186" s="65">
        <v>5</v>
      </c>
      <c r="I186" s="9">
        <f>IF(H194=0, "-", H186/H194)</f>
        <v>1.5060240963855422E-2</v>
      </c>
      <c r="J186" s="8" t="str">
        <f t="shared" si="14"/>
        <v>-</v>
      </c>
      <c r="K186" s="9">
        <f t="shared" si="15"/>
        <v>0.8</v>
      </c>
    </row>
    <row r="187" spans="1:11" x14ac:dyDescent="0.2">
      <c r="A187" s="7" t="s">
        <v>484</v>
      </c>
      <c r="B187" s="65">
        <v>17</v>
      </c>
      <c r="C187" s="34">
        <f>IF(B194=0, "-", B187/B194)</f>
        <v>0.20987654320987653</v>
      </c>
      <c r="D187" s="65">
        <v>34</v>
      </c>
      <c r="E187" s="9">
        <f>IF(D194=0, "-", D187/D194)</f>
        <v>0.33333333333333331</v>
      </c>
      <c r="F187" s="81">
        <v>51</v>
      </c>
      <c r="G187" s="34">
        <f>IF(F194=0, "-", F187/F194)</f>
        <v>0.13600000000000001</v>
      </c>
      <c r="H187" s="65">
        <v>88</v>
      </c>
      <c r="I187" s="9">
        <f>IF(H194=0, "-", H187/H194)</f>
        <v>0.26506024096385544</v>
      </c>
      <c r="J187" s="8">
        <f t="shared" si="14"/>
        <v>-0.5</v>
      </c>
      <c r="K187" s="9">
        <f t="shared" si="15"/>
        <v>-0.42045454545454547</v>
      </c>
    </row>
    <row r="188" spans="1:11" x14ac:dyDescent="0.2">
      <c r="A188" s="7" t="s">
        <v>485</v>
      </c>
      <c r="B188" s="65">
        <v>4</v>
      </c>
      <c r="C188" s="34">
        <f>IF(B194=0, "-", B188/B194)</f>
        <v>4.9382716049382713E-2</v>
      </c>
      <c r="D188" s="65">
        <v>4</v>
      </c>
      <c r="E188" s="9">
        <f>IF(D194=0, "-", D188/D194)</f>
        <v>3.9215686274509803E-2</v>
      </c>
      <c r="F188" s="81">
        <v>19</v>
      </c>
      <c r="G188" s="34">
        <f>IF(F194=0, "-", F188/F194)</f>
        <v>5.0666666666666665E-2</v>
      </c>
      <c r="H188" s="65">
        <v>15</v>
      </c>
      <c r="I188" s="9">
        <f>IF(H194=0, "-", H188/H194)</f>
        <v>4.5180722891566265E-2</v>
      </c>
      <c r="J188" s="8">
        <f t="shared" si="14"/>
        <v>0</v>
      </c>
      <c r="K188" s="9">
        <f t="shared" si="15"/>
        <v>0.26666666666666666</v>
      </c>
    </row>
    <row r="189" spans="1:11" x14ac:dyDescent="0.2">
      <c r="A189" s="7" t="s">
        <v>486</v>
      </c>
      <c r="B189" s="65">
        <v>7</v>
      </c>
      <c r="C189" s="34">
        <f>IF(B194=0, "-", B189/B194)</f>
        <v>8.6419753086419748E-2</v>
      </c>
      <c r="D189" s="65">
        <v>11</v>
      </c>
      <c r="E189" s="9">
        <f>IF(D194=0, "-", D189/D194)</f>
        <v>0.10784313725490197</v>
      </c>
      <c r="F189" s="81">
        <v>55</v>
      </c>
      <c r="G189" s="34">
        <f>IF(F194=0, "-", F189/F194)</f>
        <v>0.14666666666666667</v>
      </c>
      <c r="H189" s="65">
        <v>36</v>
      </c>
      <c r="I189" s="9">
        <f>IF(H194=0, "-", H189/H194)</f>
        <v>0.10843373493975904</v>
      </c>
      <c r="J189" s="8">
        <f t="shared" si="14"/>
        <v>-0.36363636363636365</v>
      </c>
      <c r="K189" s="9">
        <f t="shared" si="15"/>
        <v>0.52777777777777779</v>
      </c>
    </row>
    <row r="190" spans="1:11" x14ac:dyDescent="0.2">
      <c r="A190" s="7" t="s">
        <v>487</v>
      </c>
      <c r="B190" s="65">
        <v>12</v>
      </c>
      <c r="C190" s="34">
        <f>IF(B194=0, "-", B190/B194)</f>
        <v>0.14814814814814814</v>
      </c>
      <c r="D190" s="65">
        <v>3</v>
      </c>
      <c r="E190" s="9">
        <f>IF(D194=0, "-", D190/D194)</f>
        <v>2.9411764705882353E-2</v>
      </c>
      <c r="F190" s="81">
        <v>48</v>
      </c>
      <c r="G190" s="34">
        <f>IF(F194=0, "-", F190/F194)</f>
        <v>0.128</v>
      </c>
      <c r="H190" s="65">
        <v>14</v>
      </c>
      <c r="I190" s="9">
        <f>IF(H194=0, "-", H190/H194)</f>
        <v>4.2168674698795178E-2</v>
      </c>
      <c r="J190" s="8">
        <f t="shared" si="14"/>
        <v>3</v>
      </c>
      <c r="K190" s="9">
        <f t="shared" si="15"/>
        <v>2.4285714285714284</v>
      </c>
    </row>
    <row r="191" spans="1:11" x14ac:dyDescent="0.2">
      <c r="A191" s="7" t="s">
        <v>488</v>
      </c>
      <c r="B191" s="65">
        <v>23</v>
      </c>
      <c r="C191" s="34">
        <f>IF(B194=0, "-", B191/B194)</f>
        <v>0.2839506172839506</v>
      </c>
      <c r="D191" s="65">
        <v>20</v>
      </c>
      <c r="E191" s="9">
        <f>IF(D194=0, "-", D191/D194)</f>
        <v>0.19607843137254902</v>
      </c>
      <c r="F191" s="81">
        <v>90</v>
      </c>
      <c r="G191" s="34">
        <f>IF(F194=0, "-", F191/F194)</f>
        <v>0.24</v>
      </c>
      <c r="H191" s="65">
        <v>80</v>
      </c>
      <c r="I191" s="9">
        <f>IF(H194=0, "-", H191/H194)</f>
        <v>0.24096385542168675</v>
      </c>
      <c r="J191" s="8">
        <f t="shared" si="14"/>
        <v>0.15</v>
      </c>
      <c r="K191" s="9">
        <f t="shared" si="15"/>
        <v>0.125</v>
      </c>
    </row>
    <row r="192" spans="1:11" x14ac:dyDescent="0.2">
      <c r="A192" s="7" t="s">
        <v>489</v>
      </c>
      <c r="B192" s="65">
        <v>0</v>
      </c>
      <c r="C192" s="34">
        <f>IF(B194=0, "-", B192/B194)</f>
        <v>0</v>
      </c>
      <c r="D192" s="65">
        <v>0</v>
      </c>
      <c r="E192" s="9">
        <f>IF(D194=0, "-", D192/D194)</f>
        <v>0</v>
      </c>
      <c r="F192" s="81">
        <v>2</v>
      </c>
      <c r="G192" s="34">
        <f>IF(F194=0, "-", F192/F194)</f>
        <v>5.3333333333333332E-3</v>
      </c>
      <c r="H192" s="65">
        <v>1</v>
      </c>
      <c r="I192" s="9">
        <f>IF(H194=0, "-", H192/H194)</f>
        <v>3.0120481927710845E-3</v>
      </c>
      <c r="J192" s="8" t="str">
        <f t="shared" si="14"/>
        <v>-</v>
      </c>
      <c r="K192" s="9">
        <f t="shared" si="15"/>
        <v>1</v>
      </c>
    </row>
    <row r="193" spans="1:11" x14ac:dyDescent="0.2">
      <c r="A193" s="2"/>
      <c r="B193" s="68"/>
      <c r="C193" s="33"/>
      <c r="D193" s="68"/>
      <c r="E193" s="6"/>
      <c r="F193" s="82"/>
      <c r="G193" s="33"/>
      <c r="H193" s="68"/>
      <c r="I193" s="6"/>
      <c r="J193" s="5"/>
      <c r="K193" s="6"/>
    </row>
    <row r="194" spans="1:11" s="43" customFormat="1" x14ac:dyDescent="0.2">
      <c r="A194" s="162" t="s">
        <v>610</v>
      </c>
      <c r="B194" s="71">
        <f>SUM(B182:B193)</f>
        <v>81</v>
      </c>
      <c r="C194" s="40">
        <f>B194/25321</f>
        <v>3.1989257928201889E-3</v>
      </c>
      <c r="D194" s="71">
        <f>SUM(D182:D193)</f>
        <v>102</v>
      </c>
      <c r="E194" s="41">
        <f>D194/24634</f>
        <v>4.1406186571405377E-3</v>
      </c>
      <c r="F194" s="77">
        <f>SUM(F182:F193)</f>
        <v>375</v>
      </c>
      <c r="G194" s="42">
        <f>F194/122849</f>
        <v>3.0525279001050068E-3</v>
      </c>
      <c r="H194" s="71">
        <f>SUM(H182:H193)</f>
        <v>332</v>
      </c>
      <c r="I194" s="41">
        <f>H194/91758</f>
        <v>3.6182131258309901E-3</v>
      </c>
      <c r="J194" s="37">
        <f>IF(D194=0, "-", IF((B194-D194)/D194&lt;10, (B194-D194)/D194, "&gt;999%"))</f>
        <v>-0.20588235294117646</v>
      </c>
      <c r="K194" s="38">
        <f>IF(H194=0, "-", IF((F194-H194)/H194&lt;10, (F194-H194)/H194, "&gt;999%"))</f>
        <v>0.12951807228915663</v>
      </c>
    </row>
    <row r="195" spans="1:11" x14ac:dyDescent="0.2">
      <c r="B195" s="83"/>
      <c r="D195" s="83"/>
      <c r="F195" s="83"/>
      <c r="H195" s="83"/>
    </row>
    <row r="196" spans="1:11" s="43" customFormat="1" x14ac:dyDescent="0.2">
      <c r="A196" s="162" t="s">
        <v>609</v>
      </c>
      <c r="B196" s="71">
        <v>443</v>
      </c>
      <c r="C196" s="40">
        <f>B196/25321</f>
        <v>1.749535958295486E-2</v>
      </c>
      <c r="D196" s="71">
        <v>549</v>
      </c>
      <c r="E196" s="41">
        <f>D196/24634</f>
        <v>2.228627100755054E-2</v>
      </c>
      <c r="F196" s="77">
        <v>3656</v>
      </c>
      <c r="G196" s="42">
        <f>F196/122849</f>
        <v>2.9760112007423747E-2</v>
      </c>
      <c r="H196" s="71">
        <v>2348</v>
      </c>
      <c r="I196" s="41">
        <f>H196/91758</f>
        <v>2.5589049456178209E-2</v>
      </c>
      <c r="J196" s="37">
        <f>IF(D196=0, "-", IF((B196-D196)/D196&lt;10, (B196-D196)/D196, "&gt;999%"))</f>
        <v>-0.19307832422586521</v>
      </c>
      <c r="K196" s="38">
        <f>IF(H196=0, "-", IF((F196-H196)/H196&lt;10, (F196-H196)/H196, "&gt;999%"))</f>
        <v>0.55706984667802384</v>
      </c>
    </row>
    <row r="197" spans="1:11" x14ac:dyDescent="0.2">
      <c r="B197" s="83"/>
      <c r="D197" s="83"/>
      <c r="F197" s="83"/>
      <c r="H197" s="83"/>
    </row>
    <row r="198" spans="1:11" x14ac:dyDescent="0.2">
      <c r="A198" s="27" t="s">
        <v>607</v>
      </c>
      <c r="B198" s="71">
        <f>B202-B200</f>
        <v>10542</v>
      </c>
      <c r="C198" s="40">
        <f>B198/25321</f>
        <v>0.41633426799889423</v>
      </c>
      <c r="D198" s="71">
        <f>D202-D200</f>
        <v>9647</v>
      </c>
      <c r="E198" s="41">
        <f>D198/24634</f>
        <v>0.39161321750426242</v>
      </c>
      <c r="F198" s="77">
        <f>F202-F200</f>
        <v>55186</v>
      </c>
      <c r="G198" s="42">
        <f>F198/122849</f>
        <v>0.44921814585385311</v>
      </c>
      <c r="H198" s="71">
        <f>H202-H200</f>
        <v>37277</v>
      </c>
      <c r="I198" s="41">
        <f>H198/91758</f>
        <v>0.40625340569759583</v>
      </c>
      <c r="J198" s="37">
        <f>IF(D198=0, "-", IF((B198-D198)/D198&lt;10, (B198-D198)/D198, "&gt;999%"))</f>
        <v>9.2774955944853327E-2</v>
      </c>
      <c r="K198" s="38">
        <f>IF(H198=0, "-", IF((F198-H198)/H198&lt;10, (F198-H198)/H198, "&gt;999%"))</f>
        <v>0.48043029213724281</v>
      </c>
    </row>
    <row r="199" spans="1:11" x14ac:dyDescent="0.2">
      <c r="A199" s="27"/>
      <c r="B199" s="71"/>
      <c r="C199" s="40"/>
      <c r="D199" s="71"/>
      <c r="E199" s="41"/>
      <c r="F199" s="77"/>
      <c r="G199" s="42"/>
      <c r="H199" s="71"/>
      <c r="I199" s="41"/>
      <c r="J199" s="37"/>
      <c r="K199" s="38"/>
    </row>
    <row r="200" spans="1:11" x14ac:dyDescent="0.2">
      <c r="A200" s="27" t="s">
        <v>608</v>
      </c>
      <c r="B200" s="71">
        <v>1277</v>
      </c>
      <c r="C200" s="40">
        <f>B200/25321</f>
        <v>5.0432447375696063E-2</v>
      </c>
      <c r="D200" s="71">
        <v>1682</v>
      </c>
      <c r="E200" s="41">
        <f>D200/24634</f>
        <v>6.8279613542258671E-2</v>
      </c>
      <c r="F200" s="77">
        <v>6630</v>
      </c>
      <c r="G200" s="42">
        <f>F200/122849</f>
        <v>5.3968693273856526E-2</v>
      </c>
      <c r="H200" s="71">
        <v>5386</v>
      </c>
      <c r="I200" s="41">
        <f>H200/91758</f>
        <v>5.8697879203993115E-2</v>
      </c>
      <c r="J200" s="37">
        <f>IF(D200=0, "-", IF((B200-D200)/D200&lt;10, (B200-D200)/D200, "&gt;999%"))</f>
        <v>-0.2407847800237812</v>
      </c>
      <c r="K200" s="38">
        <f>IF(H200=0, "-", IF((F200-H200)/H200&lt;10, (F200-H200)/H200, "&gt;999%"))</f>
        <v>0.23096917935388042</v>
      </c>
    </row>
    <row r="201" spans="1:11" x14ac:dyDescent="0.2">
      <c r="A201" s="27"/>
      <c r="B201" s="71"/>
      <c r="C201" s="40"/>
      <c r="D201" s="71"/>
      <c r="E201" s="41"/>
      <c r="F201" s="77"/>
      <c r="G201" s="42"/>
      <c r="H201" s="71"/>
      <c r="I201" s="41"/>
      <c r="J201" s="37"/>
      <c r="K201" s="38"/>
    </row>
    <row r="202" spans="1:11" x14ac:dyDescent="0.2">
      <c r="A202" s="27" t="s">
        <v>606</v>
      </c>
      <c r="B202" s="71">
        <v>11819</v>
      </c>
      <c r="C202" s="40">
        <f>B202/25321</f>
        <v>0.46676671537459025</v>
      </c>
      <c r="D202" s="71">
        <v>11329</v>
      </c>
      <c r="E202" s="41">
        <f>D202/24634</f>
        <v>0.45989283104652107</v>
      </c>
      <c r="F202" s="77">
        <v>61816</v>
      </c>
      <c r="G202" s="42">
        <f>F202/122849</f>
        <v>0.50318683912770967</v>
      </c>
      <c r="H202" s="71">
        <v>42663</v>
      </c>
      <c r="I202" s="41">
        <f>H202/91758</f>
        <v>0.46495128490158893</v>
      </c>
      <c r="J202" s="37">
        <f>IF(D202=0, "-", IF((B202-D202)/D202&lt;10, (B202-D202)/D202, "&gt;999%"))</f>
        <v>4.3251831582663963E-2</v>
      </c>
      <c r="K202" s="38">
        <f>IF(H202=0, "-", IF((F202-H202)/H202&lt;10, (F202-H202)/H202, "&gt;999%"))</f>
        <v>0.44893701802498653</v>
      </c>
    </row>
  </sheetData>
  <mergeCells count="37">
    <mergeCell ref="B1:K1"/>
    <mergeCell ref="B2:K2"/>
    <mergeCell ref="B173:E173"/>
    <mergeCell ref="F173:I173"/>
    <mergeCell ref="J173:K173"/>
    <mergeCell ref="B174:C174"/>
    <mergeCell ref="D174:E174"/>
    <mergeCell ref="F174:G174"/>
    <mergeCell ref="H174:I174"/>
    <mergeCell ref="B118:E118"/>
    <mergeCell ref="F118:I118"/>
    <mergeCell ref="J118:K118"/>
    <mergeCell ref="B119:C119"/>
    <mergeCell ref="D119:E119"/>
    <mergeCell ref="F119:G119"/>
    <mergeCell ref="H119:I119"/>
    <mergeCell ref="B72:E72"/>
    <mergeCell ref="F72:I72"/>
    <mergeCell ref="J72:K72"/>
    <mergeCell ref="B73:C73"/>
    <mergeCell ref="D73:E73"/>
    <mergeCell ref="F73:G73"/>
    <mergeCell ref="H73:I73"/>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53" max="16383" man="1"/>
    <brk id="116" max="16383" man="1"/>
    <brk id="172" max="16383" man="1"/>
    <brk id="20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634</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0</v>
      </c>
      <c r="C7" s="39">
        <f>IF(B48=0, "-", B7/B48)</f>
        <v>0</v>
      </c>
      <c r="D7" s="65">
        <v>0</v>
      </c>
      <c r="E7" s="21">
        <f>IF(D48=0, "-", D7/D48)</f>
        <v>0</v>
      </c>
      <c r="F7" s="81">
        <v>2</v>
      </c>
      <c r="G7" s="39">
        <f>IF(F48=0, "-", F7/F48)</f>
        <v>3.2354083085285365E-5</v>
      </c>
      <c r="H7" s="65">
        <v>1</v>
      </c>
      <c r="I7" s="21">
        <f>IF(H48=0, "-", H7/H48)</f>
        <v>2.3439514333263016E-5</v>
      </c>
      <c r="J7" s="20" t="str">
        <f t="shared" ref="J7:J46" si="0">IF(D7=0, "-", IF((B7-D7)/D7&lt;10, (B7-D7)/D7, "&gt;999%"))</f>
        <v>-</v>
      </c>
      <c r="K7" s="21">
        <f t="shared" ref="K7:K46" si="1">IF(H7=0, "-", IF((F7-H7)/H7&lt;10, (F7-H7)/H7, "&gt;999%"))</f>
        <v>1</v>
      </c>
    </row>
    <row r="8" spans="1:11" x14ac:dyDescent="0.2">
      <c r="A8" s="7" t="s">
        <v>33</v>
      </c>
      <c r="B8" s="65">
        <v>1</v>
      </c>
      <c r="C8" s="39">
        <f>IF(B48=0, "-", B8/B48)</f>
        <v>8.4609527032743892E-5</v>
      </c>
      <c r="D8" s="65">
        <v>0</v>
      </c>
      <c r="E8" s="21">
        <f>IF(D48=0, "-", D8/D48)</f>
        <v>0</v>
      </c>
      <c r="F8" s="81">
        <v>11</v>
      </c>
      <c r="G8" s="39">
        <f>IF(F48=0, "-", F8/F48)</f>
        <v>1.7794745696906949E-4</v>
      </c>
      <c r="H8" s="65">
        <v>0</v>
      </c>
      <c r="I8" s="21">
        <f>IF(H48=0, "-", H8/H48)</f>
        <v>0</v>
      </c>
      <c r="J8" s="20" t="str">
        <f t="shared" si="0"/>
        <v>-</v>
      </c>
      <c r="K8" s="21" t="str">
        <f t="shared" si="1"/>
        <v>-</v>
      </c>
    </row>
    <row r="9" spans="1:11" x14ac:dyDescent="0.2">
      <c r="A9" s="7" t="s">
        <v>34</v>
      </c>
      <c r="B9" s="65">
        <v>197</v>
      </c>
      <c r="C9" s="39">
        <f>IF(B48=0, "-", B9/B48)</f>
        <v>1.6668076825450545E-2</v>
      </c>
      <c r="D9" s="65">
        <v>223</v>
      </c>
      <c r="E9" s="21">
        <f>IF(D48=0, "-", D9/D48)</f>
        <v>1.9683996822314413E-2</v>
      </c>
      <c r="F9" s="81">
        <v>1135</v>
      </c>
      <c r="G9" s="39">
        <f>IF(F48=0, "-", F9/F48)</f>
        <v>1.8360942150899444E-2</v>
      </c>
      <c r="H9" s="65">
        <v>745</v>
      </c>
      <c r="I9" s="21">
        <f>IF(H48=0, "-", H9/H48)</f>
        <v>1.7462438178280946E-2</v>
      </c>
      <c r="J9" s="20">
        <f t="shared" si="0"/>
        <v>-0.11659192825112108</v>
      </c>
      <c r="K9" s="21">
        <f t="shared" si="1"/>
        <v>0.52348993288590606</v>
      </c>
    </row>
    <row r="10" spans="1:11" x14ac:dyDescent="0.2">
      <c r="A10" s="7" t="s">
        <v>35</v>
      </c>
      <c r="B10" s="65">
        <v>0</v>
      </c>
      <c r="C10" s="39">
        <f>IF(B48=0, "-", B10/B48)</f>
        <v>0</v>
      </c>
      <c r="D10" s="65">
        <v>2</v>
      </c>
      <c r="E10" s="21">
        <f>IF(D48=0, "-", D10/D48)</f>
        <v>1.7653808809250596E-4</v>
      </c>
      <c r="F10" s="81">
        <v>7</v>
      </c>
      <c r="G10" s="39">
        <f>IF(F48=0, "-", F10/F48)</f>
        <v>1.1323929079849877E-4</v>
      </c>
      <c r="H10" s="65">
        <v>5</v>
      </c>
      <c r="I10" s="21">
        <f>IF(H48=0, "-", H10/H48)</f>
        <v>1.1719757166631507E-4</v>
      </c>
      <c r="J10" s="20">
        <f t="shared" si="0"/>
        <v>-1</v>
      </c>
      <c r="K10" s="21">
        <f t="shared" si="1"/>
        <v>0.4</v>
      </c>
    </row>
    <row r="11" spans="1:11" x14ac:dyDescent="0.2">
      <c r="A11" s="7" t="s">
        <v>36</v>
      </c>
      <c r="B11" s="65">
        <v>194</v>
      </c>
      <c r="C11" s="39">
        <f>IF(B48=0, "-", B11/B48)</f>
        <v>1.6414248244352315E-2</v>
      </c>
      <c r="D11" s="65">
        <v>264</v>
      </c>
      <c r="E11" s="21">
        <f>IF(D48=0, "-", D11/D48)</f>
        <v>2.3303027628210786E-2</v>
      </c>
      <c r="F11" s="81">
        <v>1140</v>
      </c>
      <c r="G11" s="39">
        <f>IF(F48=0, "-", F11/F48)</f>
        <v>1.8441827358612658E-2</v>
      </c>
      <c r="H11" s="65">
        <v>1067</v>
      </c>
      <c r="I11" s="21">
        <f>IF(H48=0, "-", H11/H48)</f>
        <v>2.5009961793591638E-2</v>
      </c>
      <c r="J11" s="20">
        <f t="shared" si="0"/>
        <v>-0.26515151515151514</v>
      </c>
      <c r="K11" s="21">
        <f t="shared" si="1"/>
        <v>6.8416119962511721E-2</v>
      </c>
    </row>
    <row r="12" spans="1:11" x14ac:dyDescent="0.2">
      <c r="A12" s="7" t="s">
        <v>39</v>
      </c>
      <c r="B12" s="65">
        <v>0</v>
      </c>
      <c r="C12" s="39">
        <f>IF(B48=0, "-", B12/B48)</f>
        <v>0</v>
      </c>
      <c r="D12" s="65">
        <v>3</v>
      </c>
      <c r="E12" s="21">
        <f>IF(D48=0, "-", D12/D48)</f>
        <v>2.6480713213875896E-4</v>
      </c>
      <c r="F12" s="81">
        <v>1</v>
      </c>
      <c r="G12" s="39">
        <f>IF(F48=0, "-", F12/F48)</f>
        <v>1.6177041542642682E-5</v>
      </c>
      <c r="H12" s="65">
        <v>7</v>
      </c>
      <c r="I12" s="21">
        <f>IF(H48=0, "-", H12/H48)</f>
        <v>1.6407660033284112E-4</v>
      </c>
      <c r="J12" s="20">
        <f t="shared" si="0"/>
        <v>-1</v>
      </c>
      <c r="K12" s="21">
        <f t="shared" si="1"/>
        <v>-0.8571428571428571</v>
      </c>
    </row>
    <row r="13" spans="1:11" x14ac:dyDescent="0.2">
      <c r="A13" s="7" t="s">
        <v>43</v>
      </c>
      <c r="B13" s="65">
        <v>0</v>
      </c>
      <c r="C13" s="39">
        <f>IF(B48=0, "-", B13/B48)</f>
        <v>0</v>
      </c>
      <c r="D13" s="65">
        <v>0</v>
      </c>
      <c r="E13" s="21">
        <f>IF(D48=0, "-", D13/D48)</f>
        <v>0</v>
      </c>
      <c r="F13" s="81">
        <v>0</v>
      </c>
      <c r="G13" s="39">
        <f>IF(F48=0, "-", F13/F48)</f>
        <v>0</v>
      </c>
      <c r="H13" s="65">
        <v>2</v>
      </c>
      <c r="I13" s="21">
        <f>IF(H48=0, "-", H13/H48)</f>
        <v>4.6879028666526031E-5</v>
      </c>
      <c r="J13" s="20" t="str">
        <f t="shared" si="0"/>
        <v>-</v>
      </c>
      <c r="K13" s="21">
        <f t="shared" si="1"/>
        <v>-1</v>
      </c>
    </row>
    <row r="14" spans="1:11" x14ac:dyDescent="0.2">
      <c r="A14" s="7" t="s">
        <v>45</v>
      </c>
      <c r="B14" s="65">
        <v>218</v>
      </c>
      <c r="C14" s="39">
        <f>IF(B48=0, "-", B14/B48)</f>
        <v>1.8444876893138167E-2</v>
      </c>
      <c r="D14" s="65">
        <v>177</v>
      </c>
      <c r="E14" s="21">
        <f>IF(D48=0, "-", D14/D48)</f>
        <v>1.5623620796186777E-2</v>
      </c>
      <c r="F14" s="81">
        <v>1253</v>
      </c>
      <c r="G14" s="39">
        <f>IF(F48=0, "-", F14/F48)</f>
        <v>2.0269833052931278E-2</v>
      </c>
      <c r="H14" s="65">
        <v>762</v>
      </c>
      <c r="I14" s="21">
        <f>IF(H48=0, "-", H14/H48)</f>
        <v>1.7860909921946416E-2</v>
      </c>
      <c r="J14" s="20">
        <f t="shared" si="0"/>
        <v>0.23163841807909605</v>
      </c>
      <c r="K14" s="21">
        <f t="shared" si="1"/>
        <v>0.64435695538057747</v>
      </c>
    </row>
    <row r="15" spans="1:11" x14ac:dyDescent="0.2">
      <c r="A15" s="7" t="s">
        <v>48</v>
      </c>
      <c r="B15" s="65">
        <v>2</v>
      </c>
      <c r="C15" s="39">
        <f>IF(B48=0, "-", B15/B48)</f>
        <v>1.6921905406548778E-4</v>
      </c>
      <c r="D15" s="65">
        <v>0</v>
      </c>
      <c r="E15" s="21">
        <f>IF(D48=0, "-", D15/D48)</f>
        <v>0</v>
      </c>
      <c r="F15" s="81">
        <v>16</v>
      </c>
      <c r="G15" s="39">
        <f>IF(F48=0, "-", F15/F48)</f>
        <v>2.5883266468228292E-4</v>
      </c>
      <c r="H15" s="65">
        <v>0</v>
      </c>
      <c r="I15" s="21">
        <f>IF(H48=0, "-", H15/H48)</f>
        <v>0</v>
      </c>
      <c r="J15" s="20" t="str">
        <f t="shared" si="0"/>
        <v>-</v>
      </c>
      <c r="K15" s="21" t="str">
        <f t="shared" si="1"/>
        <v>-</v>
      </c>
    </row>
    <row r="16" spans="1:11" x14ac:dyDescent="0.2">
      <c r="A16" s="7" t="s">
        <v>49</v>
      </c>
      <c r="B16" s="65">
        <v>346</v>
      </c>
      <c r="C16" s="39">
        <f>IF(B48=0, "-", B16/B48)</f>
        <v>2.9274896353329385E-2</v>
      </c>
      <c r="D16" s="65">
        <v>109</v>
      </c>
      <c r="E16" s="21">
        <f>IF(D48=0, "-", D16/D48)</f>
        <v>9.6213258010415751E-3</v>
      </c>
      <c r="F16" s="81">
        <v>1208</v>
      </c>
      <c r="G16" s="39">
        <f>IF(F48=0, "-", F16/F48)</f>
        <v>1.954186618351236E-2</v>
      </c>
      <c r="H16" s="65">
        <v>393</v>
      </c>
      <c r="I16" s="21">
        <f>IF(H48=0, "-", H16/H48)</f>
        <v>9.2117291329723641E-3</v>
      </c>
      <c r="J16" s="20">
        <f t="shared" si="0"/>
        <v>2.1743119266055047</v>
      </c>
      <c r="K16" s="21">
        <f t="shared" si="1"/>
        <v>2.0737913486005088</v>
      </c>
    </row>
    <row r="17" spans="1:11" x14ac:dyDescent="0.2">
      <c r="A17" s="7" t="s">
        <v>51</v>
      </c>
      <c r="B17" s="65">
        <v>0</v>
      </c>
      <c r="C17" s="39">
        <f>IF(B48=0, "-", B17/B48)</f>
        <v>0</v>
      </c>
      <c r="D17" s="65">
        <v>201</v>
      </c>
      <c r="E17" s="21">
        <f>IF(D48=0, "-", D17/D48)</f>
        <v>1.7742077853296848E-2</v>
      </c>
      <c r="F17" s="81">
        <v>0</v>
      </c>
      <c r="G17" s="39">
        <f>IF(F48=0, "-", F17/F48)</f>
        <v>0</v>
      </c>
      <c r="H17" s="65">
        <v>1045</v>
      </c>
      <c r="I17" s="21">
        <f>IF(H48=0, "-", H17/H48)</f>
        <v>2.4494292478259849E-2</v>
      </c>
      <c r="J17" s="20">
        <f t="shared" si="0"/>
        <v>-1</v>
      </c>
      <c r="K17" s="21">
        <f t="shared" si="1"/>
        <v>-1</v>
      </c>
    </row>
    <row r="18" spans="1:11" x14ac:dyDescent="0.2">
      <c r="A18" s="7" t="s">
        <v>52</v>
      </c>
      <c r="B18" s="65">
        <v>133</v>
      </c>
      <c r="C18" s="39">
        <f>IF(B48=0, "-", B18/B48)</f>
        <v>1.1253067095354938E-2</v>
      </c>
      <c r="D18" s="65">
        <v>477</v>
      </c>
      <c r="E18" s="21">
        <f>IF(D48=0, "-", D18/D48)</f>
        <v>4.2104334010062673E-2</v>
      </c>
      <c r="F18" s="81">
        <v>1478</v>
      </c>
      <c r="G18" s="39">
        <f>IF(F48=0, "-", F18/F48)</f>
        <v>2.3909667400025883E-2</v>
      </c>
      <c r="H18" s="65">
        <v>1949</v>
      </c>
      <c r="I18" s="21">
        <f>IF(H48=0, "-", H18/H48)</f>
        <v>4.5683613435529617E-2</v>
      </c>
      <c r="J18" s="20">
        <f t="shared" si="0"/>
        <v>-0.72117400419287214</v>
      </c>
      <c r="K18" s="21">
        <f t="shared" si="1"/>
        <v>-0.24166239096972805</v>
      </c>
    </row>
    <row r="19" spans="1:11" x14ac:dyDescent="0.2">
      <c r="A19" s="7" t="s">
        <v>53</v>
      </c>
      <c r="B19" s="65">
        <v>1050</v>
      </c>
      <c r="C19" s="39">
        <f>IF(B48=0, "-", B19/B48)</f>
        <v>8.8840003384381083E-2</v>
      </c>
      <c r="D19" s="65">
        <v>1058</v>
      </c>
      <c r="E19" s="21">
        <f>IF(D48=0, "-", D19/D48)</f>
        <v>9.3388648600935653E-2</v>
      </c>
      <c r="F19" s="81">
        <v>5749</v>
      </c>
      <c r="G19" s="39">
        <f>IF(F48=0, "-", F19/F48)</f>
        <v>9.3001811828652775E-2</v>
      </c>
      <c r="H19" s="65">
        <v>3741</v>
      </c>
      <c r="I19" s="21">
        <f>IF(H48=0, "-", H19/H48)</f>
        <v>8.7687223120736943E-2</v>
      </c>
      <c r="J19" s="20">
        <f t="shared" si="0"/>
        <v>-7.5614366729678641E-3</v>
      </c>
      <c r="K19" s="21">
        <f t="shared" si="1"/>
        <v>0.5367548783747661</v>
      </c>
    </row>
    <row r="20" spans="1:11" x14ac:dyDescent="0.2">
      <c r="A20" s="7" t="s">
        <v>55</v>
      </c>
      <c r="B20" s="65">
        <v>0</v>
      </c>
      <c r="C20" s="39">
        <f>IF(B48=0, "-", B20/B48)</f>
        <v>0</v>
      </c>
      <c r="D20" s="65">
        <v>0</v>
      </c>
      <c r="E20" s="21">
        <f>IF(D48=0, "-", D20/D48)</f>
        <v>0</v>
      </c>
      <c r="F20" s="81">
        <v>0</v>
      </c>
      <c r="G20" s="39">
        <f>IF(F48=0, "-", F20/F48)</f>
        <v>0</v>
      </c>
      <c r="H20" s="65">
        <v>1</v>
      </c>
      <c r="I20" s="21">
        <f>IF(H48=0, "-", H20/H48)</f>
        <v>2.3439514333263016E-5</v>
      </c>
      <c r="J20" s="20" t="str">
        <f t="shared" si="0"/>
        <v>-</v>
      </c>
      <c r="K20" s="21">
        <f t="shared" si="1"/>
        <v>-1</v>
      </c>
    </row>
    <row r="21" spans="1:11" x14ac:dyDescent="0.2">
      <c r="A21" s="7" t="s">
        <v>58</v>
      </c>
      <c r="B21" s="65">
        <v>291</v>
      </c>
      <c r="C21" s="39">
        <f>IF(B48=0, "-", B21/B48)</f>
        <v>2.462137236652847E-2</v>
      </c>
      <c r="D21" s="65">
        <v>331</v>
      </c>
      <c r="E21" s="21">
        <f>IF(D48=0, "-", D21/D48)</f>
        <v>2.9217053579309735E-2</v>
      </c>
      <c r="F21" s="81">
        <v>1537</v>
      </c>
      <c r="G21" s="39">
        <f>IF(F48=0, "-", F21/F48)</f>
        <v>2.48641128510418E-2</v>
      </c>
      <c r="H21" s="65">
        <v>1097</v>
      </c>
      <c r="I21" s="21">
        <f>IF(H48=0, "-", H21/H48)</f>
        <v>2.5713147223589528E-2</v>
      </c>
      <c r="J21" s="20">
        <f t="shared" si="0"/>
        <v>-0.12084592145015106</v>
      </c>
      <c r="K21" s="21">
        <f t="shared" si="1"/>
        <v>0.40109389243391069</v>
      </c>
    </row>
    <row r="22" spans="1:11" x14ac:dyDescent="0.2">
      <c r="A22" s="7" t="s">
        <v>61</v>
      </c>
      <c r="B22" s="65">
        <v>35</v>
      </c>
      <c r="C22" s="39">
        <f>IF(B48=0, "-", B22/B48)</f>
        <v>2.9613334461460359E-3</v>
      </c>
      <c r="D22" s="65">
        <v>40</v>
      </c>
      <c r="E22" s="21">
        <f>IF(D48=0, "-", D22/D48)</f>
        <v>3.5307617618501193E-3</v>
      </c>
      <c r="F22" s="81">
        <v>109</v>
      </c>
      <c r="G22" s="39">
        <f>IF(F48=0, "-", F22/F48)</f>
        <v>1.7632975281480522E-3</v>
      </c>
      <c r="H22" s="65">
        <v>134</v>
      </c>
      <c r="I22" s="21">
        <f>IF(H48=0, "-", H22/H48)</f>
        <v>3.140894920657244E-3</v>
      </c>
      <c r="J22" s="20">
        <f t="shared" si="0"/>
        <v>-0.125</v>
      </c>
      <c r="K22" s="21">
        <f t="shared" si="1"/>
        <v>-0.18656716417910449</v>
      </c>
    </row>
    <row r="23" spans="1:11" x14ac:dyDescent="0.2">
      <c r="A23" s="7" t="s">
        <v>62</v>
      </c>
      <c r="B23" s="65">
        <v>172</v>
      </c>
      <c r="C23" s="39">
        <f>IF(B48=0, "-", B23/B48)</f>
        <v>1.4552838649631949E-2</v>
      </c>
      <c r="D23" s="65">
        <v>118</v>
      </c>
      <c r="E23" s="21">
        <f>IF(D48=0, "-", D23/D48)</f>
        <v>1.0415747197457852E-2</v>
      </c>
      <c r="F23" s="81">
        <v>788</v>
      </c>
      <c r="G23" s="39">
        <f>IF(F48=0, "-", F23/F48)</f>
        <v>1.2747508735602433E-2</v>
      </c>
      <c r="H23" s="65">
        <v>371</v>
      </c>
      <c r="I23" s="21">
        <f>IF(H48=0, "-", H23/H48)</f>
        <v>8.6960598176405793E-3</v>
      </c>
      <c r="J23" s="20">
        <f t="shared" si="0"/>
        <v>0.4576271186440678</v>
      </c>
      <c r="K23" s="21">
        <f t="shared" si="1"/>
        <v>1.1239892183288409</v>
      </c>
    </row>
    <row r="24" spans="1:11" x14ac:dyDescent="0.2">
      <c r="A24" s="7" t="s">
        <v>64</v>
      </c>
      <c r="B24" s="65">
        <v>600</v>
      </c>
      <c r="C24" s="39">
        <f>IF(B48=0, "-", B24/B48)</f>
        <v>5.0765716219646331E-2</v>
      </c>
      <c r="D24" s="65">
        <v>376</v>
      </c>
      <c r="E24" s="21">
        <f>IF(D48=0, "-", D24/D48)</f>
        <v>3.3189160561391123E-2</v>
      </c>
      <c r="F24" s="81">
        <v>2958</v>
      </c>
      <c r="G24" s="39">
        <f>IF(F48=0, "-", F24/F48)</f>
        <v>4.7851688883137053E-2</v>
      </c>
      <c r="H24" s="65">
        <v>1636</v>
      </c>
      <c r="I24" s="21">
        <f>IF(H48=0, "-", H24/H48)</f>
        <v>3.8347045449218291E-2</v>
      </c>
      <c r="J24" s="20">
        <f t="shared" si="0"/>
        <v>0.5957446808510638</v>
      </c>
      <c r="K24" s="21">
        <f t="shared" si="1"/>
        <v>0.80806845965770169</v>
      </c>
    </row>
    <row r="25" spans="1:11" x14ac:dyDescent="0.2">
      <c r="A25" s="7" t="s">
        <v>65</v>
      </c>
      <c r="B25" s="65">
        <v>3</v>
      </c>
      <c r="C25" s="39">
        <f>IF(B48=0, "-", B25/B48)</f>
        <v>2.5382858109823165E-4</v>
      </c>
      <c r="D25" s="65">
        <v>0</v>
      </c>
      <c r="E25" s="21">
        <f>IF(D48=0, "-", D25/D48)</f>
        <v>0</v>
      </c>
      <c r="F25" s="81">
        <v>9</v>
      </c>
      <c r="G25" s="39">
        <f>IF(F48=0, "-", F25/F48)</f>
        <v>1.4559337388378414E-4</v>
      </c>
      <c r="H25" s="65">
        <v>5</v>
      </c>
      <c r="I25" s="21">
        <f>IF(H48=0, "-", H25/H48)</f>
        <v>1.1719757166631507E-4</v>
      </c>
      <c r="J25" s="20" t="str">
        <f t="shared" si="0"/>
        <v>-</v>
      </c>
      <c r="K25" s="21">
        <f t="shared" si="1"/>
        <v>0.8</v>
      </c>
    </row>
    <row r="26" spans="1:11" x14ac:dyDescent="0.2">
      <c r="A26" s="7" t="s">
        <v>66</v>
      </c>
      <c r="B26" s="65">
        <v>172</v>
      </c>
      <c r="C26" s="39">
        <f>IF(B48=0, "-", B26/B48)</f>
        <v>1.4552838649631949E-2</v>
      </c>
      <c r="D26" s="65">
        <v>219</v>
      </c>
      <c r="E26" s="21">
        <f>IF(D48=0, "-", D26/D48)</f>
        <v>1.9330920646129401E-2</v>
      </c>
      <c r="F26" s="81">
        <v>742</v>
      </c>
      <c r="G26" s="39">
        <f>IF(F48=0, "-", F26/F48)</f>
        <v>1.200336482464087E-2</v>
      </c>
      <c r="H26" s="65">
        <v>634</v>
      </c>
      <c r="I26" s="21">
        <f>IF(H48=0, "-", H26/H48)</f>
        <v>1.4860652087288751E-2</v>
      </c>
      <c r="J26" s="20">
        <f t="shared" si="0"/>
        <v>-0.21461187214611871</v>
      </c>
      <c r="K26" s="21">
        <f t="shared" si="1"/>
        <v>0.17034700315457413</v>
      </c>
    </row>
    <row r="27" spans="1:11" x14ac:dyDescent="0.2">
      <c r="A27" s="7" t="s">
        <v>67</v>
      </c>
      <c r="B27" s="65">
        <v>59</v>
      </c>
      <c r="C27" s="39">
        <f>IF(B48=0, "-", B27/B48)</f>
        <v>4.9919620949318896E-3</v>
      </c>
      <c r="D27" s="65">
        <v>16</v>
      </c>
      <c r="E27" s="21">
        <f>IF(D48=0, "-", D27/D48)</f>
        <v>1.4123047047400476E-3</v>
      </c>
      <c r="F27" s="81">
        <v>190</v>
      </c>
      <c r="G27" s="39">
        <f>IF(F48=0, "-", F27/F48)</f>
        <v>3.0736378931021094E-3</v>
      </c>
      <c r="H27" s="65">
        <v>32</v>
      </c>
      <c r="I27" s="21">
        <f>IF(H48=0, "-", H27/H48)</f>
        <v>7.500644586644165E-4</v>
      </c>
      <c r="J27" s="20">
        <f t="shared" si="0"/>
        <v>2.6875</v>
      </c>
      <c r="K27" s="21">
        <f t="shared" si="1"/>
        <v>4.9375</v>
      </c>
    </row>
    <row r="28" spans="1:11" x14ac:dyDescent="0.2">
      <c r="A28" s="7" t="s">
        <v>68</v>
      </c>
      <c r="B28" s="65">
        <v>129</v>
      </c>
      <c r="C28" s="39">
        <f>IF(B48=0, "-", B28/B48)</f>
        <v>1.0914628987223961E-2</v>
      </c>
      <c r="D28" s="65">
        <v>236</v>
      </c>
      <c r="E28" s="21">
        <f>IF(D48=0, "-", D28/D48)</f>
        <v>2.0831494394915703E-2</v>
      </c>
      <c r="F28" s="81">
        <v>733</v>
      </c>
      <c r="G28" s="39">
        <f>IF(F48=0, "-", F28/F48)</f>
        <v>1.1857771450757086E-2</v>
      </c>
      <c r="H28" s="65">
        <v>691</v>
      </c>
      <c r="I28" s="21">
        <f>IF(H48=0, "-", H28/H48)</f>
        <v>1.6196704404284744E-2</v>
      </c>
      <c r="J28" s="20">
        <f t="shared" si="0"/>
        <v>-0.45338983050847459</v>
      </c>
      <c r="K28" s="21">
        <f t="shared" si="1"/>
        <v>6.0781476121562955E-2</v>
      </c>
    </row>
    <row r="29" spans="1:11" x14ac:dyDescent="0.2">
      <c r="A29" s="7" t="s">
        <v>72</v>
      </c>
      <c r="B29" s="65">
        <v>12</v>
      </c>
      <c r="C29" s="39">
        <f>IF(B48=0, "-", B29/B48)</f>
        <v>1.0153143243929266E-3</v>
      </c>
      <c r="D29" s="65">
        <v>6</v>
      </c>
      <c r="E29" s="21">
        <f>IF(D48=0, "-", D29/D48)</f>
        <v>5.2961426427751792E-4</v>
      </c>
      <c r="F29" s="81">
        <v>36</v>
      </c>
      <c r="G29" s="39">
        <f>IF(F48=0, "-", F29/F48)</f>
        <v>5.8237349553513654E-4</v>
      </c>
      <c r="H29" s="65">
        <v>22</v>
      </c>
      <c r="I29" s="21">
        <f>IF(H48=0, "-", H29/H48)</f>
        <v>5.1566931533178636E-4</v>
      </c>
      <c r="J29" s="20">
        <f t="shared" si="0"/>
        <v>1</v>
      </c>
      <c r="K29" s="21">
        <f t="shared" si="1"/>
        <v>0.63636363636363635</v>
      </c>
    </row>
    <row r="30" spans="1:11" x14ac:dyDescent="0.2">
      <c r="A30" s="7" t="s">
        <v>73</v>
      </c>
      <c r="B30" s="65">
        <v>1593</v>
      </c>
      <c r="C30" s="39">
        <f>IF(B48=0, "-", B30/B48)</f>
        <v>0.13478297656316102</v>
      </c>
      <c r="D30" s="65">
        <v>1262</v>
      </c>
      <c r="E30" s="21">
        <f>IF(D48=0, "-", D30/D48)</f>
        <v>0.11139553358637126</v>
      </c>
      <c r="F30" s="81">
        <v>8531</v>
      </c>
      <c r="G30" s="39">
        <f>IF(F48=0, "-", F30/F48)</f>
        <v>0.13800634140028473</v>
      </c>
      <c r="H30" s="65">
        <v>5094</v>
      </c>
      <c r="I30" s="21">
        <f>IF(H48=0, "-", H30/H48)</f>
        <v>0.11940088601364179</v>
      </c>
      <c r="J30" s="20">
        <f t="shared" si="0"/>
        <v>0.26228209191759111</v>
      </c>
      <c r="K30" s="21">
        <f t="shared" si="1"/>
        <v>0.67471535139379657</v>
      </c>
    </row>
    <row r="31" spans="1:11" x14ac:dyDescent="0.2">
      <c r="A31" s="7" t="s">
        <v>75</v>
      </c>
      <c r="B31" s="65">
        <v>257</v>
      </c>
      <c r="C31" s="39">
        <f>IF(B48=0, "-", B31/B48)</f>
        <v>2.174464844741518E-2</v>
      </c>
      <c r="D31" s="65">
        <v>362</v>
      </c>
      <c r="E31" s="21">
        <f>IF(D48=0, "-", D31/D48)</f>
        <v>3.1953393944743579E-2</v>
      </c>
      <c r="F31" s="81">
        <v>1334</v>
      </c>
      <c r="G31" s="39">
        <f>IF(F48=0, "-", F31/F48)</f>
        <v>2.1580173417885339E-2</v>
      </c>
      <c r="H31" s="65">
        <v>1088</v>
      </c>
      <c r="I31" s="21">
        <f>IF(H48=0, "-", H31/H48)</f>
        <v>2.5502191594590159E-2</v>
      </c>
      <c r="J31" s="20">
        <f t="shared" si="0"/>
        <v>-0.29005524861878451</v>
      </c>
      <c r="K31" s="21">
        <f t="shared" si="1"/>
        <v>0.22610294117647059</v>
      </c>
    </row>
    <row r="32" spans="1:11" x14ac:dyDescent="0.2">
      <c r="A32" s="7" t="s">
        <v>78</v>
      </c>
      <c r="B32" s="65">
        <v>909</v>
      </c>
      <c r="C32" s="39">
        <f>IF(B48=0, "-", B32/B48)</f>
        <v>7.69100600727642E-2</v>
      </c>
      <c r="D32" s="65">
        <v>171</v>
      </c>
      <c r="E32" s="21">
        <f>IF(D48=0, "-", D32/D48)</f>
        <v>1.509400653190926E-2</v>
      </c>
      <c r="F32" s="81">
        <v>3146</v>
      </c>
      <c r="G32" s="39">
        <f>IF(F48=0, "-", F32/F48)</f>
        <v>5.0892972693153876E-2</v>
      </c>
      <c r="H32" s="65">
        <v>643</v>
      </c>
      <c r="I32" s="21">
        <f>IF(H48=0, "-", H32/H48)</f>
        <v>1.5071607716288118E-2</v>
      </c>
      <c r="J32" s="20">
        <f t="shared" si="0"/>
        <v>4.3157894736842106</v>
      </c>
      <c r="K32" s="21">
        <f t="shared" si="1"/>
        <v>3.8926905132192844</v>
      </c>
    </row>
    <row r="33" spans="1:11" x14ac:dyDescent="0.2">
      <c r="A33" s="7" t="s">
        <v>79</v>
      </c>
      <c r="B33" s="65">
        <v>41</v>
      </c>
      <c r="C33" s="39">
        <f>IF(B48=0, "-", B33/B48)</f>
        <v>3.4689906083424996E-3</v>
      </c>
      <c r="D33" s="65">
        <v>52</v>
      </c>
      <c r="E33" s="21">
        <f>IF(D48=0, "-", D33/D48)</f>
        <v>4.5899902904051552E-3</v>
      </c>
      <c r="F33" s="81">
        <v>204</v>
      </c>
      <c r="G33" s="39">
        <f>IF(F48=0, "-", F33/F48)</f>
        <v>3.3001164746991069E-3</v>
      </c>
      <c r="H33" s="65">
        <v>151</v>
      </c>
      <c r="I33" s="21">
        <f>IF(H48=0, "-", H33/H48)</f>
        <v>3.5393666643227153E-3</v>
      </c>
      <c r="J33" s="20">
        <f t="shared" si="0"/>
        <v>-0.21153846153846154</v>
      </c>
      <c r="K33" s="21">
        <f t="shared" si="1"/>
        <v>0.35099337748344372</v>
      </c>
    </row>
    <row r="34" spans="1:11" x14ac:dyDescent="0.2">
      <c r="A34" s="7" t="s">
        <v>80</v>
      </c>
      <c r="B34" s="65">
        <v>646</v>
      </c>
      <c r="C34" s="39">
        <f>IF(B48=0, "-", B34/B48)</f>
        <v>5.4657754463152554E-2</v>
      </c>
      <c r="D34" s="65">
        <v>1302</v>
      </c>
      <c r="E34" s="21">
        <f>IF(D48=0, "-", D34/D48)</f>
        <v>0.11492629534822138</v>
      </c>
      <c r="F34" s="81">
        <v>5464</v>
      </c>
      <c r="G34" s="39">
        <f>IF(F48=0, "-", F34/F48)</f>
        <v>8.839135498899961E-2</v>
      </c>
      <c r="H34" s="65">
        <v>5037</v>
      </c>
      <c r="I34" s="21">
        <f>IF(H48=0, "-", H34/H48)</f>
        <v>0.1180648336966458</v>
      </c>
      <c r="J34" s="20">
        <f t="shared" si="0"/>
        <v>-0.50384024577572961</v>
      </c>
      <c r="K34" s="21">
        <f t="shared" si="1"/>
        <v>8.4772682152074647E-2</v>
      </c>
    </row>
    <row r="35" spans="1:11" x14ac:dyDescent="0.2">
      <c r="A35" s="7" t="s">
        <v>82</v>
      </c>
      <c r="B35" s="65">
        <v>441</v>
      </c>
      <c r="C35" s="39">
        <f>IF(B48=0, "-", B35/B48)</f>
        <v>3.7312801421440056E-2</v>
      </c>
      <c r="D35" s="65">
        <v>547</v>
      </c>
      <c r="E35" s="21">
        <f>IF(D48=0, "-", D35/D48)</f>
        <v>4.8283167093300376E-2</v>
      </c>
      <c r="F35" s="81">
        <v>2894</v>
      </c>
      <c r="G35" s="39">
        <f>IF(F48=0, "-", F35/F48)</f>
        <v>4.6816358224407918E-2</v>
      </c>
      <c r="H35" s="65">
        <v>2262</v>
      </c>
      <c r="I35" s="21">
        <f>IF(H48=0, "-", H35/H48)</f>
        <v>5.3020181421840937E-2</v>
      </c>
      <c r="J35" s="20">
        <f t="shared" si="0"/>
        <v>-0.19378427787934185</v>
      </c>
      <c r="K35" s="21">
        <f t="shared" si="1"/>
        <v>0.27939876215738285</v>
      </c>
    </row>
    <row r="36" spans="1:11" x14ac:dyDescent="0.2">
      <c r="A36" s="7" t="s">
        <v>83</v>
      </c>
      <c r="B36" s="65">
        <v>23</v>
      </c>
      <c r="C36" s="39">
        <f>IF(B48=0, "-", B36/B48)</f>
        <v>1.9460191217531093E-3</v>
      </c>
      <c r="D36" s="65">
        <v>26</v>
      </c>
      <c r="E36" s="21">
        <f>IF(D48=0, "-", D36/D48)</f>
        <v>2.2949951452025776E-3</v>
      </c>
      <c r="F36" s="81">
        <v>101</v>
      </c>
      <c r="G36" s="39">
        <f>IF(F48=0, "-", F36/F48)</f>
        <v>1.6338811958069108E-3</v>
      </c>
      <c r="H36" s="65">
        <v>76</v>
      </c>
      <c r="I36" s="21">
        <f>IF(H48=0, "-", H36/H48)</f>
        <v>1.7814030893279892E-3</v>
      </c>
      <c r="J36" s="20">
        <f t="shared" si="0"/>
        <v>-0.11538461538461539</v>
      </c>
      <c r="K36" s="21">
        <f t="shared" si="1"/>
        <v>0.32894736842105265</v>
      </c>
    </row>
    <row r="37" spans="1:11" x14ac:dyDescent="0.2">
      <c r="A37" s="7" t="s">
        <v>84</v>
      </c>
      <c r="B37" s="65">
        <v>43</v>
      </c>
      <c r="C37" s="39">
        <f>IF(B48=0, "-", B37/B48)</f>
        <v>3.6382096624079873E-3</v>
      </c>
      <c r="D37" s="65">
        <v>90</v>
      </c>
      <c r="E37" s="21">
        <f>IF(D48=0, "-", D37/D48)</f>
        <v>7.9442139641627673E-3</v>
      </c>
      <c r="F37" s="81">
        <v>291</v>
      </c>
      <c r="G37" s="39">
        <f>IF(F48=0, "-", F37/F48)</f>
        <v>4.7075190889090202E-3</v>
      </c>
      <c r="H37" s="65">
        <v>308</v>
      </c>
      <c r="I37" s="21">
        <f>IF(H48=0, "-", H37/H48)</f>
        <v>7.2193704146450086E-3</v>
      </c>
      <c r="J37" s="20">
        <f t="shared" si="0"/>
        <v>-0.52222222222222225</v>
      </c>
      <c r="K37" s="21">
        <f t="shared" si="1"/>
        <v>-5.5194805194805192E-2</v>
      </c>
    </row>
    <row r="38" spans="1:11" x14ac:dyDescent="0.2">
      <c r="A38" s="7" t="s">
        <v>86</v>
      </c>
      <c r="B38" s="65">
        <v>73</v>
      </c>
      <c r="C38" s="39">
        <f>IF(B48=0, "-", B38/B48)</f>
        <v>6.1764954733903041E-3</v>
      </c>
      <c r="D38" s="65">
        <v>46</v>
      </c>
      <c r="E38" s="21">
        <f>IF(D48=0, "-", D38/D48)</f>
        <v>4.0603760261276375E-3</v>
      </c>
      <c r="F38" s="81">
        <v>183</v>
      </c>
      <c r="G38" s="39">
        <f>IF(F48=0, "-", F38/F48)</f>
        <v>2.9603986023036106E-3</v>
      </c>
      <c r="H38" s="65">
        <v>138</v>
      </c>
      <c r="I38" s="21">
        <f>IF(H48=0, "-", H38/H48)</f>
        <v>3.2346529779902961E-3</v>
      </c>
      <c r="J38" s="20">
        <f t="shared" si="0"/>
        <v>0.58695652173913049</v>
      </c>
      <c r="K38" s="21">
        <f t="shared" si="1"/>
        <v>0.32608695652173914</v>
      </c>
    </row>
    <row r="39" spans="1:11" x14ac:dyDescent="0.2">
      <c r="A39" s="7" t="s">
        <v>87</v>
      </c>
      <c r="B39" s="65">
        <v>0</v>
      </c>
      <c r="C39" s="39">
        <f>IF(B48=0, "-", B39/B48)</f>
        <v>0</v>
      </c>
      <c r="D39" s="65">
        <v>0</v>
      </c>
      <c r="E39" s="21">
        <f>IF(D48=0, "-", D39/D48)</f>
        <v>0</v>
      </c>
      <c r="F39" s="81">
        <v>2</v>
      </c>
      <c r="G39" s="39">
        <f>IF(F48=0, "-", F39/F48)</f>
        <v>3.2354083085285365E-5</v>
      </c>
      <c r="H39" s="65">
        <v>1</v>
      </c>
      <c r="I39" s="21">
        <f>IF(H48=0, "-", H39/H48)</f>
        <v>2.3439514333263016E-5</v>
      </c>
      <c r="J39" s="20" t="str">
        <f t="shared" si="0"/>
        <v>-</v>
      </c>
      <c r="K39" s="21">
        <f t="shared" si="1"/>
        <v>1</v>
      </c>
    </row>
    <row r="40" spans="1:11" x14ac:dyDescent="0.2">
      <c r="A40" s="7" t="s">
        <v>89</v>
      </c>
      <c r="B40" s="65">
        <v>85</v>
      </c>
      <c r="C40" s="39">
        <f>IF(B48=0, "-", B40/B48)</f>
        <v>7.1918097977832305E-3</v>
      </c>
      <c r="D40" s="65">
        <v>76</v>
      </c>
      <c r="E40" s="21">
        <f>IF(D48=0, "-", D40/D48)</f>
        <v>6.708447347515226E-3</v>
      </c>
      <c r="F40" s="81">
        <v>517</v>
      </c>
      <c r="G40" s="39">
        <f>IF(F48=0, "-", F40/F48)</f>
        <v>8.3635304775462656E-3</v>
      </c>
      <c r="H40" s="65">
        <v>201</v>
      </c>
      <c r="I40" s="21">
        <f>IF(H48=0, "-", H40/H48)</f>
        <v>4.7113423809858656E-3</v>
      </c>
      <c r="J40" s="20">
        <f t="shared" si="0"/>
        <v>0.11842105263157894</v>
      </c>
      <c r="K40" s="21">
        <f t="shared" si="1"/>
        <v>1.572139303482587</v>
      </c>
    </row>
    <row r="41" spans="1:11" x14ac:dyDescent="0.2">
      <c r="A41" s="7" t="s">
        <v>90</v>
      </c>
      <c r="B41" s="65">
        <v>38</v>
      </c>
      <c r="C41" s="39">
        <f>IF(B48=0, "-", B41/B48)</f>
        <v>3.2151620272442677E-3</v>
      </c>
      <c r="D41" s="65">
        <v>18</v>
      </c>
      <c r="E41" s="21">
        <f>IF(D48=0, "-", D41/D48)</f>
        <v>1.5888427928325535E-3</v>
      </c>
      <c r="F41" s="81">
        <v>155</v>
      </c>
      <c r="G41" s="39">
        <f>IF(F48=0, "-", F41/F48)</f>
        <v>2.5074414391096154E-3</v>
      </c>
      <c r="H41" s="65">
        <v>82</v>
      </c>
      <c r="I41" s="21">
        <f>IF(H48=0, "-", H41/H48)</f>
        <v>1.9220401753275672E-3</v>
      </c>
      <c r="J41" s="20">
        <f t="shared" si="0"/>
        <v>1.1111111111111112</v>
      </c>
      <c r="K41" s="21">
        <f t="shared" si="1"/>
        <v>0.8902439024390244</v>
      </c>
    </row>
    <row r="42" spans="1:11" x14ac:dyDescent="0.2">
      <c r="A42" s="7" t="s">
        <v>91</v>
      </c>
      <c r="B42" s="65">
        <v>485</v>
      </c>
      <c r="C42" s="39">
        <f>IF(B48=0, "-", B42/B48)</f>
        <v>4.1035620610880785E-2</v>
      </c>
      <c r="D42" s="65">
        <v>559</v>
      </c>
      <c r="E42" s="21">
        <f>IF(D48=0, "-", D42/D48)</f>
        <v>4.9342395621855419E-2</v>
      </c>
      <c r="F42" s="81">
        <v>2991</v>
      </c>
      <c r="G42" s="39">
        <f>IF(F48=0, "-", F42/F48)</f>
        <v>4.838553125404426E-2</v>
      </c>
      <c r="H42" s="65">
        <v>2098</v>
      </c>
      <c r="I42" s="21">
        <f>IF(H48=0, "-", H42/H48)</f>
        <v>4.9176101071185807E-2</v>
      </c>
      <c r="J42" s="20">
        <f t="shared" si="0"/>
        <v>-0.13237924865831843</v>
      </c>
      <c r="K42" s="21">
        <f t="shared" si="1"/>
        <v>0.42564346997140134</v>
      </c>
    </row>
    <row r="43" spans="1:11" x14ac:dyDescent="0.2">
      <c r="A43" s="7" t="s">
        <v>92</v>
      </c>
      <c r="B43" s="65">
        <v>290</v>
      </c>
      <c r="C43" s="39">
        <f>IF(B48=0, "-", B43/B48)</f>
        <v>2.4536762839495727E-2</v>
      </c>
      <c r="D43" s="65">
        <v>125</v>
      </c>
      <c r="E43" s="21">
        <f>IF(D48=0, "-", D43/D48)</f>
        <v>1.1033630505781622E-2</v>
      </c>
      <c r="F43" s="81">
        <v>1300</v>
      </c>
      <c r="G43" s="39">
        <f>IF(F48=0, "-", F43/F48)</f>
        <v>2.1030154005435488E-2</v>
      </c>
      <c r="H43" s="65">
        <v>536</v>
      </c>
      <c r="I43" s="21">
        <f>IF(H48=0, "-", H43/H48)</f>
        <v>1.2563579682628976E-2</v>
      </c>
      <c r="J43" s="20">
        <f t="shared" si="0"/>
        <v>1.32</v>
      </c>
      <c r="K43" s="21">
        <f t="shared" si="1"/>
        <v>1.4253731343283582</v>
      </c>
    </row>
    <row r="44" spans="1:11" x14ac:dyDescent="0.2">
      <c r="A44" s="7" t="s">
        <v>93</v>
      </c>
      <c r="B44" s="65">
        <v>2614</v>
      </c>
      <c r="C44" s="39">
        <f>IF(B48=0, "-", B44/B48)</f>
        <v>0.22116930366359253</v>
      </c>
      <c r="D44" s="65">
        <v>2324</v>
      </c>
      <c r="E44" s="21">
        <f>IF(D48=0, "-", D44/D48)</f>
        <v>0.20513725836349192</v>
      </c>
      <c r="F44" s="81">
        <v>13034</v>
      </c>
      <c r="G44" s="39">
        <f>IF(F48=0, "-", F44/F48)</f>
        <v>0.2108515594668047</v>
      </c>
      <c r="H44" s="65">
        <v>9240</v>
      </c>
      <c r="I44" s="21">
        <f>IF(H48=0, "-", H44/H48)</f>
        <v>0.21658111243935024</v>
      </c>
      <c r="J44" s="20">
        <f t="shared" si="0"/>
        <v>0.12478485370051635</v>
      </c>
      <c r="K44" s="21">
        <f t="shared" si="1"/>
        <v>0.41060606060606059</v>
      </c>
    </row>
    <row r="45" spans="1:11" x14ac:dyDescent="0.2">
      <c r="A45" s="7" t="s">
        <v>95</v>
      </c>
      <c r="B45" s="65">
        <v>493</v>
      </c>
      <c r="C45" s="39">
        <f>IF(B48=0, "-", B45/B48)</f>
        <v>4.1712496827142738E-2</v>
      </c>
      <c r="D45" s="65">
        <v>344</v>
      </c>
      <c r="E45" s="21">
        <f>IF(D48=0, "-", D45/D48)</f>
        <v>3.0364551151911025E-2</v>
      </c>
      <c r="F45" s="81">
        <v>1823</v>
      </c>
      <c r="G45" s="39">
        <f>IF(F48=0, "-", F45/F48)</f>
        <v>2.9490746732237609E-2</v>
      </c>
      <c r="H45" s="65">
        <v>914</v>
      </c>
      <c r="I45" s="21">
        <f>IF(H48=0, "-", H45/H48)</f>
        <v>2.1423716100602397E-2</v>
      </c>
      <c r="J45" s="20">
        <f t="shared" si="0"/>
        <v>0.43313953488372092</v>
      </c>
      <c r="K45" s="21">
        <f t="shared" si="1"/>
        <v>0.99452954048140041</v>
      </c>
    </row>
    <row r="46" spans="1:11" x14ac:dyDescent="0.2">
      <c r="A46" s="7" t="s">
        <v>96</v>
      </c>
      <c r="B46" s="65">
        <v>174</v>
      </c>
      <c r="C46" s="39">
        <f>IF(B48=0, "-", B46/B48)</f>
        <v>1.4722057703697436E-2</v>
      </c>
      <c r="D46" s="65">
        <v>169</v>
      </c>
      <c r="E46" s="21">
        <f>IF(D48=0, "-", D46/D48)</f>
        <v>1.4917468443816754E-2</v>
      </c>
      <c r="F46" s="81">
        <v>744</v>
      </c>
      <c r="G46" s="39">
        <f>IF(F48=0, "-", F46/F48)</f>
        <v>1.2035718907726155E-2</v>
      </c>
      <c r="H46" s="65">
        <v>454</v>
      </c>
      <c r="I46" s="21">
        <f>IF(H48=0, "-", H46/H48)</f>
        <v>1.0641539507301409E-2</v>
      </c>
      <c r="J46" s="20">
        <f t="shared" si="0"/>
        <v>2.9585798816568046E-2</v>
      </c>
      <c r="K46" s="21">
        <f t="shared" si="1"/>
        <v>0.63876651982378851</v>
      </c>
    </row>
    <row r="47" spans="1:11" x14ac:dyDescent="0.2">
      <c r="A47" s="2"/>
      <c r="B47" s="68"/>
      <c r="C47" s="33"/>
      <c r="D47" s="68"/>
      <c r="E47" s="6"/>
      <c r="F47" s="82"/>
      <c r="G47" s="33"/>
      <c r="H47" s="68"/>
      <c r="I47" s="6"/>
      <c r="J47" s="5"/>
      <c r="K47" s="6"/>
    </row>
    <row r="48" spans="1:11" s="43" customFormat="1" x14ac:dyDescent="0.2">
      <c r="A48" s="162" t="s">
        <v>606</v>
      </c>
      <c r="B48" s="71">
        <f>SUM(B7:B47)</f>
        <v>11819</v>
      </c>
      <c r="C48" s="40">
        <v>1</v>
      </c>
      <c r="D48" s="71">
        <f>SUM(D7:D47)</f>
        <v>11329</v>
      </c>
      <c r="E48" s="41">
        <v>1</v>
      </c>
      <c r="F48" s="77">
        <f>SUM(F7:F47)</f>
        <v>61816</v>
      </c>
      <c r="G48" s="42">
        <v>1</v>
      </c>
      <c r="H48" s="71">
        <f>SUM(H7:H47)</f>
        <v>42663</v>
      </c>
      <c r="I48" s="41">
        <v>1</v>
      </c>
      <c r="J48" s="37">
        <f>IF(D48=0, "-", (B48-D48)/D48)</f>
        <v>4.3251831582663963E-2</v>
      </c>
      <c r="K48" s="38">
        <f>IF(H48=0, "-", (F48-H48)/H48)</f>
        <v>0.44893701802498653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80"/>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126</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128</v>
      </c>
      <c r="B6" s="61" t="s">
        <v>12</v>
      </c>
      <c r="C6" s="62" t="s">
        <v>13</v>
      </c>
      <c r="D6" s="61" t="s">
        <v>12</v>
      </c>
      <c r="E6" s="63" t="s">
        <v>13</v>
      </c>
      <c r="F6" s="62" t="s">
        <v>12</v>
      </c>
      <c r="G6" s="62" t="s">
        <v>13</v>
      </c>
      <c r="H6" s="61" t="s">
        <v>12</v>
      </c>
      <c r="I6" s="63" t="s">
        <v>13</v>
      </c>
      <c r="J6" s="61"/>
      <c r="K6" s="63"/>
    </row>
    <row r="7" spans="1:11" x14ac:dyDescent="0.2">
      <c r="A7" s="7" t="s">
        <v>490</v>
      </c>
      <c r="B7" s="65">
        <v>4</v>
      </c>
      <c r="C7" s="34">
        <f>IF(B15=0, "-", B7/B15)</f>
        <v>5.4054054054054057E-2</v>
      </c>
      <c r="D7" s="65">
        <v>0</v>
      </c>
      <c r="E7" s="9">
        <f>IF(D15=0, "-", D7/D15)</f>
        <v>0</v>
      </c>
      <c r="F7" s="81">
        <v>15</v>
      </c>
      <c r="G7" s="34">
        <f>IF(F15=0, "-", F7/F15)</f>
        <v>4.6012269938650305E-2</v>
      </c>
      <c r="H7" s="65">
        <v>0</v>
      </c>
      <c r="I7" s="9">
        <f>IF(H15=0, "-", H7/H15)</f>
        <v>0</v>
      </c>
      <c r="J7" s="8" t="str">
        <f t="shared" ref="J7:J13" si="0">IF(D7=0, "-", IF((B7-D7)/D7&lt;10, (B7-D7)/D7, "&gt;999%"))</f>
        <v>-</v>
      </c>
      <c r="K7" s="9" t="str">
        <f t="shared" ref="K7:K13" si="1">IF(H7=0, "-", IF((F7-H7)/H7&lt;10, (F7-H7)/H7, "&gt;999%"))</f>
        <v>-</v>
      </c>
    </row>
    <row r="8" spans="1:11" x14ac:dyDescent="0.2">
      <c r="A8" s="7" t="s">
        <v>491</v>
      </c>
      <c r="B8" s="65">
        <v>0</v>
      </c>
      <c r="C8" s="34">
        <f>IF(B15=0, "-", B8/B15)</f>
        <v>0</v>
      </c>
      <c r="D8" s="65">
        <v>0</v>
      </c>
      <c r="E8" s="9">
        <f>IF(D15=0, "-", D8/D15)</f>
        <v>0</v>
      </c>
      <c r="F8" s="81">
        <v>0</v>
      </c>
      <c r="G8" s="34">
        <f>IF(F15=0, "-", F8/F15)</f>
        <v>0</v>
      </c>
      <c r="H8" s="65">
        <v>3</v>
      </c>
      <c r="I8" s="9">
        <f>IF(H15=0, "-", H8/H15)</f>
        <v>1.3392857142857142E-2</v>
      </c>
      <c r="J8" s="8" t="str">
        <f t="shared" si="0"/>
        <v>-</v>
      </c>
      <c r="K8" s="9">
        <f t="shared" si="1"/>
        <v>-1</v>
      </c>
    </row>
    <row r="9" spans="1:11" x14ac:dyDescent="0.2">
      <c r="A9" s="7" t="s">
        <v>492</v>
      </c>
      <c r="B9" s="65">
        <v>5</v>
      </c>
      <c r="C9" s="34">
        <f>IF(B15=0, "-", B9/B15)</f>
        <v>6.7567567567567571E-2</v>
      </c>
      <c r="D9" s="65">
        <v>0</v>
      </c>
      <c r="E9" s="9">
        <f>IF(D15=0, "-", D9/D15)</f>
        <v>0</v>
      </c>
      <c r="F9" s="81">
        <v>10</v>
      </c>
      <c r="G9" s="34">
        <f>IF(F15=0, "-", F9/F15)</f>
        <v>3.0674846625766871E-2</v>
      </c>
      <c r="H9" s="65">
        <v>0</v>
      </c>
      <c r="I9" s="9">
        <f>IF(H15=0, "-", H9/H15)</f>
        <v>0</v>
      </c>
      <c r="J9" s="8" t="str">
        <f t="shared" si="0"/>
        <v>-</v>
      </c>
      <c r="K9" s="9" t="str">
        <f t="shared" si="1"/>
        <v>-</v>
      </c>
    </row>
    <row r="10" spans="1:11" x14ac:dyDescent="0.2">
      <c r="A10" s="7" t="s">
        <v>493</v>
      </c>
      <c r="B10" s="65">
        <v>3</v>
      </c>
      <c r="C10" s="34">
        <f>IF(B15=0, "-", B10/B15)</f>
        <v>4.0540540540540543E-2</v>
      </c>
      <c r="D10" s="65">
        <v>4</v>
      </c>
      <c r="E10" s="9">
        <f>IF(D15=0, "-", D10/D15)</f>
        <v>7.6923076923076927E-2</v>
      </c>
      <c r="F10" s="81">
        <v>5</v>
      </c>
      <c r="G10" s="34">
        <f>IF(F15=0, "-", F10/F15)</f>
        <v>1.5337423312883436E-2</v>
      </c>
      <c r="H10" s="65">
        <v>12</v>
      </c>
      <c r="I10" s="9">
        <f>IF(H15=0, "-", H10/H15)</f>
        <v>5.3571428571428568E-2</v>
      </c>
      <c r="J10" s="8">
        <f t="shared" si="0"/>
        <v>-0.25</v>
      </c>
      <c r="K10" s="9">
        <f t="shared" si="1"/>
        <v>-0.58333333333333337</v>
      </c>
    </row>
    <row r="11" spans="1:11" x14ac:dyDescent="0.2">
      <c r="A11" s="7" t="s">
        <v>494</v>
      </c>
      <c r="B11" s="65">
        <v>4</v>
      </c>
      <c r="C11" s="34">
        <f>IF(B15=0, "-", B11/B15)</f>
        <v>5.4054054054054057E-2</v>
      </c>
      <c r="D11" s="65">
        <v>0</v>
      </c>
      <c r="E11" s="9">
        <f>IF(D15=0, "-", D11/D15)</f>
        <v>0</v>
      </c>
      <c r="F11" s="81">
        <v>13</v>
      </c>
      <c r="G11" s="34">
        <f>IF(F15=0, "-", F11/F15)</f>
        <v>3.9877300613496931E-2</v>
      </c>
      <c r="H11" s="65">
        <v>5</v>
      </c>
      <c r="I11" s="9">
        <f>IF(H15=0, "-", H11/H15)</f>
        <v>2.2321428571428572E-2</v>
      </c>
      <c r="J11" s="8" t="str">
        <f t="shared" si="0"/>
        <v>-</v>
      </c>
      <c r="K11" s="9">
        <f t="shared" si="1"/>
        <v>1.6</v>
      </c>
    </row>
    <row r="12" spans="1:11" x14ac:dyDescent="0.2">
      <c r="A12" s="7" t="s">
        <v>495</v>
      </c>
      <c r="B12" s="65">
        <v>57</v>
      </c>
      <c r="C12" s="34">
        <f>IF(B15=0, "-", B12/B15)</f>
        <v>0.77027027027027029</v>
      </c>
      <c r="D12" s="65">
        <v>48</v>
      </c>
      <c r="E12" s="9">
        <f>IF(D15=0, "-", D12/D15)</f>
        <v>0.92307692307692313</v>
      </c>
      <c r="F12" s="81">
        <v>280</v>
      </c>
      <c r="G12" s="34">
        <f>IF(F15=0, "-", F12/F15)</f>
        <v>0.85889570552147243</v>
      </c>
      <c r="H12" s="65">
        <v>204</v>
      </c>
      <c r="I12" s="9">
        <f>IF(H15=0, "-", H12/H15)</f>
        <v>0.9107142857142857</v>
      </c>
      <c r="J12" s="8">
        <f t="shared" si="0"/>
        <v>0.1875</v>
      </c>
      <c r="K12" s="9">
        <f t="shared" si="1"/>
        <v>0.37254901960784315</v>
      </c>
    </row>
    <row r="13" spans="1:11" x14ac:dyDescent="0.2">
      <c r="A13" s="7" t="s">
        <v>496</v>
      </c>
      <c r="B13" s="65">
        <v>1</v>
      </c>
      <c r="C13" s="34">
        <f>IF(B15=0, "-", B13/B15)</f>
        <v>1.3513513513513514E-2</v>
      </c>
      <c r="D13" s="65">
        <v>0</v>
      </c>
      <c r="E13" s="9">
        <f>IF(D15=0, "-", D13/D15)</f>
        <v>0</v>
      </c>
      <c r="F13" s="81">
        <v>3</v>
      </c>
      <c r="G13" s="34">
        <f>IF(F15=0, "-", F13/F15)</f>
        <v>9.202453987730062E-3</v>
      </c>
      <c r="H13" s="65">
        <v>0</v>
      </c>
      <c r="I13" s="9">
        <f>IF(H15=0, "-", H13/H15)</f>
        <v>0</v>
      </c>
      <c r="J13" s="8" t="str">
        <f t="shared" si="0"/>
        <v>-</v>
      </c>
      <c r="K13" s="9" t="str">
        <f t="shared" si="1"/>
        <v>-</v>
      </c>
    </row>
    <row r="14" spans="1:11" x14ac:dyDescent="0.2">
      <c r="A14" s="2"/>
      <c r="B14" s="68"/>
      <c r="C14" s="33"/>
      <c r="D14" s="68"/>
      <c r="E14" s="6"/>
      <c r="F14" s="82"/>
      <c r="G14" s="33"/>
      <c r="H14" s="68"/>
      <c r="I14" s="6"/>
      <c r="J14" s="5"/>
      <c r="K14" s="6"/>
    </row>
    <row r="15" spans="1:11" s="43" customFormat="1" x14ac:dyDescent="0.2">
      <c r="A15" s="162" t="s">
        <v>628</v>
      </c>
      <c r="B15" s="71">
        <f>SUM(B7:B14)</f>
        <v>74</v>
      </c>
      <c r="C15" s="40">
        <f>B15/25321</f>
        <v>2.9224754156628886E-3</v>
      </c>
      <c r="D15" s="71">
        <f>SUM(D7:D14)</f>
        <v>52</v>
      </c>
      <c r="E15" s="41">
        <f>D15/24634</f>
        <v>2.1109036291304703E-3</v>
      </c>
      <c r="F15" s="77">
        <f>SUM(F7:F14)</f>
        <v>326</v>
      </c>
      <c r="G15" s="42">
        <f>F15/122849</f>
        <v>2.6536642544912861E-3</v>
      </c>
      <c r="H15" s="71">
        <f>SUM(H7:H14)</f>
        <v>224</v>
      </c>
      <c r="I15" s="41">
        <f>H15/91758</f>
        <v>2.4412040367052463E-3</v>
      </c>
      <c r="J15" s="37">
        <f>IF(D15=0, "-", IF((B15-D15)/D15&lt;10, (B15-D15)/D15, "&gt;999%"))</f>
        <v>0.42307692307692307</v>
      </c>
      <c r="K15" s="38">
        <f>IF(H15=0, "-", IF((F15-H15)/H15&lt;10, (F15-H15)/H15, "&gt;999%"))</f>
        <v>0.45535714285714285</v>
      </c>
    </row>
    <row r="16" spans="1:11" x14ac:dyDescent="0.2">
      <c r="B16" s="83"/>
      <c r="D16" s="83"/>
      <c r="F16" s="83"/>
      <c r="H16" s="83"/>
    </row>
    <row r="17" spans="1:11" x14ac:dyDescent="0.2">
      <c r="A17" s="163" t="s">
        <v>129</v>
      </c>
      <c r="B17" s="61" t="s">
        <v>12</v>
      </c>
      <c r="C17" s="62" t="s">
        <v>13</v>
      </c>
      <c r="D17" s="61" t="s">
        <v>12</v>
      </c>
      <c r="E17" s="63" t="s">
        <v>13</v>
      </c>
      <c r="F17" s="62" t="s">
        <v>12</v>
      </c>
      <c r="G17" s="62" t="s">
        <v>13</v>
      </c>
      <c r="H17" s="61" t="s">
        <v>12</v>
      </c>
      <c r="I17" s="63" t="s">
        <v>13</v>
      </c>
      <c r="J17" s="61"/>
      <c r="K17" s="63"/>
    </row>
    <row r="18" spans="1:11" x14ac:dyDescent="0.2">
      <c r="A18" s="7" t="s">
        <v>497</v>
      </c>
      <c r="B18" s="65">
        <v>4</v>
      </c>
      <c r="C18" s="34">
        <f>IF(B20=0, "-", B18/B20)</f>
        <v>1</v>
      </c>
      <c r="D18" s="65">
        <v>18</v>
      </c>
      <c r="E18" s="9">
        <f>IF(D20=0, "-", D18/D20)</f>
        <v>1</v>
      </c>
      <c r="F18" s="81">
        <v>27</v>
      </c>
      <c r="G18" s="34">
        <f>IF(F20=0, "-", F18/F20)</f>
        <v>1</v>
      </c>
      <c r="H18" s="65">
        <v>69</v>
      </c>
      <c r="I18" s="9">
        <f>IF(H20=0, "-", H18/H20)</f>
        <v>1</v>
      </c>
      <c r="J18" s="8">
        <f>IF(D18=0, "-", IF((B18-D18)/D18&lt;10, (B18-D18)/D18, "&gt;999%"))</f>
        <v>-0.77777777777777779</v>
      </c>
      <c r="K18" s="9">
        <f>IF(H18=0, "-", IF((F18-H18)/H18&lt;10, (F18-H18)/H18, "&gt;999%"))</f>
        <v>-0.60869565217391308</v>
      </c>
    </row>
    <row r="19" spans="1:11" x14ac:dyDescent="0.2">
      <c r="A19" s="2"/>
      <c r="B19" s="68"/>
      <c r="C19" s="33"/>
      <c r="D19" s="68"/>
      <c r="E19" s="6"/>
      <c r="F19" s="82"/>
      <c r="G19" s="33"/>
      <c r="H19" s="68"/>
      <c r="I19" s="6"/>
      <c r="J19" s="5"/>
      <c r="K19" s="6"/>
    </row>
    <row r="20" spans="1:11" s="43" customFormat="1" x14ac:dyDescent="0.2">
      <c r="A20" s="162" t="s">
        <v>627</v>
      </c>
      <c r="B20" s="71">
        <f>SUM(B18:B19)</f>
        <v>4</v>
      </c>
      <c r="C20" s="40">
        <f>B20/25321</f>
        <v>1.5797164408988586E-4</v>
      </c>
      <c r="D20" s="71">
        <f>SUM(D18:D19)</f>
        <v>18</v>
      </c>
      <c r="E20" s="41">
        <f>D20/24634</f>
        <v>7.3069741008362427E-4</v>
      </c>
      <c r="F20" s="77">
        <f>SUM(F18:F19)</f>
        <v>27</v>
      </c>
      <c r="G20" s="42">
        <f>F20/122849</f>
        <v>2.1978200880756049E-4</v>
      </c>
      <c r="H20" s="71">
        <f>SUM(H18:H19)</f>
        <v>69</v>
      </c>
      <c r="I20" s="41">
        <f>H20/91758</f>
        <v>7.5197802916366968E-4</v>
      </c>
      <c r="J20" s="37">
        <f>IF(D20=0, "-", IF((B20-D20)/D20&lt;10, (B20-D20)/D20, "&gt;999%"))</f>
        <v>-0.77777777777777779</v>
      </c>
      <c r="K20" s="38">
        <f>IF(H20=0, "-", IF((F20-H20)/H20&lt;10, (F20-H20)/H20, "&gt;999%"))</f>
        <v>-0.60869565217391308</v>
      </c>
    </row>
    <row r="21" spans="1:11" x14ac:dyDescent="0.2">
      <c r="B21" s="83"/>
      <c r="D21" s="83"/>
      <c r="F21" s="83"/>
      <c r="H21" s="83"/>
    </row>
    <row r="22" spans="1:11" x14ac:dyDescent="0.2">
      <c r="A22" s="163" t="s">
        <v>130</v>
      </c>
      <c r="B22" s="61" t="s">
        <v>12</v>
      </c>
      <c r="C22" s="62" t="s">
        <v>13</v>
      </c>
      <c r="D22" s="61" t="s">
        <v>12</v>
      </c>
      <c r="E22" s="63" t="s">
        <v>13</v>
      </c>
      <c r="F22" s="62" t="s">
        <v>12</v>
      </c>
      <c r="G22" s="62" t="s">
        <v>13</v>
      </c>
      <c r="H22" s="61" t="s">
        <v>12</v>
      </c>
      <c r="I22" s="63" t="s">
        <v>13</v>
      </c>
      <c r="J22" s="61"/>
      <c r="K22" s="63"/>
    </row>
    <row r="23" spans="1:11" x14ac:dyDescent="0.2">
      <c r="A23" s="7" t="s">
        <v>498</v>
      </c>
      <c r="B23" s="65">
        <v>0</v>
      </c>
      <c r="C23" s="34">
        <f>IF(B28=0, "-", B23/B28)</f>
        <v>0</v>
      </c>
      <c r="D23" s="65">
        <v>2</v>
      </c>
      <c r="E23" s="9">
        <f>IF(D28=0, "-", D23/D28)</f>
        <v>2.8571428571428571E-2</v>
      </c>
      <c r="F23" s="81">
        <v>0</v>
      </c>
      <c r="G23" s="34">
        <f>IF(F28=0, "-", F23/F28)</f>
        <v>0</v>
      </c>
      <c r="H23" s="65">
        <v>3</v>
      </c>
      <c r="I23" s="9">
        <f>IF(H28=0, "-", H23/H28)</f>
        <v>1.6042780748663103E-2</v>
      </c>
      <c r="J23" s="8">
        <f>IF(D23=0, "-", IF((B23-D23)/D23&lt;10, (B23-D23)/D23, "&gt;999%"))</f>
        <v>-1</v>
      </c>
      <c r="K23" s="9">
        <f>IF(H23=0, "-", IF((F23-H23)/H23&lt;10, (F23-H23)/H23, "&gt;999%"))</f>
        <v>-1</v>
      </c>
    </row>
    <row r="24" spans="1:11" x14ac:dyDescent="0.2">
      <c r="A24" s="7" t="s">
        <v>499</v>
      </c>
      <c r="B24" s="65">
        <v>8</v>
      </c>
      <c r="C24" s="34">
        <f>IF(B28=0, "-", B24/B28)</f>
        <v>0.21052631578947367</v>
      </c>
      <c r="D24" s="65">
        <v>6</v>
      </c>
      <c r="E24" s="9">
        <f>IF(D28=0, "-", D24/D28)</f>
        <v>8.5714285714285715E-2</v>
      </c>
      <c r="F24" s="81">
        <v>28</v>
      </c>
      <c r="G24" s="34">
        <f>IF(F28=0, "-", F24/F28)</f>
        <v>0.2</v>
      </c>
      <c r="H24" s="65">
        <v>15</v>
      </c>
      <c r="I24" s="9">
        <f>IF(H28=0, "-", H24/H28)</f>
        <v>8.0213903743315509E-2</v>
      </c>
      <c r="J24" s="8">
        <f>IF(D24=0, "-", IF((B24-D24)/D24&lt;10, (B24-D24)/D24, "&gt;999%"))</f>
        <v>0.33333333333333331</v>
      </c>
      <c r="K24" s="9">
        <f>IF(H24=0, "-", IF((F24-H24)/H24&lt;10, (F24-H24)/H24, "&gt;999%"))</f>
        <v>0.8666666666666667</v>
      </c>
    </row>
    <row r="25" spans="1:11" x14ac:dyDescent="0.2">
      <c r="A25" s="7" t="s">
        <v>500</v>
      </c>
      <c r="B25" s="65">
        <v>30</v>
      </c>
      <c r="C25" s="34">
        <f>IF(B28=0, "-", B25/B28)</f>
        <v>0.78947368421052633</v>
      </c>
      <c r="D25" s="65">
        <v>15</v>
      </c>
      <c r="E25" s="9">
        <f>IF(D28=0, "-", D25/D28)</f>
        <v>0.21428571428571427</v>
      </c>
      <c r="F25" s="81">
        <v>79</v>
      </c>
      <c r="G25" s="34">
        <f>IF(F28=0, "-", F25/F28)</f>
        <v>0.56428571428571428</v>
      </c>
      <c r="H25" s="65">
        <v>39</v>
      </c>
      <c r="I25" s="9">
        <f>IF(H28=0, "-", H25/H28)</f>
        <v>0.20855614973262032</v>
      </c>
      <c r="J25" s="8">
        <f>IF(D25=0, "-", IF((B25-D25)/D25&lt;10, (B25-D25)/D25, "&gt;999%"))</f>
        <v>1</v>
      </c>
      <c r="K25" s="9">
        <f>IF(H25=0, "-", IF((F25-H25)/H25&lt;10, (F25-H25)/H25, "&gt;999%"))</f>
        <v>1.0256410256410255</v>
      </c>
    </row>
    <row r="26" spans="1:11" x14ac:dyDescent="0.2">
      <c r="A26" s="7" t="s">
        <v>501</v>
      </c>
      <c r="B26" s="65">
        <v>0</v>
      </c>
      <c r="C26" s="34">
        <f>IF(B28=0, "-", B26/B28)</f>
        <v>0</v>
      </c>
      <c r="D26" s="65">
        <v>47</v>
      </c>
      <c r="E26" s="9">
        <f>IF(D28=0, "-", D26/D28)</f>
        <v>0.67142857142857137</v>
      </c>
      <c r="F26" s="81">
        <v>33</v>
      </c>
      <c r="G26" s="34">
        <f>IF(F28=0, "-", F26/F28)</f>
        <v>0.23571428571428571</v>
      </c>
      <c r="H26" s="65">
        <v>130</v>
      </c>
      <c r="I26" s="9">
        <f>IF(H28=0, "-", H26/H28)</f>
        <v>0.69518716577540107</v>
      </c>
      <c r="J26" s="8">
        <f>IF(D26=0, "-", IF((B26-D26)/D26&lt;10, (B26-D26)/D26, "&gt;999%"))</f>
        <v>-1</v>
      </c>
      <c r="K26" s="9">
        <f>IF(H26=0, "-", IF((F26-H26)/H26&lt;10, (F26-H26)/H26, "&gt;999%"))</f>
        <v>-0.74615384615384617</v>
      </c>
    </row>
    <row r="27" spans="1:11" x14ac:dyDescent="0.2">
      <c r="A27" s="2"/>
      <c r="B27" s="68"/>
      <c r="C27" s="33"/>
      <c r="D27" s="68"/>
      <c r="E27" s="6"/>
      <c r="F27" s="82"/>
      <c r="G27" s="33"/>
      <c r="H27" s="68"/>
      <c r="I27" s="6"/>
      <c r="J27" s="5"/>
      <c r="K27" s="6"/>
    </row>
    <row r="28" spans="1:11" s="43" customFormat="1" x14ac:dyDescent="0.2">
      <c r="A28" s="162" t="s">
        <v>626</v>
      </c>
      <c r="B28" s="71">
        <f>SUM(B23:B27)</f>
        <v>38</v>
      </c>
      <c r="C28" s="40">
        <f>B28/25321</f>
        <v>1.5007306188539156E-3</v>
      </c>
      <c r="D28" s="71">
        <f>SUM(D23:D27)</f>
        <v>70</v>
      </c>
      <c r="E28" s="41">
        <f>D28/24634</f>
        <v>2.8416010392140942E-3</v>
      </c>
      <c r="F28" s="77">
        <f>SUM(F23:F27)</f>
        <v>140</v>
      </c>
      <c r="G28" s="42">
        <f>F28/122849</f>
        <v>1.1396104160392025E-3</v>
      </c>
      <c r="H28" s="71">
        <f>SUM(H23:H27)</f>
        <v>187</v>
      </c>
      <c r="I28" s="41">
        <f>H28/91758</f>
        <v>2.037969441356612E-3</v>
      </c>
      <c r="J28" s="37">
        <f>IF(D28=0, "-", IF((B28-D28)/D28&lt;10, (B28-D28)/D28, "&gt;999%"))</f>
        <v>-0.45714285714285713</v>
      </c>
      <c r="K28" s="38">
        <f>IF(H28=0, "-", IF((F28-H28)/H28&lt;10, (F28-H28)/H28, "&gt;999%"))</f>
        <v>-0.25133689839572193</v>
      </c>
    </row>
    <row r="29" spans="1:11" x14ac:dyDescent="0.2">
      <c r="B29" s="83"/>
      <c r="D29" s="83"/>
      <c r="F29" s="83"/>
      <c r="H29" s="83"/>
    </row>
    <row r="30" spans="1:11" x14ac:dyDescent="0.2">
      <c r="A30" s="163" t="s">
        <v>131</v>
      </c>
      <c r="B30" s="61" t="s">
        <v>12</v>
      </c>
      <c r="C30" s="62" t="s">
        <v>13</v>
      </c>
      <c r="D30" s="61" t="s">
        <v>12</v>
      </c>
      <c r="E30" s="63" t="s">
        <v>13</v>
      </c>
      <c r="F30" s="62" t="s">
        <v>12</v>
      </c>
      <c r="G30" s="62" t="s">
        <v>13</v>
      </c>
      <c r="H30" s="61" t="s">
        <v>12</v>
      </c>
      <c r="I30" s="63" t="s">
        <v>13</v>
      </c>
      <c r="J30" s="61"/>
      <c r="K30" s="63"/>
    </row>
    <row r="31" spans="1:11" x14ac:dyDescent="0.2">
      <c r="A31" s="7" t="s">
        <v>502</v>
      </c>
      <c r="B31" s="65">
        <v>59</v>
      </c>
      <c r="C31" s="34">
        <f>IF(B42=0, "-", B31/B42)</f>
        <v>0.10611510791366907</v>
      </c>
      <c r="D31" s="65">
        <v>47</v>
      </c>
      <c r="E31" s="9">
        <f>IF(D42=0, "-", D31/D42)</f>
        <v>8.9184060721062622E-2</v>
      </c>
      <c r="F31" s="81">
        <v>212</v>
      </c>
      <c r="G31" s="34">
        <f>IF(F42=0, "-", F31/F42)</f>
        <v>8.6530612244897956E-2</v>
      </c>
      <c r="H31" s="65">
        <v>160</v>
      </c>
      <c r="I31" s="9">
        <f>IF(H42=0, "-", H31/H42)</f>
        <v>0.10526315789473684</v>
      </c>
      <c r="J31" s="8">
        <f t="shared" ref="J31:J40" si="2">IF(D31=0, "-", IF((B31-D31)/D31&lt;10, (B31-D31)/D31, "&gt;999%"))</f>
        <v>0.25531914893617019</v>
      </c>
      <c r="K31" s="9">
        <f t="shared" ref="K31:K40" si="3">IF(H31=0, "-", IF((F31-H31)/H31&lt;10, (F31-H31)/H31, "&gt;999%"))</f>
        <v>0.32500000000000001</v>
      </c>
    </row>
    <row r="32" spans="1:11" x14ac:dyDescent="0.2">
      <c r="A32" s="7" t="s">
        <v>503</v>
      </c>
      <c r="B32" s="65">
        <v>82</v>
      </c>
      <c r="C32" s="34">
        <f>IF(B42=0, "-", B32/B42)</f>
        <v>0.14748201438848921</v>
      </c>
      <c r="D32" s="65">
        <v>113</v>
      </c>
      <c r="E32" s="9">
        <f>IF(D42=0, "-", D32/D42)</f>
        <v>0.2144212523719165</v>
      </c>
      <c r="F32" s="81">
        <v>430</v>
      </c>
      <c r="G32" s="34">
        <f>IF(F42=0, "-", F32/F42)</f>
        <v>0.17551020408163265</v>
      </c>
      <c r="H32" s="65">
        <v>312</v>
      </c>
      <c r="I32" s="9">
        <f>IF(H42=0, "-", H32/H42)</f>
        <v>0.20526315789473684</v>
      </c>
      <c r="J32" s="8">
        <f t="shared" si="2"/>
        <v>-0.27433628318584069</v>
      </c>
      <c r="K32" s="9">
        <f t="shared" si="3"/>
        <v>0.37820512820512819</v>
      </c>
    </row>
    <row r="33" spans="1:11" x14ac:dyDescent="0.2">
      <c r="A33" s="7" t="s">
        <v>504</v>
      </c>
      <c r="B33" s="65">
        <v>68</v>
      </c>
      <c r="C33" s="34">
        <f>IF(B42=0, "-", B33/B42)</f>
        <v>0.1223021582733813</v>
      </c>
      <c r="D33" s="65">
        <v>28</v>
      </c>
      <c r="E33" s="9">
        <f>IF(D42=0, "-", D33/D42)</f>
        <v>5.3130929791271347E-2</v>
      </c>
      <c r="F33" s="81">
        <v>284</v>
      </c>
      <c r="G33" s="34">
        <f>IF(F42=0, "-", F33/F42)</f>
        <v>0.11591836734693878</v>
      </c>
      <c r="H33" s="65">
        <v>82</v>
      </c>
      <c r="I33" s="9">
        <f>IF(H42=0, "-", H33/H42)</f>
        <v>5.3947368421052633E-2</v>
      </c>
      <c r="J33" s="8">
        <f t="shared" si="2"/>
        <v>1.4285714285714286</v>
      </c>
      <c r="K33" s="9">
        <f t="shared" si="3"/>
        <v>2.4634146341463414</v>
      </c>
    </row>
    <row r="34" spans="1:11" x14ac:dyDescent="0.2">
      <c r="A34" s="7" t="s">
        <v>505</v>
      </c>
      <c r="B34" s="65">
        <v>26</v>
      </c>
      <c r="C34" s="34">
        <f>IF(B42=0, "-", B34/B42)</f>
        <v>4.6762589928057555E-2</v>
      </c>
      <c r="D34" s="65">
        <v>25</v>
      </c>
      <c r="E34" s="9">
        <f>IF(D42=0, "-", D34/D42)</f>
        <v>4.743833017077799E-2</v>
      </c>
      <c r="F34" s="81">
        <v>105</v>
      </c>
      <c r="G34" s="34">
        <f>IF(F42=0, "-", F34/F42)</f>
        <v>4.2857142857142858E-2</v>
      </c>
      <c r="H34" s="65">
        <v>62</v>
      </c>
      <c r="I34" s="9">
        <f>IF(H42=0, "-", H34/H42)</f>
        <v>4.0789473684210528E-2</v>
      </c>
      <c r="J34" s="8">
        <f t="shared" si="2"/>
        <v>0.04</v>
      </c>
      <c r="K34" s="9">
        <f t="shared" si="3"/>
        <v>0.69354838709677424</v>
      </c>
    </row>
    <row r="35" spans="1:11" x14ac:dyDescent="0.2">
      <c r="A35" s="7" t="s">
        <v>506</v>
      </c>
      <c r="B35" s="65">
        <v>20</v>
      </c>
      <c r="C35" s="34">
        <f>IF(B42=0, "-", B35/B42)</f>
        <v>3.5971223021582732E-2</v>
      </c>
      <c r="D35" s="65">
        <v>37</v>
      </c>
      <c r="E35" s="9">
        <f>IF(D42=0, "-", D35/D42)</f>
        <v>7.020872865275142E-2</v>
      </c>
      <c r="F35" s="81">
        <v>75</v>
      </c>
      <c r="G35" s="34">
        <f>IF(F42=0, "-", F35/F42)</f>
        <v>3.0612244897959183E-2</v>
      </c>
      <c r="H35" s="65">
        <v>98</v>
      </c>
      <c r="I35" s="9">
        <f>IF(H42=0, "-", H35/H42)</f>
        <v>6.4473684210526322E-2</v>
      </c>
      <c r="J35" s="8">
        <f t="shared" si="2"/>
        <v>-0.45945945945945948</v>
      </c>
      <c r="K35" s="9">
        <f t="shared" si="3"/>
        <v>-0.23469387755102042</v>
      </c>
    </row>
    <row r="36" spans="1:11" x14ac:dyDescent="0.2">
      <c r="A36" s="7" t="s">
        <v>507</v>
      </c>
      <c r="B36" s="65">
        <v>39</v>
      </c>
      <c r="C36" s="34">
        <f>IF(B42=0, "-", B36/B42)</f>
        <v>7.0143884892086325E-2</v>
      </c>
      <c r="D36" s="65">
        <v>36</v>
      </c>
      <c r="E36" s="9">
        <f>IF(D42=0, "-", D36/D42)</f>
        <v>6.8311195445920306E-2</v>
      </c>
      <c r="F36" s="81">
        <v>151</v>
      </c>
      <c r="G36" s="34">
        <f>IF(F42=0, "-", F36/F42)</f>
        <v>6.1632653061224486E-2</v>
      </c>
      <c r="H36" s="65">
        <v>36</v>
      </c>
      <c r="I36" s="9">
        <f>IF(H42=0, "-", H36/H42)</f>
        <v>2.368421052631579E-2</v>
      </c>
      <c r="J36" s="8">
        <f t="shared" si="2"/>
        <v>8.3333333333333329E-2</v>
      </c>
      <c r="K36" s="9">
        <f t="shared" si="3"/>
        <v>3.1944444444444446</v>
      </c>
    </row>
    <row r="37" spans="1:11" x14ac:dyDescent="0.2">
      <c r="A37" s="7" t="s">
        <v>508</v>
      </c>
      <c r="B37" s="65">
        <v>5</v>
      </c>
      <c r="C37" s="34">
        <f>IF(B42=0, "-", B37/B42)</f>
        <v>8.9928057553956831E-3</v>
      </c>
      <c r="D37" s="65">
        <v>1</v>
      </c>
      <c r="E37" s="9">
        <f>IF(D42=0, "-", D37/D42)</f>
        <v>1.8975332068311196E-3</v>
      </c>
      <c r="F37" s="81">
        <v>20</v>
      </c>
      <c r="G37" s="34">
        <f>IF(F42=0, "-", F37/F42)</f>
        <v>8.1632653061224497E-3</v>
      </c>
      <c r="H37" s="65">
        <v>6</v>
      </c>
      <c r="I37" s="9">
        <f>IF(H42=0, "-", H37/H42)</f>
        <v>3.9473684210526317E-3</v>
      </c>
      <c r="J37" s="8">
        <f t="shared" si="2"/>
        <v>4</v>
      </c>
      <c r="K37" s="9">
        <f t="shared" si="3"/>
        <v>2.3333333333333335</v>
      </c>
    </row>
    <row r="38" spans="1:11" x14ac:dyDescent="0.2">
      <c r="A38" s="7" t="s">
        <v>509</v>
      </c>
      <c r="B38" s="65">
        <v>72</v>
      </c>
      <c r="C38" s="34">
        <f>IF(B42=0, "-", B38/B42)</f>
        <v>0.12949640287769784</v>
      </c>
      <c r="D38" s="65">
        <v>50</v>
      </c>
      <c r="E38" s="9">
        <f>IF(D42=0, "-", D38/D42)</f>
        <v>9.4876660341555979E-2</v>
      </c>
      <c r="F38" s="81">
        <v>259</v>
      </c>
      <c r="G38" s="34">
        <f>IF(F42=0, "-", F38/F42)</f>
        <v>0.10571428571428572</v>
      </c>
      <c r="H38" s="65">
        <v>179</v>
      </c>
      <c r="I38" s="9">
        <f>IF(H42=0, "-", H38/H42)</f>
        <v>0.11776315789473685</v>
      </c>
      <c r="J38" s="8">
        <f t="shared" si="2"/>
        <v>0.44</v>
      </c>
      <c r="K38" s="9">
        <f t="shared" si="3"/>
        <v>0.44692737430167595</v>
      </c>
    </row>
    <row r="39" spans="1:11" x14ac:dyDescent="0.2">
      <c r="A39" s="7" t="s">
        <v>510</v>
      </c>
      <c r="B39" s="65">
        <v>150</v>
      </c>
      <c r="C39" s="34">
        <f>IF(B42=0, "-", B39/B42)</f>
        <v>0.26978417266187049</v>
      </c>
      <c r="D39" s="65">
        <v>175</v>
      </c>
      <c r="E39" s="9">
        <f>IF(D42=0, "-", D39/D42)</f>
        <v>0.33206831119544594</v>
      </c>
      <c r="F39" s="81">
        <v>780</v>
      </c>
      <c r="G39" s="34">
        <f>IF(F42=0, "-", F39/F42)</f>
        <v>0.3183673469387755</v>
      </c>
      <c r="H39" s="65">
        <v>540</v>
      </c>
      <c r="I39" s="9">
        <f>IF(H42=0, "-", H39/H42)</f>
        <v>0.35526315789473684</v>
      </c>
      <c r="J39" s="8">
        <f t="shared" si="2"/>
        <v>-0.14285714285714285</v>
      </c>
      <c r="K39" s="9">
        <f t="shared" si="3"/>
        <v>0.44444444444444442</v>
      </c>
    </row>
    <row r="40" spans="1:11" x14ac:dyDescent="0.2">
      <c r="A40" s="7" t="s">
        <v>511</v>
      </c>
      <c r="B40" s="65">
        <v>35</v>
      </c>
      <c r="C40" s="34">
        <f>IF(B42=0, "-", B40/B42)</f>
        <v>6.2949640287769781E-2</v>
      </c>
      <c r="D40" s="65">
        <v>15</v>
      </c>
      <c r="E40" s="9">
        <f>IF(D42=0, "-", D40/D42)</f>
        <v>2.8462998102466792E-2</v>
      </c>
      <c r="F40" s="81">
        <v>134</v>
      </c>
      <c r="G40" s="34">
        <f>IF(F42=0, "-", F40/F42)</f>
        <v>5.4693877551020405E-2</v>
      </c>
      <c r="H40" s="65">
        <v>45</v>
      </c>
      <c r="I40" s="9">
        <f>IF(H42=0, "-", H40/H42)</f>
        <v>2.9605263157894735E-2</v>
      </c>
      <c r="J40" s="8">
        <f t="shared" si="2"/>
        <v>1.3333333333333333</v>
      </c>
      <c r="K40" s="9">
        <f t="shared" si="3"/>
        <v>1.9777777777777779</v>
      </c>
    </row>
    <row r="41" spans="1:11" x14ac:dyDescent="0.2">
      <c r="A41" s="2"/>
      <c r="B41" s="68"/>
      <c r="C41" s="33"/>
      <c r="D41" s="68"/>
      <c r="E41" s="6"/>
      <c r="F41" s="82"/>
      <c r="G41" s="33"/>
      <c r="H41" s="68"/>
      <c r="I41" s="6"/>
      <c r="J41" s="5"/>
      <c r="K41" s="6"/>
    </row>
    <row r="42" spans="1:11" s="43" customFormat="1" x14ac:dyDescent="0.2">
      <c r="A42" s="162" t="s">
        <v>625</v>
      </c>
      <c r="B42" s="71">
        <f>SUM(B31:B41)</f>
        <v>556</v>
      </c>
      <c r="C42" s="40">
        <f>B42/25321</f>
        <v>2.1958058528494136E-2</v>
      </c>
      <c r="D42" s="71">
        <f>SUM(D31:D41)</f>
        <v>527</v>
      </c>
      <c r="E42" s="41">
        <f>D42/24634</f>
        <v>2.1393196395226109E-2</v>
      </c>
      <c r="F42" s="77">
        <f>SUM(F31:F41)</f>
        <v>2450</v>
      </c>
      <c r="G42" s="42">
        <f>F42/122849</f>
        <v>1.9943182280686044E-2</v>
      </c>
      <c r="H42" s="71">
        <f>SUM(H31:H41)</f>
        <v>1520</v>
      </c>
      <c r="I42" s="41">
        <f>H42/91758</f>
        <v>1.6565313106214171E-2</v>
      </c>
      <c r="J42" s="37">
        <f>IF(D42=0, "-", IF((B42-D42)/D42&lt;10, (B42-D42)/D42, "&gt;999%"))</f>
        <v>5.5028462998102469E-2</v>
      </c>
      <c r="K42" s="38">
        <f>IF(H42=0, "-", IF((F42-H42)/H42&lt;10, (F42-H42)/H42, "&gt;999%"))</f>
        <v>0.61184210526315785</v>
      </c>
    </row>
    <row r="43" spans="1:11" x14ac:dyDescent="0.2">
      <c r="B43" s="83"/>
      <c r="D43" s="83"/>
      <c r="F43" s="83"/>
      <c r="H43" s="83"/>
    </row>
    <row r="44" spans="1:11" x14ac:dyDescent="0.2">
      <c r="A44" s="163" t="s">
        <v>132</v>
      </c>
      <c r="B44" s="61" t="s">
        <v>12</v>
      </c>
      <c r="C44" s="62" t="s">
        <v>13</v>
      </c>
      <c r="D44" s="61" t="s">
        <v>12</v>
      </c>
      <c r="E44" s="63" t="s">
        <v>13</v>
      </c>
      <c r="F44" s="62" t="s">
        <v>12</v>
      </c>
      <c r="G44" s="62" t="s">
        <v>13</v>
      </c>
      <c r="H44" s="61" t="s">
        <v>12</v>
      </c>
      <c r="I44" s="63" t="s">
        <v>13</v>
      </c>
      <c r="J44" s="61"/>
      <c r="K44" s="63"/>
    </row>
    <row r="45" spans="1:11" x14ac:dyDescent="0.2">
      <c r="A45" s="7" t="s">
        <v>512</v>
      </c>
      <c r="B45" s="65">
        <v>111</v>
      </c>
      <c r="C45" s="34">
        <f>IF(B55=0, "-", B45/B55)</f>
        <v>0.1295215869311552</v>
      </c>
      <c r="D45" s="65">
        <v>68</v>
      </c>
      <c r="E45" s="9">
        <f>IF(D55=0, "-", D45/D55)</f>
        <v>5.7094878253568432E-2</v>
      </c>
      <c r="F45" s="81">
        <v>428</v>
      </c>
      <c r="G45" s="34">
        <f>IF(F55=0, "-", F45/F55)</f>
        <v>0.11295856426497757</v>
      </c>
      <c r="H45" s="65">
        <v>263</v>
      </c>
      <c r="I45" s="9">
        <f>IF(H55=0, "-", H45/H55)</f>
        <v>7.3772791023842918E-2</v>
      </c>
      <c r="J45" s="8">
        <f t="shared" ref="J45:J53" si="4">IF(D45=0, "-", IF((B45-D45)/D45&lt;10, (B45-D45)/D45, "&gt;999%"))</f>
        <v>0.63235294117647056</v>
      </c>
      <c r="K45" s="9">
        <f t="shared" ref="K45:K53" si="5">IF(H45=0, "-", IF((F45-H45)/H45&lt;10, (F45-H45)/H45, "&gt;999%"))</f>
        <v>0.62737642585551334</v>
      </c>
    </row>
    <row r="46" spans="1:11" x14ac:dyDescent="0.2">
      <c r="A46" s="7" t="s">
        <v>513</v>
      </c>
      <c r="B46" s="65">
        <v>46</v>
      </c>
      <c r="C46" s="34">
        <f>IF(B55=0, "-", B46/B55)</f>
        <v>5.3675612602100353E-2</v>
      </c>
      <c r="D46" s="65">
        <v>56</v>
      </c>
      <c r="E46" s="9">
        <f>IF(D55=0, "-", D46/D55)</f>
        <v>4.7019311502938706E-2</v>
      </c>
      <c r="F46" s="81">
        <v>127</v>
      </c>
      <c r="G46" s="34">
        <f>IF(F55=0, "-", F46/F55)</f>
        <v>3.351807864871998E-2</v>
      </c>
      <c r="H46" s="65">
        <v>182</v>
      </c>
      <c r="I46" s="9">
        <f>IF(H55=0, "-", H46/H55)</f>
        <v>5.1051893408134645E-2</v>
      </c>
      <c r="J46" s="8">
        <f t="shared" si="4"/>
        <v>-0.17857142857142858</v>
      </c>
      <c r="K46" s="9">
        <f t="shared" si="5"/>
        <v>-0.30219780219780218</v>
      </c>
    </row>
    <row r="47" spans="1:11" x14ac:dyDescent="0.2">
      <c r="A47" s="7" t="s">
        <v>514</v>
      </c>
      <c r="B47" s="65">
        <v>0</v>
      </c>
      <c r="C47" s="34">
        <f>IF(B55=0, "-", B47/B55)</f>
        <v>0</v>
      </c>
      <c r="D47" s="65">
        <v>18</v>
      </c>
      <c r="E47" s="9">
        <f>IF(D55=0, "-", D47/D55)</f>
        <v>1.5113350125944584E-2</v>
      </c>
      <c r="F47" s="81">
        <v>0</v>
      </c>
      <c r="G47" s="34">
        <f>IF(F55=0, "-", F47/F55)</f>
        <v>0</v>
      </c>
      <c r="H47" s="65">
        <v>167</v>
      </c>
      <c r="I47" s="9">
        <f>IF(H55=0, "-", H47/H55)</f>
        <v>4.6844319775596076E-2</v>
      </c>
      <c r="J47" s="8">
        <f t="shared" si="4"/>
        <v>-1</v>
      </c>
      <c r="K47" s="9">
        <f t="shared" si="5"/>
        <v>-1</v>
      </c>
    </row>
    <row r="48" spans="1:11" x14ac:dyDescent="0.2">
      <c r="A48" s="7" t="s">
        <v>515</v>
      </c>
      <c r="B48" s="65">
        <v>146</v>
      </c>
      <c r="C48" s="34">
        <f>IF(B55=0, "-", B48/B55)</f>
        <v>0.17036172695449242</v>
      </c>
      <c r="D48" s="65">
        <v>186</v>
      </c>
      <c r="E48" s="9">
        <f>IF(D55=0, "-", D48/D55)</f>
        <v>0.15617128463476071</v>
      </c>
      <c r="F48" s="81">
        <v>769</v>
      </c>
      <c r="G48" s="34">
        <f>IF(F55=0, "-", F48/F55)</f>
        <v>0.20295592504618634</v>
      </c>
      <c r="H48" s="65">
        <v>578</v>
      </c>
      <c r="I48" s="9">
        <f>IF(H55=0, "-", H48/H55)</f>
        <v>0.16213183730715289</v>
      </c>
      <c r="J48" s="8">
        <f t="shared" si="4"/>
        <v>-0.21505376344086022</v>
      </c>
      <c r="K48" s="9">
        <f t="shared" si="5"/>
        <v>0.33044982698961939</v>
      </c>
    </row>
    <row r="49" spans="1:11" x14ac:dyDescent="0.2">
      <c r="A49" s="7" t="s">
        <v>516</v>
      </c>
      <c r="B49" s="65">
        <v>89</v>
      </c>
      <c r="C49" s="34">
        <f>IF(B55=0, "-", B49/B55)</f>
        <v>0.10385064177362893</v>
      </c>
      <c r="D49" s="65">
        <v>134</v>
      </c>
      <c r="E49" s="9">
        <f>IF(D55=0, "-", D49/D55)</f>
        <v>0.11251049538203191</v>
      </c>
      <c r="F49" s="81">
        <v>327</v>
      </c>
      <c r="G49" s="34">
        <f>IF(F55=0, "-", F49/F55)</f>
        <v>8.6302454473475856E-2</v>
      </c>
      <c r="H49" s="65">
        <v>387</v>
      </c>
      <c r="I49" s="9">
        <f>IF(H55=0, "-", H49/H55)</f>
        <v>0.10855539971949509</v>
      </c>
      <c r="J49" s="8">
        <f t="shared" si="4"/>
        <v>-0.33582089552238809</v>
      </c>
      <c r="K49" s="9">
        <f t="shared" si="5"/>
        <v>-0.15503875968992248</v>
      </c>
    </row>
    <row r="50" spans="1:11" x14ac:dyDescent="0.2">
      <c r="A50" s="7" t="s">
        <v>517</v>
      </c>
      <c r="B50" s="65">
        <v>0</v>
      </c>
      <c r="C50" s="34">
        <f>IF(B55=0, "-", B50/B55)</f>
        <v>0</v>
      </c>
      <c r="D50" s="65">
        <v>0</v>
      </c>
      <c r="E50" s="9">
        <f>IF(D55=0, "-", D50/D55)</f>
        <v>0</v>
      </c>
      <c r="F50" s="81">
        <v>0</v>
      </c>
      <c r="G50" s="34">
        <f>IF(F55=0, "-", F50/F55)</f>
        <v>0</v>
      </c>
      <c r="H50" s="65">
        <v>2</v>
      </c>
      <c r="I50" s="9">
        <f>IF(H55=0, "-", H50/H55)</f>
        <v>5.6100981767180928E-4</v>
      </c>
      <c r="J50" s="8" t="str">
        <f t="shared" si="4"/>
        <v>-</v>
      </c>
      <c r="K50" s="9">
        <f t="shared" si="5"/>
        <v>-1</v>
      </c>
    </row>
    <row r="51" spans="1:11" x14ac:dyDescent="0.2">
      <c r="A51" s="7" t="s">
        <v>518</v>
      </c>
      <c r="B51" s="65">
        <v>72</v>
      </c>
      <c r="C51" s="34">
        <f>IF(B55=0, "-", B51/B55)</f>
        <v>8.401400233372229E-2</v>
      </c>
      <c r="D51" s="65">
        <v>122</v>
      </c>
      <c r="E51" s="9">
        <f>IF(D55=0, "-", D51/D55)</f>
        <v>0.10243492863140219</v>
      </c>
      <c r="F51" s="81">
        <v>318</v>
      </c>
      <c r="G51" s="34">
        <f>IF(F55=0, "-", F51/F55)</f>
        <v>8.3927157561361834E-2</v>
      </c>
      <c r="H51" s="65">
        <v>373</v>
      </c>
      <c r="I51" s="9">
        <f>IF(H55=0, "-", H51/H55)</f>
        <v>0.10462833099579243</v>
      </c>
      <c r="J51" s="8">
        <f t="shared" si="4"/>
        <v>-0.4098360655737705</v>
      </c>
      <c r="K51" s="9">
        <f t="shared" si="5"/>
        <v>-0.14745308310991956</v>
      </c>
    </row>
    <row r="52" spans="1:11" x14ac:dyDescent="0.2">
      <c r="A52" s="7" t="s">
        <v>519</v>
      </c>
      <c r="B52" s="65">
        <v>61</v>
      </c>
      <c r="C52" s="34">
        <f>IF(B55=0, "-", B52/B55)</f>
        <v>7.1178529754959155E-2</v>
      </c>
      <c r="D52" s="65">
        <v>44</v>
      </c>
      <c r="E52" s="9">
        <f>IF(D55=0, "-", D52/D55)</f>
        <v>3.6943744752308987E-2</v>
      </c>
      <c r="F52" s="81">
        <v>210</v>
      </c>
      <c r="G52" s="34">
        <f>IF(F55=0, "-", F52/F55)</f>
        <v>5.5423594615993665E-2</v>
      </c>
      <c r="H52" s="65">
        <v>201</v>
      </c>
      <c r="I52" s="9">
        <f>IF(H55=0, "-", H52/H55)</f>
        <v>5.6381486676016827E-2</v>
      </c>
      <c r="J52" s="8">
        <f t="shared" si="4"/>
        <v>0.38636363636363635</v>
      </c>
      <c r="K52" s="9">
        <f t="shared" si="5"/>
        <v>4.4776119402985072E-2</v>
      </c>
    </row>
    <row r="53" spans="1:11" x14ac:dyDescent="0.2">
      <c r="A53" s="7" t="s">
        <v>520</v>
      </c>
      <c r="B53" s="65">
        <v>332</v>
      </c>
      <c r="C53" s="34">
        <f>IF(B55=0, "-", B53/B55)</f>
        <v>0.38739789964994165</v>
      </c>
      <c r="D53" s="65">
        <v>563</v>
      </c>
      <c r="E53" s="9">
        <f>IF(D55=0, "-", D53/D55)</f>
        <v>0.4727120067170445</v>
      </c>
      <c r="F53" s="81">
        <v>1610</v>
      </c>
      <c r="G53" s="34">
        <f>IF(F55=0, "-", F53/F55)</f>
        <v>0.42491422538928475</v>
      </c>
      <c r="H53" s="65">
        <v>1412</v>
      </c>
      <c r="I53" s="9">
        <f>IF(H55=0, "-", H53/H55)</f>
        <v>0.39607293127629734</v>
      </c>
      <c r="J53" s="8">
        <f t="shared" si="4"/>
        <v>-0.41030195381882772</v>
      </c>
      <c r="K53" s="9">
        <f t="shared" si="5"/>
        <v>0.14022662889518414</v>
      </c>
    </row>
    <row r="54" spans="1:11" x14ac:dyDescent="0.2">
      <c r="A54" s="2"/>
      <c r="B54" s="68"/>
      <c r="C54" s="33"/>
      <c r="D54" s="68"/>
      <c r="E54" s="6"/>
      <c r="F54" s="82"/>
      <c r="G54" s="33"/>
      <c r="H54" s="68"/>
      <c r="I54" s="6"/>
      <c r="J54" s="5"/>
      <c r="K54" s="6"/>
    </row>
    <row r="55" spans="1:11" s="43" customFormat="1" x14ac:dyDescent="0.2">
      <c r="A55" s="162" t="s">
        <v>624</v>
      </c>
      <c r="B55" s="71">
        <f>SUM(B45:B54)</f>
        <v>857</v>
      </c>
      <c r="C55" s="40">
        <f>B55/25321</f>
        <v>3.3845424746258047E-2</v>
      </c>
      <c r="D55" s="71">
        <f>SUM(D45:D54)</f>
        <v>1191</v>
      </c>
      <c r="E55" s="41">
        <f>D55/24634</f>
        <v>4.8347811967199804E-2</v>
      </c>
      <c r="F55" s="77">
        <f>SUM(F45:F54)</f>
        <v>3789</v>
      </c>
      <c r="G55" s="42">
        <f>F55/122849</f>
        <v>3.0842741902660991E-2</v>
      </c>
      <c r="H55" s="71">
        <f>SUM(H45:H54)</f>
        <v>3565</v>
      </c>
      <c r="I55" s="41">
        <f>H55/91758</f>
        <v>3.8852198173456268E-2</v>
      </c>
      <c r="J55" s="37">
        <f>IF(D55=0, "-", IF((B55-D55)/D55&lt;10, (B55-D55)/D55, "&gt;999%"))</f>
        <v>-0.28043660789252728</v>
      </c>
      <c r="K55" s="38">
        <f>IF(H55=0, "-", IF((F55-H55)/H55&lt;10, (F55-H55)/H55, "&gt;999%"))</f>
        <v>6.2833099579242643E-2</v>
      </c>
    </row>
    <row r="56" spans="1:11" x14ac:dyDescent="0.2">
      <c r="B56" s="83"/>
      <c r="D56" s="83"/>
      <c r="F56" s="83"/>
      <c r="H56" s="83"/>
    </row>
    <row r="57" spans="1:11" x14ac:dyDescent="0.2">
      <c r="A57" s="163" t="s">
        <v>133</v>
      </c>
      <c r="B57" s="61" t="s">
        <v>12</v>
      </c>
      <c r="C57" s="62" t="s">
        <v>13</v>
      </c>
      <c r="D57" s="61" t="s">
        <v>12</v>
      </c>
      <c r="E57" s="63" t="s">
        <v>13</v>
      </c>
      <c r="F57" s="62" t="s">
        <v>12</v>
      </c>
      <c r="G57" s="62" t="s">
        <v>13</v>
      </c>
      <c r="H57" s="61" t="s">
        <v>12</v>
      </c>
      <c r="I57" s="63" t="s">
        <v>13</v>
      </c>
      <c r="J57" s="61"/>
      <c r="K57" s="63"/>
    </row>
    <row r="58" spans="1:11" x14ac:dyDescent="0.2">
      <c r="A58" s="7" t="s">
        <v>521</v>
      </c>
      <c r="B58" s="65">
        <v>78</v>
      </c>
      <c r="C58" s="34">
        <f>IF(B78=0, "-", B58/B78)</f>
        <v>1.3256288239292998E-2</v>
      </c>
      <c r="D58" s="65">
        <v>0</v>
      </c>
      <c r="E58" s="9">
        <f>IF(D78=0, "-", D58/D78)</f>
        <v>0</v>
      </c>
      <c r="F58" s="81">
        <v>206</v>
      </c>
      <c r="G58" s="34">
        <f>IF(F78=0, "-", F58/F78)</f>
        <v>7.9721362229102175E-3</v>
      </c>
      <c r="H58" s="65">
        <v>0</v>
      </c>
      <c r="I58" s="9">
        <f>IF(H78=0, "-", H58/H78)</f>
        <v>0</v>
      </c>
      <c r="J58" s="8" t="str">
        <f t="shared" ref="J58:J76" si="6">IF(D58=0, "-", IF((B58-D58)/D58&lt;10, (B58-D58)/D58, "&gt;999%"))</f>
        <v>-</v>
      </c>
      <c r="K58" s="9" t="str">
        <f t="shared" ref="K58:K76" si="7">IF(H58=0, "-", IF((F58-H58)/H58&lt;10, (F58-H58)/H58, "&gt;999%"))</f>
        <v>-</v>
      </c>
    </row>
    <row r="59" spans="1:11" x14ac:dyDescent="0.2">
      <c r="A59" s="7" t="s">
        <v>522</v>
      </c>
      <c r="B59" s="65">
        <v>1184</v>
      </c>
      <c r="C59" s="34">
        <f>IF(B78=0, "-", B59/B78)</f>
        <v>0.20122365737593473</v>
      </c>
      <c r="D59" s="65">
        <v>1081</v>
      </c>
      <c r="E59" s="9">
        <f>IF(D78=0, "-", D59/D78)</f>
        <v>0.19505593648502345</v>
      </c>
      <c r="F59" s="81">
        <v>4381</v>
      </c>
      <c r="G59" s="34">
        <f>IF(F78=0, "-", F59/F78)</f>
        <v>0.16954334365325077</v>
      </c>
      <c r="H59" s="65">
        <v>3387</v>
      </c>
      <c r="I59" s="9">
        <f>IF(H78=0, "-", H59/H78)</f>
        <v>0.17717215044201495</v>
      </c>
      <c r="J59" s="8">
        <f t="shared" si="6"/>
        <v>9.5282146160962075E-2</v>
      </c>
      <c r="K59" s="9">
        <f t="shared" si="7"/>
        <v>0.29347505166814292</v>
      </c>
    </row>
    <row r="60" spans="1:11" x14ac:dyDescent="0.2">
      <c r="A60" s="7" t="s">
        <v>523</v>
      </c>
      <c r="B60" s="65">
        <v>9</v>
      </c>
      <c r="C60" s="34">
        <f>IF(B78=0, "-", B60/B78)</f>
        <v>1.5295717199184228E-3</v>
      </c>
      <c r="D60" s="65">
        <v>21</v>
      </c>
      <c r="E60" s="9">
        <f>IF(D78=0, "-", D60/D78)</f>
        <v>3.7892457596535546E-3</v>
      </c>
      <c r="F60" s="81">
        <v>64</v>
      </c>
      <c r="G60" s="34">
        <f>IF(F78=0, "-", F60/F78)</f>
        <v>2.4767801857585141E-3</v>
      </c>
      <c r="H60" s="65">
        <v>82</v>
      </c>
      <c r="I60" s="9">
        <f>IF(H78=0, "-", H60/H78)</f>
        <v>4.289375948109013E-3</v>
      </c>
      <c r="J60" s="8">
        <f t="shared" si="6"/>
        <v>-0.5714285714285714</v>
      </c>
      <c r="K60" s="9">
        <f t="shared" si="7"/>
        <v>-0.21951219512195122</v>
      </c>
    </row>
    <row r="61" spans="1:11" x14ac:dyDescent="0.2">
      <c r="A61" s="7" t="s">
        <v>524</v>
      </c>
      <c r="B61" s="65">
        <v>315</v>
      </c>
      <c r="C61" s="34">
        <f>IF(B78=0, "-", B61/B78)</f>
        <v>5.3535010197144801E-2</v>
      </c>
      <c r="D61" s="65">
        <v>0</v>
      </c>
      <c r="E61" s="9">
        <f>IF(D78=0, "-", D61/D78)</f>
        <v>0</v>
      </c>
      <c r="F61" s="81">
        <v>1105</v>
      </c>
      <c r="G61" s="34">
        <f>IF(F78=0, "-", F61/F78)</f>
        <v>4.2763157894736843E-2</v>
      </c>
      <c r="H61" s="65">
        <v>0</v>
      </c>
      <c r="I61" s="9">
        <f>IF(H78=0, "-", H61/H78)</f>
        <v>0</v>
      </c>
      <c r="J61" s="8" t="str">
        <f t="shared" si="6"/>
        <v>-</v>
      </c>
      <c r="K61" s="9" t="str">
        <f t="shared" si="7"/>
        <v>-</v>
      </c>
    </row>
    <row r="62" spans="1:11" x14ac:dyDescent="0.2">
      <c r="A62" s="7" t="s">
        <v>525</v>
      </c>
      <c r="B62" s="65">
        <v>0</v>
      </c>
      <c r="C62" s="34">
        <f>IF(B78=0, "-", B62/B78)</f>
        <v>0</v>
      </c>
      <c r="D62" s="65">
        <v>177</v>
      </c>
      <c r="E62" s="9">
        <f>IF(D78=0, "-", D62/D78)</f>
        <v>3.193792854565139E-2</v>
      </c>
      <c r="F62" s="81">
        <v>0</v>
      </c>
      <c r="G62" s="34">
        <f>IF(F78=0, "-", F62/F78)</f>
        <v>0</v>
      </c>
      <c r="H62" s="65">
        <v>1427</v>
      </c>
      <c r="I62" s="9">
        <f>IF(H78=0, "-", H62/H78)</f>
        <v>7.464560338965319E-2</v>
      </c>
      <c r="J62" s="8">
        <f t="shared" si="6"/>
        <v>-1</v>
      </c>
      <c r="K62" s="9">
        <f t="shared" si="7"/>
        <v>-1</v>
      </c>
    </row>
    <row r="63" spans="1:11" x14ac:dyDescent="0.2">
      <c r="A63" s="7" t="s">
        <v>526</v>
      </c>
      <c r="B63" s="65">
        <v>757</v>
      </c>
      <c r="C63" s="34">
        <f>IF(B78=0, "-", B63/B78)</f>
        <v>0.12865397688647179</v>
      </c>
      <c r="D63" s="65">
        <v>399</v>
      </c>
      <c r="E63" s="9">
        <f>IF(D78=0, "-", D63/D78)</f>
        <v>7.1995669433417536E-2</v>
      </c>
      <c r="F63" s="81">
        <v>3098</v>
      </c>
      <c r="G63" s="34">
        <f>IF(F78=0, "-", F63/F78)</f>
        <v>0.11989164086687307</v>
      </c>
      <c r="H63" s="65">
        <v>1483</v>
      </c>
      <c r="I63" s="9">
        <f>IF(H78=0, "-", H63/H78)</f>
        <v>7.7574933305434954E-2</v>
      </c>
      <c r="J63" s="8">
        <f t="shared" si="6"/>
        <v>0.89724310776942351</v>
      </c>
      <c r="K63" s="9">
        <f t="shared" si="7"/>
        <v>1.0890087660148349</v>
      </c>
    </row>
    <row r="64" spans="1:11" x14ac:dyDescent="0.2">
      <c r="A64" s="7" t="s">
        <v>527</v>
      </c>
      <c r="B64" s="65">
        <v>23</v>
      </c>
      <c r="C64" s="34">
        <f>IF(B78=0, "-", B64/B78)</f>
        <v>3.9089055064581921E-3</v>
      </c>
      <c r="D64" s="65">
        <v>17</v>
      </c>
      <c r="E64" s="9">
        <f>IF(D78=0, "-", D64/D78)</f>
        <v>3.0674846625766872E-3</v>
      </c>
      <c r="F64" s="81">
        <v>118</v>
      </c>
      <c r="G64" s="34">
        <f>IF(F78=0, "-", F64/F78)</f>
        <v>4.5665634674922602E-3</v>
      </c>
      <c r="H64" s="65">
        <v>32</v>
      </c>
      <c r="I64" s="9">
        <f>IF(H78=0, "-", H64/H78)</f>
        <v>1.6739028090181514E-3</v>
      </c>
      <c r="J64" s="8">
        <f t="shared" si="6"/>
        <v>0.35294117647058826</v>
      </c>
      <c r="K64" s="9">
        <f t="shared" si="7"/>
        <v>2.6875</v>
      </c>
    </row>
    <row r="65" spans="1:11" x14ac:dyDescent="0.2">
      <c r="A65" s="7" t="s">
        <v>528</v>
      </c>
      <c r="B65" s="65">
        <v>188</v>
      </c>
      <c r="C65" s="34">
        <f>IF(B78=0, "-", B65/B78)</f>
        <v>3.1951053704962609E-2</v>
      </c>
      <c r="D65" s="65">
        <v>145</v>
      </c>
      <c r="E65" s="9">
        <f>IF(D78=0, "-", D65/D78)</f>
        <v>2.616383976903645E-2</v>
      </c>
      <c r="F65" s="81">
        <v>1003</v>
      </c>
      <c r="G65" s="34">
        <f>IF(F78=0, "-", F65/F78)</f>
        <v>3.8815789473684213E-2</v>
      </c>
      <c r="H65" s="65">
        <v>411</v>
      </c>
      <c r="I65" s="9">
        <f>IF(H78=0, "-", H65/H78)</f>
        <v>2.1499189203326882E-2</v>
      </c>
      <c r="J65" s="8">
        <f t="shared" si="6"/>
        <v>0.29655172413793102</v>
      </c>
      <c r="K65" s="9">
        <f t="shared" si="7"/>
        <v>1.440389294403893</v>
      </c>
    </row>
    <row r="66" spans="1:11" x14ac:dyDescent="0.2">
      <c r="A66" s="7" t="s">
        <v>529</v>
      </c>
      <c r="B66" s="65">
        <v>546</v>
      </c>
      <c r="C66" s="34">
        <f>IF(B78=0, "-", B66/B78)</f>
        <v>9.279401767505098E-2</v>
      </c>
      <c r="D66" s="65">
        <v>470</v>
      </c>
      <c r="E66" s="9">
        <f>IF(D78=0, "-", D66/D78)</f>
        <v>8.4806928906531936E-2</v>
      </c>
      <c r="F66" s="81">
        <v>2359</v>
      </c>
      <c r="G66" s="34">
        <f>IF(F78=0, "-", F66/F78)</f>
        <v>9.1292569659442727E-2</v>
      </c>
      <c r="H66" s="65">
        <v>1279</v>
      </c>
      <c r="I66" s="9">
        <f>IF(H78=0, "-", H66/H78)</f>
        <v>6.6903802897944231E-2</v>
      </c>
      <c r="J66" s="8">
        <f t="shared" si="6"/>
        <v>0.16170212765957448</v>
      </c>
      <c r="K66" s="9">
        <f t="shared" si="7"/>
        <v>0.84440969507427677</v>
      </c>
    </row>
    <row r="67" spans="1:11" x14ac:dyDescent="0.2">
      <c r="A67" s="7" t="s">
        <v>530</v>
      </c>
      <c r="B67" s="65">
        <v>0</v>
      </c>
      <c r="C67" s="34">
        <f>IF(B78=0, "-", B67/B78)</f>
        <v>0</v>
      </c>
      <c r="D67" s="65">
        <v>78</v>
      </c>
      <c r="E67" s="9">
        <f>IF(D78=0, "-", D67/D78)</f>
        <v>1.4074341392998917E-2</v>
      </c>
      <c r="F67" s="81">
        <v>2</v>
      </c>
      <c r="G67" s="34">
        <f>IF(F78=0, "-", F67/F78)</f>
        <v>7.7399380804953565E-5</v>
      </c>
      <c r="H67" s="65">
        <v>212</v>
      </c>
      <c r="I67" s="9">
        <f>IF(H78=0, "-", H67/H78)</f>
        <v>1.1089606109745253E-2</v>
      </c>
      <c r="J67" s="8">
        <f t="shared" si="6"/>
        <v>-1</v>
      </c>
      <c r="K67" s="9">
        <f t="shared" si="7"/>
        <v>-0.99056603773584906</v>
      </c>
    </row>
    <row r="68" spans="1:11" x14ac:dyDescent="0.2">
      <c r="A68" s="7" t="s">
        <v>531</v>
      </c>
      <c r="B68" s="65">
        <v>450</v>
      </c>
      <c r="C68" s="34">
        <f>IF(B78=0, "-", B68/B78)</f>
        <v>7.6478585995921139E-2</v>
      </c>
      <c r="D68" s="65">
        <v>558</v>
      </c>
      <c r="E68" s="9">
        <f>IF(D78=0, "-", D68/D78)</f>
        <v>0.10068567304222302</v>
      </c>
      <c r="F68" s="81">
        <v>2950</v>
      </c>
      <c r="G68" s="34">
        <f>IF(F78=0, "-", F68/F78)</f>
        <v>0.1141640866873065</v>
      </c>
      <c r="H68" s="65">
        <v>2237</v>
      </c>
      <c r="I68" s="9">
        <f>IF(H78=0, "-", H68/H78)</f>
        <v>0.11701626824292514</v>
      </c>
      <c r="J68" s="8">
        <f t="shared" si="6"/>
        <v>-0.19354838709677419</v>
      </c>
      <c r="K68" s="9">
        <f t="shared" si="7"/>
        <v>0.31873044255699595</v>
      </c>
    </row>
    <row r="69" spans="1:11" x14ac:dyDescent="0.2">
      <c r="A69" s="7" t="s">
        <v>532</v>
      </c>
      <c r="B69" s="65">
        <v>412</v>
      </c>
      <c r="C69" s="34">
        <f>IF(B78=0, "-", B69/B78)</f>
        <v>7.0020394289598914E-2</v>
      </c>
      <c r="D69" s="65">
        <v>308</v>
      </c>
      <c r="E69" s="9">
        <f>IF(D78=0, "-", D69/D78)</f>
        <v>5.5575604474918799E-2</v>
      </c>
      <c r="F69" s="81">
        <v>1741</v>
      </c>
      <c r="G69" s="34">
        <f>IF(F78=0, "-", F69/F78)</f>
        <v>6.7376160990712072E-2</v>
      </c>
      <c r="H69" s="65">
        <v>1330</v>
      </c>
      <c r="I69" s="9">
        <f>IF(H78=0, "-", H69/H78)</f>
        <v>6.9571585499816915E-2</v>
      </c>
      <c r="J69" s="8">
        <f t="shared" si="6"/>
        <v>0.33766233766233766</v>
      </c>
      <c r="K69" s="9">
        <f t="shared" si="7"/>
        <v>0.30902255639097742</v>
      </c>
    </row>
    <row r="70" spans="1:11" x14ac:dyDescent="0.2">
      <c r="A70" s="7" t="s">
        <v>533</v>
      </c>
      <c r="B70" s="65">
        <v>165</v>
      </c>
      <c r="C70" s="34">
        <f>IF(B78=0, "-", B70/B78)</f>
        <v>2.8042148198504417E-2</v>
      </c>
      <c r="D70" s="65">
        <v>199</v>
      </c>
      <c r="E70" s="9">
        <f>IF(D78=0, "-", D70/D78)</f>
        <v>3.5907614579574164E-2</v>
      </c>
      <c r="F70" s="81">
        <v>551</v>
      </c>
      <c r="G70" s="34">
        <f>IF(F78=0, "-", F70/F78)</f>
        <v>2.1323529411764706E-2</v>
      </c>
      <c r="H70" s="65">
        <v>523</v>
      </c>
      <c r="I70" s="9">
        <f>IF(H78=0, "-", H70/H78)</f>
        <v>2.735784903489041E-2</v>
      </c>
      <c r="J70" s="8">
        <f t="shared" si="6"/>
        <v>-0.17085427135678391</v>
      </c>
      <c r="K70" s="9">
        <f t="shared" si="7"/>
        <v>5.3537284894837479E-2</v>
      </c>
    </row>
    <row r="71" spans="1:11" x14ac:dyDescent="0.2">
      <c r="A71" s="7" t="s">
        <v>534</v>
      </c>
      <c r="B71" s="65">
        <v>0</v>
      </c>
      <c r="C71" s="34">
        <f>IF(B78=0, "-", B71/B78)</f>
        <v>0</v>
      </c>
      <c r="D71" s="65">
        <v>0</v>
      </c>
      <c r="E71" s="9">
        <f>IF(D78=0, "-", D71/D78)</f>
        <v>0</v>
      </c>
      <c r="F71" s="81">
        <v>0</v>
      </c>
      <c r="G71" s="34">
        <f>IF(F78=0, "-", F71/F78)</f>
        <v>0</v>
      </c>
      <c r="H71" s="65">
        <v>3</v>
      </c>
      <c r="I71" s="9">
        <f>IF(H78=0, "-", H71/H78)</f>
        <v>1.5692838834545169E-4</v>
      </c>
      <c r="J71" s="8" t="str">
        <f t="shared" si="6"/>
        <v>-</v>
      </c>
      <c r="K71" s="9">
        <f t="shared" si="7"/>
        <v>-1</v>
      </c>
    </row>
    <row r="72" spans="1:11" x14ac:dyDescent="0.2">
      <c r="A72" s="7" t="s">
        <v>535</v>
      </c>
      <c r="B72" s="65">
        <v>0</v>
      </c>
      <c r="C72" s="34">
        <f>IF(B78=0, "-", B72/B78)</f>
        <v>0</v>
      </c>
      <c r="D72" s="65">
        <v>0</v>
      </c>
      <c r="E72" s="9">
        <f>IF(D78=0, "-", D72/D78)</f>
        <v>0</v>
      </c>
      <c r="F72" s="81">
        <v>0</v>
      </c>
      <c r="G72" s="34">
        <f>IF(F78=0, "-", F72/F78)</f>
        <v>0</v>
      </c>
      <c r="H72" s="65">
        <v>1</v>
      </c>
      <c r="I72" s="9">
        <f>IF(H78=0, "-", H72/H78)</f>
        <v>5.2309462781817232E-5</v>
      </c>
      <c r="J72" s="8" t="str">
        <f t="shared" si="6"/>
        <v>-</v>
      </c>
      <c r="K72" s="9">
        <f t="shared" si="7"/>
        <v>-1</v>
      </c>
    </row>
    <row r="73" spans="1:11" x14ac:dyDescent="0.2">
      <c r="A73" s="7" t="s">
        <v>536</v>
      </c>
      <c r="B73" s="65">
        <v>62</v>
      </c>
      <c r="C73" s="34">
        <f>IF(B78=0, "-", B73/B78)</f>
        <v>1.053704962610469E-2</v>
      </c>
      <c r="D73" s="65">
        <v>32</v>
      </c>
      <c r="E73" s="9">
        <f>IF(D78=0, "-", D73/D78)</f>
        <v>5.77408877661494E-3</v>
      </c>
      <c r="F73" s="81">
        <v>257</v>
      </c>
      <c r="G73" s="34">
        <f>IF(F78=0, "-", F73/F78)</f>
        <v>9.9458204334365325E-3</v>
      </c>
      <c r="H73" s="65">
        <v>94</v>
      </c>
      <c r="I73" s="9">
        <f>IF(H78=0, "-", H73/H78)</f>
        <v>4.9170895014908197E-3</v>
      </c>
      <c r="J73" s="8">
        <f t="shared" si="6"/>
        <v>0.9375</v>
      </c>
      <c r="K73" s="9">
        <f t="shared" si="7"/>
        <v>1.7340425531914894</v>
      </c>
    </row>
    <row r="74" spans="1:11" x14ac:dyDescent="0.2">
      <c r="A74" s="7" t="s">
        <v>537</v>
      </c>
      <c r="B74" s="65">
        <v>1224</v>
      </c>
      <c r="C74" s="34">
        <f>IF(B78=0, "-", B74/B78)</f>
        <v>0.20802175390890551</v>
      </c>
      <c r="D74" s="65">
        <v>1263</v>
      </c>
      <c r="E74" s="9">
        <f>IF(D78=0, "-", D74/D78)</f>
        <v>0.22789606640202092</v>
      </c>
      <c r="F74" s="81">
        <v>5570</v>
      </c>
      <c r="G74" s="34">
        <f>IF(F78=0, "-", F74/F78)</f>
        <v>0.21555727554179566</v>
      </c>
      <c r="H74" s="65">
        <v>4339</v>
      </c>
      <c r="I74" s="9">
        <f>IF(H78=0, "-", H74/H78)</f>
        <v>0.22697075901030497</v>
      </c>
      <c r="J74" s="8">
        <f t="shared" si="6"/>
        <v>-3.0878859857482184E-2</v>
      </c>
      <c r="K74" s="9">
        <f t="shared" si="7"/>
        <v>0.2837059230237382</v>
      </c>
    </row>
    <row r="75" spans="1:11" x14ac:dyDescent="0.2">
      <c r="A75" s="7" t="s">
        <v>538</v>
      </c>
      <c r="B75" s="65">
        <v>322</v>
      </c>
      <c r="C75" s="34">
        <f>IF(B78=0, "-", B75/B78)</f>
        <v>5.4724677090414682E-2</v>
      </c>
      <c r="D75" s="65">
        <v>468</v>
      </c>
      <c r="E75" s="9">
        <f>IF(D78=0, "-", D75/D78)</f>
        <v>8.4446048357993506E-2</v>
      </c>
      <c r="F75" s="81">
        <v>1534</v>
      </c>
      <c r="G75" s="34">
        <f>IF(F78=0, "-", F75/F78)</f>
        <v>5.9365325077399382E-2</v>
      </c>
      <c r="H75" s="65">
        <v>1426</v>
      </c>
      <c r="I75" s="9">
        <f>IF(H78=0, "-", H75/H78)</f>
        <v>7.4593293926871376E-2</v>
      </c>
      <c r="J75" s="8">
        <f t="shared" si="6"/>
        <v>-0.31196581196581197</v>
      </c>
      <c r="K75" s="9">
        <f t="shared" si="7"/>
        <v>7.5736325385694248E-2</v>
      </c>
    </row>
    <row r="76" spans="1:11" x14ac:dyDescent="0.2">
      <c r="A76" s="7" t="s">
        <v>539</v>
      </c>
      <c r="B76" s="65">
        <v>149</v>
      </c>
      <c r="C76" s="34">
        <f>IF(B78=0, "-", B76/B78)</f>
        <v>2.5322909585316113E-2</v>
      </c>
      <c r="D76" s="65">
        <v>326</v>
      </c>
      <c r="E76" s="9">
        <f>IF(D78=0, "-", D76/D78)</f>
        <v>5.8823529411764705E-2</v>
      </c>
      <c r="F76" s="81">
        <v>901</v>
      </c>
      <c r="G76" s="34">
        <f>IF(F78=0, "-", F76/F78)</f>
        <v>3.4868421052631576E-2</v>
      </c>
      <c r="H76" s="65">
        <v>851</v>
      </c>
      <c r="I76" s="9">
        <f>IF(H78=0, "-", H76/H78)</f>
        <v>4.4515352827326465E-2</v>
      </c>
      <c r="J76" s="8">
        <f t="shared" si="6"/>
        <v>-0.54294478527607359</v>
      </c>
      <c r="K76" s="9">
        <f t="shared" si="7"/>
        <v>5.8754406580493537E-2</v>
      </c>
    </row>
    <row r="77" spans="1:11" x14ac:dyDescent="0.2">
      <c r="A77" s="2"/>
      <c r="B77" s="68"/>
      <c r="C77" s="33"/>
      <c r="D77" s="68"/>
      <c r="E77" s="6"/>
      <c r="F77" s="82"/>
      <c r="G77" s="33"/>
      <c r="H77" s="68"/>
      <c r="I77" s="6"/>
      <c r="J77" s="5"/>
      <c r="K77" s="6"/>
    </row>
    <row r="78" spans="1:11" s="43" customFormat="1" x14ac:dyDescent="0.2">
      <c r="A78" s="162" t="s">
        <v>623</v>
      </c>
      <c r="B78" s="71">
        <f>SUM(B58:B77)</f>
        <v>5884</v>
      </c>
      <c r="C78" s="40">
        <f>B78/25321</f>
        <v>0.2323762884562221</v>
      </c>
      <c r="D78" s="71">
        <f>SUM(D58:D77)</f>
        <v>5542</v>
      </c>
      <c r="E78" s="41">
        <f>D78/24634</f>
        <v>0.22497361370463587</v>
      </c>
      <c r="F78" s="77">
        <f>SUM(F58:F77)</f>
        <v>25840</v>
      </c>
      <c r="G78" s="42">
        <f>F78/122849</f>
        <v>0.21033952250323568</v>
      </c>
      <c r="H78" s="71">
        <f>SUM(H58:H77)</f>
        <v>19117</v>
      </c>
      <c r="I78" s="41">
        <f>H78/91758</f>
        <v>0.20834150700756338</v>
      </c>
      <c r="J78" s="37">
        <f>IF(D78=0, "-", IF((B78-D78)/D78&lt;10, (B78-D78)/D78, "&gt;999%"))</f>
        <v>6.1710573800072173E-2</v>
      </c>
      <c r="K78" s="38">
        <f>IF(H78=0, "-", IF((F78-H78)/H78&lt;10, (F78-H78)/H78, "&gt;999%"))</f>
        <v>0.35167651828215724</v>
      </c>
    </row>
    <row r="79" spans="1:11" x14ac:dyDescent="0.2">
      <c r="B79" s="83"/>
      <c r="D79" s="83"/>
      <c r="F79" s="83"/>
      <c r="H79" s="83"/>
    </row>
    <row r="80" spans="1:11" x14ac:dyDescent="0.2">
      <c r="A80" s="27" t="s">
        <v>622</v>
      </c>
      <c r="B80" s="71">
        <v>7413</v>
      </c>
      <c r="C80" s="40">
        <f>B80/25321</f>
        <v>0.29276094940958097</v>
      </c>
      <c r="D80" s="71">
        <v>7400</v>
      </c>
      <c r="E80" s="41">
        <f>D80/24634</f>
        <v>0.30039782414548999</v>
      </c>
      <c r="F80" s="77">
        <v>32572</v>
      </c>
      <c r="G80" s="42">
        <f>F80/122849</f>
        <v>0.26513850336592076</v>
      </c>
      <c r="H80" s="71">
        <v>24682</v>
      </c>
      <c r="I80" s="41">
        <f>H80/91758</f>
        <v>0.26899016979445933</v>
      </c>
      <c r="J80" s="37">
        <f>IF(D80=0, "-", IF((B80-D80)/D80&lt;10, (B80-D80)/D80, "&gt;999%"))</f>
        <v>1.7567567567567568E-3</v>
      </c>
      <c r="K80" s="38">
        <f>IF(H80=0, "-", IF((F80-H80)/H80&lt;10, (F80-H80)/H80, "&gt;999%"))</f>
        <v>0.31966615347216593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5" max="16383" man="1"/>
    <brk id="8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635</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37</v>
      </c>
      <c r="B7" s="65">
        <v>78</v>
      </c>
      <c r="C7" s="39">
        <f>IF(B28=0, "-", B7/B28)</f>
        <v>1.0522055847834885E-2</v>
      </c>
      <c r="D7" s="65">
        <v>0</v>
      </c>
      <c r="E7" s="21">
        <f>IF(D28=0, "-", D7/D28)</f>
        <v>0</v>
      </c>
      <c r="F7" s="81">
        <v>206</v>
      </c>
      <c r="G7" s="39">
        <f>IF(F28=0, "-", F7/F28)</f>
        <v>6.3244504482377504E-3</v>
      </c>
      <c r="H7" s="65">
        <v>0</v>
      </c>
      <c r="I7" s="21">
        <f>IF(H28=0, "-", H7/H28)</f>
        <v>0</v>
      </c>
      <c r="J7" s="20" t="str">
        <f t="shared" ref="J7:J26" si="0">IF(D7=0, "-", IF((B7-D7)/D7&lt;10, (B7-D7)/D7, "&gt;999%"))</f>
        <v>-</v>
      </c>
      <c r="K7" s="21" t="str">
        <f t="shared" ref="K7:K26" si="1">IF(H7=0, "-", IF((F7-H7)/H7&lt;10, (F7-H7)/H7, "&gt;999%"))</f>
        <v>-</v>
      </c>
    </row>
    <row r="8" spans="1:11" x14ac:dyDescent="0.2">
      <c r="A8" s="7" t="s">
        <v>44</v>
      </c>
      <c r="B8" s="65">
        <v>0</v>
      </c>
      <c r="C8" s="39">
        <f>IF(B28=0, "-", B8/B28)</f>
        <v>0</v>
      </c>
      <c r="D8" s="65">
        <v>2</v>
      </c>
      <c r="E8" s="21">
        <f>IF(D28=0, "-", D8/D28)</f>
        <v>2.7027027027027027E-4</v>
      </c>
      <c r="F8" s="81">
        <v>0</v>
      </c>
      <c r="G8" s="39">
        <f>IF(F28=0, "-", F8/F28)</f>
        <v>0</v>
      </c>
      <c r="H8" s="65">
        <v>3</v>
      </c>
      <c r="I8" s="21">
        <f>IF(H28=0, "-", H8/H28)</f>
        <v>1.2154606595899845E-4</v>
      </c>
      <c r="J8" s="20">
        <f t="shared" si="0"/>
        <v>-1</v>
      </c>
      <c r="K8" s="21">
        <f t="shared" si="1"/>
        <v>-1</v>
      </c>
    </row>
    <row r="9" spans="1:11" x14ac:dyDescent="0.2">
      <c r="A9" s="7" t="s">
        <v>45</v>
      </c>
      <c r="B9" s="65">
        <v>1358</v>
      </c>
      <c r="C9" s="39">
        <f>IF(B28=0, "-", B9/B28)</f>
        <v>0.18319169027384324</v>
      </c>
      <c r="D9" s="65">
        <v>1196</v>
      </c>
      <c r="E9" s="21">
        <f>IF(D28=0, "-", D9/D28)</f>
        <v>0.16162162162162161</v>
      </c>
      <c r="F9" s="81">
        <v>5036</v>
      </c>
      <c r="G9" s="39">
        <f>IF(F28=0, "-", F9/F28)</f>
        <v>0.15461132260837529</v>
      </c>
      <c r="H9" s="65">
        <v>3810</v>
      </c>
      <c r="I9" s="21">
        <f>IF(H28=0, "-", H9/H28)</f>
        <v>0.15436350376792804</v>
      </c>
      <c r="J9" s="20">
        <f t="shared" si="0"/>
        <v>0.1354515050167224</v>
      </c>
      <c r="K9" s="21">
        <f t="shared" si="1"/>
        <v>0.32178477690288715</v>
      </c>
    </row>
    <row r="10" spans="1:11" x14ac:dyDescent="0.2">
      <c r="A10" s="7" t="s">
        <v>49</v>
      </c>
      <c r="B10" s="65">
        <v>370</v>
      </c>
      <c r="C10" s="39">
        <f>IF(B28=0, "-", B10/B28)</f>
        <v>4.9912316201268042E-2</v>
      </c>
      <c r="D10" s="65">
        <v>77</v>
      </c>
      <c r="E10" s="21">
        <f>IF(D28=0, "-", D10/D28)</f>
        <v>1.0405405405405405E-2</v>
      </c>
      <c r="F10" s="81">
        <v>1296</v>
      </c>
      <c r="G10" s="39">
        <f>IF(F28=0, "-", F10/F28)</f>
        <v>3.9788775635515167E-2</v>
      </c>
      <c r="H10" s="65">
        <v>264</v>
      </c>
      <c r="I10" s="21">
        <f>IF(H28=0, "-", H10/H28)</f>
        <v>1.0696053804391864E-2</v>
      </c>
      <c r="J10" s="20">
        <f t="shared" si="0"/>
        <v>3.8051948051948052</v>
      </c>
      <c r="K10" s="21">
        <f t="shared" si="1"/>
        <v>3.9090909090909092</v>
      </c>
    </row>
    <row r="11" spans="1:11" x14ac:dyDescent="0.2">
      <c r="A11" s="7" t="s">
        <v>51</v>
      </c>
      <c r="B11" s="65">
        <v>0</v>
      </c>
      <c r="C11" s="39">
        <f>IF(B28=0, "-", B11/B28)</f>
        <v>0</v>
      </c>
      <c r="D11" s="65">
        <v>195</v>
      </c>
      <c r="E11" s="21">
        <f>IF(D28=0, "-", D11/D28)</f>
        <v>2.6351351351351353E-2</v>
      </c>
      <c r="F11" s="81">
        <v>0</v>
      </c>
      <c r="G11" s="39">
        <f>IF(F28=0, "-", F11/F28)</f>
        <v>0</v>
      </c>
      <c r="H11" s="65">
        <v>1594</v>
      </c>
      <c r="I11" s="21">
        <f>IF(H28=0, "-", H11/H28)</f>
        <v>6.458147637954785E-2</v>
      </c>
      <c r="J11" s="20">
        <f t="shared" si="0"/>
        <v>-1</v>
      </c>
      <c r="K11" s="21">
        <f t="shared" si="1"/>
        <v>-1</v>
      </c>
    </row>
    <row r="12" spans="1:11" x14ac:dyDescent="0.2">
      <c r="A12" s="7" t="s">
        <v>53</v>
      </c>
      <c r="B12" s="65">
        <v>82</v>
      </c>
      <c r="C12" s="39">
        <f>IF(B28=0, "-", B12/B28)</f>
        <v>1.106164845541616E-2</v>
      </c>
      <c r="D12" s="65">
        <v>113</v>
      </c>
      <c r="E12" s="21">
        <f>IF(D28=0, "-", D12/D28)</f>
        <v>1.527027027027027E-2</v>
      </c>
      <c r="F12" s="81">
        <v>430</v>
      </c>
      <c r="G12" s="39">
        <f>IF(F28=0, "-", F12/F28)</f>
        <v>1.3201522780302099E-2</v>
      </c>
      <c r="H12" s="65">
        <v>312</v>
      </c>
      <c r="I12" s="21">
        <f>IF(H28=0, "-", H12/H28)</f>
        <v>1.2640790859735841E-2</v>
      </c>
      <c r="J12" s="20">
        <f t="shared" si="0"/>
        <v>-0.27433628318584069</v>
      </c>
      <c r="K12" s="21">
        <f t="shared" si="1"/>
        <v>0.37820512820512819</v>
      </c>
    </row>
    <row r="13" spans="1:11" x14ac:dyDescent="0.2">
      <c r="A13" s="7" t="s">
        <v>58</v>
      </c>
      <c r="B13" s="65">
        <v>903</v>
      </c>
      <c r="C13" s="39">
        <f>IF(B28=0, "-", B13/B28)</f>
        <v>0.12181303116147309</v>
      </c>
      <c r="D13" s="65">
        <v>585</v>
      </c>
      <c r="E13" s="21">
        <f>IF(D28=0, "-", D13/D28)</f>
        <v>7.9054054054054052E-2</v>
      </c>
      <c r="F13" s="81">
        <v>3867</v>
      </c>
      <c r="G13" s="39">
        <f>IF(F28=0, "-", F13/F28)</f>
        <v>0.11872160137541447</v>
      </c>
      <c r="H13" s="65">
        <v>2061</v>
      </c>
      <c r="I13" s="21">
        <f>IF(H28=0, "-", H13/H28)</f>
        <v>8.3502147313831945E-2</v>
      </c>
      <c r="J13" s="20">
        <f t="shared" si="0"/>
        <v>0.54358974358974355</v>
      </c>
      <c r="K13" s="21">
        <f t="shared" si="1"/>
        <v>0.87627365356622999</v>
      </c>
    </row>
    <row r="14" spans="1:11" x14ac:dyDescent="0.2">
      <c r="A14" s="7" t="s">
        <v>59</v>
      </c>
      <c r="B14" s="65">
        <v>0</v>
      </c>
      <c r="C14" s="39">
        <f>IF(B28=0, "-", B14/B28)</f>
        <v>0</v>
      </c>
      <c r="D14" s="65">
        <v>0</v>
      </c>
      <c r="E14" s="21">
        <f>IF(D28=0, "-", D14/D28)</f>
        <v>0</v>
      </c>
      <c r="F14" s="81">
        <v>0</v>
      </c>
      <c r="G14" s="39">
        <f>IF(F28=0, "-", F14/F28)</f>
        <v>0</v>
      </c>
      <c r="H14" s="65">
        <v>3</v>
      </c>
      <c r="I14" s="21">
        <f>IF(H28=0, "-", H14/H28)</f>
        <v>1.2154606595899845E-4</v>
      </c>
      <c r="J14" s="20" t="str">
        <f t="shared" si="0"/>
        <v>-</v>
      </c>
      <c r="K14" s="21">
        <f t="shared" si="1"/>
        <v>-1</v>
      </c>
    </row>
    <row r="15" spans="1:11" x14ac:dyDescent="0.2">
      <c r="A15" s="7" t="s">
        <v>62</v>
      </c>
      <c r="B15" s="65">
        <v>23</v>
      </c>
      <c r="C15" s="39">
        <f>IF(B28=0, "-", B15/B28)</f>
        <v>3.102657493592338E-3</v>
      </c>
      <c r="D15" s="65">
        <v>17</v>
      </c>
      <c r="E15" s="21">
        <f>IF(D28=0, "-", D15/D28)</f>
        <v>2.2972972972972973E-3</v>
      </c>
      <c r="F15" s="81">
        <v>118</v>
      </c>
      <c r="G15" s="39">
        <f>IF(F28=0, "-", F15/F28)</f>
        <v>3.6227434606410413E-3</v>
      </c>
      <c r="H15" s="65">
        <v>32</v>
      </c>
      <c r="I15" s="21">
        <f>IF(H28=0, "-", H15/H28)</f>
        <v>1.2964913702293169E-3</v>
      </c>
      <c r="J15" s="20">
        <f t="shared" si="0"/>
        <v>0.35294117647058826</v>
      </c>
      <c r="K15" s="21">
        <f t="shared" si="1"/>
        <v>2.6875</v>
      </c>
    </row>
    <row r="16" spans="1:11" x14ac:dyDescent="0.2">
      <c r="A16" s="7" t="s">
        <v>67</v>
      </c>
      <c r="B16" s="65">
        <v>287</v>
      </c>
      <c r="C16" s="39">
        <f>IF(B28=0, "-", B16/B28)</f>
        <v>3.8715769593956562E-2</v>
      </c>
      <c r="D16" s="65">
        <v>198</v>
      </c>
      <c r="E16" s="21">
        <f>IF(D28=0, "-", D16/D28)</f>
        <v>2.6756756756756758E-2</v>
      </c>
      <c r="F16" s="81">
        <v>1402</v>
      </c>
      <c r="G16" s="39">
        <f>IF(F28=0, "-", F16/F28)</f>
        <v>4.3043104506938476E-2</v>
      </c>
      <c r="H16" s="65">
        <v>555</v>
      </c>
      <c r="I16" s="21">
        <f>IF(H28=0, "-", H16/H28)</f>
        <v>2.2486022202414715E-2</v>
      </c>
      <c r="J16" s="20">
        <f t="shared" si="0"/>
        <v>0.4494949494949495</v>
      </c>
      <c r="K16" s="21">
        <f t="shared" si="1"/>
        <v>1.5261261261261261</v>
      </c>
    </row>
    <row r="17" spans="1:11" x14ac:dyDescent="0.2">
      <c r="A17" s="7" t="s">
        <v>73</v>
      </c>
      <c r="B17" s="65">
        <v>635</v>
      </c>
      <c r="C17" s="39">
        <f>IF(B28=0, "-", B17/B28)</f>
        <v>8.5660326453527585E-2</v>
      </c>
      <c r="D17" s="65">
        <v>604</v>
      </c>
      <c r="E17" s="21">
        <f>IF(D28=0, "-", D17/D28)</f>
        <v>8.1621621621621621E-2</v>
      </c>
      <c r="F17" s="81">
        <v>2686</v>
      </c>
      <c r="G17" s="39">
        <f>IF(F28=0, "-", F17/F28)</f>
        <v>8.2463465553235901E-2</v>
      </c>
      <c r="H17" s="65">
        <v>1666</v>
      </c>
      <c r="I17" s="21">
        <f>IF(H28=0, "-", H17/H28)</f>
        <v>6.7498581962563808E-2</v>
      </c>
      <c r="J17" s="20">
        <f t="shared" si="0"/>
        <v>5.1324503311258277E-2</v>
      </c>
      <c r="K17" s="21">
        <f t="shared" si="1"/>
        <v>0.61224489795918369</v>
      </c>
    </row>
    <row r="18" spans="1:11" x14ac:dyDescent="0.2">
      <c r="A18" s="7" t="s">
        <v>77</v>
      </c>
      <c r="B18" s="65">
        <v>23</v>
      </c>
      <c r="C18" s="39">
        <f>IF(B28=0, "-", B18/B28)</f>
        <v>3.102657493592338E-3</v>
      </c>
      <c r="D18" s="65">
        <v>119</v>
      </c>
      <c r="E18" s="21">
        <f>IF(D28=0, "-", D18/D28)</f>
        <v>1.608108108108108E-2</v>
      </c>
      <c r="F18" s="81">
        <v>82</v>
      </c>
      <c r="G18" s="39">
        <f>IF(F28=0, "-", F18/F28)</f>
        <v>2.5174996929878423E-3</v>
      </c>
      <c r="H18" s="65">
        <v>324</v>
      </c>
      <c r="I18" s="21">
        <f>IF(H28=0, "-", H18/H28)</f>
        <v>1.3126975123571834E-2</v>
      </c>
      <c r="J18" s="20">
        <f t="shared" si="0"/>
        <v>-0.80672268907563027</v>
      </c>
      <c r="K18" s="21">
        <f t="shared" si="1"/>
        <v>-0.74691358024691357</v>
      </c>
    </row>
    <row r="19" spans="1:11" x14ac:dyDescent="0.2">
      <c r="A19" s="7" t="s">
        <v>80</v>
      </c>
      <c r="B19" s="65">
        <v>561</v>
      </c>
      <c r="C19" s="39">
        <f>IF(B28=0, "-", B19/B28)</f>
        <v>7.567786321327398E-2</v>
      </c>
      <c r="D19" s="65">
        <v>716</v>
      </c>
      <c r="E19" s="21">
        <f>IF(D28=0, "-", D19/D28)</f>
        <v>9.6756756756756754E-2</v>
      </c>
      <c r="F19" s="81">
        <v>3419</v>
      </c>
      <c r="G19" s="39">
        <f>IF(F28=0, "-", F19/F28)</f>
        <v>0.10496745671128577</v>
      </c>
      <c r="H19" s="65">
        <v>2646</v>
      </c>
      <c r="I19" s="21">
        <f>IF(H28=0, "-", H19/H28)</f>
        <v>0.10720363017583664</v>
      </c>
      <c r="J19" s="20">
        <f t="shared" si="0"/>
        <v>-0.21648044692737431</v>
      </c>
      <c r="K19" s="21">
        <f t="shared" si="1"/>
        <v>0.29213907785336357</v>
      </c>
    </row>
    <row r="20" spans="1:11" x14ac:dyDescent="0.2">
      <c r="A20" s="7" t="s">
        <v>82</v>
      </c>
      <c r="B20" s="65">
        <v>473</v>
      </c>
      <c r="C20" s="39">
        <f>IF(B28=0, "-", B20/B28)</f>
        <v>6.3806825846485907E-2</v>
      </c>
      <c r="D20" s="65">
        <v>352</v>
      </c>
      <c r="E20" s="21">
        <f>IF(D28=0, "-", D20/D28)</f>
        <v>4.7567567567567567E-2</v>
      </c>
      <c r="F20" s="81">
        <v>1951</v>
      </c>
      <c r="G20" s="39">
        <f>IF(F28=0, "-", F20/F28)</f>
        <v>5.9898071963649761E-2</v>
      </c>
      <c r="H20" s="65">
        <v>1531</v>
      </c>
      <c r="I20" s="21">
        <f>IF(H28=0, "-", H20/H28)</f>
        <v>6.2029008994408878E-2</v>
      </c>
      <c r="J20" s="20">
        <f t="shared" si="0"/>
        <v>0.34375</v>
      </c>
      <c r="K20" s="21">
        <f t="shared" si="1"/>
        <v>0.27433050293925537</v>
      </c>
    </row>
    <row r="21" spans="1:11" x14ac:dyDescent="0.2">
      <c r="A21" s="7" t="s">
        <v>83</v>
      </c>
      <c r="B21" s="65">
        <v>13</v>
      </c>
      <c r="C21" s="39">
        <f>IF(B28=0, "-", B21/B28)</f>
        <v>1.7536759746391475E-3</v>
      </c>
      <c r="D21" s="65">
        <v>7</v>
      </c>
      <c r="E21" s="21">
        <f>IF(D28=0, "-", D21/D28)</f>
        <v>9.4594594594594593E-4</v>
      </c>
      <c r="F21" s="81">
        <v>48</v>
      </c>
      <c r="G21" s="39">
        <f>IF(F28=0, "-", F21/F28)</f>
        <v>1.4736583568709322E-3</v>
      </c>
      <c r="H21" s="65">
        <v>21</v>
      </c>
      <c r="I21" s="21">
        <f>IF(H28=0, "-", H21/H28)</f>
        <v>8.5082246171298923E-4</v>
      </c>
      <c r="J21" s="20">
        <f t="shared" si="0"/>
        <v>0.8571428571428571</v>
      </c>
      <c r="K21" s="21">
        <f t="shared" si="1"/>
        <v>1.2857142857142858</v>
      </c>
    </row>
    <row r="22" spans="1:11" x14ac:dyDescent="0.2">
      <c r="A22" s="7" t="s">
        <v>85</v>
      </c>
      <c r="B22" s="65">
        <v>165</v>
      </c>
      <c r="C22" s="39">
        <f>IF(B28=0, "-", B22/B28)</f>
        <v>2.2258195062727641E-2</v>
      </c>
      <c r="D22" s="65">
        <v>199</v>
      </c>
      <c r="E22" s="21">
        <f>IF(D28=0, "-", D22/D28)</f>
        <v>2.6891891891891891E-2</v>
      </c>
      <c r="F22" s="81">
        <v>551</v>
      </c>
      <c r="G22" s="39">
        <f>IF(F28=0, "-", F22/F28)</f>
        <v>1.6916369888247573E-2</v>
      </c>
      <c r="H22" s="65">
        <v>527</v>
      </c>
      <c r="I22" s="21">
        <f>IF(H28=0, "-", H22/H28)</f>
        <v>2.1351592253464061E-2</v>
      </c>
      <c r="J22" s="20">
        <f t="shared" si="0"/>
        <v>-0.17085427135678391</v>
      </c>
      <c r="K22" s="21">
        <f t="shared" si="1"/>
        <v>4.5540796963946868E-2</v>
      </c>
    </row>
    <row r="23" spans="1:11" x14ac:dyDescent="0.2">
      <c r="A23" s="7" t="s">
        <v>86</v>
      </c>
      <c r="B23" s="65">
        <v>106</v>
      </c>
      <c r="C23" s="39">
        <f>IF(B28=0, "-", B23/B28)</f>
        <v>1.4299204100903818E-2</v>
      </c>
      <c r="D23" s="65">
        <v>65</v>
      </c>
      <c r="E23" s="21">
        <f>IF(D28=0, "-", D23/D28)</f>
        <v>8.7837837837837843E-3</v>
      </c>
      <c r="F23" s="81">
        <v>351</v>
      </c>
      <c r="G23" s="39">
        <f>IF(F28=0, "-", F23/F28)</f>
        <v>1.0776126734618691E-2</v>
      </c>
      <c r="H23" s="65">
        <v>223</v>
      </c>
      <c r="I23" s="21">
        <f>IF(H28=0, "-", H23/H28)</f>
        <v>9.0349242362855516E-3</v>
      </c>
      <c r="J23" s="20">
        <f t="shared" si="0"/>
        <v>0.63076923076923075</v>
      </c>
      <c r="K23" s="21">
        <f t="shared" si="1"/>
        <v>0.57399103139013452</v>
      </c>
    </row>
    <row r="24" spans="1:11" x14ac:dyDescent="0.2">
      <c r="A24" s="7" t="s">
        <v>90</v>
      </c>
      <c r="B24" s="65">
        <v>62</v>
      </c>
      <c r="C24" s="39">
        <f>IF(B28=0, "-", B24/B28)</f>
        <v>8.3636854175097794E-3</v>
      </c>
      <c r="D24" s="65">
        <v>32</v>
      </c>
      <c r="E24" s="21">
        <f>IF(D28=0, "-", D24/D28)</f>
        <v>4.3243243243243244E-3</v>
      </c>
      <c r="F24" s="81">
        <v>257</v>
      </c>
      <c r="G24" s="39">
        <f>IF(F28=0, "-", F24/F28)</f>
        <v>7.8902124524131163E-3</v>
      </c>
      <c r="H24" s="65">
        <v>94</v>
      </c>
      <c r="I24" s="21">
        <f>IF(H28=0, "-", H24/H28)</f>
        <v>3.8084434000486183E-3</v>
      </c>
      <c r="J24" s="20">
        <f t="shared" si="0"/>
        <v>0.9375</v>
      </c>
      <c r="K24" s="21">
        <f t="shared" si="1"/>
        <v>1.7340425531914894</v>
      </c>
    </row>
    <row r="25" spans="1:11" x14ac:dyDescent="0.2">
      <c r="A25" s="7" t="s">
        <v>93</v>
      </c>
      <c r="B25" s="65">
        <v>2089</v>
      </c>
      <c r="C25" s="39">
        <f>IF(B28=0, "-", B25/B28)</f>
        <v>0.28180223930932147</v>
      </c>
      <c r="D25" s="65">
        <v>2535</v>
      </c>
      <c r="E25" s="21">
        <f>IF(D28=0, "-", D25/D28)</f>
        <v>0.34256756756756757</v>
      </c>
      <c r="F25" s="81">
        <v>9801</v>
      </c>
      <c r="G25" s="39">
        <f>IF(F28=0, "-", F25/F28)</f>
        <v>0.30090261574358346</v>
      </c>
      <c r="H25" s="65">
        <v>7990</v>
      </c>
      <c r="I25" s="21">
        <f>IF(H28=0, "-", H25/H28)</f>
        <v>0.32371768900413256</v>
      </c>
      <c r="J25" s="20">
        <f t="shared" si="0"/>
        <v>-0.17593688362919133</v>
      </c>
      <c r="K25" s="21">
        <f t="shared" si="1"/>
        <v>0.22665832290362953</v>
      </c>
    </row>
    <row r="26" spans="1:11" x14ac:dyDescent="0.2">
      <c r="A26" s="7" t="s">
        <v>95</v>
      </c>
      <c r="B26" s="65">
        <v>185</v>
      </c>
      <c r="C26" s="39">
        <f>IF(B28=0, "-", B26/B28)</f>
        <v>2.4956158100634021E-2</v>
      </c>
      <c r="D26" s="65">
        <v>388</v>
      </c>
      <c r="E26" s="21">
        <f>IF(D28=0, "-", D26/D28)</f>
        <v>5.2432432432432431E-2</v>
      </c>
      <c r="F26" s="81">
        <v>1071</v>
      </c>
      <c r="G26" s="39">
        <f>IF(F28=0, "-", F26/F28)</f>
        <v>3.2881002087682673E-2</v>
      </c>
      <c r="H26" s="65">
        <v>1026</v>
      </c>
      <c r="I26" s="21">
        <f>IF(H28=0, "-", H26/H28)</f>
        <v>4.1568754557977476E-2</v>
      </c>
      <c r="J26" s="20">
        <f t="shared" si="0"/>
        <v>-0.52319587628865982</v>
      </c>
      <c r="K26" s="21">
        <f t="shared" si="1"/>
        <v>4.3859649122807015E-2</v>
      </c>
    </row>
    <row r="27" spans="1:11" x14ac:dyDescent="0.2">
      <c r="A27" s="2"/>
      <c r="B27" s="68"/>
      <c r="C27" s="33"/>
      <c r="D27" s="68"/>
      <c r="E27" s="6"/>
      <c r="F27" s="82"/>
      <c r="G27" s="33"/>
      <c r="H27" s="68"/>
      <c r="I27" s="6"/>
      <c r="J27" s="5"/>
      <c r="K27" s="6"/>
    </row>
    <row r="28" spans="1:11" s="43" customFormat="1" x14ac:dyDescent="0.2">
      <c r="A28" s="162" t="s">
        <v>622</v>
      </c>
      <c r="B28" s="71">
        <f>SUM(B7:B27)</f>
        <v>7413</v>
      </c>
      <c r="C28" s="40">
        <v>1</v>
      </c>
      <c r="D28" s="71">
        <f>SUM(D7:D27)</f>
        <v>7400</v>
      </c>
      <c r="E28" s="41">
        <v>1</v>
      </c>
      <c r="F28" s="77">
        <f>SUM(F7:F27)</f>
        <v>32572</v>
      </c>
      <c r="G28" s="42">
        <v>1</v>
      </c>
      <c r="H28" s="71">
        <f>SUM(H7:H27)</f>
        <v>24682</v>
      </c>
      <c r="I28" s="41">
        <v>1</v>
      </c>
      <c r="J28" s="37">
        <f>IF(D28=0, "-", (B28-D28)/D28)</f>
        <v>1.7567567567567568E-3</v>
      </c>
      <c r="K28" s="38">
        <f>IF(H28=0, "-", (F28-H28)/H28)</f>
        <v>0.31966615347216593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127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134</v>
      </c>
      <c r="B6" s="61" t="s">
        <v>12</v>
      </c>
      <c r="C6" s="62" t="s">
        <v>13</v>
      </c>
      <c r="D6" s="61" t="s">
        <v>12</v>
      </c>
      <c r="E6" s="63" t="s">
        <v>13</v>
      </c>
      <c r="F6" s="62" t="s">
        <v>12</v>
      </c>
      <c r="G6" s="62" t="s">
        <v>13</v>
      </c>
      <c r="H6" s="61" t="s">
        <v>12</v>
      </c>
      <c r="I6" s="63" t="s">
        <v>13</v>
      </c>
      <c r="J6" s="61"/>
      <c r="K6" s="63"/>
    </row>
    <row r="7" spans="1:11" x14ac:dyDescent="0.2">
      <c r="A7" s="7" t="s">
        <v>540</v>
      </c>
      <c r="B7" s="65">
        <v>6</v>
      </c>
      <c r="C7" s="34">
        <f>IF(B23=0, "-", B7/B23)</f>
        <v>8.6330935251798559E-3</v>
      </c>
      <c r="D7" s="65">
        <v>17</v>
      </c>
      <c r="E7" s="9">
        <f>IF(D23=0, "-", D7/D23)</f>
        <v>2.9360967184801381E-2</v>
      </c>
      <c r="F7" s="81">
        <v>108</v>
      </c>
      <c r="G7" s="34">
        <f>IF(F23=0, "-", F7/F23)</f>
        <v>4.2419481539670068E-2</v>
      </c>
      <c r="H7" s="65">
        <v>73</v>
      </c>
      <c r="I7" s="9">
        <f>IF(H23=0, "-", H7/H23)</f>
        <v>4.0850587576944597E-2</v>
      </c>
      <c r="J7" s="8">
        <f t="shared" ref="J7:J21" si="0">IF(D7=0, "-", IF((B7-D7)/D7&lt;10, (B7-D7)/D7, "&gt;999%"))</f>
        <v>-0.6470588235294118</v>
      </c>
      <c r="K7" s="9">
        <f t="shared" ref="K7:K21" si="1">IF(H7=0, "-", IF((F7-H7)/H7&lt;10, (F7-H7)/H7, "&gt;999%"))</f>
        <v>0.47945205479452052</v>
      </c>
    </row>
    <row r="8" spans="1:11" x14ac:dyDescent="0.2">
      <c r="A8" s="7" t="s">
        <v>541</v>
      </c>
      <c r="B8" s="65">
        <v>20</v>
      </c>
      <c r="C8" s="34">
        <f>IF(B23=0, "-", B8/B23)</f>
        <v>2.8776978417266189E-2</v>
      </c>
      <c r="D8" s="65">
        <v>39</v>
      </c>
      <c r="E8" s="9">
        <f>IF(D23=0, "-", D8/D23)</f>
        <v>6.7357512953367879E-2</v>
      </c>
      <c r="F8" s="81">
        <v>106</v>
      </c>
      <c r="G8" s="34">
        <f>IF(F23=0, "-", F8/F23)</f>
        <v>4.1633935585231735E-2</v>
      </c>
      <c r="H8" s="65">
        <v>94</v>
      </c>
      <c r="I8" s="9">
        <f>IF(H23=0, "-", H8/H23)</f>
        <v>5.2602126468942363E-2</v>
      </c>
      <c r="J8" s="8">
        <f t="shared" si="0"/>
        <v>-0.48717948717948717</v>
      </c>
      <c r="K8" s="9">
        <f t="shared" si="1"/>
        <v>0.1276595744680851</v>
      </c>
    </row>
    <row r="9" spans="1:11" x14ac:dyDescent="0.2">
      <c r="A9" s="7" t="s">
        <v>542</v>
      </c>
      <c r="B9" s="65">
        <v>72</v>
      </c>
      <c r="C9" s="34">
        <f>IF(B23=0, "-", B9/B23)</f>
        <v>0.10359712230215827</v>
      </c>
      <c r="D9" s="65">
        <v>55</v>
      </c>
      <c r="E9" s="9">
        <f>IF(D23=0, "-", D9/D23)</f>
        <v>9.499136442141623E-2</v>
      </c>
      <c r="F9" s="81">
        <v>317</v>
      </c>
      <c r="G9" s="34">
        <f>IF(F23=0, "-", F9/F23)</f>
        <v>0.12450903377847604</v>
      </c>
      <c r="H9" s="65">
        <v>218</v>
      </c>
      <c r="I9" s="9">
        <f>IF(H23=0, "-", H9/H23)</f>
        <v>0.12199216564073867</v>
      </c>
      <c r="J9" s="8">
        <f t="shared" si="0"/>
        <v>0.30909090909090908</v>
      </c>
      <c r="K9" s="9">
        <f t="shared" si="1"/>
        <v>0.45412844036697247</v>
      </c>
    </row>
    <row r="10" spans="1:11" x14ac:dyDescent="0.2">
      <c r="A10" s="7" t="s">
        <v>543</v>
      </c>
      <c r="B10" s="65">
        <v>114</v>
      </c>
      <c r="C10" s="34">
        <f>IF(B23=0, "-", B10/B23)</f>
        <v>0.16402877697841728</v>
      </c>
      <c r="D10" s="65">
        <v>85</v>
      </c>
      <c r="E10" s="9">
        <f>IF(D23=0, "-", D10/D23)</f>
        <v>0.14680483592400692</v>
      </c>
      <c r="F10" s="81">
        <v>356</v>
      </c>
      <c r="G10" s="34">
        <f>IF(F23=0, "-", F10/F23)</f>
        <v>0.13982717989002358</v>
      </c>
      <c r="H10" s="65">
        <v>260</v>
      </c>
      <c r="I10" s="9">
        <f>IF(H23=0, "-", H10/H23)</f>
        <v>0.14549524342473419</v>
      </c>
      <c r="J10" s="8">
        <f t="shared" si="0"/>
        <v>0.3411764705882353</v>
      </c>
      <c r="K10" s="9">
        <f t="shared" si="1"/>
        <v>0.36923076923076925</v>
      </c>
    </row>
    <row r="11" spans="1:11" x14ac:dyDescent="0.2">
      <c r="A11" s="7" t="s">
        <v>544</v>
      </c>
      <c r="B11" s="65">
        <v>6</v>
      </c>
      <c r="C11" s="34">
        <f>IF(B23=0, "-", B11/B23)</f>
        <v>8.6330935251798559E-3</v>
      </c>
      <c r="D11" s="65">
        <v>2</v>
      </c>
      <c r="E11" s="9">
        <f>IF(D23=0, "-", D11/D23)</f>
        <v>3.4542314335060447E-3</v>
      </c>
      <c r="F11" s="81">
        <v>28</v>
      </c>
      <c r="G11" s="34">
        <f>IF(F23=0, "-", F11/F23)</f>
        <v>1.0997643362136685E-2</v>
      </c>
      <c r="H11" s="65">
        <v>7</v>
      </c>
      <c r="I11" s="9">
        <f>IF(H23=0, "-", H11/H23)</f>
        <v>3.9171796306659203E-3</v>
      </c>
      <c r="J11" s="8">
        <f t="shared" si="0"/>
        <v>2</v>
      </c>
      <c r="K11" s="9">
        <f t="shared" si="1"/>
        <v>3</v>
      </c>
    </row>
    <row r="12" spans="1:11" x14ac:dyDescent="0.2">
      <c r="A12" s="7" t="s">
        <v>545</v>
      </c>
      <c r="B12" s="65">
        <v>1</v>
      </c>
      <c r="C12" s="34">
        <f>IF(B23=0, "-", B12/B23)</f>
        <v>1.4388489208633094E-3</v>
      </c>
      <c r="D12" s="65">
        <v>0</v>
      </c>
      <c r="E12" s="9">
        <f>IF(D23=0, "-", D12/D23)</f>
        <v>0</v>
      </c>
      <c r="F12" s="81">
        <v>5</v>
      </c>
      <c r="G12" s="34">
        <f>IF(F23=0, "-", F12/F23)</f>
        <v>1.9638648860958365E-3</v>
      </c>
      <c r="H12" s="65">
        <v>4</v>
      </c>
      <c r="I12" s="9">
        <f>IF(H23=0, "-", H12/H23)</f>
        <v>2.2383883603805262E-3</v>
      </c>
      <c r="J12" s="8" t="str">
        <f t="shared" si="0"/>
        <v>-</v>
      </c>
      <c r="K12" s="9">
        <f t="shared" si="1"/>
        <v>0.25</v>
      </c>
    </row>
    <row r="13" spans="1:11" x14ac:dyDescent="0.2">
      <c r="A13" s="7" t="s">
        <v>546</v>
      </c>
      <c r="B13" s="65">
        <v>0</v>
      </c>
      <c r="C13" s="34">
        <f>IF(B23=0, "-", B13/B23)</f>
        <v>0</v>
      </c>
      <c r="D13" s="65">
        <v>0</v>
      </c>
      <c r="E13" s="9">
        <f>IF(D23=0, "-", D13/D23)</f>
        <v>0</v>
      </c>
      <c r="F13" s="81">
        <v>1</v>
      </c>
      <c r="G13" s="34">
        <f>IF(F23=0, "-", F13/F23)</f>
        <v>3.9277297721916735E-4</v>
      </c>
      <c r="H13" s="65">
        <v>0</v>
      </c>
      <c r="I13" s="9">
        <f>IF(H23=0, "-", H13/H23)</f>
        <v>0</v>
      </c>
      <c r="J13" s="8" t="str">
        <f t="shared" si="0"/>
        <v>-</v>
      </c>
      <c r="K13" s="9" t="str">
        <f t="shared" si="1"/>
        <v>-</v>
      </c>
    </row>
    <row r="14" spans="1:11" x14ac:dyDescent="0.2">
      <c r="A14" s="7" t="s">
        <v>547</v>
      </c>
      <c r="B14" s="65">
        <v>185</v>
      </c>
      <c r="C14" s="34">
        <f>IF(B23=0, "-", B14/B23)</f>
        <v>0.26618705035971224</v>
      </c>
      <c r="D14" s="65">
        <v>182</v>
      </c>
      <c r="E14" s="9">
        <f>IF(D23=0, "-", D14/D23)</f>
        <v>0.31433506044905007</v>
      </c>
      <c r="F14" s="81">
        <v>656</v>
      </c>
      <c r="G14" s="34">
        <f>IF(F23=0, "-", F14/F23)</f>
        <v>0.25765907305577374</v>
      </c>
      <c r="H14" s="65">
        <v>479</v>
      </c>
      <c r="I14" s="9">
        <f>IF(H23=0, "-", H14/H23)</f>
        <v>0.26804700615556798</v>
      </c>
      <c r="J14" s="8">
        <f t="shared" si="0"/>
        <v>1.6483516483516484E-2</v>
      </c>
      <c r="K14" s="9">
        <f t="shared" si="1"/>
        <v>0.36951983298538621</v>
      </c>
    </row>
    <row r="15" spans="1:11" x14ac:dyDescent="0.2">
      <c r="A15" s="7" t="s">
        <v>548</v>
      </c>
      <c r="B15" s="65">
        <v>47</v>
      </c>
      <c r="C15" s="34">
        <f>IF(B23=0, "-", B15/B23)</f>
        <v>6.7625899280575538E-2</v>
      </c>
      <c r="D15" s="65">
        <v>45</v>
      </c>
      <c r="E15" s="9">
        <f>IF(D23=0, "-", D15/D23)</f>
        <v>7.7720207253886009E-2</v>
      </c>
      <c r="F15" s="81">
        <v>176</v>
      </c>
      <c r="G15" s="34">
        <f>IF(F23=0, "-", F15/F23)</f>
        <v>6.9128043990573443E-2</v>
      </c>
      <c r="H15" s="65">
        <v>161</v>
      </c>
      <c r="I15" s="9">
        <f>IF(H23=0, "-", H15/H23)</f>
        <v>9.0095131505316173E-2</v>
      </c>
      <c r="J15" s="8">
        <f t="shared" si="0"/>
        <v>4.4444444444444446E-2</v>
      </c>
      <c r="K15" s="9">
        <f t="shared" si="1"/>
        <v>9.3167701863354033E-2</v>
      </c>
    </row>
    <row r="16" spans="1:11" x14ac:dyDescent="0.2">
      <c r="A16" s="7" t="s">
        <v>549</v>
      </c>
      <c r="B16" s="65">
        <v>0</v>
      </c>
      <c r="C16" s="34">
        <f>IF(B23=0, "-", B16/B23)</f>
        <v>0</v>
      </c>
      <c r="D16" s="65">
        <v>7</v>
      </c>
      <c r="E16" s="9">
        <f>IF(D23=0, "-", D16/D23)</f>
        <v>1.2089810017271158E-2</v>
      </c>
      <c r="F16" s="81">
        <v>3</v>
      </c>
      <c r="G16" s="34">
        <f>IF(F23=0, "-", F16/F23)</f>
        <v>1.178318931657502E-3</v>
      </c>
      <c r="H16" s="65">
        <v>18</v>
      </c>
      <c r="I16" s="9">
        <f>IF(H23=0, "-", H16/H23)</f>
        <v>1.0072747621712367E-2</v>
      </c>
      <c r="J16" s="8">
        <f t="shared" si="0"/>
        <v>-1</v>
      </c>
      <c r="K16" s="9">
        <f t="shared" si="1"/>
        <v>-0.83333333333333337</v>
      </c>
    </row>
    <row r="17" spans="1:11" x14ac:dyDescent="0.2">
      <c r="A17" s="7" t="s">
        <v>550</v>
      </c>
      <c r="B17" s="65">
        <v>51</v>
      </c>
      <c r="C17" s="34">
        <f>IF(B23=0, "-", B17/B23)</f>
        <v>7.3381294964028773E-2</v>
      </c>
      <c r="D17" s="65">
        <v>0</v>
      </c>
      <c r="E17" s="9">
        <f>IF(D23=0, "-", D17/D23)</f>
        <v>0</v>
      </c>
      <c r="F17" s="81">
        <v>160</v>
      </c>
      <c r="G17" s="34">
        <f>IF(F23=0, "-", F17/F23)</f>
        <v>6.2843676355066769E-2</v>
      </c>
      <c r="H17" s="65">
        <v>0</v>
      </c>
      <c r="I17" s="9">
        <f>IF(H23=0, "-", H17/H23)</f>
        <v>0</v>
      </c>
      <c r="J17" s="8" t="str">
        <f t="shared" si="0"/>
        <v>-</v>
      </c>
      <c r="K17" s="9" t="str">
        <f t="shared" si="1"/>
        <v>-</v>
      </c>
    </row>
    <row r="18" spans="1:11" x14ac:dyDescent="0.2">
      <c r="A18" s="7" t="s">
        <v>551</v>
      </c>
      <c r="B18" s="65">
        <v>69</v>
      </c>
      <c r="C18" s="34">
        <f>IF(B23=0, "-", B18/B23)</f>
        <v>9.9280575539568344E-2</v>
      </c>
      <c r="D18" s="65">
        <v>39</v>
      </c>
      <c r="E18" s="9">
        <f>IF(D23=0, "-", D18/D23)</f>
        <v>6.7357512953367879E-2</v>
      </c>
      <c r="F18" s="81">
        <v>268</v>
      </c>
      <c r="G18" s="34">
        <f>IF(F23=0, "-", F18/F23)</f>
        <v>0.10526315789473684</v>
      </c>
      <c r="H18" s="65">
        <v>251</v>
      </c>
      <c r="I18" s="9">
        <f>IF(H23=0, "-", H18/H23)</f>
        <v>0.14045886961387802</v>
      </c>
      <c r="J18" s="8">
        <f t="shared" si="0"/>
        <v>0.76923076923076927</v>
      </c>
      <c r="K18" s="9">
        <f t="shared" si="1"/>
        <v>6.7729083665338641E-2</v>
      </c>
    </row>
    <row r="19" spans="1:11" x14ac:dyDescent="0.2">
      <c r="A19" s="7" t="s">
        <v>552</v>
      </c>
      <c r="B19" s="65">
        <v>0</v>
      </c>
      <c r="C19" s="34">
        <f>IF(B23=0, "-", B19/B23)</f>
        <v>0</v>
      </c>
      <c r="D19" s="65">
        <v>0</v>
      </c>
      <c r="E19" s="9">
        <f>IF(D23=0, "-", D19/D23)</f>
        <v>0</v>
      </c>
      <c r="F19" s="81">
        <v>1</v>
      </c>
      <c r="G19" s="34">
        <f>IF(F23=0, "-", F19/F23)</f>
        <v>3.9277297721916735E-4</v>
      </c>
      <c r="H19" s="65">
        <v>0</v>
      </c>
      <c r="I19" s="9">
        <f>IF(H23=0, "-", H19/H23)</f>
        <v>0</v>
      </c>
      <c r="J19" s="8" t="str">
        <f t="shared" si="0"/>
        <v>-</v>
      </c>
      <c r="K19" s="9" t="str">
        <f t="shared" si="1"/>
        <v>-</v>
      </c>
    </row>
    <row r="20" spans="1:11" x14ac:dyDescent="0.2">
      <c r="A20" s="7" t="s">
        <v>553</v>
      </c>
      <c r="B20" s="65">
        <v>69</v>
      </c>
      <c r="C20" s="34">
        <f>IF(B23=0, "-", B20/B23)</f>
        <v>9.9280575539568344E-2</v>
      </c>
      <c r="D20" s="65">
        <v>41</v>
      </c>
      <c r="E20" s="9">
        <f>IF(D23=0, "-", D20/D23)</f>
        <v>7.0811744386873918E-2</v>
      </c>
      <c r="F20" s="81">
        <v>153</v>
      </c>
      <c r="G20" s="34">
        <f>IF(F23=0, "-", F20/F23)</f>
        <v>6.0094265514532598E-2</v>
      </c>
      <c r="H20" s="65">
        <v>81</v>
      </c>
      <c r="I20" s="9">
        <f>IF(H23=0, "-", H20/H23)</f>
        <v>4.5327364297705654E-2</v>
      </c>
      <c r="J20" s="8">
        <f t="shared" si="0"/>
        <v>0.68292682926829273</v>
      </c>
      <c r="K20" s="9">
        <f t="shared" si="1"/>
        <v>0.88888888888888884</v>
      </c>
    </row>
    <row r="21" spans="1:11" x14ac:dyDescent="0.2">
      <c r="A21" s="7" t="s">
        <v>554</v>
      </c>
      <c r="B21" s="65">
        <v>55</v>
      </c>
      <c r="C21" s="34">
        <f>IF(B23=0, "-", B21/B23)</f>
        <v>7.9136690647482008E-2</v>
      </c>
      <c r="D21" s="65">
        <v>67</v>
      </c>
      <c r="E21" s="9">
        <f>IF(D23=0, "-", D21/D23)</f>
        <v>0.1157167530224525</v>
      </c>
      <c r="F21" s="81">
        <v>208</v>
      </c>
      <c r="G21" s="34">
        <f>IF(F23=0, "-", F21/F23)</f>
        <v>8.1696779261586805E-2</v>
      </c>
      <c r="H21" s="65">
        <v>141</v>
      </c>
      <c r="I21" s="9">
        <f>IF(H23=0, "-", H21/H23)</f>
        <v>7.8903189703413548E-2</v>
      </c>
      <c r="J21" s="8">
        <f t="shared" si="0"/>
        <v>-0.17910447761194029</v>
      </c>
      <c r="K21" s="9">
        <f t="shared" si="1"/>
        <v>0.47517730496453903</v>
      </c>
    </row>
    <row r="22" spans="1:11" x14ac:dyDescent="0.2">
      <c r="A22" s="2"/>
      <c r="B22" s="68"/>
      <c r="C22" s="33"/>
      <c r="D22" s="68"/>
      <c r="E22" s="6"/>
      <c r="F22" s="82"/>
      <c r="G22" s="33"/>
      <c r="H22" s="68"/>
      <c r="I22" s="6"/>
      <c r="J22" s="5"/>
      <c r="K22" s="6"/>
    </row>
    <row r="23" spans="1:11" s="43" customFormat="1" x14ac:dyDescent="0.2">
      <c r="A23" s="162" t="s">
        <v>632</v>
      </c>
      <c r="B23" s="71">
        <f>SUM(B7:B22)</f>
        <v>695</v>
      </c>
      <c r="C23" s="40">
        <f>B23/25321</f>
        <v>2.7447573160617668E-2</v>
      </c>
      <c r="D23" s="71">
        <f>SUM(D7:D22)</f>
        <v>579</v>
      </c>
      <c r="E23" s="41">
        <f>D23/24634</f>
        <v>2.3504100024356579E-2</v>
      </c>
      <c r="F23" s="77">
        <f>SUM(F7:F22)</f>
        <v>2546</v>
      </c>
      <c r="G23" s="42">
        <f>F23/122849</f>
        <v>2.0724629423112928E-2</v>
      </c>
      <c r="H23" s="71">
        <f>SUM(H7:H22)</f>
        <v>1787</v>
      </c>
      <c r="I23" s="41">
        <f>H23/91758</f>
        <v>1.9475141132108371E-2</v>
      </c>
      <c r="J23" s="37">
        <f>IF(D23=0, "-", IF((B23-D23)/D23&lt;10, (B23-D23)/D23, "&gt;999%"))</f>
        <v>0.2003454231433506</v>
      </c>
      <c r="K23" s="38">
        <f>IF(H23=0, "-", IF((F23-H23)/H23&lt;10, (F23-H23)/H23, "&gt;999%"))</f>
        <v>0.42473419138220481</v>
      </c>
    </row>
    <row r="24" spans="1:11" x14ac:dyDescent="0.2">
      <c r="B24" s="83"/>
      <c r="D24" s="83"/>
      <c r="F24" s="83"/>
      <c r="H24" s="83"/>
    </row>
    <row r="25" spans="1:11" x14ac:dyDescent="0.2">
      <c r="A25" s="163" t="s">
        <v>135</v>
      </c>
      <c r="B25" s="61" t="s">
        <v>12</v>
      </c>
      <c r="C25" s="62" t="s">
        <v>13</v>
      </c>
      <c r="D25" s="61" t="s">
        <v>12</v>
      </c>
      <c r="E25" s="63" t="s">
        <v>13</v>
      </c>
      <c r="F25" s="62" t="s">
        <v>12</v>
      </c>
      <c r="G25" s="62" t="s">
        <v>13</v>
      </c>
      <c r="H25" s="61" t="s">
        <v>12</v>
      </c>
      <c r="I25" s="63" t="s">
        <v>13</v>
      </c>
      <c r="J25" s="61"/>
      <c r="K25" s="63"/>
    </row>
    <row r="26" spans="1:11" x14ac:dyDescent="0.2">
      <c r="A26" s="7" t="s">
        <v>555</v>
      </c>
      <c r="B26" s="65">
        <v>0</v>
      </c>
      <c r="C26" s="34">
        <f>IF(B38=0, "-", B26/B38)</f>
        <v>0</v>
      </c>
      <c r="D26" s="65">
        <v>0</v>
      </c>
      <c r="E26" s="9">
        <f>IF(D38=0, "-", D26/D38)</f>
        <v>0</v>
      </c>
      <c r="F26" s="81">
        <v>1</v>
      </c>
      <c r="G26" s="34">
        <f>IF(F38=0, "-", F26/F38)</f>
        <v>1.364256480218281E-3</v>
      </c>
      <c r="H26" s="65">
        <v>1</v>
      </c>
      <c r="I26" s="9">
        <f>IF(H38=0, "-", H26/H38)</f>
        <v>1.1695906432748538E-3</v>
      </c>
      <c r="J26" s="8" t="str">
        <f t="shared" ref="J26:J36" si="2">IF(D26=0, "-", IF((B26-D26)/D26&lt;10, (B26-D26)/D26, "&gt;999%"))</f>
        <v>-</v>
      </c>
      <c r="K26" s="9">
        <f t="shared" ref="K26:K36" si="3">IF(H26=0, "-", IF((F26-H26)/H26&lt;10, (F26-H26)/H26, "&gt;999%"))</f>
        <v>0</v>
      </c>
    </row>
    <row r="27" spans="1:11" x14ac:dyDescent="0.2">
      <c r="A27" s="7" t="s">
        <v>556</v>
      </c>
      <c r="B27" s="65">
        <v>40</v>
      </c>
      <c r="C27" s="34">
        <f>IF(B38=0, "-", B27/B38)</f>
        <v>0.21621621621621623</v>
      </c>
      <c r="D27" s="65">
        <v>34</v>
      </c>
      <c r="E27" s="9">
        <f>IF(D38=0, "-", D27/D38)</f>
        <v>0.15596330275229359</v>
      </c>
      <c r="F27" s="81">
        <v>165</v>
      </c>
      <c r="G27" s="34">
        <f>IF(F38=0, "-", F27/F38)</f>
        <v>0.22510231923601637</v>
      </c>
      <c r="H27" s="65">
        <v>100</v>
      </c>
      <c r="I27" s="9">
        <f>IF(H38=0, "-", H27/H38)</f>
        <v>0.11695906432748537</v>
      </c>
      <c r="J27" s="8">
        <f t="shared" si="2"/>
        <v>0.17647058823529413</v>
      </c>
      <c r="K27" s="9">
        <f t="shared" si="3"/>
        <v>0.65</v>
      </c>
    </row>
    <row r="28" spans="1:11" x14ac:dyDescent="0.2">
      <c r="A28" s="7" t="s">
        <v>557</v>
      </c>
      <c r="B28" s="65">
        <v>69</v>
      </c>
      <c r="C28" s="34">
        <f>IF(B38=0, "-", B28/B38)</f>
        <v>0.37297297297297299</v>
      </c>
      <c r="D28" s="65">
        <v>69</v>
      </c>
      <c r="E28" s="9">
        <f>IF(D38=0, "-", D28/D38)</f>
        <v>0.3165137614678899</v>
      </c>
      <c r="F28" s="81">
        <v>273</v>
      </c>
      <c r="G28" s="34">
        <f>IF(F38=0, "-", F28/F38)</f>
        <v>0.37244201909959074</v>
      </c>
      <c r="H28" s="65">
        <v>218</v>
      </c>
      <c r="I28" s="9">
        <f>IF(H38=0, "-", H28/H38)</f>
        <v>0.25497076023391813</v>
      </c>
      <c r="J28" s="8">
        <f t="shared" si="2"/>
        <v>0</v>
      </c>
      <c r="K28" s="9">
        <f t="shared" si="3"/>
        <v>0.25229357798165136</v>
      </c>
    </row>
    <row r="29" spans="1:11" x14ac:dyDescent="0.2">
      <c r="A29" s="7" t="s">
        <v>558</v>
      </c>
      <c r="B29" s="65">
        <v>2</v>
      </c>
      <c r="C29" s="34">
        <f>IF(B38=0, "-", B29/B38)</f>
        <v>1.0810810810810811E-2</v>
      </c>
      <c r="D29" s="65">
        <v>0</v>
      </c>
      <c r="E29" s="9">
        <f>IF(D38=0, "-", D29/D38)</f>
        <v>0</v>
      </c>
      <c r="F29" s="81">
        <v>6</v>
      </c>
      <c r="G29" s="34">
        <f>IF(F38=0, "-", F29/F38)</f>
        <v>8.1855388813096858E-3</v>
      </c>
      <c r="H29" s="65">
        <v>0</v>
      </c>
      <c r="I29" s="9">
        <f>IF(H38=0, "-", H29/H38)</f>
        <v>0</v>
      </c>
      <c r="J29" s="8" t="str">
        <f t="shared" si="2"/>
        <v>-</v>
      </c>
      <c r="K29" s="9" t="str">
        <f t="shared" si="3"/>
        <v>-</v>
      </c>
    </row>
    <row r="30" spans="1:11" x14ac:dyDescent="0.2">
      <c r="A30" s="7" t="s">
        <v>559</v>
      </c>
      <c r="B30" s="65">
        <v>1</v>
      </c>
      <c r="C30" s="34">
        <f>IF(B38=0, "-", B30/B38)</f>
        <v>5.4054054054054057E-3</v>
      </c>
      <c r="D30" s="65">
        <v>0</v>
      </c>
      <c r="E30" s="9">
        <f>IF(D38=0, "-", D30/D38)</f>
        <v>0</v>
      </c>
      <c r="F30" s="81">
        <v>1</v>
      </c>
      <c r="G30" s="34">
        <f>IF(F38=0, "-", F30/F38)</f>
        <v>1.364256480218281E-3</v>
      </c>
      <c r="H30" s="65">
        <v>0</v>
      </c>
      <c r="I30" s="9">
        <f>IF(H38=0, "-", H30/H38)</f>
        <v>0</v>
      </c>
      <c r="J30" s="8" t="str">
        <f t="shared" si="2"/>
        <v>-</v>
      </c>
      <c r="K30" s="9" t="str">
        <f t="shared" si="3"/>
        <v>-</v>
      </c>
    </row>
    <row r="31" spans="1:11" x14ac:dyDescent="0.2">
      <c r="A31" s="7" t="s">
        <v>560</v>
      </c>
      <c r="B31" s="65">
        <v>60</v>
      </c>
      <c r="C31" s="34">
        <f>IF(B38=0, "-", B31/B38)</f>
        <v>0.32432432432432434</v>
      </c>
      <c r="D31" s="65">
        <v>87</v>
      </c>
      <c r="E31" s="9">
        <f>IF(D38=0, "-", D31/D38)</f>
        <v>0.39908256880733944</v>
      </c>
      <c r="F31" s="81">
        <v>260</v>
      </c>
      <c r="G31" s="34">
        <f>IF(F38=0, "-", F31/F38)</f>
        <v>0.35470668485675305</v>
      </c>
      <c r="H31" s="65">
        <v>372</v>
      </c>
      <c r="I31" s="9">
        <f>IF(H38=0, "-", H31/H38)</f>
        <v>0.43508771929824563</v>
      </c>
      <c r="J31" s="8">
        <f t="shared" si="2"/>
        <v>-0.31034482758620691</v>
      </c>
      <c r="K31" s="9">
        <f t="shared" si="3"/>
        <v>-0.30107526881720431</v>
      </c>
    </row>
    <row r="32" spans="1:11" x14ac:dyDescent="0.2">
      <c r="A32" s="7" t="s">
        <v>561</v>
      </c>
      <c r="B32" s="65">
        <v>1</v>
      </c>
      <c r="C32" s="34">
        <f>IF(B38=0, "-", B32/B38)</f>
        <v>5.4054054054054057E-3</v>
      </c>
      <c r="D32" s="65">
        <v>3</v>
      </c>
      <c r="E32" s="9">
        <f>IF(D38=0, "-", D32/D38)</f>
        <v>1.3761467889908258E-2</v>
      </c>
      <c r="F32" s="81">
        <v>4</v>
      </c>
      <c r="G32" s="34">
        <f>IF(F38=0, "-", F32/F38)</f>
        <v>5.4570259208731242E-3</v>
      </c>
      <c r="H32" s="65">
        <v>9</v>
      </c>
      <c r="I32" s="9">
        <f>IF(H38=0, "-", H32/H38)</f>
        <v>1.0526315789473684E-2</v>
      </c>
      <c r="J32" s="8">
        <f t="shared" si="2"/>
        <v>-0.66666666666666663</v>
      </c>
      <c r="K32" s="9">
        <f t="shared" si="3"/>
        <v>-0.55555555555555558</v>
      </c>
    </row>
    <row r="33" spans="1:11" x14ac:dyDescent="0.2">
      <c r="A33" s="7" t="s">
        <v>562</v>
      </c>
      <c r="B33" s="65">
        <v>7</v>
      </c>
      <c r="C33" s="34">
        <f>IF(B38=0, "-", B33/B38)</f>
        <v>3.783783783783784E-2</v>
      </c>
      <c r="D33" s="65">
        <v>16</v>
      </c>
      <c r="E33" s="9">
        <f>IF(D38=0, "-", D33/D38)</f>
        <v>7.3394495412844041E-2</v>
      </c>
      <c r="F33" s="81">
        <v>9</v>
      </c>
      <c r="G33" s="34">
        <f>IF(F38=0, "-", F33/F38)</f>
        <v>1.227830832196453E-2</v>
      </c>
      <c r="H33" s="65">
        <v>131</v>
      </c>
      <c r="I33" s="9">
        <f>IF(H38=0, "-", H33/H38)</f>
        <v>0.15321637426900586</v>
      </c>
      <c r="J33" s="8">
        <f t="shared" si="2"/>
        <v>-0.5625</v>
      </c>
      <c r="K33" s="9">
        <f t="shared" si="3"/>
        <v>-0.93129770992366412</v>
      </c>
    </row>
    <row r="34" spans="1:11" x14ac:dyDescent="0.2">
      <c r="A34" s="7" t="s">
        <v>563</v>
      </c>
      <c r="B34" s="65">
        <v>0</v>
      </c>
      <c r="C34" s="34">
        <f>IF(B38=0, "-", B34/B38)</f>
        <v>0</v>
      </c>
      <c r="D34" s="65">
        <v>4</v>
      </c>
      <c r="E34" s="9">
        <f>IF(D38=0, "-", D34/D38)</f>
        <v>1.834862385321101E-2</v>
      </c>
      <c r="F34" s="81">
        <v>4</v>
      </c>
      <c r="G34" s="34">
        <f>IF(F38=0, "-", F34/F38)</f>
        <v>5.4570259208731242E-3</v>
      </c>
      <c r="H34" s="65">
        <v>7</v>
      </c>
      <c r="I34" s="9">
        <f>IF(H38=0, "-", H34/H38)</f>
        <v>8.1871345029239772E-3</v>
      </c>
      <c r="J34" s="8">
        <f t="shared" si="2"/>
        <v>-1</v>
      </c>
      <c r="K34" s="9">
        <f t="shared" si="3"/>
        <v>-0.42857142857142855</v>
      </c>
    </row>
    <row r="35" spans="1:11" x14ac:dyDescent="0.2">
      <c r="A35" s="7" t="s">
        <v>564</v>
      </c>
      <c r="B35" s="65">
        <v>2</v>
      </c>
      <c r="C35" s="34">
        <f>IF(B38=0, "-", B35/B38)</f>
        <v>1.0810810810810811E-2</v>
      </c>
      <c r="D35" s="65">
        <v>4</v>
      </c>
      <c r="E35" s="9">
        <f>IF(D38=0, "-", D35/D38)</f>
        <v>1.834862385321101E-2</v>
      </c>
      <c r="F35" s="81">
        <v>4</v>
      </c>
      <c r="G35" s="34">
        <f>IF(F38=0, "-", F35/F38)</f>
        <v>5.4570259208731242E-3</v>
      </c>
      <c r="H35" s="65">
        <v>10</v>
      </c>
      <c r="I35" s="9">
        <f>IF(H38=0, "-", H35/H38)</f>
        <v>1.1695906432748537E-2</v>
      </c>
      <c r="J35" s="8">
        <f t="shared" si="2"/>
        <v>-0.5</v>
      </c>
      <c r="K35" s="9">
        <f t="shared" si="3"/>
        <v>-0.6</v>
      </c>
    </row>
    <row r="36" spans="1:11" x14ac:dyDescent="0.2">
      <c r="A36" s="7" t="s">
        <v>565</v>
      </c>
      <c r="B36" s="65">
        <v>3</v>
      </c>
      <c r="C36" s="34">
        <f>IF(B38=0, "-", B36/B38)</f>
        <v>1.6216216216216217E-2</v>
      </c>
      <c r="D36" s="65">
        <v>1</v>
      </c>
      <c r="E36" s="9">
        <f>IF(D38=0, "-", D36/D38)</f>
        <v>4.5871559633027525E-3</v>
      </c>
      <c r="F36" s="81">
        <v>6</v>
      </c>
      <c r="G36" s="34">
        <f>IF(F38=0, "-", F36/F38)</f>
        <v>8.1855388813096858E-3</v>
      </c>
      <c r="H36" s="65">
        <v>7</v>
      </c>
      <c r="I36" s="9">
        <f>IF(H38=0, "-", H36/H38)</f>
        <v>8.1871345029239772E-3</v>
      </c>
      <c r="J36" s="8">
        <f t="shared" si="2"/>
        <v>2</v>
      </c>
      <c r="K36" s="9">
        <f t="shared" si="3"/>
        <v>-0.14285714285714285</v>
      </c>
    </row>
    <row r="37" spans="1:11" x14ac:dyDescent="0.2">
      <c r="A37" s="2"/>
      <c r="B37" s="68"/>
      <c r="C37" s="33"/>
      <c r="D37" s="68"/>
      <c r="E37" s="6"/>
      <c r="F37" s="82"/>
      <c r="G37" s="33"/>
      <c r="H37" s="68"/>
      <c r="I37" s="6"/>
      <c r="J37" s="5"/>
      <c r="K37" s="6"/>
    </row>
    <row r="38" spans="1:11" s="43" customFormat="1" x14ac:dyDescent="0.2">
      <c r="A38" s="162" t="s">
        <v>631</v>
      </c>
      <c r="B38" s="71">
        <f>SUM(B26:B37)</f>
        <v>185</v>
      </c>
      <c r="C38" s="40">
        <f>B38/25321</f>
        <v>7.3061885391572214E-3</v>
      </c>
      <c r="D38" s="71">
        <f>SUM(D26:D37)</f>
        <v>218</v>
      </c>
      <c r="E38" s="41">
        <f>D38/24634</f>
        <v>8.8495575221238937E-3</v>
      </c>
      <c r="F38" s="77">
        <f>SUM(F26:F37)</f>
        <v>733</v>
      </c>
      <c r="G38" s="42">
        <f>F38/122849</f>
        <v>5.9666745354052539E-3</v>
      </c>
      <c r="H38" s="71">
        <f>SUM(H26:H37)</f>
        <v>855</v>
      </c>
      <c r="I38" s="41">
        <f>H38/91758</f>
        <v>9.3179886222454714E-3</v>
      </c>
      <c r="J38" s="37">
        <f>IF(D38=0, "-", IF((B38-D38)/D38&lt;10, (B38-D38)/D38, "&gt;999%"))</f>
        <v>-0.15137614678899083</v>
      </c>
      <c r="K38" s="38">
        <f>IF(H38=0, "-", IF((F38-H38)/H38&lt;10, (F38-H38)/H38, "&gt;999%"))</f>
        <v>-0.14269005847953217</v>
      </c>
    </row>
    <row r="39" spans="1:11" x14ac:dyDescent="0.2">
      <c r="B39" s="83"/>
      <c r="D39" s="83"/>
      <c r="F39" s="83"/>
      <c r="H39" s="83"/>
    </row>
    <row r="40" spans="1:11" x14ac:dyDescent="0.2">
      <c r="A40" s="163" t="s">
        <v>136</v>
      </c>
      <c r="B40" s="61" t="s">
        <v>12</v>
      </c>
      <c r="C40" s="62" t="s">
        <v>13</v>
      </c>
      <c r="D40" s="61" t="s">
        <v>12</v>
      </c>
      <c r="E40" s="63" t="s">
        <v>13</v>
      </c>
      <c r="F40" s="62" t="s">
        <v>12</v>
      </c>
      <c r="G40" s="62" t="s">
        <v>13</v>
      </c>
      <c r="H40" s="61" t="s">
        <v>12</v>
      </c>
      <c r="I40" s="63" t="s">
        <v>13</v>
      </c>
      <c r="J40" s="61"/>
      <c r="K40" s="63"/>
    </row>
    <row r="41" spans="1:11" x14ac:dyDescent="0.2">
      <c r="A41" s="7" t="s">
        <v>566</v>
      </c>
      <c r="B41" s="65">
        <v>18</v>
      </c>
      <c r="C41" s="34">
        <f>IF(B58=0, "-", B41/B58)</f>
        <v>5.2173913043478258E-2</v>
      </c>
      <c r="D41" s="65">
        <v>10</v>
      </c>
      <c r="E41" s="9">
        <f>IF(D58=0, "-", D41/D58)</f>
        <v>3.7735849056603772E-2</v>
      </c>
      <c r="F41" s="81">
        <v>50</v>
      </c>
      <c r="G41" s="34">
        <f>IF(F58=0, "-", F41/F58)</f>
        <v>3.875968992248062E-2</v>
      </c>
      <c r="H41" s="65">
        <v>57</v>
      </c>
      <c r="I41" s="9">
        <f>IF(H58=0, "-", H41/H58)</f>
        <v>4.7185430463576157E-2</v>
      </c>
      <c r="J41" s="8">
        <f t="shared" ref="J41:J56" si="4">IF(D41=0, "-", IF((B41-D41)/D41&lt;10, (B41-D41)/D41, "&gt;999%"))</f>
        <v>0.8</v>
      </c>
      <c r="K41" s="9">
        <f t="shared" ref="K41:K56" si="5">IF(H41=0, "-", IF((F41-H41)/H41&lt;10, (F41-H41)/H41, "&gt;999%"))</f>
        <v>-0.12280701754385964</v>
      </c>
    </row>
    <row r="42" spans="1:11" x14ac:dyDescent="0.2">
      <c r="A42" s="7" t="s">
        <v>567</v>
      </c>
      <c r="B42" s="65">
        <v>0</v>
      </c>
      <c r="C42" s="34">
        <f>IF(B58=0, "-", B42/B58)</f>
        <v>0</v>
      </c>
      <c r="D42" s="65">
        <v>0</v>
      </c>
      <c r="E42" s="9">
        <f>IF(D58=0, "-", D42/D58)</f>
        <v>0</v>
      </c>
      <c r="F42" s="81">
        <v>3</v>
      </c>
      <c r="G42" s="34">
        <f>IF(F58=0, "-", F42/F58)</f>
        <v>2.3255813953488372E-3</v>
      </c>
      <c r="H42" s="65">
        <v>0</v>
      </c>
      <c r="I42" s="9">
        <f>IF(H58=0, "-", H42/H58)</f>
        <v>0</v>
      </c>
      <c r="J42" s="8" t="str">
        <f t="shared" si="4"/>
        <v>-</v>
      </c>
      <c r="K42" s="9" t="str">
        <f t="shared" si="5"/>
        <v>-</v>
      </c>
    </row>
    <row r="43" spans="1:11" x14ac:dyDescent="0.2">
      <c r="A43" s="7" t="s">
        <v>568</v>
      </c>
      <c r="B43" s="65">
        <v>4</v>
      </c>
      <c r="C43" s="34">
        <f>IF(B58=0, "-", B43/B58)</f>
        <v>1.1594202898550725E-2</v>
      </c>
      <c r="D43" s="65">
        <v>4</v>
      </c>
      <c r="E43" s="9">
        <f>IF(D58=0, "-", D43/D58)</f>
        <v>1.509433962264151E-2</v>
      </c>
      <c r="F43" s="81">
        <v>34</v>
      </c>
      <c r="G43" s="34">
        <f>IF(F58=0, "-", F43/F58)</f>
        <v>2.6356589147286821E-2</v>
      </c>
      <c r="H43" s="65">
        <v>20</v>
      </c>
      <c r="I43" s="9">
        <f>IF(H58=0, "-", H43/H58)</f>
        <v>1.6556291390728478E-2</v>
      </c>
      <c r="J43" s="8">
        <f t="shared" si="4"/>
        <v>0</v>
      </c>
      <c r="K43" s="9">
        <f t="shared" si="5"/>
        <v>0.7</v>
      </c>
    </row>
    <row r="44" spans="1:11" x14ac:dyDescent="0.2">
      <c r="A44" s="7" t="s">
        <v>569</v>
      </c>
      <c r="B44" s="65">
        <v>16</v>
      </c>
      <c r="C44" s="34">
        <f>IF(B58=0, "-", B44/B58)</f>
        <v>4.6376811594202899E-2</v>
      </c>
      <c r="D44" s="65">
        <v>10</v>
      </c>
      <c r="E44" s="9">
        <f>IF(D58=0, "-", D44/D58)</f>
        <v>3.7735849056603772E-2</v>
      </c>
      <c r="F44" s="81">
        <v>56</v>
      </c>
      <c r="G44" s="34">
        <f>IF(F58=0, "-", F44/F58)</f>
        <v>4.3410852713178294E-2</v>
      </c>
      <c r="H44" s="65">
        <v>34</v>
      </c>
      <c r="I44" s="9">
        <f>IF(H58=0, "-", H44/H58)</f>
        <v>2.8145695364238412E-2</v>
      </c>
      <c r="J44" s="8">
        <f t="shared" si="4"/>
        <v>0.6</v>
      </c>
      <c r="K44" s="9">
        <f t="shared" si="5"/>
        <v>0.6470588235294118</v>
      </c>
    </row>
    <row r="45" spans="1:11" x14ac:dyDescent="0.2">
      <c r="A45" s="7" t="s">
        <v>570</v>
      </c>
      <c r="B45" s="65">
        <v>30</v>
      </c>
      <c r="C45" s="34">
        <f>IF(B58=0, "-", B45/B58)</f>
        <v>8.6956521739130432E-2</v>
      </c>
      <c r="D45" s="65">
        <v>18</v>
      </c>
      <c r="E45" s="9">
        <f>IF(D58=0, "-", D45/D58)</f>
        <v>6.7924528301886791E-2</v>
      </c>
      <c r="F45" s="81">
        <v>86</v>
      </c>
      <c r="G45" s="34">
        <f>IF(F58=0, "-", F45/F58)</f>
        <v>6.6666666666666666E-2</v>
      </c>
      <c r="H45" s="65">
        <v>42</v>
      </c>
      <c r="I45" s="9">
        <f>IF(H58=0, "-", H45/H58)</f>
        <v>3.4768211920529798E-2</v>
      </c>
      <c r="J45" s="8">
        <f t="shared" si="4"/>
        <v>0.66666666666666663</v>
      </c>
      <c r="K45" s="9">
        <f t="shared" si="5"/>
        <v>1.0476190476190477</v>
      </c>
    </row>
    <row r="46" spans="1:11" x14ac:dyDescent="0.2">
      <c r="A46" s="7" t="s">
        <v>56</v>
      </c>
      <c r="B46" s="65">
        <v>2</v>
      </c>
      <c r="C46" s="34">
        <f>IF(B58=0, "-", B46/B58)</f>
        <v>5.7971014492753624E-3</v>
      </c>
      <c r="D46" s="65">
        <v>1</v>
      </c>
      <c r="E46" s="9">
        <f>IF(D58=0, "-", D46/D58)</f>
        <v>3.7735849056603774E-3</v>
      </c>
      <c r="F46" s="81">
        <v>3</v>
      </c>
      <c r="G46" s="34">
        <f>IF(F58=0, "-", F46/F58)</f>
        <v>2.3255813953488372E-3</v>
      </c>
      <c r="H46" s="65">
        <v>2</v>
      </c>
      <c r="I46" s="9">
        <f>IF(H58=0, "-", H46/H58)</f>
        <v>1.6556291390728477E-3</v>
      </c>
      <c r="J46" s="8">
        <f t="shared" si="4"/>
        <v>1</v>
      </c>
      <c r="K46" s="9">
        <f t="shared" si="5"/>
        <v>0.5</v>
      </c>
    </row>
    <row r="47" spans="1:11" x14ac:dyDescent="0.2">
      <c r="A47" s="7" t="s">
        <v>571</v>
      </c>
      <c r="B47" s="65">
        <v>37</v>
      </c>
      <c r="C47" s="34">
        <f>IF(B58=0, "-", B47/B58)</f>
        <v>0.1072463768115942</v>
      </c>
      <c r="D47" s="65">
        <v>43</v>
      </c>
      <c r="E47" s="9">
        <f>IF(D58=0, "-", D47/D58)</f>
        <v>0.16226415094339622</v>
      </c>
      <c r="F47" s="81">
        <v>174</v>
      </c>
      <c r="G47" s="34">
        <f>IF(F58=0, "-", F47/F58)</f>
        <v>0.13488372093023257</v>
      </c>
      <c r="H47" s="65">
        <v>176</v>
      </c>
      <c r="I47" s="9">
        <f>IF(H58=0, "-", H47/H58)</f>
        <v>0.14569536423841059</v>
      </c>
      <c r="J47" s="8">
        <f t="shared" si="4"/>
        <v>-0.13953488372093023</v>
      </c>
      <c r="K47" s="9">
        <f t="shared" si="5"/>
        <v>-1.1363636363636364E-2</v>
      </c>
    </row>
    <row r="48" spans="1:11" x14ac:dyDescent="0.2">
      <c r="A48" s="7" t="s">
        <v>572</v>
      </c>
      <c r="B48" s="65">
        <v>10</v>
      </c>
      <c r="C48" s="34">
        <f>IF(B58=0, "-", B48/B58)</f>
        <v>2.8985507246376812E-2</v>
      </c>
      <c r="D48" s="65">
        <v>7</v>
      </c>
      <c r="E48" s="9">
        <f>IF(D58=0, "-", D48/D58)</f>
        <v>2.6415094339622643E-2</v>
      </c>
      <c r="F48" s="81">
        <v>38</v>
      </c>
      <c r="G48" s="34">
        <f>IF(F58=0, "-", F48/F58)</f>
        <v>2.9457364341085271E-2</v>
      </c>
      <c r="H48" s="65">
        <v>50</v>
      </c>
      <c r="I48" s="9">
        <f>IF(H58=0, "-", H48/H58)</f>
        <v>4.1390728476821195E-2</v>
      </c>
      <c r="J48" s="8">
        <f t="shared" si="4"/>
        <v>0.42857142857142855</v>
      </c>
      <c r="K48" s="9">
        <f t="shared" si="5"/>
        <v>-0.24</v>
      </c>
    </row>
    <row r="49" spans="1:11" x14ac:dyDescent="0.2">
      <c r="A49" s="7" t="s">
        <v>63</v>
      </c>
      <c r="B49" s="65">
        <v>76</v>
      </c>
      <c r="C49" s="34">
        <f>IF(B58=0, "-", B49/B58)</f>
        <v>0.22028985507246376</v>
      </c>
      <c r="D49" s="65">
        <v>45</v>
      </c>
      <c r="E49" s="9">
        <f>IF(D58=0, "-", D49/D58)</f>
        <v>0.16981132075471697</v>
      </c>
      <c r="F49" s="81">
        <v>283</v>
      </c>
      <c r="G49" s="34">
        <f>IF(F58=0, "-", F49/F58)</f>
        <v>0.2193798449612403</v>
      </c>
      <c r="H49" s="65">
        <v>210</v>
      </c>
      <c r="I49" s="9">
        <f>IF(H58=0, "-", H49/H58)</f>
        <v>0.17384105960264901</v>
      </c>
      <c r="J49" s="8">
        <f t="shared" si="4"/>
        <v>0.68888888888888888</v>
      </c>
      <c r="K49" s="9">
        <f t="shared" si="5"/>
        <v>0.34761904761904761</v>
      </c>
    </row>
    <row r="50" spans="1:11" x14ac:dyDescent="0.2">
      <c r="A50" s="7" t="s">
        <v>573</v>
      </c>
      <c r="B50" s="65">
        <v>17</v>
      </c>
      <c r="C50" s="34">
        <f>IF(B58=0, "-", B50/B58)</f>
        <v>4.9275362318840582E-2</v>
      </c>
      <c r="D50" s="65">
        <v>15</v>
      </c>
      <c r="E50" s="9">
        <f>IF(D58=0, "-", D50/D58)</f>
        <v>5.6603773584905662E-2</v>
      </c>
      <c r="F50" s="81">
        <v>62</v>
      </c>
      <c r="G50" s="34">
        <f>IF(F58=0, "-", F50/F58)</f>
        <v>4.8062015503875968E-2</v>
      </c>
      <c r="H50" s="65">
        <v>117</v>
      </c>
      <c r="I50" s="9">
        <f>IF(H58=0, "-", H50/H58)</f>
        <v>9.6854304635761584E-2</v>
      </c>
      <c r="J50" s="8">
        <f t="shared" si="4"/>
        <v>0.13333333333333333</v>
      </c>
      <c r="K50" s="9">
        <f t="shared" si="5"/>
        <v>-0.47008547008547008</v>
      </c>
    </row>
    <row r="51" spans="1:11" x14ac:dyDescent="0.2">
      <c r="A51" s="7" t="s">
        <v>574</v>
      </c>
      <c r="B51" s="65">
        <v>8</v>
      </c>
      <c r="C51" s="34">
        <f>IF(B58=0, "-", B51/B58)</f>
        <v>2.318840579710145E-2</v>
      </c>
      <c r="D51" s="65">
        <v>2</v>
      </c>
      <c r="E51" s="9">
        <f>IF(D58=0, "-", D51/D58)</f>
        <v>7.5471698113207548E-3</v>
      </c>
      <c r="F51" s="81">
        <v>20</v>
      </c>
      <c r="G51" s="34">
        <f>IF(F58=0, "-", F51/F58)</f>
        <v>1.5503875968992248E-2</v>
      </c>
      <c r="H51" s="65">
        <v>14</v>
      </c>
      <c r="I51" s="9">
        <f>IF(H58=0, "-", H51/H58)</f>
        <v>1.1589403973509934E-2</v>
      </c>
      <c r="J51" s="8">
        <f t="shared" si="4"/>
        <v>3</v>
      </c>
      <c r="K51" s="9">
        <f t="shared" si="5"/>
        <v>0.42857142857142855</v>
      </c>
    </row>
    <row r="52" spans="1:11" x14ac:dyDescent="0.2">
      <c r="A52" s="7" t="s">
        <v>575</v>
      </c>
      <c r="B52" s="65">
        <v>37</v>
      </c>
      <c r="C52" s="34">
        <f>IF(B58=0, "-", B52/B58)</f>
        <v>0.1072463768115942</v>
      </c>
      <c r="D52" s="65">
        <v>24</v>
      </c>
      <c r="E52" s="9">
        <f>IF(D58=0, "-", D52/D58)</f>
        <v>9.056603773584905E-2</v>
      </c>
      <c r="F52" s="81">
        <v>117</v>
      </c>
      <c r="G52" s="34">
        <f>IF(F58=0, "-", F52/F58)</f>
        <v>9.0697674418604657E-2</v>
      </c>
      <c r="H52" s="65">
        <v>76</v>
      </c>
      <c r="I52" s="9">
        <f>IF(H58=0, "-", H52/H58)</f>
        <v>6.2913907284768214E-2</v>
      </c>
      <c r="J52" s="8">
        <f t="shared" si="4"/>
        <v>0.54166666666666663</v>
      </c>
      <c r="K52" s="9">
        <f t="shared" si="5"/>
        <v>0.53947368421052633</v>
      </c>
    </row>
    <row r="53" spans="1:11" x14ac:dyDescent="0.2">
      <c r="A53" s="7" t="s">
        <v>576</v>
      </c>
      <c r="B53" s="65">
        <v>24</v>
      </c>
      <c r="C53" s="34">
        <f>IF(B58=0, "-", B53/B58)</f>
        <v>6.9565217391304349E-2</v>
      </c>
      <c r="D53" s="65">
        <v>13</v>
      </c>
      <c r="E53" s="9">
        <f>IF(D58=0, "-", D53/D58)</f>
        <v>4.9056603773584909E-2</v>
      </c>
      <c r="F53" s="81">
        <v>104</v>
      </c>
      <c r="G53" s="34">
        <f>IF(F58=0, "-", F53/F58)</f>
        <v>8.0620155038759689E-2</v>
      </c>
      <c r="H53" s="65">
        <v>76</v>
      </c>
      <c r="I53" s="9">
        <f>IF(H58=0, "-", H53/H58)</f>
        <v>6.2913907284768214E-2</v>
      </c>
      <c r="J53" s="8">
        <f t="shared" si="4"/>
        <v>0.84615384615384615</v>
      </c>
      <c r="K53" s="9">
        <f t="shared" si="5"/>
        <v>0.36842105263157893</v>
      </c>
    </row>
    <row r="54" spans="1:11" x14ac:dyDescent="0.2">
      <c r="A54" s="7" t="s">
        <v>577</v>
      </c>
      <c r="B54" s="65">
        <v>22</v>
      </c>
      <c r="C54" s="34">
        <f>IF(B58=0, "-", B54/B58)</f>
        <v>6.3768115942028983E-2</v>
      </c>
      <c r="D54" s="65">
        <v>30</v>
      </c>
      <c r="E54" s="9">
        <f>IF(D58=0, "-", D54/D58)</f>
        <v>0.11320754716981132</v>
      </c>
      <c r="F54" s="81">
        <v>56</v>
      </c>
      <c r="G54" s="34">
        <f>IF(F58=0, "-", F54/F58)</f>
        <v>4.3410852713178294E-2</v>
      </c>
      <c r="H54" s="65">
        <v>75</v>
      </c>
      <c r="I54" s="9">
        <f>IF(H58=0, "-", H54/H58)</f>
        <v>6.2086092715231786E-2</v>
      </c>
      <c r="J54" s="8">
        <f t="shared" si="4"/>
        <v>-0.26666666666666666</v>
      </c>
      <c r="K54" s="9">
        <f t="shared" si="5"/>
        <v>-0.25333333333333335</v>
      </c>
    </row>
    <row r="55" spans="1:11" x14ac:dyDescent="0.2">
      <c r="A55" s="7" t="s">
        <v>578</v>
      </c>
      <c r="B55" s="65">
        <v>25</v>
      </c>
      <c r="C55" s="34">
        <f>IF(B58=0, "-", B55/B58)</f>
        <v>7.2463768115942032E-2</v>
      </c>
      <c r="D55" s="65">
        <v>32</v>
      </c>
      <c r="E55" s="9">
        <f>IF(D58=0, "-", D55/D58)</f>
        <v>0.12075471698113208</v>
      </c>
      <c r="F55" s="81">
        <v>138</v>
      </c>
      <c r="G55" s="34">
        <f>IF(F58=0, "-", F55/F58)</f>
        <v>0.10697674418604651</v>
      </c>
      <c r="H55" s="65">
        <v>212</v>
      </c>
      <c r="I55" s="9">
        <f>IF(H58=0, "-", H55/H58)</f>
        <v>0.17549668874172186</v>
      </c>
      <c r="J55" s="8">
        <f t="shared" si="4"/>
        <v>-0.21875</v>
      </c>
      <c r="K55" s="9">
        <f t="shared" si="5"/>
        <v>-0.34905660377358488</v>
      </c>
    </row>
    <row r="56" spans="1:11" x14ac:dyDescent="0.2">
      <c r="A56" s="7" t="s">
        <v>579</v>
      </c>
      <c r="B56" s="65">
        <v>19</v>
      </c>
      <c r="C56" s="34">
        <f>IF(B58=0, "-", B56/B58)</f>
        <v>5.5072463768115941E-2</v>
      </c>
      <c r="D56" s="65">
        <v>11</v>
      </c>
      <c r="E56" s="9">
        <f>IF(D58=0, "-", D56/D58)</f>
        <v>4.1509433962264149E-2</v>
      </c>
      <c r="F56" s="81">
        <v>66</v>
      </c>
      <c r="G56" s="34">
        <f>IF(F58=0, "-", F56/F58)</f>
        <v>5.1162790697674418E-2</v>
      </c>
      <c r="H56" s="65">
        <v>47</v>
      </c>
      <c r="I56" s="9">
        <f>IF(H58=0, "-", H56/H58)</f>
        <v>3.8907284768211918E-2</v>
      </c>
      <c r="J56" s="8">
        <f t="shared" si="4"/>
        <v>0.72727272727272729</v>
      </c>
      <c r="K56" s="9">
        <f t="shared" si="5"/>
        <v>0.40425531914893614</v>
      </c>
    </row>
    <row r="57" spans="1:11" x14ac:dyDescent="0.2">
      <c r="A57" s="2"/>
      <c r="B57" s="68"/>
      <c r="C57" s="33"/>
      <c r="D57" s="68"/>
      <c r="E57" s="6"/>
      <c r="F57" s="82"/>
      <c r="G57" s="33"/>
      <c r="H57" s="68"/>
      <c r="I57" s="6"/>
      <c r="J57" s="5"/>
      <c r="K57" s="6"/>
    </row>
    <row r="58" spans="1:11" s="43" customFormat="1" x14ac:dyDescent="0.2">
      <c r="A58" s="162" t="s">
        <v>630</v>
      </c>
      <c r="B58" s="71">
        <f>SUM(B41:B57)</f>
        <v>345</v>
      </c>
      <c r="C58" s="40">
        <f>B58/25321</f>
        <v>1.3625054302752656E-2</v>
      </c>
      <c r="D58" s="71">
        <f>SUM(D41:D57)</f>
        <v>265</v>
      </c>
      <c r="E58" s="41">
        <f>D58/24634</f>
        <v>1.0757489648453357E-2</v>
      </c>
      <c r="F58" s="77">
        <f>SUM(F41:F57)</f>
        <v>1290</v>
      </c>
      <c r="G58" s="42">
        <f>F58/122849</f>
        <v>1.0500695976361224E-2</v>
      </c>
      <c r="H58" s="71">
        <f>SUM(H41:H57)</f>
        <v>1208</v>
      </c>
      <c r="I58" s="41">
        <f>H58/91758</f>
        <v>1.3165064626517578E-2</v>
      </c>
      <c r="J58" s="37">
        <f>IF(D58=0, "-", IF((B58-D58)/D58&lt;10, (B58-D58)/D58, "&gt;999%"))</f>
        <v>0.30188679245283018</v>
      </c>
      <c r="K58" s="38">
        <f>IF(H58=0, "-", IF((F58-H58)/H58&lt;10, (F58-H58)/H58, "&gt;999%"))</f>
        <v>6.7880794701986755E-2</v>
      </c>
    </row>
    <row r="59" spans="1:11" x14ac:dyDescent="0.2">
      <c r="B59" s="83"/>
      <c r="D59" s="83"/>
      <c r="F59" s="83"/>
      <c r="H59" s="83"/>
    </row>
    <row r="60" spans="1:11" x14ac:dyDescent="0.2">
      <c r="A60" s="27" t="s">
        <v>629</v>
      </c>
      <c r="B60" s="71">
        <v>1225</v>
      </c>
      <c r="C60" s="40">
        <f>B60/25321</f>
        <v>4.8378816002527546E-2</v>
      </c>
      <c r="D60" s="71">
        <v>1062</v>
      </c>
      <c r="E60" s="41">
        <f>D60/24634</f>
        <v>4.3111147194933828E-2</v>
      </c>
      <c r="F60" s="77">
        <v>4569</v>
      </c>
      <c r="G60" s="42">
        <f>F60/122849</f>
        <v>3.7191999934879406E-2</v>
      </c>
      <c r="H60" s="71">
        <v>3850</v>
      </c>
      <c r="I60" s="41">
        <f>H60/91758</f>
        <v>4.1958194380871422E-2</v>
      </c>
      <c r="J60" s="37">
        <f>IF(D60=0, "-", IF((B60-D60)/D60&lt;10, (B60-D60)/D60, "&gt;999%"))</f>
        <v>0.15348399246704331</v>
      </c>
      <c r="K60" s="38">
        <f>IF(H60=0, "-", IF((F60-H60)/H60&lt;10, (F60-H60)/H60, "&gt;999%"))</f>
        <v>0.18675324675324675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2"/>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636</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40</v>
      </c>
      <c r="B7" s="65">
        <v>18</v>
      </c>
      <c r="C7" s="39">
        <f>IF(B32=0, "-", B7/B32)</f>
        <v>1.4693877551020407E-2</v>
      </c>
      <c r="D7" s="65">
        <v>10</v>
      </c>
      <c r="E7" s="21">
        <f>IF(D32=0, "-", D7/D32)</f>
        <v>9.4161958568738224E-3</v>
      </c>
      <c r="F7" s="81">
        <v>51</v>
      </c>
      <c r="G7" s="39">
        <f>IF(F32=0, "-", F7/F32)</f>
        <v>1.1162179908076166E-2</v>
      </c>
      <c r="H7" s="65">
        <v>58</v>
      </c>
      <c r="I7" s="21">
        <f>IF(H32=0, "-", H7/H32)</f>
        <v>1.5064935064935066E-2</v>
      </c>
      <c r="J7" s="20">
        <f t="shared" ref="J7:J30" si="0">IF(D7=0, "-", IF((B7-D7)/D7&lt;10, (B7-D7)/D7, "&gt;999%"))</f>
        <v>0.8</v>
      </c>
      <c r="K7" s="21">
        <f t="shared" ref="K7:K30" si="1">IF(H7=0, "-", IF((F7-H7)/H7&lt;10, (F7-H7)/H7, "&gt;999%"))</f>
        <v>-0.1206896551724138</v>
      </c>
    </row>
    <row r="8" spans="1:11" x14ac:dyDescent="0.2">
      <c r="A8" s="7" t="s">
        <v>41</v>
      </c>
      <c r="B8" s="65">
        <v>0</v>
      </c>
      <c r="C8" s="39">
        <f>IF(B32=0, "-", B8/B32)</f>
        <v>0</v>
      </c>
      <c r="D8" s="65">
        <v>0</v>
      </c>
      <c r="E8" s="21">
        <f>IF(D32=0, "-", D8/D32)</f>
        <v>0</v>
      </c>
      <c r="F8" s="81">
        <v>3</v>
      </c>
      <c r="G8" s="39">
        <f>IF(F32=0, "-", F8/F32)</f>
        <v>6.5659881812212733E-4</v>
      </c>
      <c r="H8" s="65">
        <v>0</v>
      </c>
      <c r="I8" s="21">
        <f>IF(H32=0, "-", H8/H32)</f>
        <v>0</v>
      </c>
      <c r="J8" s="20" t="str">
        <f t="shared" si="0"/>
        <v>-</v>
      </c>
      <c r="K8" s="21" t="str">
        <f t="shared" si="1"/>
        <v>-</v>
      </c>
    </row>
    <row r="9" spans="1:11" x14ac:dyDescent="0.2">
      <c r="A9" s="7" t="s">
        <v>44</v>
      </c>
      <c r="B9" s="65">
        <v>6</v>
      </c>
      <c r="C9" s="39">
        <f>IF(B32=0, "-", B9/B32)</f>
        <v>4.8979591836734691E-3</v>
      </c>
      <c r="D9" s="65">
        <v>17</v>
      </c>
      <c r="E9" s="21">
        <f>IF(D32=0, "-", D9/D32)</f>
        <v>1.60075329566855E-2</v>
      </c>
      <c r="F9" s="81">
        <v>108</v>
      </c>
      <c r="G9" s="39">
        <f>IF(F32=0, "-", F9/F32)</f>
        <v>2.3637557452396585E-2</v>
      </c>
      <c r="H9" s="65">
        <v>73</v>
      </c>
      <c r="I9" s="21">
        <f>IF(H32=0, "-", H9/H32)</f>
        <v>1.896103896103896E-2</v>
      </c>
      <c r="J9" s="20">
        <f t="shared" si="0"/>
        <v>-0.6470588235294118</v>
      </c>
      <c r="K9" s="21">
        <f t="shared" si="1"/>
        <v>0.47945205479452052</v>
      </c>
    </row>
    <row r="10" spans="1:11" x14ac:dyDescent="0.2">
      <c r="A10" s="7" t="s">
        <v>45</v>
      </c>
      <c r="B10" s="65">
        <v>20</v>
      </c>
      <c r="C10" s="39">
        <f>IF(B32=0, "-", B10/B32)</f>
        <v>1.6326530612244899E-2</v>
      </c>
      <c r="D10" s="65">
        <v>39</v>
      </c>
      <c r="E10" s="21">
        <f>IF(D32=0, "-", D10/D32)</f>
        <v>3.6723163841807911E-2</v>
      </c>
      <c r="F10" s="81">
        <v>106</v>
      </c>
      <c r="G10" s="39">
        <f>IF(F32=0, "-", F10/F32)</f>
        <v>2.3199824906981834E-2</v>
      </c>
      <c r="H10" s="65">
        <v>94</v>
      </c>
      <c r="I10" s="21">
        <f>IF(H32=0, "-", H10/H32)</f>
        <v>2.4415584415584415E-2</v>
      </c>
      <c r="J10" s="20">
        <f t="shared" si="0"/>
        <v>-0.48717948717948717</v>
      </c>
      <c r="K10" s="21">
        <f t="shared" si="1"/>
        <v>0.1276595744680851</v>
      </c>
    </row>
    <row r="11" spans="1:11" x14ac:dyDescent="0.2">
      <c r="A11" s="7" t="s">
        <v>46</v>
      </c>
      <c r="B11" s="65">
        <v>4</v>
      </c>
      <c r="C11" s="39">
        <f>IF(B32=0, "-", B11/B32)</f>
        <v>3.2653061224489797E-3</v>
      </c>
      <c r="D11" s="65">
        <v>4</v>
      </c>
      <c r="E11" s="21">
        <f>IF(D32=0, "-", D11/D32)</f>
        <v>3.766478342749529E-3</v>
      </c>
      <c r="F11" s="81">
        <v>34</v>
      </c>
      <c r="G11" s="39">
        <f>IF(F32=0, "-", F11/F32)</f>
        <v>7.4414532720507767E-3</v>
      </c>
      <c r="H11" s="65">
        <v>20</v>
      </c>
      <c r="I11" s="21">
        <f>IF(H32=0, "-", H11/H32)</f>
        <v>5.1948051948051948E-3</v>
      </c>
      <c r="J11" s="20">
        <f t="shared" si="0"/>
        <v>0</v>
      </c>
      <c r="K11" s="21">
        <f t="shared" si="1"/>
        <v>0.7</v>
      </c>
    </row>
    <row r="12" spans="1:11" x14ac:dyDescent="0.2">
      <c r="A12" s="7" t="s">
        <v>47</v>
      </c>
      <c r="B12" s="65">
        <v>128</v>
      </c>
      <c r="C12" s="39">
        <f>IF(B32=0, "-", B12/B32)</f>
        <v>0.10448979591836735</v>
      </c>
      <c r="D12" s="65">
        <v>99</v>
      </c>
      <c r="E12" s="21">
        <f>IF(D32=0, "-", D12/D32)</f>
        <v>9.3220338983050849E-2</v>
      </c>
      <c r="F12" s="81">
        <v>538</v>
      </c>
      <c r="G12" s="39">
        <f>IF(F32=0, "-", F12/F32)</f>
        <v>0.11775005471656817</v>
      </c>
      <c r="H12" s="65">
        <v>352</v>
      </c>
      <c r="I12" s="21">
        <f>IF(H32=0, "-", H12/H32)</f>
        <v>9.1428571428571428E-2</v>
      </c>
      <c r="J12" s="20">
        <f t="shared" si="0"/>
        <v>0.29292929292929293</v>
      </c>
      <c r="K12" s="21">
        <f t="shared" si="1"/>
        <v>0.52840909090909094</v>
      </c>
    </row>
    <row r="13" spans="1:11" x14ac:dyDescent="0.2">
      <c r="A13" s="7" t="s">
        <v>50</v>
      </c>
      <c r="B13" s="65">
        <v>213</v>
      </c>
      <c r="C13" s="39">
        <f>IF(B32=0, "-", B13/B32)</f>
        <v>0.17387755102040817</v>
      </c>
      <c r="D13" s="65">
        <v>172</v>
      </c>
      <c r="E13" s="21">
        <f>IF(D32=0, "-", D13/D32)</f>
        <v>0.16195856873822975</v>
      </c>
      <c r="F13" s="81">
        <v>715</v>
      </c>
      <c r="G13" s="39">
        <f>IF(F32=0, "-", F13/F32)</f>
        <v>0.15648938498577369</v>
      </c>
      <c r="H13" s="65">
        <v>520</v>
      </c>
      <c r="I13" s="21">
        <f>IF(H32=0, "-", H13/H32)</f>
        <v>0.13506493506493505</v>
      </c>
      <c r="J13" s="20">
        <f t="shared" si="0"/>
        <v>0.23837209302325582</v>
      </c>
      <c r="K13" s="21">
        <f t="shared" si="1"/>
        <v>0.375</v>
      </c>
    </row>
    <row r="14" spans="1:11" x14ac:dyDescent="0.2">
      <c r="A14" s="7" t="s">
        <v>54</v>
      </c>
      <c r="B14" s="65">
        <v>10</v>
      </c>
      <c r="C14" s="39">
        <f>IF(B32=0, "-", B14/B32)</f>
        <v>8.1632653061224497E-3</v>
      </c>
      <c r="D14" s="65">
        <v>2</v>
      </c>
      <c r="E14" s="21">
        <f>IF(D32=0, "-", D14/D32)</f>
        <v>1.8832391713747645E-3</v>
      </c>
      <c r="F14" s="81">
        <v>41</v>
      </c>
      <c r="G14" s="39">
        <f>IF(F32=0, "-", F14/F32)</f>
        <v>8.9735171810024078E-3</v>
      </c>
      <c r="H14" s="65">
        <v>11</v>
      </c>
      <c r="I14" s="21">
        <f>IF(H32=0, "-", H14/H32)</f>
        <v>2.8571428571428571E-3</v>
      </c>
      <c r="J14" s="20">
        <f t="shared" si="0"/>
        <v>4</v>
      </c>
      <c r="K14" s="21">
        <f t="shared" si="1"/>
        <v>2.7272727272727271</v>
      </c>
    </row>
    <row r="15" spans="1:11" x14ac:dyDescent="0.2">
      <c r="A15" s="7" t="s">
        <v>56</v>
      </c>
      <c r="B15" s="65">
        <v>2</v>
      </c>
      <c r="C15" s="39">
        <f>IF(B32=0, "-", B15/B32)</f>
        <v>1.6326530612244899E-3</v>
      </c>
      <c r="D15" s="65">
        <v>1</v>
      </c>
      <c r="E15" s="21">
        <f>IF(D32=0, "-", D15/D32)</f>
        <v>9.4161958568738226E-4</v>
      </c>
      <c r="F15" s="81">
        <v>3</v>
      </c>
      <c r="G15" s="39">
        <f>IF(F32=0, "-", F15/F32)</f>
        <v>6.5659881812212733E-4</v>
      </c>
      <c r="H15" s="65">
        <v>2</v>
      </c>
      <c r="I15" s="21">
        <f>IF(H32=0, "-", H15/H32)</f>
        <v>5.1948051948051948E-4</v>
      </c>
      <c r="J15" s="20">
        <f t="shared" si="0"/>
        <v>1</v>
      </c>
      <c r="K15" s="21">
        <f t="shared" si="1"/>
        <v>0.5</v>
      </c>
    </row>
    <row r="16" spans="1:11" x14ac:dyDescent="0.2">
      <c r="A16" s="7" t="s">
        <v>57</v>
      </c>
      <c r="B16" s="65">
        <v>282</v>
      </c>
      <c r="C16" s="39">
        <f>IF(B32=0, "-", B16/B32)</f>
        <v>0.23020408163265307</v>
      </c>
      <c r="D16" s="65">
        <v>312</v>
      </c>
      <c r="E16" s="21">
        <f>IF(D32=0, "-", D16/D32)</f>
        <v>0.29378531073446329</v>
      </c>
      <c r="F16" s="81">
        <v>1090</v>
      </c>
      <c r="G16" s="39">
        <f>IF(F32=0, "-", F16/F32)</f>
        <v>0.23856423725103962</v>
      </c>
      <c r="H16" s="65">
        <v>1027</v>
      </c>
      <c r="I16" s="21">
        <f>IF(H32=0, "-", H16/H32)</f>
        <v>0.26675324675324674</v>
      </c>
      <c r="J16" s="20">
        <f t="shared" si="0"/>
        <v>-9.6153846153846159E-2</v>
      </c>
      <c r="K16" s="21">
        <f t="shared" si="1"/>
        <v>6.1343719571567673E-2</v>
      </c>
    </row>
    <row r="17" spans="1:11" x14ac:dyDescent="0.2">
      <c r="A17" s="7" t="s">
        <v>60</v>
      </c>
      <c r="B17" s="65">
        <v>58</v>
      </c>
      <c r="C17" s="39">
        <f>IF(B32=0, "-", B17/B32)</f>
        <v>4.7346938775510203E-2</v>
      </c>
      <c r="D17" s="65">
        <v>62</v>
      </c>
      <c r="E17" s="21">
        <f>IF(D32=0, "-", D17/D32)</f>
        <v>5.8380414312617701E-2</v>
      </c>
      <c r="F17" s="81">
        <v>221</v>
      </c>
      <c r="G17" s="39">
        <f>IF(F32=0, "-", F17/F32)</f>
        <v>4.8369446268330049E-2</v>
      </c>
      <c r="H17" s="65">
        <v>238</v>
      </c>
      <c r="I17" s="21">
        <f>IF(H32=0, "-", H17/H32)</f>
        <v>6.1818181818181821E-2</v>
      </c>
      <c r="J17" s="20">
        <f t="shared" si="0"/>
        <v>-6.4516129032258063E-2</v>
      </c>
      <c r="K17" s="21">
        <f t="shared" si="1"/>
        <v>-7.1428571428571425E-2</v>
      </c>
    </row>
    <row r="18" spans="1:11" x14ac:dyDescent="0.2">
      <c r="A18" s="7" t="s">
        <v>63</v>
      </c>
      <c r="B18" s="65">
        <v>76</v>
      </c>
      <c r="C18" s="39">
        <f>IF(B32=0, "-", B18/B32)</f>
        <v>6.2040816326530614E-2</v>
      </c>
      <c r="D18" s="65">
        <v>45</v>
      </c>
      <c r="E18" s="21">
        <f>IF(D32=0, "-", D18/D32)</f>
        <v>4.2372881355932202E-2</v>
      </c>
      <c r="F18" s="81">
        <v>283</v>
      </c>
      <c r="G18" s="39">
        <f>IF(F32=0, "-", F18/F32)</f>
        <v>6.1939155176187352E-2</v>
      </c>
      <c r="H18" s="65">
        <v>210</v>
      </c>
      <c r="I18" s="21">
        <f>IF(H32=0, "-", H18/H32)</f>
        <v>5.4545454545454543E-2</v>
      </c>
      <c r="J18" s="20">
        <f t="shared" si="0"/>
        <v>0.68888888888888888</v>
      </c>
      <c r="K18" s="21">
        <f t="shared" si="1"/>
        <v>0.34761904761904761</v>
      </c>
    </row>
    <row r="19" spans="1:11" x14ac:dyDescent="0.2">
      <c r="A19" s="7" t="s">
        <v>67</v>
      </c>
      <c r="B19" s="65">
        <v>51</v>
      </c>
      <c r="C19" s="39">
        <f>IF(B32=0, "-", B19/B32)</f>
        <v>4.1632653061224489E-2</v>
      </c>
      <c r="D19" s="65">
        <v>0</v>
      </c>
      <c r="E19" s="21">
        <f>IF(D32=0, "-", D19/D32)</f>
        <v>0</v>
      </c>
      <c r="F19" s="81">
        <v>160</v>
      </c>
      <c r="G19" s="39">
        <f>IF(F32=0, "-", F19/F32)</f>
        <v>3.5018603633180129E-2</v>
      </c>
      <c r="H19" s="65">
        <v>0</v>
      </c>
      <c r="I19" s="21">
        <f>IF(H32=0, "-", H19/H32)</f>
        <v>0</v>
      </c>
      <c r="J19" s="20" t="str">
        <f t="shared" si="0"/>
        <v>-</v>
      </c>
      <c r="K19" s="21" t="str">
        <f t="shared" si="1"/>
        <v>-</v>
      </c>
    </row>
    <row r="20" spans="1:11" x14ac:dyDescent="0.2">
      <c r="A20" s="7" t="s">
        <v>70</v>
      </c>
      <c r="B20" s="65">
        <v>17</v>
      </c>
      <c r="C20" s="39">
        <f>IF(B32=0, "-", B20/B32)</f>
        <v>1.3877551020408163E-2</v>
      </c>
      <c r="D20" s="65">
        <v>15</v>
      </c>
      <c r="E20" s="21">
        <f>IF(D32=0, "-", D20/D32)</f>
        <v>1.4124293785310734E-2</v>
      </c>
      <c r="F20" s="81">
        <v>62</v>
      </c>
      <c r="G20" s="39">
        <f>IF(F32=0, "-", F20/F32)</f>
        <v>1.35697089078573E-2</v>
      </c>
      <c r="H20" s="65">
        <v>117</v>
      </c>
      <c r="I20" s="21">
        <f>IF(H32=0, "-", H20/H32)</f>
        <v>3.038961038961039E-2</v>
      </c>
      <c r="J20" s="20">
        <f t="shared" si="0"/>
        <v>0.13333333333333333</v>
      </c>
      <c r="K20" s="21">
        <f t="shared" si="1"/>
        <v>-0.47008547008547008</v>
      </c>
    </row>
    <row r="21" spans="1:11" x14ac:dyDescent="0.2">
      <c r="A21" s="7" t="s">
        <v>71</v>
      </c>
      <c r="B21" s="65">
        <v>15</v>
      </c>
      <c r="C21" s="39">
        <f>IF(B32=0, "-", B21/B32)</f>
        <v>1.2244897959183673E-2</v>
      </c>
      <c r="D21" s="65">
        <v>18</v>
      </c>
      <c r="E21" s="21">
        <f>IF(D32=0, "-", D21/D32)</f>
        <v>1.6949152542372881E-2</v>
      </c>
      <c r="F21" s="81">
        <v>29</v>
      </c>
      <c r="G21" s="39">
        <f>IF(F32=0, "-", F21/F32)</f>
        <v>6.3471219085138976E-3</v>
      </c>
      <c r="H21" s="65">
        <v>145</v>
      </c>
      <c r="I21" s="21">
        <f>IF(H32=0, "-", H21/H32)</f>
        <v>3.7662337662337661E-2</v>
      </c>
      <c r="J21" s="20">
        <f t="shared" si="0"/>
        <v>-0.16666666666666666</v>
      </c>
      <c r="K21" s="21">
        <f t="shared" si="1"/>
        <v>-0.8</v>
      </c>
    </row>
    <row r="22" spans="1:11" x14ac:dyDescent="0.2">
      <c r="A22" s="7" t="s">
        <v>76</v>
      </c>
      <c r="B22" s="65">
        <v>37</v>
      </c>
      <c r="C22" s="39">
        <f>IF(B32=0, "-", B22/B32)</f>
        <v>3.0204081632653063E-2</v>
      </c>
      <c r="D22" s="65">
        <v>28</v>
      </c>
      <c r="E22" s="21">
        <f>IF(D32=0, "-", D22/D32)</f>
        <v>2.6365348399246705E-2</v>
      </c>
      <c r="F22" s="81">
        <v>121</v>
      </c>
      <c r="G22" s="39">
        <f>IF(F32=0, "-", F22/F32)</f>
        <v>2.6482818997592472E-2</v>
      </c>
      <c r="H22" s="65">
        <v>83</v>
      </c>
      <c r="I22" s="21">
        <f>IF(H32=0, "-", H22/H32)</f>
        <v>2.1558441558441558E-2</v>
      </c>
      <c r="J22" s="20">
        <f t="shared" si="0"/>
        <v>0.32142857142857145</v>
      </c>
      <c r="K22" s="21">
        <f t="shared" si="1"/>
        <v>0.45783132530120479</v>
      </c>
    </row>
    <row r="23" spans="1:11" x14ac:dyDescent="0.2">
      <c r="A23" s="7" t="s">
        <v>77</v>
      </c>
      <c r="B23" s="65">
        <v>69</v>
      </c>
      <c r="C23" s="39">
        <f>IF(B32=0, "-", B23/B32)</f>
        <v>5.63265306122449E-2</v>
      </c>
      <c r="D23" s="65">
        <v>39</v>
      </c>
      <c r="E23" s="21">
        <f>IF(D32=0, "-", D23/D32)</f>
        <v>3.6723163841807911E-2</v>
      </c>
      <c r="F23" s="81">
        <v>268</v>
      </c>
      <c r="G23" s="39">
        <f>IF(F32=0, "-", F23/F32)</f>
        <v>5.8656161085576711E-2</v>
      </c>
      <c r="H23" s="65">
        <v>251</v>
      </c>
      <c r="I23" s="21">
        <f>IF(H32=0, "-", H23/H32)</f>
        <v>6.5194805194805194E-2</v>
      </c>
      <c r="J23" s="20">
        <f t="shared" si="0"/>
        <v>0.76923076923076927</v>
      </c>
      <c r="K23" s="21">
        <f t="shared" si="1"/>
        <v>6.7729083665338641E-2</v>
      </c>
    </row>
    <row r="24" spans="1:11" x14ac:dyDescent="0.2">
      <c r="A24" s="7" t="s">
        <v>83</v>
      </c>
      <c r="B24" s="65">
        <v>0</v>
      </c>
      <c r="C24" s="39">
        <f>IF(B32=0, "-", B24/B32)</f>
        <v>0</v>
      </c>
      <c r="D24" s="65">
        <v>0</v>
      </c>
      <c r="E24" s="21">
        <f>IF(D32=0, "-", D24/D32)</f>
        <v>0</v>
      </c>
      <c r="F24" s="81">
        <v>1</v>
      </c>
      <c r="G24" s="39">
        <f>IF(F32=0, "-", F24/F32)</f>
        <v>2.1886627270737579E-4</v>
      </c>
      <c r="H24" s="65">
        <v>0</v>
      </c>
      <c r="I24" s="21">
        <f>IF(H32=0, "-", H24/H32)</f>
        <v>0</v>
      </c>
      <c r="J24" s="20" t="str">
        <f t="shared" si="0"/>
        <v>-</v>
      </c>
      <c r="K24" s="21" t="str">
        <f t="shared" si="1"/>
        <v>-</v>
      </c>
    </row>
    <row r="25" spans="1:11" x14ac:dyDescent="0.2">
      <c r="A25" s="7" t="s">
        <v>86</v>
      </c>
      <c r="B25" s="65">
        <v>69</v>
      </c>
      <c r="C25" s="39">
        <f>IF(B32=0, "-", B25/B32)</f>
        <v>5.63265306122449E-2</v>
      </c>
      <c r="D25" s="65">
        <v>41</v>
      </c>
      <c r="E25" s="21">
        <f>IF(D32=0, "-", D25/D32)</f>
        <v>3.8606403013182675E-2</v>
      </c>
      <c r="F25" s="81">
        <v>153</v>
      </c>
      <c r="G25" s="39">
        <f>IF(F32=0, "-", F25/F32)</f>
        <v>3.3486539724228499E-2</v>
      </c>
      <c r="H25" s="65">
        <v>81</v>
      </c>
      <c r="I25" s="21">
        <f>IF(H32=0, "-", H25/H32)</f>
        <v>2.1038961038961038E-2</v>
      </c>
      <c r="J25" s="20">
        <f t="shared" si="0"/>
        <v>0.68292682926829273</v>
      </c>
      <c r="K25" s="21">
        <f t="shared" si="1"/>
        <v>0.88888888888888884</v>
      </c>
    </row>
    <row r="26" spans="1:11" x14ac:dyDescent="0.2">
      <c r="A26" s="7" t="s">
        <v>88</v>
      </c>
      <c r="B26" s="65">
        <v>24</v>
      </c>
      <c r="C26" s="39">
        <f>IF(B32=0, "-", B26/B32)</f>
        <v>1.9591836734693877E-2</v>
      </c>
      <c r="D26" s="65">
        <v>13</v>
      </c>
      <c r="E26" s="21">
        <f>IF(D32=0, "-", D26/D32)</f>
        <v>1.2241054613935969E-2</v>
      </c>
      <c r="F26" s="81">
        <v>104</v>
      </c>
      <c r="G26" s="39">
        <f>IF(F32=0, "-", F26/F32)</f>
        <v>2.2762092361567083E-2</v>
      </c>
      <c r="H26" s="65">
        <v>76</v>
      </c>
      <c r="I26" s="21">
        <f>IF(H32=0, "-", H26/H32)</f>
        <v>1.9740259740259742E-2</v>
      </c>
      <c r="J26" s="20">
        <f t="shared" si="0"/>
        <v>0.84615384615384615</v>
      </c>
      <c r="K26" s="21">
        <f t="shared" si="1"/>
        <v>0.36842105263157893</v>
      </c>
    </row>
    <row r="27" spans="1:11" x14ac:dyDescent="0.2">
      <c r="A27" s="7" t="s">
        <v>94</v>
      </c>
      <c r="B27" s="65">
        <v>24</v>
      </c>
      <c r="C27" s="39">
        <f>IF(B32=0, "-", B27/B32)</f>
        <v>1.9591836734693877E-2</v>
      </c>
      <c r="D27" s="65">
        <v>34</v>
      </c>
      <c r="E27" s="21">
        <f>IF(D32=0, "-", D27/D32)</f>
        <v>3.2015065913370999E-2</v>
      </c>
      <c r="F27" s="81">
        <v>60</v>
      </c>
      <c r="G27" s="39">
        <f>IF(F32=0, "-", F27/F32)</f>
        <v>1.3131976362442548E-2</v>
      </c>
      <c r="H27" s="65">
        <v>85</v>
      </c>
      <c r="I27" s="21">
        <f>IF(H32=0, "-", H27/H32)</f>
        <v>2.2077922077922078E-2</v>
      </c>
      <c r="J27" s="20">
        <f t="shared" si="0"/>
        <v>-0.29411764705882354</v>
      </c>
      <c r="K27" s="21">
        <f t="shared" si="1"/>
        <v>-0.29411764705882354</v>
      </c>
    </row>
    <row r="28" spans="1:11" x14ac:dyDescent="0.2">
      <c r="A28" s="7" t="s">
        <v>95</v>
      </c>
      <c r="B28" s="65">
        <v>55</v>
      </c>
      <c r="C28" s="39">
        <f>IF(B32=0, "-", B28/B32)</f>
        <v>4.4897959183673466E-2</v>
      </c>
      <c r="D28" s="65">
        <v>67</v>
      </c>
      <c r="E28" s="21">
        <f>IF(D32=0, "-", D28/D32)</f>
        <v>6.308851224105462E-2</v>
      </c>
      <c r="F28" s="81">
        <v>208</v>
      </c>
      <c r="G28" s="39">
        <f>IF(F32=0, "-", F28/F32)</f>
        <v>4.5524184723134166E-2</v>
      </c>
      <c r="H28" s="65">
        <v>141</v>
      </c>
      <c r="I28" s="21">
        <f>IF(H32=0, "-", H28/H32)</f>
        <v>3.662337662337662E-2</v>
      </c>
      <c r="J28" s="20">
        <f t="shared" si="0"/>
        <v>-0.17910447761194029</v>
      </c>
      <c r="K28" s="21">
        <f t="shared" si="1"/>
        <v>0.47517730496453903</v>
      </c>
    </row>
    <row r="29" spans="1:11" x14ac:dyDescent="0.2">
      <c r="A29" s="7" t="s">
        <v>97</v>
      </c>
      <c r="B29" s="65">
        <v>28</v>
      </c>
      <c r="C29" s="39">
        <f>IF(B32=0, "-", B29/B32)</f>
        <v>2.2857142857142857E-2</v>
      </c>
      <c r="D29" s="65">
        <v>33</v>
      </c>
      <c r="E29" s="21">
        <f>IF(D32=0, "-", D29/D32)</f>
        <v>3.1073446327683617E-2</v>
      </c>
      <c r="F29" s="81">
        <v>144</v>
      </c>
      <c r="G29" s="39">
        <f>IF(F32=0, "-", F29/F32)</f>
        <v>3.1516743269862112E-2</v>
      </c>
      <c r="H29" s="65">
        <v>219</v>
      </c>
      <c r="I29" s="21">
        <f>IF(H32=0, "-", H29/H32)</f>
        <v>5.6883116883116883E-2</v>
      </c>
      <c r="J29" s="20">
        <f t="shared" si="0"/>
        <v>-0.15151515151515152</v>
      </c>
      <c r="K29" s="21">
        <f t="shared" si="1"/>
        <v>-0.34246575342465752</v>
      </c>
    </row>
    <row r="30" spans="1:11" x14ac:dyDescent="0.2">
      <c r="A30" s="7" t="s">
        <v>98</v>
      </c>
      <c r="B30" s="65">
        <v>19</v>
      </c>
      <c r="C30" s="39">
        <f>IF(B32=0, "-", B30/B32)</f>
        <v>1.5510204081632653E-2</v>
      </c>
      <c r="D30" s="65">
        <v>11</v>
      </c>
      <c r="E30" s="21">
        <f>IF(D32=0, "-", D30/D32)</f>
        <v>1.0357815442561206E-2</v>
      </c>
      <c r="F30" s="81">
        <v>66</v>
      </c>
      <c r="G30" s="39">
        <f>IF(F32=0, "-", F30/F32)</f>
        <v>1.4445173998686802E-2</v>
      </c>
      <c r="H30" s="65">
        <v>47</v>
      </c>
      <c r="I30" s="21">
        <f>IF(H32=0, "-", H30/H32)</f>
        <v>1.2207792207792207E-2</v>
      </c>
      <c r="J30" s="20">
        <f t="shared" si="0"/>
        <v>0.72727272727272729</v>
      </c>
      <c r="K30" s="21">
        <f t="shared" si="1"/>
        <v>0.40425531914893614</v>
      </c>
    </row>
    <row r="31" spans="1:11" x14ac:dyDescent="0.2">
      <c r="A31" s="2"/>
      <c r="B31" s="68"/>
      <c r="C31" s="33"/>
      <c r="D31" s="68"/>
      <c r="E31" s="6"/>
      <c r="F31" s="82"/>
      <c r="G31" s="33"/>
      <c r="H31" s="68"/>
      <c r="I31" s="6"/>
      <c r="J31" s="5"/>
      <c r="K31" s="6"/>
    </row>
    <row r="32" spans="1:11" s="43" customFormat="1" x14ac:dyDescent="0.2">
      <c r="A32" s="162" t="s">
        <v>629</v>
      </c>
      <c r="B32" s="71">
        <f>SUM(B7:B31)</f>
        <v>1225</v>
      </c>
      <c r="C32" s="40">
        <v>1</v>
      </c>
      <c r="D32" s="71">
        <f>SUM(D7:D31)</f>
        <v>1062</v>
      </c>
      <c r="E32" s="41">
        <v>1</v>
      </c>
      <c r="F32" s="77">
        <f>SUM(F7:F31)</f>
        <v>4569</v>
      </c>
      <c r="G32" s="42">
        <v>1</v>
      </c>
      <c r="H32" s="71">
        <f>SUM(H7:H31)</f>
        <v>3850</v>
      </c>
      <c r="I32" s="41">
        <v>1</v>
      </c>
      <c r="J32" s="37">
        <f>IF(D32=0, "-", (B32-D32)/D32)</f>
        <v>0.15348399246704331</v>
      </c>
      <c r="K32" s="38">
        <f>IF(H32=0, "-", (F32-H32)/H32)</f>
        <v>0.18675324675324675</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7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96"/>
  <sheetViews>
    <sheetView tabSelected="1" zoomScaleNormal="100" workbookViewId="0">
      <selection activeCell="M1" sqref="M1"/>
    </sheetView>
  </sheetViews>
  <sheetFormatPr defaultRowHeight="12.75" x14ac:dyDescent="0.2"/>
  <cols>
    <col min="1" max="1" width="34.28515625" bestFit="1"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257</v>
      </c>
      <c r="B8" s="143">
        <v>2</v>
      </c>
      <c r="C8" s="144">
        <v>0</v>
      </c>
      <c r="D8" s="143">
        <v>3</v>
      </c>
      <c r="E8" s="144">
        <v>1</v>
      </c>
      <c r="F8" s="145"/>
      <c r="G8" s="143">
        <f>B8-C8</f>
        <v>2</v>
      </c>
      <c r="H8" s="144">
        <f>D8-E8</f>
        <v>2</v>
      </c>
      <c r="I8" s="151" t="str">
        <f>IF(C8=0, "-", IF(G8/C8&lt;10, G8/C8, "&gt;999%"))</f>
        <v>-</v>
      </c>
      <c r="J8" s="152">
        <f>IF(E8=0, "-", IF(H8/E8&lt;10, H8/E8, "&gt;999%"))</f>
        <v>2</v>
      </c>
    </row>
    <row r="9" spans="1:10" x14ac:dyDescent="0.2">
      <c r="A9" s="158" t="s">
        <v>218</v>
      </c>
      <c r="B9" s="65">
        <v>2</v>
      </c>
      <c r="C9" s="66">
        <v>0</v>
      </c>
      <c r="D9" s="65">
        <v>5</v>
      </c>
      <c r="E9" s="66">
        <v>3</v>
      </c>
      <c r="F9" s="67"/>
      <c r="G9" s="65">
        <f>B9-C9</f>
        <v>2</v>
      </c>
      <c r="H9" s="66">
        <f>D9-E9</f>
        <v>2</v>
      </c>
      <c r="I9" s="20" t="str">
        <f>IF(C9=0, "-", IF(G9/C9&lt;10, G9/C9, "&gt;999%"))</f>
        <v>-</v>
      </c>
      <c r="J9" s="21">
        <f>IF(E9=0, "-", IF(H9/E9&lt;10, H9/E9, "&gt;999%"))</f>
        <v>0.66666666666666663</v>
      </c>
    </row>
    <row r="10" spans="1:10" x14ac:dyDescent="0.2">
      <c r="A10" s="158" t="s">
        <v>421</v>
      </c>
      <c r="B10" s="65">
        <v>0</v>
      </c>
      <c r="C10" s="66">
        <v>0</v>
      </c>
      <c r="D10" s="65">
        <v>2</v>
      </c>
      <c r="E10" s="66">
        <v>1</v>
      </c>
      <c r="F10" s="67"/>
      <c r="G10" s="65">
        <f>B10-C10</f>
        <v>0</v>
      </c>
      <c r="H10" s="66">
        <f>D10-E10</f>
        <v>1</v>
      </c>
      <c r="I10" s="20" t="str">
        <f>IF(C10=0, "-", IF(G10/C10&lt;10, G10/C10, "&gt;999%"))</f>
        <v>-</v>
      </c>
      <c r="J10" s="21">
        <f>IF(E10=0, "-", IF(H10/E10&lt;10, H10/E10, "&gt;999%"))</f>
        <v>1</v>
      </c>
    </row>
    <row r="11" spans="1:10" s="160" customFormat="1" x14ac:dyDescent="0.2">
      <c r="A11" s="178" t="s">
        <v>637</v>
      </c>
      <c r="B11" s="71">
        <v>4</v>
      </c>
      <c r="C11" s="72">
        <v>0</v>
      </c>
      <c r="D11" s="71">
        <v>10</v>
      </c>
      <c r="E11" s="72">
        <v>5</v>
      </c>
      <c r="F11" s="73"/>
      <c r="G11" s="71">
        <f>B11-C11</f>
        <v>4</v>
      </c>
      <c r="H11" s="72">
        <f>D11-E11</f>
        <v>5</v>
      </c>
      <c r="I11" s="37" t="str">
        <f>IF(C11=0, "-", IF(G11/C11&lt;10, G11/C11, "&gt;999%"))</f>
        <v>-</v>
      </c>
      <c r="J11" s="38">
        <f>IF(E11=0, "-", IF(H11/E11&lt;10, H11/E11, "&gt;999%"))</f>
        <v>1</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322</v>
      </c>
      <c r="B14" s="65">
        <v>1</v>
      </c>
      <c r="C14" s="66">
        <v>0</v>
      </c>
      <c r="D14" s="65">
        <v>2</v>
      </c>
      <c r="E14" s="66">
        <v>0</v>
      </c>
      <c r="F14" s="67"/>
      <c r="G14" s="65">
        <f>B14-C14</f>
        <v>1</v>
      </c>
      <c r="H14" s="66">
        <f>D14-E14</f>
        <v>2</v>
      </c>
      <c r="I14" s="20" t="str">
        <f>IF(C14=0, "-", IF(G14/C14&lt;10, G14/C14, "&gt;999%"))</f>
        <v>-</v>
      </c>
      <c r="J14" s="21" t="str">
        <f>IF(E14=0, "-", IF(H14/E14&lt;10, H14/E14, "&gt;999%"))</f>
        <v>-</v>
      </c>
    </row>
    <row r="15" spans="1:10" s="160" customFormat="1" x14ac:dyDescent="0.2">
      <c r="A15" s="178" t="s">
        <v>638</v>
      </c>
      <c r="B15" s="71">
        <v>1</v>
      </c>
      <c r="C15" s="72">
        <v>0</v>
      </c>
      <c r="D15" s="71">
        <v>2</v>
      </c>
      <c r="E15" s="72">
        <v>0</v>
      </c>
      <c r="F15" s="73"/>
      <c r="G15" s="71">
        <f>B15-C15</f>
        <v>1</v>
      </c>
      <c r="H15" s="72">
        <f>D15-E15</f>
        <v>2</v>
      </c>
      <c r="I15" s="37" t="str">
        <f>IF(C15=0, "-", IF(G15/C15&lt;10, G15/C15, "&gt;999%"))</f>
        <v>-</v>
      </c>
      <c r="J15" s="38" t="str">
        <f>IF(E15=0, "-", IF(H15/E15&lt;10, H15/E15, "&gt;999%"))</f>
        <v>-</v>
      </c>
    </row>
    <row r="16" spans="1:10" x14ac:dyDescent="0.2">
      <c r="A16" s="177"/>
      <c r="B16" s="143"/>
      <c r="C16" s="144"/>
      <c r="D16" s="143"/>
      <c r="E16" s="144"/>
      <c r="F16" s="145"/>
      <c r="G16" s="143"/>
      <c r="H16" s="144"/>
      <c r="I16" s="151"/>
      <c r="J16" s="152"/>
    </row>
    <row r="17" spans="1:10" s="139" customFormat="1" x14ac:dyDescent="0.2">
      <c r="A17" s="159" t="s">
        <v>33</v>
      </c>
      <c r="B17" s="65"/>
      <c r="C17" s="66"/>
      <c r="D17" s="65"/>
      <c r="E17" s="66"/>
      <c r="F17" s="67"/>
      <c r="G17" s="65"/>
      <c r="H17" s="66"/>
      <c r="I17" s="20"/>
      <c r="J17" s="21"/>
    </row>
    <row r="18" spans="1:10" x14ac:dyDescent="0.2">
      <c r="A18" s="158" t="s">
        <v>339</v>
      </c>
      <c r="B18" s="65">
        <v>1</v>
      </c>
      <c r="C18" s="66">
        <v>0</v>
      </c>
      <c r="D18" s="65">
        <v>4</v>
      </c>
      <c r="E18" s="66">
        <v>2</v>
      </c>
      <c r="F18" s="67"/>
      <c r="G18" s="65">
        <f>B18-C18</f>
        <v>1</v>
      </c>
      <c r="H18" s="66">
        <f>D18-E18</f>
        <v>2</v>
      </c>
      <c r="I18" s="20" t="str">
        <f>IF(C18=0, "-", IF(G18/C18&lt;10, G18/C18, "&gt;999%"))</f>
        <v>-</v>
      </c>
      <c r="J18" s="21">
        <f>IF(E18=0, "-", IF(H18/E18&lt;10, H18/E18, "&gt;999%"))</f>
        <v>1</v>
      </c>
    </row>
    <row r="19" spans="1:10" x14ac:dyDescent="0.2">
      <c r="A19" s="158" t="s">
        <v>479</v>
      </c>
      <c r="B19" s="65">
        <v>1</v>
      </c>
      <c r="C19" s="66">
        <v>0</v>
      </c>
      <c r="D19" s="65">
        <v>11</v>
      </c>
      <c r="E19" s="66">
        <v>0</v>
      </c>
      <c r="F19" s="67"/>
      <c r="G19" s="65">
        <f>B19-C19</f>
        <v>1</v>
      </c>
      <c r="H19" s="66">
        <f>D19-E19</f>
        <v>11</v>
      </c>
      <c r="I19" s="20" t="str">
        <f>IF(C19=0, "-", IF(G19/C19&lt;10, G19/C19, "&gt;999%"))</f>
        <v>-</v>
      </c>
      <c r="J19" s="21" t="str">
        <f>IF(E19=0, "-", IF(H19/E19&lt;10, H19/E19, "&gt;999%"))</f>
        <v>-</v>
      </c>
    </row>
    <row r="20" spans="1:10" s="160" customFormat="1" x14ac:dyDescent="0.2">
      <c r="A20" s="178" t="s">
        <v>639</v>
      </c>
      <c r="B20" s="71">
        <v>2</v>
      </c>
      <c r="C20" s="72">
        <v>0</v>
      </c>
      <c r="D20" s="71">
        <v>15</v>
      </c>
      <c r="E20" s="72">
        <v>2</v>
      </c>
      <c r="F20" s="73"/>
      <c r="G20" s="71">
        <f>B20-C20</f>
        <v>2</v>
      </c>
      <c r="H20" s="72">
        <f>D20-E20</f>
        <v>13</v>
      </c>
      <c r="I20" s="37" t="str">
        <f>IF(C20=0, "-", IF(G20/C20&lt;10, G20/C20, "&gt;999%"))</f>
        <v>-</v>
      </c>
      <c r="J20" s="38">
        <f>IF(E20=0, "-", IF(H20/E20&lt;10, H20/E20, "&gt;999%"))</f>
        <v>6.5</v>
      </c>
    </row>
    <row r="21" spans="1:10" x14ac:dyDescent="0.2">
      <c r="A21" s="177"/>
      <c r="B21" s="143"/>
      <c r="C21" s="144"/>
      <c r="D21" s="143"/>
      <c r="E21" s="144"/>
      <c r="F21" s="145"/>
      <c r="G21" s="143"/>
      <c r="H21" s="144"/>
      <c r="I21" s="151"/>
      <c r="J21" s="152"/>
    </row>
    <row r="22" spans="1:10" s="139" customFormat="1" x14ac:dyDescent="0.2">
      <c r="A22" s="159" t="s">
        <v>34</v>
      </c>
      <c r="B22" s="65"/>
      <c r="C22" s="66"/>
      <c r="D22" s="65"/>
      <c r="E22" s="66"/>
      <c r="F22" s="67"/>
      <c r="G22" s="65"/>
      <c r="H22" s="66"/>
      <c r="I22" s="20"/>
      <c r="J22" s="21"/>
    </row>
    <row r="23" spans="1:10" x14ac:dyDescent="0.2">
      <c r="A23" s="158" t="s">
        <v>214</v>
      </c>
      <c r="B23" s="65">
        <v>13</v>
      </c>
      <c r="C23" s="66">
        <v>10</v>
      </c>
      <c r="D23" s="65">
        <v>66</v>
      </c>
      <c r="E23" s="66">
        <v>48</v>
      </c>
      <c r="F23" s="67"/>
      <c r="G23" s="65">
        <f t="shared" ref="G23:G40" si="0">B23-C23</f>
        <v>3</v>
      </c>
      <c r="H23" s="66">
        <f t="shared" ref="H23:H40" si="1">D23-E23</f>
        <v>18</v>
      </c>
      <c r="I23" s="20">
        <f t="shared" ref="I23:I40" si="2">IF(C23=0, "-", IF(G23/C23&lt;10, G23/C23, "&gt;999%"))</f>
        <v>0.3</v>
      </c>
      <c r="J23" s="21">
        <f t="shared" ref="J23:J40" si="3">IF(E23=0, "-", IF(H23/E23&lt;10, H23/E23, "&gt;999%"))</f>
        <v>0.375</v>
      </c>
    </row>
    <row r="24" spans="1:10" x14ac:dyDescent="0.2">
      <c r="A24" s="158" t="s">
        <v>237</v>
      </c>
      <c r="B24" s="65">
        <v>1</v>
      </c>
      <c r="C24" s="66">
        <v>58</v>
      </c>
      <c r="D24" s="65">
        <v>54</v>
      </c>
      <c r="E24" s="66">
        <v>179</v>
      </c>
      <c r="F24" s="67"/>
      <c r="G24" s="65">
        <f t="shared" si="0"/>
        <v>-57</v>
      </c>
      <c r="H24" s="66">
        <f t="shared" si="1"/>
        <v>-125</v>
      </c>
      <c r="I24" s="20">
        <f t="shared" si="2"/>
        <v>-0.98275862068965514</v>
      </c>
      <c r="J24" s="21">
        <f t="shared" si="3"/>
        <v>-0.6983240223463687</v>
      </c>
    </row>
    <row r="25" spans="1:10" x14ac:dyDescent="0.2">
      <c r="A25" s="158" t="s">
        <v>313</v>
      </c>
      <c r="B25" s="65">
        <v>0</v>
      </c>
      <c r="C25" s="66">
        <v>2</v>
      </c>
      <c r="D25" s="65">
        <v>0</v>
      </c>
      <c r="E25" s="66">
        <v>8</v>
      </c>
      <c r="F25" s="67"/>
      <c r="G25" s="65">
        <f t="shared" si="0"/>
        <v>-2</v>
      </c>
      <c r="H25" s="66">
        <f t="shared" si="1"/>
        <v>-8</v>
      </c>
      <c r="I25" s="20">
        <f t="shared" si="2"/>
        <v>-1</v>
      </c>
      <c r="J25" s="21">
        <f t="shared" si="3"/>
        <v>-1</v>
      </c>
    </row>
    <row r="26" spans="1:10" x14ac:dyDescent="0.2">
      <c r="A26" s="158" t="s">
        <v>258</v>
      </c>
      <c r="B26" s="65">
        <v>7</v>
      </c>
      <c r="C26" s="66">
        <v>23</v>
      </c>
      <c r="D26" s="65">
        <v>47</v>
      </c>
      <c r="E26" s="66">
        <v>62</v>
      </c>
      <c r="F26" s="67"/>
      <c r="G26" s="65">
        <f t="shared" si="0"/>
        <v>-16</v>
      </c>
      <c r="H26" s="66">
        <f t="shared" si="1"/>
        <v>-15</v>
      </c>
      <c r="I26" s="20">
        <f t="shared" si="2"/>
        <v>-0.69565217391304346</v>
      </c>
      <c r="J26" s="21">
        <f t="shared" si="3"/>
        <v>-0.24193548387096775</v>
      </c>
    </row>
    <row r="27" spans="1:10" x14ac:dyDescent="0.2">
      <c r="A27" s="158" t="s">
        <v>323</v>
      </c>
      <c r="B27" s="65">
        <v>5</v>
      </c>
      <c r="C27" s="66">
        <v>6</v>
      </c>
      <c r="D27" s="65">
        <v>16</v>
      </c>
      <c r="E27" s="66">
        <v>20</v>
      </c>
      <c r="F27" s="67"/>
      <c r="G27" s="65">
        <f t="shared" si="0"/>
        <v>-1</v>
      </c>
      <c r="H27" s="66">
        <f t="shared" si="1"/>
        <v>-4</v>
      </c>
      <c r="I27" s="20">
        <f t="shared" si="2"/>
        <v>-0.16666666666666666</v>
      </c>
      <c r="J27" s="21">
        <f t="shared" si="3"/>
        <v>-0.2</v>
      </c>
    </row>
    <row r="28" spans="1:10" x14ac:dyDescent="0.2">
      <c r="A28" s="158" t="s">
        <v>259</v>
      </c>
      <c r="B28" s="65">
        <v>8</v>
      </c>
      <c r="C28" s="66">
        <v>16</v>
      </c>
      <c r="D28" s="65">
        <v>63</v>
      </c>
      <c r="E28" s="66">
        <v>52</v>
      </c>
      <c r="F28" s="67"/>
      <c r="G28" s="65">
        <f t="shared" si="0"/>
        <v>-8</v>
      </c>
      <c r="H28" s="66">
        <f t="shared" si="1"/>
        <v>11</v>
      </c>
      <c r="I28" s="20">
        <f t="shared" si="2"/>
        <v>-0.5</v>
      </c>
      <c r="J28" s="21">
        <f t="shared" si="3"/>
        <v>0.21153846153846154</v>
      </c>
    </row>
    <row r="29" spans="1:10" x14ac:dyDescent="0.2">
      <c r="A29" s="158" t="s">
        <v>275</v>
      </c>
      <c r="B29" s="65">
        <v>8</v>
      </c>
      <c r="C29" s="66">
        <v>4</v>
      </c>
      <c r="D29" s="65">
        <v>25</v>
      </c>
      <c r="E29" s="66">
        <v>9</v>
      </c>
      <c r="F29" s="67"/>
      <c r="G29" s="65">
        <f t="shared" si="0"/>
        <v>4</v>
      </c>
      <c r="H29" s="66">
        <f t="shared" si="1"/>
        <v>16</v>
      </c>
      <c r="I29" s="20">
        <f t="shared" si="2"/>
        <v>1</v>
      </c>
      <c r="J29" s="21">
        <f t="shared" si="3"/>
        <v>1.7777777777777777</v>
      </c>
    </row>
    <row r="30" spans="1:10" x14ac:dyDescent="0.2">
      <c r="A30" s="158" t="s">
        <v>276</v>
      </c>
      <c r="B30" s="65">
        <v>2</v>
      </c>
      <c r="C30" s="66">
        <v>2</v>
      </c>
      <c r="D30" s="65">
        <v>8</v>
      </c>
      <c r="E30" s="66">
        <v>5</v>
      </c>
      <c r="F30" s="67"/>
      <c r="G30" s="65">
        <f t="shared" si="0"/>
        <v>0</v>
      </c>
      <c r="H30" s="66">
        <f t="shared" si="1"/>
        <v>3</v>
      </c>
      <c r="I30" s="20">
        <f t="shared" si="2"/>
        <v>0</v>
      </c>
      <c r="J30" s="21">
        <f t="shared" si="3"/>
        <v>0.6</v>
      </c>
    </row>
    <row r="31" spans="1:10" x14ac:dyDescent="0.2">
      <c r="A31" s="158" t="s">
        <v>287</v>
      </c>
      <c r="B31" s="65">
        <v>1</v>
      </c>
      <c r="C31" s="66">
        <v>0</v>
      </c>
      <c r="D31" s="65">
        <v>2</v>
      </c>
      <c r="E31" s="66">
        <v>1</v>
      </c>
      <c r="F31" s="67"/>
      <c r="G31" s="65">
        <f t="shared" si="0"/>
        <v>1</v>
      </c>
      <c r="H31" s="66">
        <f t="shared" si="1"/>
        <v>1</v>
      </c>
      <c r="I31" s="20" t="str">
        <f t="shared" si="2"/>
        <v>-</v>
      </c>
      <c r="J31" s="21">
        <f t="shared" si="3"/>
        <v>1</v>
      </c>
    </row>
    <row r="32" spans="1:10" x14ac:dyDescent="0.2">
      <c r="A32" s="158" t="s">
        <v>459</v>
      </c>
      <c r="B32" s="65">
        <v>2</v>
      </c>
      <c r="C32" s="66">
        <v>0</v>
      </c>
      <c r="D32" s="65">
        <v>9</v>
      </c>
      <c r="E32" s="66">
        <v>0</v>
      </c>
      <c r="F32" s="67"/>
      <c r="G32" s="65">
        <f t="shared" si="0"/>
        <v>2</v>
      </c>
      <c r="H32" s="66">
        <f t="shared" si="1"/>
        <v>9</v>
      </c>
      <c r="I32" s="20" t="str">
        <f t="shared" si="2"/>
        <v>-</v>
      </c>
      <c r="J32" s="21" t="str">
        <f t="shared" si="3"/>
        <v>-</v>
      </c>
    </row>
    <row r="33" spans="1:10" x14ac:dyDescent="0.2">
      <c r="A33" s="158" t="s">
        <v>389</v>
      </c>
      <c r="B33" s="65">
        <v>51</v>
      </c>
      <c r="C33" s="66">
        <v>33</v>
      </c>
      <c r="D33" s="65">
        <v>151</v>
      </c>
      <c r="E33" s="66">
        <v>113</v>
      </c>
      <c r="F33" s="67"/>
      <c r="G33" s="65">
        <f t="shared" si="0"/>
        <v>18</v>
      </c>
      <c r="H33" s="66">
        <f t="shared" si="1"/>
        <v>38</v>
      </c>
      <c r="I33" s="20">
        <f t="shared" si="2"/>
        <v>0.54545454545454541</v>
      </c>
      <c r="J33" s="21">
        <f t="shared" si="3"/>
        <v>0.33628318584070799</v>
      </c>
    </row>
    <row r="34" spans="1:10" x14ac:dyDescent="0.2">
      <c r="A34" s="158" t="s">
        <v>390</v>
      </c>
      <c r="B34" s="65">
        <v>57</v>
      </c>
      <c r="C34" s="66">
        <v>111</v>
      </c>
      <c r="D34" s="65">
        <v>524</v>
      </c>
      <c r="E34" s="66">
        <v>325</v>
      </c>
      <c r="F34" s="67"/>
      <c r="G34" s="65">
        <f t="shared" si="0"/>
        <v>-54</v>
      </c>
      <c r="H34" s="66">
        <f t="shared" si="1"/>
        <v>199</v>
      </c>
      <c r="I34" s="20">
        <f t="shared" si="2"/>
        <v>-0.48648648648648651</v>
      </c>
      <c r="J34" s="21">
        <f t="shared" si="3"/>
        <v>0.61230769230769233</v>
      </c>
    </row>
    <row r="35" spans="1:10" x14ac:dyDescent="0.2">
      <c r="A35" s="158" t="s">
        <v>422</v>
      </c>
      <c r="B35" s="65">
        <v>53</v>
      </c>
      <c r="C35" s="66">
        <v>58</v>
      </c>
      <c r="D35" s="65">
        <v>296</v>
      </c>
      <c r="E35" s="66">
        <v>201</v>
      </c>
      <c r="F35" s="67"/>
      <c r="G35" s="65">
        <f t="shared" si="0"/>
        <v>-5</v>
      </c>
      <c r="H35" s="66">
        <f t="shared" si="1"/>
        <v>95</v>
      </c>
      <c r="I35" s="20">
        <f t="shared" si="2"/>
        <v>-8.6206896551724144E-2</v>
      </c>
      <c r="J35" s="21">
        <f t="shared" si="3"/>
        <v>0.47263681592039802</v>
      </c>
    </row>
    <row r="36" spans="1:10" x14ac:dyDescent="0.2">
      <c r="A36" s="158" t="s">
        <v>460</v>
      </c>
      <c r="B36" s="65">
        <v>28</v>
      </c>
      <c r="C36" s="66">
        <v>17</v>
      </c>
      <c r="D36" s="65">
        <v>122</v>
      </c>
      <c r="E36" s="66">
        <v>95</v>
      </c>
      <c r="F36" s="67"/>
      <c r="G36" s="65">
        <f t="shared" si="0"/>
        <v>11</v>
      </c>
      <c r="H36" s="66">
        <f t="shared" si="1"/>
        <v>27</v>
      </c>
      <c r="I36" s="20">
        <f t="shared" si="2"/>
        <v>0.6470588235294118</v>
      </c>
      <c r="J36" s="21">
        <f t="shared" si="3"/>
        <v>0.28421052631578947</v>
      </c>
    </row>
    <row r="37" spans="1:10" x14ac:dyDescent="0.2">
      <c r="A37" s="158" t="s">
        <v>480</v>
      </c>
      <c r="B37" s="65">
        <v>6</v>
      </c>
      <c r="C37" s="66">
        <v>4</v>
      </c>
      <c r="D37" s="65">
        <v>33</v>
      </c>
      <c r="E37" s="66">
        <v>11</v>
      </c>
      <c r="F37" s="67"/>
      <c r="G37" s="65">
        <f t="shared" si="0"/>
        <v>2</v>
      </c>
      <c r="H37" s="66">
        <f t="shared" si="1"/>
        <v>22</v>
      </c>
      <c r="I37" s="20">
        <f t="shared" si="2"/>
        <v>0.5</v>
      </c>
      <c r="J37" s="21">
        <f t="shared" si="3"/>
        <v>2</v>
      </c>
    </row>
    <row r="38" spans="1:10" x14ac:dyDescent="0.2">
      <c r="A38" s="158" t="s">
        <v>340</v>
      </c>
      <c r="B38" s="65">
        <v>0</v>
      </c>
      <c r="C38" s="66">
        <v>0</v>
      </c>
      <c r="D38" s="65">
        <v>5</v>
      </c>
      <c r="E38" s="66">
        <v>0</v>
      </c>
      <c r="F38" s="67"/>
      <c r="G38" s="65">
        <f t="shared" si="0"/>
        <v>0</v>
      </c>
      <c r="H38" s="66">
        <f t="shared" si="1"/>
        <v>5</v>
      </c>
      <c r="I38" s="20" t="str">
        <f t="shared" si="2"/>
        <v>-</v>
      </c>
      <c r="J38" s="21" t="str">
        <f t="shared" si="3"/>
        <v>-</v>
      </c>
    </row>
    <row r="39" spans="1:10" x14ac:dyDescent="0.2">
      <c r="A39" s="158" t="s">
        <v>324</v>
      </c>
      <c r="B39" s="65">
        <v>0</v>
      </c>
      <c r="C39" s="66">
        <v>2</v>
      </c>
      <c r="D39" s="65">
        <v>9</v>
      </c>
      <c r="E39" s="66">
        <v>5</v>
      </c>
      <c r="F39" s="67"/>
      <c r="G39" s="65">
        <f t="shared" si="0"/>
        <v>-2</v>
      </c>
      <c r="H39" s="66">
        <f t="shared" si="1"/>
        <v>4</v>
      </c>
      <c r="I39" s="20">
        <f t="shared" si="2"/>
        <v>-1</v>
      </c>
      <c r="J39" s="21">
        <f t="shared" si="3"/>
        <v>0.8</v>
      </c>
    </row>
    <row r="40" spans="1:10" s="160" customFormat="1" x14ac:dyDescent="0.2">
      <c r="A40" s="178" t="s">
        <v>640</v>
      </c>
      <c r="B40" s="71">
        <v>242</v>
      </c>
      <c r="C40" s="72">
        <v>346</v>
      </c>
      <c r="D40" s="71">
        <v>1430</v>
      </c>
      <c r="E40" s="72">
        <v>1134</v>
      </c>
      <c r="F40" s="73"/>
      <c r="G40" s="71">
        <f t="shared" si="0"/>
        <v>-104</v>
      </c>
      <c r="H40" s="72">
        <f t="shared" si="1"/>
        <v>296</v>
      </c>
      <c r="I40" s="37">
        <f t="shared" si="2"/>
        <v>-0.30057803468208094</v>
      </c>
      <c r="J40" s="38">
        <f t="shared" si="3"/>
        <v>0.26102292768959434</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481</v>
      </c>
      <c r="B43" s="65">
        <v>0</v>
      </c>
      <c r="C43" s="66">
        <v>2</v>
      </c>
      <c r="D43" s="65">
        <v>7</v>
      </c>
      <c r="E43" s="66">
        <v>5</v>
      </c>
      <c r="F43" s="67"/>
      <c r="G43" s="65">
        <f>B43-C43</f>
        <v>-2</v>
      </c>
      <c r="H43" s="66">
        <f>D43-E43</f>
        <v>2</v>
      </c>
      <c r="I43" s="20">
        <f>IF(C43=0, "-", IF(G43/C43&lt;10, G43/C43, "&gt;999%"))</f>
        <v>-1</v>
      </c>
      <c r="J43" s="21">
        <f>IF(E43=0, "-", IF(H43/E43&lt;10, H43/E43, "&gt;999%"))</f>
        <v>0.4</v>
      </c>
    </row>
    <row r="44" spans="1:10" x14ac:dyDescent="0.2">
      <c r="A44" s="158" t="s">
        <v>341</v>
      </c>
      <c r="B44" s="65">
        <v>1</v>
      </c>
      <c r="C44" s="66">
        <v>3</v>
      </c>
      <c r="D44" s="65">
        <v>9</v>
      </c>
      <c r="E44" s="66">
        <v>14</v>
      </c>
      <c r="F44" s="67"/>
      <c r="G44" s="65">
        <f>B44-C44</f>
        <v>-2</v>
      </c>
      <c r="H44" s="66">
        <f>D44-E44</f>
        <v>-5</v>
      </c>
      <c r="I44" s="20">
        <f>IF(C44=0, "-", IF(G44/C44&lt;10, G44/C44, "&gt;999%"))</f>
        <v>-0.66666666666666663</v>
      </c>
      <c r="J44" s="21">
        <f>IF(E44=0, "-", IF(H44/E44&lt;10, H44/E44, "&gt;999%"))</f>
        <v>-0.35714285714285715</v>
      </c>
    </row>
    <row r="45" spans="1:10" x14ac:dyDescent="0.2">
      <c r="A45" s="158" t="s">
        <v>288</v>
      </c>
      <c r="B45" s="65">
        <v>1</v>
      </c>
      <c r="C45" s="66">
        <v>2</v>
      </c>
      <c r="D45" s="65">
        <v>5</v>
      </c>
      <c r="E45" s="66">
        <v>3</v>
      </c>
      <c r="F45" s="67"/>
      <c r="G45" s="65">
        <f>B45-C45</f>
        <v>-1</v>
      </c>
      <c r="H45" s="66">
        <f>D45-E45</f>
        <v>2</v>
      </c>
      <c r="I45" s="20">
        <f>IF(C45=0, "-", IF(G45/C45&lt;10, G45/C45, "&gt;999%"))</f>
        <v>-0.5</v>
      </c>
      <c r="J45" s="21">
        <f>IF(E45=0, "-", IF(H45/E45&lt;10, H45/E45, "&gt;999%"))</f>
        <v>0.66666666666666663</v>
      </c>
    </row>
    <row r="46" spans="1:10" s="160" customFormat="1" x14ac:dyDescent="0.2">
      <c r="A46" s="178" t="s">
        <v>641</v>
      </c>
      <c r="B46" s="71">
        <v>2</v>
      </c>
      <c r="C46" s="72">
        <v>7</v>
      </c>
      <c r="D46" s="71">
        <v>21</v>
      </c>
      <c r="E46" s="72">
        <v>22</v>
      </c>
      <c r="F46" s="73"/>
      <c r="G46" s="71">
        <f>B46-C46</f>
        <v>-5</v>
      </c>
      <c r="H46" s="72">
        <f>D46-E46</f>
        <v>-1</v>
      </c>
      <c r="I46" s="37">
        <f>IF(C46=0, "-", IF(G46/C46&lt;10, G46/C46, "&gt;999%"))</f>
        <v>-0.7142857142857143</v>
      </c>
      <c r="J46" s="38">
        <f>IF(E46=0, "-", IF(H46/E46&lt;10, H46/E46, "&gt;999%"))</f>
        <v>-4.5454545454545456E-2</v>
      </c>
    </row>
    <row r="47" spans="1:10" x14ac:dyDescent="0.2">
      <c r="A47" s="177"/>
      <c r="B47" s="143"/>
      <c r="C47" s="144"/>
      <c r="D47" s="143"/>
      <c r="E47" s="144"/>
      <c r="F47" s="145"/>
      <c r="G47" s="143"/>
      <c r="H47" s="144"/>
      <c r="I47" s="151"/>
      <c r="J47" s="152"/>
    </row>
    <row r="48" spans="1:10" s="139" customFormat="1" x14ac:dyDescent="0.2">
      <c r="A48" s="159" t="s">
        <v>36</v>
      </c>
      <c r="B48" s="65"/>
      <c r="C48" s="66"/>
      <c r="D48" s="65"/>
      <c r="E48" s="66"/>
      <c r="F48" s="67"/>
      <c r="G48" s="65"/>
      <c r="H48" s="66"/>
      <c r="I48" s="20"/>
      <c r="J48" s="21"/>
    </row>
    <row r="49" spans="1:10" x14ac:dyDescent="0.2">
      <c r="A49" s="158" t="s">
        <v>238</v>
      </c>
      <c r="B49" s="65">
        <v>42</v>
      </c>
      <c r="C49" s="66">
        <v>72</v>
      </c>
      <c r="D49" s="65">
        <v>283</v>
      </c>
      <c r="E49" s="66">
        <v>229</v>
      </c>
      <c r="F49" s="67"/>
      <c r="G49" s="65">
        <f t="shared" ref="G49:G70" si="4">B49-C49</f>
        <v>-30</v>
      </c>
      <c r="H49" s="66">
        <f t="shared" ref="H49:H70" si="5">D49-E49</f>
        <v>54</v>
      </c>
      <c r="I49" s="20">
        <f t="shared" ref="I49:I70" si="6">IF(C49=0, "-", IF(G49/C49&lt;10, G49/C49, "&gt;999%"))</f>
        <v>-0.41666666666666669</v>
      </c>
      <c r="J49" s="21">
        <f t="shared" ref="J49:J70" si="7">IF(E49=0, "-", IF(H49/E49&lt;10, H49/E49, "&gt;999%"))</f>
        <v>0.23580786026200873</v>
      </c>
    </row>
    <row r="50" spans="1:10" x14ac:dyDescent="0.2">
      <c r="A50" s="158" t="s">
        <v>314</v>
      </c>
      <c r="B50" s="65">
        <v>10</v>
      </c>
      <c r="C50" s="66">
        <v>6</v>
      </c>
      <c r="D50" s="65">
        <v>51</v>
      </c>
      <c r="E50" s="66">
        <v>69</v>
      </c>
      <c r="F50" s="67"/>
      <c r="G50" s="65">
        <f t="shared" si="4"/>
        <v>4</v>
      </c>
      <c r="H50" s="66">
        <f t="shared" si="5"/>
        <v>-18</v>
      </c>
      <c r="I50" s="20">
        <f t="shared" si="6"/>
        <v>0.66666666666666663</v>
      </c>
      <c r="J50" s="21">
        <f t="shared" si="7"/>
        <v>-0.2608695652173913</v>
      </c>
    </row>
    <row r="51" spans="1:10" x14ac:dyDescent="0.2">
      <c r="A51" s="158" t="s">
        <v>239</v>
      </c>
      <c r="B51" s="65">
        <v>49</v>
      </c>
      <c r="C51" s="66">
        <v>45</v>
      </c>
      <c r="D51" s="65">
        <v>234</v>
      </c>
      <c r="E51" s="66">
        <v>105</v>
      </c>
      <c r="F51" s="67"/>
      <c r="G51" s="65">
        <f t="shared" si="4"/>
        <v>4</v>
      </c>
      <c r="H51" s="66">
        <f t="shared" si="5"/>
        <v>129</v>
      </c>
      <c r="I51" s="20">
        <f t="shared" si="6"/>
        <v>8.8888888888888892E-2</v>
      </c>
      <c r="J51" s="21">
        <f t="shared" si="7"/>
        <v>1.2285714285714286</v>
      </c>
    </row>
    <row r="52" spans="1:10" x14ac:dyDescent="0.2">
      <c r="A52" s="158" t="s">
        <v>260</v>
      </c>
      <c r="B52" s="65">
        <v>84</v>
      </c>
      <c r="C52" s="66">
        <v>92</v>
      </c>
      <c r="D52" s="65">
        <v>337</v>
      </c>
      <c r="E52" s="66">
        <v>273</v>
      </c>
      <c r="F52" s="67"/>
      <c r="G52" s="65">
        <f t="shared" si="4"/>
        <v>-8</v>
      </c>
      <c r="H52" s="66">
        <f t="shared" si="5"/>
        <v>64</v>
      </c>
      <c r="I52" s="20">
        <f t="shared" si="6"/>
        <v>-8.6956521739130432E-2</v>
      </c>
      <c r="J52" s="21">
        <f t="shared" si="7"/>
        <v>0.23443223443223443</v>
      </c>
    </row>
    <row r="53" spans="1:10" x14ac:dyDescent="0.2">
      <c r="A53" s="158" t="s">
        <v>325</v>
      </c>
      <c r="B53" s="65">
        <v>23</v>
      </c>
      <c r="C53" s="66">
        <v>6</v>
      </c>
      <c r="D53" s="65">
        <v>86</v>
      </c>
      <c r="E53" s="66">
        <v>26</v>
      </c>
      <c r="F53" s="67"/>
      <c r="G53" s="65">
        <f t="shared" si="4"/>
        <v>17</v>
      </c>
      <c r="H53" s="66">
        <f t="shared" si="5"/>
        <v>60</v>
      </c>
      <c r="I53" s="20">
        <f t="shared" si="6"/>
        <v>2.8333333333333335</v>
      </c>
      <c r="J53" s="21">
        <f t="shared" si="7"/>
        <v>2.3076923076923075</v>
      </c>
    </row>
    <row r="54" spans="1:10" x14ac:dyDescent="0.2">
      <c r="A54" s="158" t="s">
        <v>261</v>
      </c>
      <c r="B54" s="65">
        <v>0</v>
      </c>
      <c r="C54" s="66">
        <v>0</v>
      </c>
      <c r="D54" s="65">
        <v>0</v>
      </c>
      <c r="E54" s="66">
        <v>1</v>
      </c>
      <c r="F54" s="67"/>
      <c r="G54" s="65">
        <f t="shared" si="4"/>
        <v>0</v>
      </c>
      <c r="H54" s="66">
        <f t="shared" si="5"/>
        <v>-1</v>
      </c>
      <c r="I54" s="20" t="str">
        <f t="shared" si="6"/>
        <v>-</v>
      </c>
      <c r="J54" s="21">
        <f t="shared" si="7"/>
        <v>-1</v>
      </c>
    </row>
    <row r="55" spans="1:10" x14ac:dyDescent="0.2">
      <c r="A55" s="158" t="s">
        <v>277</v>
      </c>
      <c r="B55" s="65">
        <v>11</v>
      </c>
      <c r="C55" s="66">
        <v>26</v>
      </c>
      <c r="D55" s="65">
        <v>26</v>
      </c>
      <c r="E55" s="66">
        <v>40</v>
      </c>
      <c r="F55" s="67"/>
      <c r="G55" s="65">
        <f t="shared" si="4"/>
        <v>-15</v>
      </c>
      <c r="H55" s="66">
        <f t="shared" si="5"/>
        <v>-14</v>
      </c>
      <c r="I55" s="20">
        <f t="shared" si="6"/>
        <v>-0.57692307692307687</v>
      </c>
      <c r="J55" s="21">
        <f t="shared" si="7"/>
        <v>-0.35</v>
      </c>
    </row>
    <row r="56" spans="1:10" x14ac:dyDescent="0.2">
      <c r="A56" s="158" t="s">
        <v>289</v>
      </c>
      <c r="B56" s="65">
        <v>7</v>
      </c>
      <c r="C56" s="66">
        <v>0</v>
      </c>
      <c r="D56" s="65">
        <v>7</v>
      </c>
      <c r="E56" s="66">
        <v>5</v>
      </c>
      <c r="F56" s="67"/>
      <c r="G56" s="65">
        <f t="shared" si="4"/>
        <v>7</v>
      </c>
      <c r="H56" s="66">
        <f t="shared" si="5"/>
        <v>2</v>
      </c>
      <c r="I56" s="20" t="str">
        <f t="shared" si="6"/>
        <v>-</v>
      </c>
      <c r="J56" s="21">
        <f t="shared" si="7"/>
        <v>0.4</v>
      </c>
    </row>
    <row r="57" spans="1:10" x14ac:dyDescent="0.2">
      <c r="A57" s="158" t="s">
        <v>290</v>
      </c>
      <c r="B57" s="65">
        <v>0</v>
      </c>
      <c r="C57" s="66">
        <v>1</v>
      </c>
      <c r="D57" s="65">
        <v>6</v>
      </c>
      <c r="E57" s="66">
        <v>5</v>
      </c>
      <c r="F57" s="67"/>
      <c r="G57" s="65">
        <f t="shared" si="4"/>
        <v>-1</v>
      </c>
      <c r="H57" s="66">
        <f t="shared" si="5"/>
        <v>1</v>
      </c>
      <c r="I57" s="20">
        <f t="shared" si="6"/>
        <v>-1</v>
      </c>
      <c r="J57" s="21">
        <f t="shared" si="7"/>
        <v>0.2</v>
      </c>
    </row>
    <row r="58" spans="1:10" x14ac:dyDescent="0.2">
      <c r="A58" s="158" t="s">
        <v>342</v>
      </c>
      <c r="B58" s="65">
        <v>0</v>
      </c>
      <c r="C58" s="66">
        <v>0</v>
      </c>
      <c r="D58" s="65">
        <v>0</v>
      </c>
      <c r="E58" s="66">
        <v>6</v>
      </c>
      <c r="F58" s="67"/>
      <c r="G58" s="65">
        <f t="shared" si="4"/>
        <v>0</v>
      </c>
      <c r="H58" s="66">
        <f t="shared" si="5"/>
        <v>-6</v>
      </c>
      <c r="I58" s="20" t="str">
        <f t="shared" si="6"/>
        <v>-</v>
      </c>
      <c r="J58" s="21">
        <f t="shared" si="7"/>
        <v>-1</v>
      </c>
    </row>
    <row r="59" spans="1:10" x14ac:dyDescent="0.2">
      <c r="A59" s="158" t="s">
        <v>291</v>
      </c>
      <c r="B59" s="65">
        <v>0</v>
      </c>
      <c r="C59" s="66">
        <v>2</v>
      </c>
      <c r="D59" s="65">
        <v>0</v>
      </c>
      <c r="E59" s="66">
        <v>11</v>
      </c>
      <c r="F59" s="67"/>
      <c r="G59" s="65">
        <f t="shared" si="4"/>
        <v>-2</v>
      </c>
      <c r="H59" s="66">
        <f t="shared" si="5"/>
        <v>-11</v>
      </c>
      <c r="I59" s="20">
        <f t="shared" si="6"/>
        <v>-1</v>
      </c>
      <c r="J59" s="21">
        <f t="shared" si="7"/>
        <v>-1</v>
      </c>
    </row>
    <row r="60" spans="1:10" x14ac:dyDescent="0.2">
      <c r="A60" s="158" t="s">
        <v>240</v>
      </c>
      <c r="B60" s="65">
        <v>1</v>
      </c>
      <c r="C60" s="66">
        <v>0</v>
      </c>
      <c r="D60" s="65">
        <v>3</v>
      </c>
      <c r="E60" s="66">
        <v>4</v>
      </c>
      <c r="F60" s="67"/>
      <c r="G60" s="65">
        <f t="shared" si="4"/>
        <v>1</v>
      </c>
      <c r="H60" s="66">
        <f t="shared" si="5"/>
        <v>-1</v>
      </c>
      <c r="I60" s="20" t="str">
        <f t="shared" si="6"/>
        <v>-</v>
      </c>
      <c r="J60" s="21">
        <f t="shared" si="7"/>
        <v>-0.25</v>
      </c>
    </row>
    <row r="61" spans="1:10" x14ac:dyDescent="0.2">
      <c r="A61" s="158" t="s">
        <v>343</v>
      </c>
      <c r="B61" s="65">
        <v>0</v>
      </c>
      <c r="C61" s="66">
        <v>0</v>
      </c>
      <c r="D61" s="65">
        <v>0</v>
      </c>
      <c r="E61" s="66">
        <v>1</v>
      </c>
      <c r="F61" s="67"/>
      <c r="G61" s="65">
        <f t="shared" si="4"/>
        <v>0</v>
      </c>
      <c r="H61" s="66">
        <f t="shared" si="5"/>
        <v>-1</v>
      </c>
      <c r="I61" s="20" t="str">
        <f t="shared" si="6"/>
        <v>-</v>
      </c>
      <c r="J61" s="21">
        <f t="shared" si="7"/>
        <v>-1</v>
      </c>
    </row>
    <row r="62" spans="1:10" x14ac:dyDescent="0.2">
      <c r="A62" s="158" t="s">
        <v>391</v>
      </c>
      <c r="B62" s="65">
        <v>59</v>
      </c>
      <c r="C62" s="66">
        <v>65</v>
      </c>
      <c r="D62" s="65">
        <v>300</v>
      </c>
      <c r="E62" s="66">
        <v>244</v>
      </c>
      <c r="F62" s="67"/>
      <c r="G62" s="65">
        <f t="shared" si="4"/>
        <v>-6</v>
      </c>
      <c r="H62" s="66">
        <f t="shared" si="5"/>
        <v>56</v>
      </c>
      <c r="I62" s="20">
        <f t="shared" si="6"/>
        <v>-9.2307692307692313E-2</v>
      </c>
      <c r="J62" s="21">
        <f t="shared" si="7"/>
        <v>0.22950819672131148</v>
      </c>
    </row>
    <row r="63" spans="1:10" x14ac:dyDescent="0.2">
      <c r="A63" s="158" t="s">
        <v>392</v>
      </c>
      <c r="B63" s="65">
        <v>7</v>
      </c>
      <c r="C63" s="66">
        <v>5</v>
      </c>
      <c r="D63" s="65">
        <v>48</v>
      </c>
      <c r="E63" s="66">
        <v>28</v>
      </c>
      <c r="F63" s="67"/>
      <c r="G63" s="65">
        <f t="shared" si="4"/>
        <v>2</v>
      </c>
      <c r="H63" s="66">
        <f t="shared" si="5"/>
        <v>20</v>
      </c>
      <c r="I63" s="20">
        <f t="shared" si="6"/>
        <v>0.4</v>
      </c>
      <c r="J63" s="21">
        <f t="shared" si="7"/>
        <v>0.7142857142857143</v>
      </c>
    </row>
    <row r="64" spans="1:10" x14ac:dyDescent="0.2">
      <c r="A64" s="158" t="s">
        <v>423</v>
      </c>
      <c r="B64" s="65">
        <v>50</v>
      </c>
      <c r="C64" s="66">
        <v>65</v>
      </c>
      <c r="D64" s="65">
        <v>324</v>
      </c>
      <c r="E64" s="66">
        <v>325</v>
      </c>
      <c r="F64" s="67"/>
      <c r="G64" s="65">
        <f t="shared" si="4"/>
        <v>-15</v>
      </c>
      <c r="H64" s="66">
        <f t="shared" si="5"/>
        <v>-1</v>
      </c>
      <c r="I64" s="20">
        <f t="shared" si="6"/>
        <v>-0.23076923076923078</v>
      </c>
      <c r="J64" s="21">
        <f t="shared" si="7"/>
        <v>-3.0769230769230769E-3</v>
      </c>
    </row>
    <row r="65" spans="1:10" x14ac:dyDescent="0.2">
      <c r="A65" s="158" t="s">
        <v>424</v>
      </c>
      <c r="B65" s="65">
        <v>14</v>
      </c>
      <c r="C65" s="66">
        <v>38</v>
      </c>
      <c r="D65" s="65">
        <v>90</v>
      </c>
      <c r="E65" s="66">
        <v>146</v>
      </c>
      <c r="F65" s="67"/>
      <c r="G65" s="65">
        <f t="shared" si="4"/>
        <v>-24</v>
      </c>
      <c r="H65" s="66">
        <f t="shared" si="5"/>
        <v>-56</v>
      </c>
      <c r="I65" s="20">
        <f t="shared" si="6"/>
        <v>-0.63157894736842102</v>
      </c>
      <c r="J65" s="21">
        <f t="shared" si="7"/>
        <v>-0.38356164383561642</v>
      </c>
    </row>
    <row r="66" spans="1:10" x14ac:dyDescent="0.2">
      <c r="A66" s="158" t="s">
        <v>461</v>
      </c>
      <c r="B66" s="65">
        <v>42</v>
      </c>
      <c r="C66" s="66">
        <v>57</v>
      </c>
      <c r="D66" s="65">
        <v>271</v>
      </c>
      <c r="E66" s="66">
        <v>190</v>
      </c>
      <c r="F66" s="67"/>
      <c r="G66" s="65">
        <f t="shared" si="4"/>
        <v>-15</v>
      </c>
      <c r="H66" s="66">
        <f t="shared" si="5"/>
        <v>81</v>
      </c>
      <c r="I66" s="20">
        <f t="shared" si="6"/>
        <v>-0.26315789473684209</v>
      </c>
      <c r="J66" s="21">
        <f t="shared" si="7"/>
        <v>0.4263157894736842</v>
      </c>
    </row>
    <row r="67" spans="1:10" x14ac:dyDescent="0.2">
      <c r="A67" s="158" t="s">
        <v>462</v>
      </c>
      <c r="B67" s="65">
        <v>14</v>
      </c>
      <c r="C67" s="66">
        <v>10</v>
      </c>
      <c r="D67" s="65">
        <v>57</v>
      </c>
      <c r="E67" s="66">
        <v>57</v>
      </c>
      <c r="F67" s="67"/>
      <c r="G67" s="65">
        <f t="shared" si="4"/>
        <v>4</v>
      </c>
      <c r="H67" s="66">
        <f t="shared" si="5"/>
        <v>0</v>
      </c>
      <c r="I67" s="20">
        <f t="shared" si="6"/>
        <v>0.4</v>
      </c>
      <c r="J67" s="21">
        <f t="shared" si="7"/>
        <v>0</v>
      </c>
    </row>
    <row r="68" spans="1:10" x14ac:dyDescent="0.2">
      <c r="A68" s="158" t="s">
        <v>482</v>
      </c>
      <c r="B68" s="65">
        <v>8</v>
      </c>
      <c r="C68" s="66">
        <v>24</v>
      </c>
      <c r="D68" s="65">
        <v>50</v>
      </c>
      <c r="E68" s="66">
        <v>77</v>
      </c>
      <c r="F68" s="67"/>
      <c r="G68" s="65">
        <f t="shared" si="4"/>
        <v>-16</v>
      </c>
      <c r="H68" s="66">
        <f t="shared" si="5"/>
        <v>-27</v>
      </c>
      <c r="I68" s="20">
        <f t="shared" si="6"/>
        <v>-0.66666666666666663</v>
      </c>
      <c r="J68" s="21">
        <f t="shared" si="7"/>
        <v>-0.35064935064935066</v>
      </c>
    </row>
    <row r="69" spans="1:10" x14ac:dyDescent="0.2">
      <c r="A69" s="158" t="s">
        <v>326</v>
      </c>
      <c r="B69" s="65">
        <v>1</v>
      </c>
      <c r="C69" s="66">
        <v>25</v>
      </c>
      <c r="D69" s="65">
        <v>8</v>
      </c>
      <c r="E69" s="66">
        <v>55</v>
      </c>
      <c r="F69" s="67"/>
      <c r="G69" s="65">
        <f t="shared" si="4"/>
        <v>-24</v>
      </c>
      <c r="H69" s="66">
        <f t="shared" si="5"/>
        <v>-47</v>
      </c>
      <c r="I69" s="20">
        <f t="shared" si="6"/>
        <v>-0.96</v>
      </c>
      <c r="J69" s="21">
        <f t="shared" si="7"/>
        <v>-0.8545454545454545</v>
      </c>
    </row>
    <row r="70" spans="1:10" s="160" customFormat="1" x14ac:dyDescent="0.2">
      <c r="A70" s="178" t="s">
        <v>642</v>
      </c>
      <c r="B70" s="71">
        <v>422</v>
      </c>
      <c r="C70" s="72">
        <v>539</v>
      </c>
      <c r="D70" s="71">
        <v>2181</v>
      </c>
      <c r="E70" s="72">
        <v>1897</v>
      </c>
      <c r="F70" s="73"/>
      <c r="G70" s="71">
        <f t="shared" si="4"/>
        <v>-117</v>
      </c>
      <c r="H70" s="72">
        <f t="shared" si="5"/>
        <v>284</v>
      </c>
      <c r="I70" s="37">
        <f t="shared" si="6"/>
        <v>-0.21706864564007422</v>
      </c>
      <c r="J70" s="38">
        <f t="shared" si="7"/>
        <v>0.14971006852925672</v>
      </c>
    </row>
    <row r="71" spans="1:10" x14ac:dyDescent="0.2">
      <c r="A71" s="177"/>
      <c r="B71" s="143"/>
      <c r="C71" s="144"/>
      <c r="D71" s="143"/>
      <c r="E71" s="144"/>
      <c r="F71" s="145"/>
      <c r="G71" s="143"/>
      <c r="H71" s="144"/>
      <c r="I71" s="151"/>
      <c r="J71" s="152"/>
    </row>
    <row r="72" spans="1:10" s="139" customFormat="1" x14ac:dyDescent="0.2">
      <c r="A72" s="159" t="s">
        <v>37</v>
      </c>
      <c r="B72" s="65"/>
      <c r="C72" s="66"/>
      <c r="D72" s="65"/>
      <c r="E72" s="66"/>
      <c r="F72" s="67"/>
      <c r="G72" s="65"/>
      <c r="H72" s="66"/>
      <c r="I72" s="20"/>
      <c r="J72" s="21"/>
    </row>
    <row r="73" spans="1:10" x14ac:dyDescent="0.2">
      <c r="A73" s="158" t="s">
        <v>521</v>
      </c>
      <c r="B73" s="65">
        <v>78</v>
      </c>
      <c r="C73" s="66">
        <v>0</v>
      </c>
      <c r="D73" s="65">
        <v>206</v>
      </c>
      <c r="E73" s="66">
        <v>0</v>
      </c>
      <c r="F73" s="67"/>
      <c r="G73" s="65">
        <f>B73-C73</f>
        <v>78</v>
      </c>
      <c r="H73" s="66">
        <f>D73-E73</f>
        <v>206</v>
      </c>
      <c r="I73" s="20" t="str">
        <f>IF(C73=0, "-", IF(G73/C73&lt;10, G73/C73, "&gt;999%"))</f>
        <v>-</v>
      </c>
      <c r="J73" s="21" t="str">
        <f>IF(E73=0, "-", IF(H73/E73&lt;10, H73/E73, "&gt;999%"))</f>
        <v>-</v>
      </c>
    </row>
    <row r="74" spans="1:10" s="160" customFormat="1" x14ac:dyDescent="0.2">
      <c r="A74" s="178" t="s">
        <v>643</v>
      </c>
      <c r="B74" s="71">
        <v>78</v>
      </c>
      <c r="C74" s="72">
        <v>0</v>
      </c>
      <c r="D74" s="71">
        <v>206</v>
      </c>
      <c r="E74" s="72">
        <v>0</v>
      </c>
      <c r="F74" s="73"/>
      <c r="G74" s="71">
        <f>B74-C74</f>
        <v>78</v>
      </c>
      <c r="H74" s="72">
        <f>D74-E74</f>
        <v>206</v>
      </c>
      <c r="I74" s="37" t="str">
        <f>IF(C74=0, "-", IF(G74/C74&lt;10, G74/C74, "&gt;999%"))</f>
        <v>-</v>
      </c>
      <c r="J74" s="38" t="str">
        <f>IF(E74=0, "-", IF(H74/E74&lt;10, H74/E74, "&gt;999%"))</f>
        <v>-</v>
      </c>
    </row>
    <row r="75" spans="1:10" x14ac:dyDescent="0.2">
      <c r="A75" s="177"/>
      <c r="B75" s="143"/>
      <c r="C75" s="144"/>
      <c r="D75" s="143"/>
      <c r="E75" s="144"/>
      <c r="F75" s="145"/>
      <c r="G75" s="143"/>
      <c r="H75" s="144"/>
      <c r="I75" s="151"/>
      <c r="J75" s="152"/>
    </row>
    <row r="76" spans="1:10" s="139" customFormat="1" x14ac:dyDescent="0.2">
      <c r="A76" s="159" t="s">
        <v>38</v>
      </c>
      <c r="B76" s="65"/>
      <c r="C76" s="66"/>
      <c r="D76" s="65"/>
      <c r="E76" s="66"/>
      <c r="F76" s="67"/>
      <c r="G76" s="65"/>
      <c r="H76" s="66"/>
      <c r="I76" s="20"/>
      <c r="J76" s="21"/>
    </row>
    <row r="77" spans="1:10" x14ac:dyDescent="0.2">
      <c r="A77" s="158" t="s">
        <v>286</v>
      </c>
      <c r="B77" s="65">
        <v>0</v>
      </c>
      <c r="C77" s="66">
        <v>6</v>
      </c>
      <c r="D77" s="65">
        <v>7</v>
      </c>
      <c r="E77" s="66">
        <v>18</v>
      </c>
      <c r="F77" s="67"/>
      <c r="G77" s="65">
        <f>B77-C77</f>
        <v>-6</v>
      </c>
      <c r="H77" s="66">
        <f>D77-E77</f>
        <v>-11</v>
      </c>
      <c r="I77" s="20">
        <f>IF(C77=0, "-", IF(G77/C77&lt;10, G77/C77, "&gt;999%"))</f>
        <v>-1</v>
      </c>
      <c r="J77" s="21">
        <f>IF(E77=0, "-", IF(H77/E77&lt;10, H77/E77, "&gt;999%"))</f>
        <v>-0.61111111111111116</v>
      </c>
    </row>
    <row r="78" spans="1:10" s="160" customFormat="1" x14ac:dyDescent="0.2">
      <c r="A78" s="178" t="s">
        <v>644</v>
      </c>
      <c r="B78" s="71">
        <v>0</v>
      </c>
      <c r="C78" s="72">
        <v>6</v>
      </c>
      <c r="D78" s="71">
        <v>7</v>
      </c>
      <c r="E78" s="72">
        <v>18</v>
      </c>
      <c r="F78" s="73"/>
      <c r="G78" s="71">
        <f>B78-C78</f>
        <v>-6</v>
      </c>
      <c r="H78" s="72">
        <f>D78-E78</f>
        <v>-11</v>
      </c>
      <c r="I78" s="37">
        <f>IF(C78=0, "-", IF(G78/C78&lt;10, G78/C78, "&gt;999%"))</f>
        <v>-1</v>
      </c>
      <c r="J78" s="38">
        <f>IF(E78=0, "-", IF(H78/E78&lt;10, H78/E78, "&gt;999%"))</f>
        <v>-0.61111111111111116</v>
      </c>
    </row>
    <row r="79" spans="1:10" x14ac:dyDescent="0.2">
      <c r="A79" s="177"/>
      <c r="B79" s="143"/>
      <c r="C79" s="144"/>
      <c r="D79" s="143"/>
      <c r="E79" s="144"/>
      <c r="F79" s="145"/>
      <c r="G79" s="143"/>
      <c r="H79" s="144"/>
      <c r="I79" s="151"/>
      <c r="J79" s="152"/>
    </row>
    <row r="80" spans="1:10" s="139" customFormat="1" x14ac:dyDescent="0.2">
      <c r="A80" s="159" t="s">
        <v>39</v>
      </c>
      <c r="B80" s="65"/>
      <c r="C80" s="66"/>
      <c r="D80" s="65"/>
      <c r="E80" s="66"/>
      <c r="F80" s="67"/>
      <c r="G80" s="65"/>
      <c r="H80" s="66"/>
      <c r="I80" s="20"/>
      <c r="J80" s="21"/>
    </row>
    <row r="81" spans="1:10" x14ac:dyDescent="0.2">
      <c r="A81" s="158" t="s">
        <v>215</v>
      </c>
      <c r="B81" s="65">
        <v>3</v>
      </c>
      <c r="C81" s="66">
        <v>4</v>
      </c>
      <c r="D81" s="65">
        <v>6</v>
      </c>
      <c r="E81" s="66">
        <v>7</v>
      </c>
      <c r="F81" s="67"/>
      <c r="G81" s="65">
        <f>B81-C81</f>
        <v>-1</v>
      </c>
      <c r="H81" s="66">
        <f>D81-E81</f>
        <v>-1</v>
      </c>
      <c r="I81" s="20">
        <f>IF(C81=0, "-", IF(G81/C81&lt;10, G81/C81, "&gt;999%"))</f>
        <v>-0.25</v>
      </c>
      <c r="J81" s="21">
        <f>IF(E81=0, "-", IF(H81/E81&lt;10, H81/E81, "&gt;999%"))</f>
        <v>-0.14285714285714285</v>
      </c>
    </row>
    <row r="82" spans="1:10" x14ac:dyDescent="0.2">
      <c r="A82" s="158" t="s">
        <v>352</v>
      </c>
      <c r="B82" s="65">
        <v>0</v>
      </c>
      <c r="C82" s="66">
        <v>0</v>
      </c>
      <c r="D82" s="65">
        <v>0</v>
      </c>
      <c r="E82" s="66">
        <v>2</v>
      </c>
      <c r="F82" s="67"/>
      <c r="G82" s="65">
        <f>B82-C82</f>
        <v>0</v>
      </c>
      <c r="H82" s="66">
        <f>D82-E82</f>
        <v>-2</v>
      </c>
      <c r="I82" s="20" t="str">
        <f>IF(C82=0, "-", IF(G82/C82&lt;10, G82/C82, "&gt;999%"))</f>
        <v>-</v>
      </c>
      <c r="J82" s="21">
        <f>IF(E82=0, "-", IF(H82/E82&lt;10, H82/E82, "&gt;999%"))</f>
        <v>-1</v>
      </c>
    </row>
    <row r="83" spans="1:10" x14ac:dyDescent="0.2">
      <c r="A83" s="158" t="s">
        <v>400</v>
      </c>
      <c r="B83" s="65">
        <v>0</v>
      </c>
      <c r="C83" s="66">
        <v>3</v>
      </c>
      <c r="D83" s="65">
        <v>1</v>
      </c>
      <c r="E83" s="66">
        <v>5</v>
      </c>
      <c r="F83" s="67"/>
      <c r="G83" s="65">
        <f>B83-C83</f>
        <v>-3</v>
      </c>
      <c r="H83" s="66">
        <f>D83-E83</f>
        <v>-4</v>
      </c>
      <c r="I83" s="20">
        <f>IF(C83=0, "-", IF(G83/C83&lt;10, G83/C83, "&gt;999%"))</f>
        <v>-1</v>
      </c>
      <c r="J83" s="21">
        <f>IF(E83=0, "-", IF(H83/E83&lt;10, H83/E83, "&gt;999%"))</f>
        <v>-0.8</v>
      </c>
    </row>
    <row r="84" spans="1:10" s="160" customFormat="1" x14ac:dyDescent="0.2">
      <c r="A84" s="178" t="s">
        <v>645</v>
      </c>
      <c r="B84" s="71">
        <v>3</v>
      </c>
      <c r="C84" s="72">
        <v>7</v>
      </c>
      <c r="D84" s="71">
        <v>7</v>
      </c>
      <c r="E84" s="72">
        <v>14</v>
      </c>
      <c r="F84" s="73"/>
      <c r="G84" s="71">
        <f>B84-C84</f>
        <v>-4</v>
      </c>
      <c r="H84" s="72">
        <f>D84-E84</f>
        <v>-7</v>
      </c>
      <c r="I84" s="37">
        <f>IF(C84=0, "-", IF(G84/C84&lt;10, G84/C84, "&gt;999%"))</f>
        <v>-0.5714285714285714</v>
      </c>
      <c r="J84" s="38">
        <f>IF(E84=0, "-", IF(H84/E84&lt;10, H84/E84, "&gt;999%"))</f>
        <v>-0.5</v>
      </c>
    </row>
    <row r="85" spans="1:10" x14ac:dyDescent="0.2">
      <c r="A85" s="177"/>
      <c r="B85" s="143"/>
      <c r="C85" s="144"/>
      <c r="D85" s="143"/>
      <c r="E85" s="144"/>
      <c r="F85" s="145"/>
      <c r="G85" s="143"/>
      <c r="H85" s="144"/>
      <c r="I85" s="151"/>
      <c r="J85" s="152"/>
    </row>
    <row r="86" spans="1:10" s="139" customFormat="1" x14ac:dyDescent="0.2">
      <c r="A86" s="159" t="s">
        <v>40</v>
      </c>
      <c r="B86" s="65"/>
      <c r="C86" s="66"/>
      <c r="D86" s="65"/>
      <c r="E86" s="66"/>
      <c r="F86" s="67"/>
      <c r="G86" s="65"/>
      <c r="H86" s="66"/>
      <c r="I86" s="20"/>
      <c r="J86" s="21"/>
    </row>
    <row r="87" spans="1:10" x14ac:dyDescent="0.2">
      <c r="A87" s="158" t="s">
        <v>566</v>
      </c>
      <c r="B87" s="65">
        <v>18</v>
      </c>
      <c r="C87" s="66">
        <v>10</v>
      </c>
      <c r="D87" s="65">
        <v>50</v>
      </c>
      <c r="E87" s="66">
        <v>57</v>
      </c>
      <c r="F87" s="67"/>
      <c r="G87" s="65">
        <f>B87-C87</f>
        <v>8</v>
      </c>
      <c r="H87" s="66">
        <f>D87-E87</f>
        <v>-7</v>
      </c>
      <c r="I87" s="20">
        <f>IF(C87=0, "-", IF(G87/C87&lt;10, G87/C87, "&gt;999%"))</f>
        <v>0.8</v>
      </c>
      <c r="J87" s="21">
        <f>IF(E87=0, "-", IF(H87/E87&lt;10, H87/E87, "&gt;999%"))</f>
        <v>-0.12280701754385964</v>
      </c>
    </row>
    <row r="88" spans="1:10" x14ac:dyDescent="0.2">
      <c r="A88" s="158" t="s">
        <v>555</v>
      </c>
      <c r="B88" s="65">
        <v>0</v>
      </c>
      <c r="C88" s="66">
        <v>0</v>
      </c>
      <c r="D88" s="65">
        <v>1</v>
      </c>
      <c r="E88" s="66">
        <v>1</v>
      </c>
      <c r="F88" s="67"/>
      <c r="G88" s="65">
        <f>B88-C88</f>
        <v>0</v>
      </c>
      <c r="H88" s="66">
        <f>D88-E88</f>
        <v>0</v>
      </c>
      <c r="I88" s="20" t="str">
        <f>IF(C88=0, "-", IF(G88/C88&lt;10, G88/C88, "&gt;999%"))</f>
        <v>-</v>
      </c>
      <c r="J88" s="21">
        <f>IF(E88=0, "-", IF(H88/E88&lt;10, H88/E88, "&gt;999%"))</f>
        <v>0</v>
      </c>
    </row>
    <row r="89" spans="1:10" s="160" customFormat="1" x14ac:dyDescent="0.2">
      <c r="A89" s="178" t="s">
        <v>646</v>
      </c>
      <c r="B89" s="71">
        <v>18</v>
      </c>
      <c r="C89" s="72">
        <v>10</v>
      </c>
      <c r="D89" s="71">
        <v>51</v>
      </c>
      <c r="E89" s="72">
        <v>58</v>
      </c>
      <c r="F89" s="73"/>
      <c r="G89" s="71">
        <f>B89-C89</f>
        <v>8</v>
      </c>
      <c r="H89" s="72">
        <f>D89-E89</f>
        <v>-7</v>
      </c>
      <c r="I89" s="37">
        <f>IF(C89=0, "-", IF(G89/C89&lt;10, G89/C89, "&gt;999%"))</f>
        <v>0.8</v>
      </c>
      <c r="J89" s="38">
        <f>IF(E89=0, "-", IF(H89/E89&lt;10, H89/E89, "&gt;999%"))</f>
        <v>-0.1206896551724138</v>
      </c>
    </row>
    <row r="90" spans="1:10" x14ac:dyDescent="0.2">
      <c r="A90" s="177"/>
      <c r="B90" s="143"/>
      <c r="C90" s="144"/>
      <c r="D90" s="143"/>
      <c r="E90" s="144"/>
      <c r="F90" s="145"/>
      <c r="G90" s="143"/>
      <c r="H90" s="144"/>
      <c r="I90" s="151"/>
      <c r="J90" s="152"/>
    </row>
    <row r="91" spans="1:10" s="139" customFormat="1" x14ac:dyDescent="0.2">
      <c r="A91" s="159" t="s">
        <v>41</v>
      </c>
      <c r="B91" s="65"/>
      <c r="C91" s="66"/>
      <c r="D91" s="65"/>
      <c r="E91" s="66"/>
      <c r="F91" s="67"/>
      <c r="G91" s="65"/>
      <c r="H91" s="66"/>
      <c r="I91" s="20"/>
      <c r="J91" s="21"/>
    </row>
    <row r="92" spans="1:10" x14ac:dyDescent="0.2">
      <c r="A92" s="158" t="s">
        <v>567</v>
      </c>
      <c r="B92" s="65">
        <v>0</v>
      </c>
      <c r="C92" s="66">
        <v>0</v>
      </c>
      <c r="D92" s="65">
        <v>3</v>
      </c>
      <c r="E92" s="66">
        <v>0</v>
      </c>
      <c r="F92" s="67"/>
      <c r="G92" s="65">
        <f>B92-C92</f>
        <v>0</v>
      </c>
      <c r="H92" s="66">
        <f>D92-E92</f>
        <v>3</v>
      </c>
      <c r="I92" s="20" t="str">
        <f>IF(C92=0, "-", IF(G92/C92&lt;10, G92/C92, "&gt;999%"))</f>
        <v>-</v>
      </c>
      <c r="J92" s="21" t="str">
        <f>IF(E92=0, "-", IF(H92/E92&lt;10, H92/E92, "&gt;999%"))</f>
        <v>-</v>
      </c>
    </row>
    <row r="93" spans="1:10" s="160" customFormat="1" x14ac:dyDescent="0.2">
      <c r="A93" s="178" t="s">
        <v>647</v>
      </c>
      <c r="B93" s="71">
        <v>0</v>
      </c>
      <c r="C93" s="72">
        <v>0</v>
      </c>
      <c r="D93" s="71">
        <v>3</v>
      </c>
      <c r="E93" s="72">
        <v>0</v>
      </c>
      <c r="F93" s="73"/>
      <c r="G93" s="71">
        <f>B93-C93</f>
        <v>0</v>
      </c>
      <c r="H93" s="72">
        <f>D93-E93</f>
        <v>3</v>
      </c>
      <c r="I93" s="37" t="str">
        <f>IF(C93=0, "-", IF(G93/C93&lt;10, G93/C93, "&gt;999%"))</f>
        <v>-</v>
      </c>
      <c r="J93" s="38" t="str">
        <f>IF(E93=0, "-", IF(H93/E93&lt;10, H93/E93, "&gt;999%"))</f>
        <v>-</v>
      </c>
    </row>
    <row r="94" spans="1:10" x14ac:dyDescent="0.2">
      <c r="A94" s="177"/>
      <c r="B94" s="143"/>
      <c r="C94" s="144"/>
      <c r="D94" s="143"/>
      <c r="E94" s="144"/>
      <c r="F94" s="145"/>
      <c r="G94" s="143"/>
      <c r="H94" s="144"/>
      <c r="I94" s="151"/>
      <c r="J94" s="152"/>
    </row>
    <row r="95" spans="1:10" s="139" customFormat="1" x14ac:dyDescent="0.2">
      <c r="A95" s="159" t="s">
        <v>42</v>
      </c>
      <c r="B95" s="65"/>
      <c r="C95" s="66"/>
      <c r="D95" s="65"/>
      <c r="E95" s="66"/>
      <c r="F95" s="67"/>
      <c r="G95" s="65"/>
      <c r="H95" s="66"/>
      <c r="I95" s="20"/>
      <c r="J95" s="21"/>
    </row>
    <row r="96" spans="1:10" x14ac:dyDescent="0.2">
      <c r="A96" s="158" t="s">
        <v>344</v>
      </c>
      <c r="B96" s="65">
        <v>8</v>
      </c>
      <c r="C96" s="66">
        <v>2</v>
      </c>
      <c r="D96" s="65">
        <v>20</v>
      </c>
      <c r="E96" s="66">
        <v>27</v>
      </c>
      <c r="F96" s="67"/>
      <c r="G96" s="65">
        <f>B96-C96</f>
        <v>6</v>
      </c>
      <c r="H96" s="66">
        <f>D96-E96</f>
        <v>-7</v>
      </c>
      <c r="I96" s="20">
        <f>IF(C96=0, "-", IF(G96/C96&lt;10, G96/C96, "&gt;999%"))</f>
        <v>3</v>
      </c>
      <c r="J96" s="21">
        <f>IF(E96=0, "-", IF(H96/E96&lt;10, H96/E96, "&gt;999%"))</f>
        <v>-0.25925925925925924</v>
      </c>
    </row>
    <row r="97" spans="1:10" s="160" customFormat="1" x14ac:dyDescent="0.2">
      <c r="A97" s="178" t="s">
        <v>648</v>
      </c>
      <c r="B97" s="71">
        <v>8</v>
      </c>
      <c r="C97" s="72">
        <v>2</v>
      </c>
      <c r="D97" s="71">
        <v>20</v>
      </c>
      <c r="E97" s="72">
        <v>27</v>
      </c>
      <c r="F97" s="73"/>
      <c r="G97" s="71">
        <f>B97-C97</f>
        <v>6</v>
      </c>
      <c r="H97" s="72">
        <f>D97-E97</f>
        <v>-7</v>
      </c>
      <c r="I97" s="37">
        <f>IF(C97=0, "-", IF(G97/C97&lt;10, G97/C97, "&gt;999%"))</f>
        <v>3</v>
      </c>
      <c r="J97" s="38">
        <f>IF(E97=0, "-", IF(H97/E97&lt;10, H97/E97, "&gt;999%"))</f>
        <v>-0.25925925925925924</v>
      </c>
    </row>
    <row r="98" spans="1:10" x14ac:dyDescent="0.2">
      <c r="A98" s="177"/>
      <c r="B98" s="143"/>
      <c r="C98" s="144"/>
      <c r="D98" s="143"/>
      <c r="E98" s="144"/>
      <c r="F98" s="145"/>
      <c r="G98" s="143"/>
      <c r="H98" s="144"/>
      <c r="I98" s="151"/>
      <c r="J98" s="152"/>
    </row>
    <row r="99" spans="1:10" s="139" customFormat="1" x14ac:dyDescent="0.2">
      <c r="A99" s="159" t="s">
        <v>43</v>
      </c>
      <c r="B99" s="65"/>
      <c r="C99" s="66"/>
      <c r="D99" s="65"/>
      <c r="E99" s="66"/>
      <c r="F99" s="67"/>
      <c r="G99" s="65"/>
      <c r="H99" s="66"/>
      <c r="I99" s="20"/>
      <c r="J99" s="21"/>
    </row>
    <row r="100" spans="1:10" x14ac:dyDescent="0.2">
      <c r="A100" s="158" t="s">
        <v>312</v>
      </c>
      <c r="B100" s="65">
        <v>0</v>
      </c>
      <c r="C100" s="66">
        <v>2</v>
      </c>
      <c r="D100" s="65">
        <v>0</v>
      </c>
      <c r="E100" s="66">
        <v>5</v>
      </c>
      <c r="F100" s="67"/>
      <c r="G100" s="65">
        <f>B100-C100</f>
        <v>-2</v>
      </c>
      <c r="H100" s="66">
        <f>D100-E100</f>
        <v>-5</v>
      </c>
      <c r="I100" s="20">
        <f>IF(C100=0, "-", IF(G100/C100&lt;10, G100/C100, "&gt;999%"))</f>
        <v>-1</v>
      </c>
      <c r="J100" s="21">
        <f>IF(E100=0, "-", IF(H100/E100&lt;10, H100/E100, "&gt;999%"))</f>
        <v>-1</v>
      </c>
    </row>
    <row r="101" spans="1:10" x14ac:dyDescent="0.2">
      <c r="A101" s="158" t="s">
        <v>197</v>
      </c>
      <c r="B101" s="65">
        <v>6</v>
      </c>
      <c r="C101" s="66">
        <v>4</v>
      </c>
      <c r="D101" s="65">
        <v>30</v>
      </c>
      <c r="E101" s="66">
        <v>22</v>
      </c>
      <c r="F101" s="67"/>
      <c r="G101" s="65">
        <f>B101-C101</f>
        <v>2</v>
      </c>
      <c r="H101" s="66">
        <f>D101-E101</f>
        <v>8</v>
      </c>
      <c r="I101" s="20">
        <f>IF(C101=0, "-", IF(G101/C101&lt;10, G101/C101, "&gt;999%"))</f>
        <v>0.5</v>
      </c>
      <c r="J101" s="21">
        <f>IF(E101=0, "-", IF(H101/E101&lt;10, H101/E101, "&gt;999%"))</f>
        <v>0.36363636363636365</v>
      </c>
    </row>
    <row r="102" spans="1:10" x14ac:dyDescent="0.2">
      <c r="A102" s="158" t="s">
        <v>366</v>
      </c>
      <c r="B102" s="65">
        <v>0</v>
      </c>
      <c r="C102" s="66">
        <v>0</v>
      </c>
      <c r="D102" s="65">
        <v>0</v>
      </c>
      <c r="E102" s="66">
        <v>2</v>
      </c>
      <c r="F102" s="67"/>
      <c r="G102" s="65">
        <f>B102-C102</f>
        <v>0</v>
      </c>
      <c r="H102" s="66">
        <f>D102-E102</f>
        <v>-2</v>
      </c>
      <c r="I102" s="20" t="str">
        <f>IF(C102=0, "-", IF(G102/C102&lt;10, G102/C102, "&gt;999%"))</f>
        <v>-</v>
      </c>
      <c r="J102" s="21">
        <f>IF(E102=0, "-", IF(H102/E102&lt;10, H102/E102, "&gt;999%"))</f>
        <v>-1</v>
      </c>
    </row>
    <row r="103" spans="1:10" s="160" customFormat="1" x14ac:dyDescent="0.2">
      <c r="A103" s="178" t="s">
        <v>649</v>
      </c>
      <c r="B103" s="71">
        <v>6</v>
      </c>
      <c r="C103" s="72">
        <v>6</v>
      </c>
      <c r="D103" s="71">
        <v>30</v>
      </c>
      <c r="E103" s="72">
        <v>29</v>
      </c>
      <c r="F103" s="73"/>
      <c r="G103" s="71">
        <f>B103-C103</f>
        <v>0</v>
      </c>
      <c r="H103" s="72">
        <f>D103-E103</f>
        <v>1</v>
      </c>
      <c r="I103" s="37">
        <f>IF(C103=0, "-", IF(G103/C103&lt;10, G103/C103, "&gt;999%"))</f>
        <v>0</v>
      </c>
      <c r="J103" s="38">
        <f>IF(E103=0, "-", IF(H103/E103&lt;10, H103/E103, "&gt;999%"))</f>
        <v>3.4482758620689655E-2</v>
      </c>
    </row>
    <row r="104" spans="1:10" x14ac:dyDescent="0.2">
      <c r="A104" s="177"/>
      <c r="B104" s="143"/>
      <c r="C104" s="144"/>
      <c r="D104" s="143"/>
      <c r="E104" s="144"/>
      <c r="F104" s="145"/>
      <c r="G104" s="143"/>
      <c r="H104" s="144"/>
      <c r="I104" s="151"/>
      <c r="J104" s="152"/>
    </row>
    <row r="105" spans="1:10" s="139" customFormat="1" x14ac:dyDescent="0.2">
      <c r="A105" s="159" t="s">
        <v>44</v>
      </c>
      <c r="B105" s="65"/>
      <c r="C105" s="66"/>
      <c r="D105" s="65"/>
      <c r="E105" s="66"/>
      <c r="F105" s="67"/>
      <c r="G105" s="65"/>
      <c r="H105" s="66"/>
      <c r="I105" s="20"/>
      <c r="J105" s="21"/>
    </row>
    <row r="106" spans="1:10" x14ac:dyDescent="0.2">
      <c r="A106" s="158" t="s">
        <v>498</v>
      </c>
      <c r="B106" s="65">
        <v>0</v>
      </c>
      <c r="C106" s="66">
        <v>2</v>
      </c>
      <c r="D106" s="65">
        <v>0</v>
      </c>
      <c r="E106" s="66">
        <v>3</v>
      </c>
      <c r="F106" s="67"/>
      <c r="G106" s="65">
        <f>B106-C106</f>
        <v>-2</v>
      </c>
      <c r="H106" s="66">
        <f>D106-E106</f>
        <v>-3</v>
      </c>
      <c r="I106" s="20">
        <f>IF(C106=0, "-", IF(G106/C106&lt;10, G106/C106, "&gt;999%"))</f>
        <v>-1</v>
      </c>
      <c r="J106" s="21">
        <f>IF(E106=0, "-", IF(H106/E106&lt;10, H106/E106, "&gt;999%"))</f>
        <v>-1</v>
      </c>
    </row>
    <row r="107" spans="1:10" x14ac:dyDescent="0.2">
      <c r="A107" s="158" t="s">
        <v>540</v>
      </c>
      <c r="B107" s="65">
        <v>6</v>
      </c>
      <c r="C107" s="66">
        <v>17</v>
      </c>
      <c r="D107" s="65">
        <v>108</v>
      </c>
      <c r="E107" s="66">
        <v>73</v>
      </c>
      <c r="F107" s="67"/>
      <c r="G107" s="65">
        <f>B107-C107</f>
        <v>-11</v>
      </c>
      <c r="H107" s="66">
        <f>D107-E107</f>
        <v>35</v>
      </c>
      <c r="I107" s="20">
        <f>IF(C107=0, "-", IF(G107/C107&lt;10, G107/C107, "&gt;999%"))</f>
        <v>-0.6470588235294118</v>
      </c>
      <c r="J107" s="21">
        <f>IF(E107=0, "-", IF(H107/E107&lt;10, H107/E107, "&gt;999%"))</f>
        <v>0.47945205479452052</v>
      </c>
    </row>
    <row r="108" spans="1:10" s="160" customFormat="1" x14ac:dyDescent="0.2">
      <c r="A108" s="178" t="s">
        <v>650</v>
      </c>
      <c r="B108" s="71">
        <v>6</v>
      </c>
      <c r="C108" s="72">
        <v>19</v>
      </c>
      <c r="D108" s="71">
        <v>108</v>
      </c>
      <c r="E108" s="72">
        <v>76</v>
      </c>
      <c r="F108" s="73"/>
      <c r="G108" s="71">
        <f>B108-C108</f>
        <v>-13</v>
      </c>
      <c r="H108" s="72">
        <f>D108-E108</f>
        <v>32</v>
      </c>
      <c r="I108" s="37">
        <f>IF(C108=0, "-", IF(G108/C108&lt;10, G108/C108, "&gt;999%"))</f>
        <v>-0.68421052631578949</v>
      </c>
      <c r="J108" s="38">
        <f>IF(E108=0, "-", IF(H108/E108&lt;10, H108/E108, "&gt;999%"))</f>
        <v>0.42105263157894735</v>
      </c>
    </row>
    <row r="109" spans="1:10" x14ac:dyDescent="0.2">
      <c r="A109" s="177"/>
      <c r="B109" s="143"/>
      <c r="C109" s="144"/>
      <c r="D109" s="143"/>
      <c r="E109" s="144"/>
      <c r="F109" s="145"/>
      <c r="G109" s="143"/>
      <c r="H109" s="144"/>
      <c r="I109" s="151"/>
      <c r="J109" s="152"/>
    </row>
    <row r="110" spans="1:10" s="139" customFormat="1" x14ac:dyDescent="0.2">
      <c r="A110" s="159" t="s">
        <v>45</v>
      </c>
      <c r="B110" s="65"/>
      <c r="C110" s="66"/>
      <c r="D110" s="65"/>
      <c r="E110" s="66"/>
      <c r="F110" s="67"/>
      <c r="G110" s="65"/>
      <c r="H110" s="66"/>
      <c r="I110" s="20"/>
      <c r="J110" s="21"/>
    </row>
    <row r="111" spans="1:10" x14ac:dyDescent="0.2">
      <c r="A111" s="158" t="s">
        <v>353</v>
      </c>
      <c r="B111" s="65">
        <v>0</v>
      </c>
      <c r="C111" s="66">
        <v>0</v>
      </c>
      <c r="D111" s="65">
        <v>0</v>
      </c>
      <c r="E111" s="66">
        <v>10</v>
      </c>
      <c r="F111" s="67"/>
      <c r="G111" s="65">
        <f t="shared" ref="G111:G125" si="8">B111-C111</f>
        <v>0</v>
      </c>
      <c r="H111" s="66">
        <f t="shared" ref="H111:H125" si="9">D111-E111</f>
        <v>-10</v>
      </c>
      <c r="I111" s="20" t="str">
        <f t="shared" ref="I111:I125" si="10">IF(C111=0, "-", IF(G111/C111&lt;10, G111/C111, "&gt;999%"))</f>
        <v>-</v>
      </c>
      <c r="J111" s="21">
        <f t="shared" ref="J111:J125" si="11">IF(E111=0, "-", IF(H111/E111&lt;10, H111/E111, "&gt;999%"))</f>
        <v>-1</v>
      </c>
    </row>
    <row r="112" spans="1:10" x14ac:dyDescent="0.2">
      <c r="A112" s="158" t="s">
        <v>434</v>
      </c>
      <c r="B112" s="65">
        <v>0</v>
      </c>
      <c r="C112" s="66">
        <v>16</v>
      </c>
      <c r="D112" s="65">
        <v>2</v>
      </c>
      <c r="E112" s="66">
        <v>70</v>
      </c>
      <c r="F112" s="67"/>
      <c r="G112" s="65">
        <f t="shared" si="8"/>
        <v>-16</v>
      </c>
      <c r="H112" s="66">
        <f t="shared" si="9"/>
        <v>-68</v>
      </c>
      <c r="I112" s="20">
        <f t="shared" si="10"/>
        <v>-1</v>
      </c>
      <c r="J112" s="21">
        <f t="shared" si="11"/>
        <v>-0.97142857142857142</v>
      </c>
    </row>
    <row r="113" spans="1:10" x14ac:dyDescent="0.2">
      <c r="A113" s="158" t="s">
        <v>401</v>
      </c>
      <c r="B113" s="65">
        <v>13</v>
      </c>
      <c r="C113" s="66">
        <v>25</v>
      </c>
      <c r="D113" s="65">
        <v>254</v>
      </c>
      <c r="E113" s="66">
        <v>165</v>
      </c>
      <c r="F113" s="67"/>
      <c r="G113" s="65">
        <f t="shared" si="8"/>
        <v>-12</v>
      </c>
      <c r="H113" s="66">
        <f t="shared" si="9"/>
        <v>89</v>
      </c>
      <c r="I113" s="20">
        <f t="shared" si="10"/>
        <v>-0.48</v>
      </c>
      <c r="J113" s="21">
        <f t="shared" si="11"/>
        <v>0.53939393939393943</v>
      </c>
    </row>
    <row r="114" spans="1:10" x14ac:dyDescent="0.2">
      <c r="A114" s="158" t="s">
        <v>435</v>
      </c>
      <c r="B114" s="65">
        <v>138</v>
      </c>
      <c r="C114" s="66">
        <v>136</v>
      </c>
      <c r="D114" s="65">
        <v>660</v>
      </c>
      <c r="E114" s="66">
        <v>517</v>
      </c>
      <c r="F114" s="67"/>
      <c r="G114" s="65">
        <f t="shared" si="8"/>
        <v>2</v>
      </c>
      <c r="H114" s="66">
        <f t="shared" si="9"/>
        <v>143</v>
      </c>
      <c r="I114" s="20">
        <f t="shared" si="10"/>
        <v>1.4705882352941176E-2</v>
      </c>
      <c r="J114" s="21">
        <f t="shared" si="11"/>
        <v>0.27659574468085107</v>
      </c>
    </row>
    <row r="115" spans="1:10" x14ac:dyDescent="0.2">
      <c r="A115" s="158" t="s">
        <v>200</v>
      </c>
      <c r="B115" s="65">
        <v>16</v>
      </c>
      <c r="C115" s="66">
        <v>13</v>
      </c>
      <c r="D115" s="65">
        <v>53</v>
      </c>
      <c r="E115" s="66">
        <v>23</v>
      </c>
      <c r="F115" s="67"/>
      <c r="G115" s="65">
        <f t="shared" si="8"/>
        <v>3</v>
      </c>
      <c r="H115" s="66">
        <f t="shared" si="9"/>
        <v>30</v>
      </c>
      <c r="I115" s="20">
        <f t="shared" si="10"/>
        <v>0.23076923076923078</v>
      </c>
      <c r="J115" s="21">
        <f t="shared" si="11"/>
        <v>1.3043478260869565</v>
      </c>
    </row>
    <row r="116" spans="1:10" x14ac:dyDescent="0.2">
      <c r="A116" s="158" t="s">
        <v>219</v>
      </c>
      <c r="B116" s="65">
        <v>9</v>
      </c>
      <c r="C116" s="66">
        <v>42</v>
      </c>
      <c r="D116" s="65">
        <v>109</v>
      </c>
      <c r="E116" s="66">
        <v>165</v>
      </c>
      <c r="F116" s="67"/>
      <c r="G116" s="65">
        <f t="shared" si="8"/>
        <v>-33</v>
      </c>
      <c r="H116" s="66">
        <f t="shared" si="9"/>
        <v>-56</v>
      </c>
      <c r="I116" s="20">
        <f t="shared" si="10"/>
        <v>-0.7857142857142857</v>
      </c>
      <c r="J116" s="21">
        <f t="shared" si="11"/>
        <v>-0.33939393939393941</v>
      </c>
    </row>
    <row r="117" spans="1:10" x14ac:dyDescent="0.2">
      <c r="A117" s="158" t="s">
        <v>246</v>
      </c>
      <c r="B117" s="65">
        <v>0</v>
      </c>
      <c r="C117" s="66">
        <v>1</v>
      </c>
      <c r="D117" s="65">
        <v>0</v>
      </c>
      <c r="E117" s="66">
        <v>10</v>
      </c>
      <c r="F117" s="67"/>
      <c r="G117" s="65">
        <f t="shared" si="8"/>
        <v>-1</v>
      </c>
      <c r="H117" s="66">
        <f t="shared" si="9"/>
        <v>-10</v>
      </c>
      <c r="I117" s="20">
        <f t="shared" si="10"/>
        <v>-1</v>
      </c>
      <c r="J117" s="21">
        <f t="shared" si="11"/>
        <v>-1</v>
      </c>
    </row>
    <row r="118" spans="1:10" x14ac:dyDescent="0.2">
      <c r="A118" s="158" t="s">
        <v>315</v>
      </c>
      <c r="B118" s="65">
        <v>87</v>
      </c>
      <c r="C118" s="66">
        <v>68</v>
      </c>
      <c r="D118" s="65">
        <v>298</v>
      </c>
      <c r="E118" s="66">
        <v>276</v>
      </c>
      <c r="F118" s="67"/>
      <c r="G118" s="65">
        <f t="shared" si="8"/>
        <v>19</v>
      </c>
      <c r="H118" s="66">
        <f t="shared" si="9"/>
        <v>22</v>
      </c>
      <c r="I118" s="20">
        <f t="shared" si="10"/>
        <v>0.27941176470588236</v>
      </c>
      <c r="J118" s="21">
        <f t="shared" si="11"/>
        <v>7.9710144927536225E-2</v>
      </c>
    </row>
    <row r="119" spans="1:10" x14ac:dyDescent="0.2">
      <c r="A119" s="158" t="s">
        <v>354</v>
      </c>
      <c r="B119" s="65">
        <v>67</v>
      </c>
      <c r="C119" s="66">
        <v>0</v>
      </c>
      <c r="D119" s="65">
        <v>337</v>
      </c>
      <c r="E119" s="66">
        <v>0</v>
      </c>
      <c r="F119" s="67"/>
      <c r="G119" s="65">
        <f t="shared" si="8"/>
        <v>67</v>
      </c>
      <c r="H119" s="66">
        <f t="shared" si="9"/>
        <v>337</v>
      </c>
      <c r="I119" s="20" t="str">
        <f t="shared" si="10"/>
        <v>-</v>
      </c>
      <c r="J119" s="21" t="str">
        <f t="shared" si="11"/>
        <v>-</v>
      </c>
    </row>
    <row r="120" spans="1:10" x14ac:dyDescent="0.2">
      <c r="A120" s="158" t="s">
        <v>512</v>
      </c>
      <c r="B120" s="65">
        <v>111</v>
      </c>
      <c r="C120" s="66">
        <v>68</v>
      </c>
      <c r="D120" s="65">
        <v>428</v>
      </c>
      <c r="E120" s="66">
        <v>263</v>
      </c>
      <c r="F120" s="67"/>
      <c r="G120" s="65">
        <f t="shared" si="8"/>
        <v>43</v>
      </c>
      <c r="H120" s="66">
        <f t="shared" si="9"/>
        <v>165</v>
      </c>
      <c r="I120" s="20">
        <f t="shared" si="10"/>
        <v>0.63235294117647056</v>
      </c>
      <c r="J120" s="21">
        <f t="shared" si="11"/>
        <v>0.62737642585551334</v>
      </c>
    </row>
    <row r="121" spans="1:10" x14ac:dyDescent="0.2">
      <c r="A121" s="158" t="s">
        <v>522</v>
      </c>
      <c r="B121" s="65">
        <v>1184</v>
      </c>
      <c r="C121" s="66">
        <v>1081</v>
      </c>
      <c r="D121" s="65">
        <v>4381</v>
      </c>
      <c r="E121" s="66">
        <v>3387</v>
      </c>
      <c r="F121" s="67"/>
      <c r="G121" s="65">
        <f t="shared" si="8"/>
        <v>103</v>
      </c>
      <c r="H121" s="66">
        <f t="shared" si="9"/>
        <v>994</v>
      </c>
      <c r="I121" s="20">
        <f t="shared" si="10"/>
        <v>9.5282146160962075E-2</v>
      </c>
      <c r="J121" s="21">
        <f t="shared" si="11"/>
        <v>0.29347505166814292</v>
      </c>
    </row>
    <row r="122" spans="1:10" x14ac:dyDescent="0.2">
      <c r="A122" s="158" t="s">
        <v>490</v>
      </c>
      <c r="B122" s="65">
        <v>4</v>
      </c>
      <c r="C122" s="66">
        <v>0</v>
      </c>
      <c r="D122" s="65">
        <v>15</v>
      </c>
      <c r="E122" s="66">
        <v>0</v>
      </c>
      <c r="F122" s="67"/>
      <c r="G122" s="65">
        <f t="shared" si="8"/>
        <v>4</v>
      </c>
      <c r="H122" s="66">
        <f t="shared" si="9"/>
        <v>15</v>
      </c>
      <c r="I122" s="20" t="str">
        <f t="shared" si="10"/>
        <v>-</v>
      </c>
      <c r="J122" s="21" t="str">
        <f t="shared" si="11"/>
        <v>-</v>
      </c>
    </row>
    <row r="123" spans="1:10" x14ac:dyDescent="0.2">
      <c r="A123" s="158" t="s">
        <v>502</v>
      </c>
      <c r="B123" s="65">
        <v>59</v>
      </c>
      <c r="C123" s="66">
        <v>47</v>
      </c>
      <c r="D123" s="65">
        <v>212</v>
      </c>
      <c r="E123" s="66">
        <v>160</v>
      </c>
      <c r="F123" s="67"/>
      <c r="G123" s="65">
        <f t="shared" si="8"/>
        <v>12</v>
      </c>
      <c r="H123" s="66">
        <f t="shared" si="9"/>
        <v>52</v>
      </c>
      <c r="I123" s="20">
        <f t="shared" si="10"/>
        <v>0.25531914893617019</v>
      </c>
      <c r="J123" s="21">
        <f t="shared" si="11"/>
        <v>0.32500000000000001</v>
      </c>
    </row>
    <row r="124" spans="1:10" x14ac:dyDescent="0.2">
      <c r="A124" s="158" t="s">
        <v>541</v>
      </c>
      <c r="B124" s="65">
        <v>20</v>
      </c>
      <c r="C124" s="66">
        <v>39</v>
      </c>
      <c r="D124" s="65">
        <v>106</v>
      </c>
      <c r="E124" s="66">
        <v>94</v>
      </c>
      <c r="F124" s="67"/>
      <c r="G124" s="65">
        <f t="shared" si="8"/>
        <v>-19</v>
      </c>
      <c r="H124" s="66">
        <f t="shared" si="9"/>
        <v>12</v>
      </c>
      <c r="I124" s="20">
        <f t="shared" si="10"/>
        <v>-0.48717948717948717</v>
      </c>
      <c r="J124" s="21">
        <f t="shared" si="11"/>
        <v>0.1276595744680851</v>
      </c>
    </row>
    <row r="125" spans="1:10" s="160" customFormat="1" x14ac:dyDescent="0.2">
      <c r="A125" s="178" t="s">
        <v>651</v>
      </c>
      <c r="B125" s="71">
        <v>1708</v>
      </c>
      <c r="C125" s="72">
        <v>1536</v>
      </c>
      <c r="D125" s="71">
        <v>6855</v>
      </c>
      <c r="E125" s="72">
        <v>5140</v>
      </c>
      <c r="F125" s="73"/>
      <c r="G125" s="71">
        <f t="shared" si="8"/>
        <v>172</v>
      </c>
      <c r="H125" s="72">
        <f t="shared" si="9"/>
        <v>1715</v>
      </c>
      <c r="I125" s="37">
        <f t="shared" si="10"/>
        <v>0.11197916666666667</v>
      </c>
      <c r="J125" s="38">
        <f t="shared" si="11"/>
        <v>0.33365758754863811</v>
      </c>
    </row>
    <row r="126" spans="1:10" x14ac:dyDescent="0.2">
      <c r="A126" s="177"/>
      <c r="B126" s="143"/>
      <c r="C126" s="144"/>
      <c r="D126" s="143"/>
      <c r="E126" s="144"/>
      <c r="F126" s="145"/>
      <c r="G126" s="143"/>
      <c r="H126" s="144"/>
      <c r="I126" s="151"/>
      <c r="J126" s="152"/>
    </row>
    <row r="127" spans="1:10" s="139" customFormat="1" x14ac:dyDescent="0.2">
      <c r="A127" s="159" t="s">
        <v>46</v>
      </c>
      <c r="B127" s="65"/>
      <c r="C127" s="66"/>
      <c r="D127" s="65"/>
      <c r="E127" s="66"/>
      <c r="F127" s="67"/>
      <c r="G127" s="65"/>
      <c r="H127" s="66"/>
      <c r="I127" s="20"/>
      <c r="J127" s="21"/>
    </row>
    <row r="128" spans="1:10" x14ac:dyDescent="0.2">
      <c r="A128" s="158" t="s">
        <v>568</v>
      </c>
      <c r="B128" s="65">
        <v>4</v>
      </c>
      <c r="C128" s="66">
        <v>4</v>
      </c>
      <c r="D128" s="65">
        <v>34</v>
      </c>
      <c r="E128" s="66">
        <v>20</v>
      </c>
      <c r="F128" s="67"/>
      <c r="G128" s="65">
        <f>B128-C128</f>
        <v>0</v>
      </c>
      <c r="H128" s="66">
        <f>D128-E128</f>
        <v>14</v>
      </c>
      <c r="I128" s="20">
        <f>IF(C128=0, "-", IF(G128/C128&lt;10, G128/C128, "&gt;999%"))</f>
        <v>0</v>
      </c>
      <c r="J128" s="21">
        <f>IF(E128=0, "-", IF(H128/E128&lt;10, H128/E128, "&gt;999%"))</f>
        <v>0.7</v>
      </c>
    </row>
    <row r="129" spans="1:10" s="160" customFormat="1" x14ac:dyDescent="0.2">
      <c r="A129" s="178" t="s">
        <v>652</v>
      </c>
      <c r="B129" s="71">
        <v>4</v>
      </c>
      <c r="C129" s="72">
        <v>4</v>
      </c>
      <c r="D129" s="71">
        <v>34</v>
      </c>
      <c r="E129" s="72">
        <v>20</v>
      </c>
      <c r="F129" s="73"/>
      <c r="G129" s="71">
        <f>B129-C129</f>
        <v>0</v>
      </c>
      <c r="H129" s="72">
        <f>D129-E129</f>
        <v>14</v>
      </c>
      <c r="I129" s="37">
        <f>IF(C129=0, "-", IF(G129/C129&lt;10, G129/C129, "&gt;999%"))</f>
        <v>0</v>
      </c>
      <c r="J129" s="38">
        <f>IF(E129=0, "-", IF(H129/E129&lt;10, H129/E129, "&gt;999%"))</f>
        <v>0.7</v>
      </c>
    </row>
    <row r="130" spans="1:10" x14ac:dyDescent="0.2">
      <c r="A130" s="177"/>
      <c r="B130" s="143"/>
      <c r="C130" s="144"/>
      <c r="D130" s="143"/>
      <c r="E130" s="144"/>
      <c r="F130" s="145"/>
      <c r="G130" s="143"/>
      <c r="H130" s="144"/>
      <c r="I130" s="151"/>
      <c r="J130" s="152"/>
    </row>
    <row r="131" spans="1:10" s="139" customFormat="1" x14ac:dyDescent="0.2">
      <c r="A131" s="159" t="s">
        <v>47</v>
      </c>
      <c r="B131" s="65"/>
      <c r="C131" s="66"/>
      <c r="D131" s="65"/>
      <c r="E131" s="66"/>
      <c r="F131" s="67"/>
      <c r="G131" s="65"/>
      <c r="H131" s="66"/>
      <c r="I131" s="20"/>
      <c r="J131" s="21"/>
    </row>
    <row r="132" spans="1:10" x14ac:dyDescent="0.2">
      <c r="A132" s="158" t="s">
        <v>542</v>
      </c>
      <c r="B132" s="65">
        <v>72</v>
      </c>
      <c r="C132" s="66">
        <v>55</v>
      </c>
      <c r="D132" s="65">
        <v>317</v>
      </c>
      <c r="E132" s="66">
        <v>218</v>
      </c>
      <c r="F132" s="67"/>
      <c r="G132" s="65">
        <f>B132-C132</f>
        <v>17</v>
      </c>
      <c r="H132" s="66">
        <f>D132-E132</f>
        <v>99</v>
      </c>
      <c r="I132" s="20">
        <f>IF(C132=0, "-", IF(G132/C132&lt;10, G132/C132, "&gt;999%"))</f>
        <v>0.30909090909090908</v>
      </c>
      <c r="J132" s="21">
        <f>IF(E132=0, "-", IF(H132/E132&lt;10, H132/E132, "&gt;999%"))</f>
        <v>0.45412844036697247</v>
      </c>
    </row>
    <row r="133" spans="1:10" x14ac:dyDescent="0.2">
      <c r="A133" s="158" t="s">
        <v>556</v>
      </c>
      <c r="B133" s="65">
        <v>40</v>
      </c>
      <c r="C133" s="66">
        <v>34</v>
      </c>
      <c r="D133" s="65">
        <v>165</v>
      </c>
      <c r="E133" s="66">
        <v>100</v>
      </c>
      <c r="F133" s="67"/>
      <c r="G133" s="65">
        <f>B133-C133</f>
        <v>6</v>
      </c>
      <c r="H133" s="66">
        <f>D133-E133</f>
        <v>65</v>
      </c>
      <c r="I133" s="20">
        <f>IF(C133=0, "-", IF(G133/C133&lt;10, G133/C133, "&gt;999%"))</f>
        <v>0.17647058823529413</v>
      </c>
      <c r="J133" s="21">
        <f>IF(E133=0, "-", IF(H133/E133&lt;10, H133/E133, "&gt;999%"))</f>
        <v>0.65</v>
      </c>
    </row>
    <row r="134" spans="1:10" x14ac:dyDescent="0.2">
      <c r="A134" s="158" t="s">
        <v>569</v>
      </c>
      <c r="B134" s="65">
        <v>16</v>
      </c>
      <c r="C134" s="66">
        <v>10</v>
      </c>
      <c r="D134" s="65">
        <v>56</v>
      </c>
      <c r="E134" s="66">
        <v>34</v>
      </c>
      <c r="F134" s="67"/>
      <c r="G134" s="65">
        <f>B134-C134</f>
        <v>6</v>
      </c>
      <c r="H134" s="66">
        <f>D134-E134</f>
        <v>22</v>
      </c>
      <c r="I134" s="20">
        <f>IF(C134=0, "-", IF(G134/C134&lt;10, G134/C134, "&gt;999%"))</f>
        <v>0.6</v>
      </c>
      <c r="J134" s="21">
        <f>IF(E134=0, "-", IF(H134/E134&lt;10, H134/E134, "&gt;999%"))</f>
        <v>0.6470588235294118</v>
      </c>
    </row>
    <row r="135" spans="1:10" s="160" customFormat="1" x14ac:dyDescent="0.2">
      <c r="A135" s="178" t="s">
        <v>653</v>
      </c>
      <c r="B135" s="71">
        <v>128</v>
      </c>
      <c r="C135" s="72">
        <v>99</v>
      </c>
      <c r="D135" s="71">
        <v>538</v>
      </c>
      <c r="E135" s="72">
        <v>352</v>
      </c>
      <c r="F135" s="73"/>
      <c r="G135" s="71">
        <f>B135-C135</f>
        <v>29</v>
      </c>
      <c r="H135" s="72">
        <f>D135-E135</f>
        <v>186</v>
      </c>
      <c r="I135" s="37">
        <f>IF(C135=0, "-", IF(G135/C135&lt;10, G135/C135, "&gt;999%"))</f>
        <v>0.29292929292929293</v>
      </c>
      <c r="J135" s="38">
        <f>IF(E135=0, "-", IF(H135/E135&lt;10, H135/E135, "&gt;999%"))</f>
        <v>0.52840909090909094</v>
      </c>
    </row>
    <row r="136" spans="1:10" x14ac:dyDescent="0.2">
      <c r="A136" s="177"/>
      <c r="B136" s="143"/>
      <c r="C136" s="144"/>
      <c r="D136" s="143"/>
      <c r="E136" s="144"/>
      <c r="F136" s="145"/>
      <c r="G136" s="143"/>
      <c r="H136" s="144"/>
      <c r="I136" s="151"/>
      <c r="J136" s="152"/>
    </row>
    <row r="137" spans="1:10" s="139" customFormat="1" x14ac:dyDescent="0.2">
      <c r="A137" s="159" t="s">
        <v>48</v>
      </c>
      <c r="B137" s="65"/>
      <c r="C137" s="66"/>
      <c r="D137" s="65"/>
      <c r="E137" s="66"/>
      <c r="F137" s="67"/>
      <c r="G137" s="65"/>
      <c r="H137" s="66"/>
      <c r="I137" s="20"/>
      <c r="J137" s="21"/>
    </row>
    <row r="138" spans="1:10" x14ac:dyDescent="0.2">
      <c r="A138" s="158" t="s">
        <v>262</v>
      </c>
      <c r="B138" s="65">
        <v>0</v>
      </c>
      <c r="C138" s="66">
        <v>1</v>
      </c>
      <c r="D138" s="65">
        <v>4</v>
      </c>
      <c r="E138" s="66">
        <v>2</v>
      </c>
      <c r="F138" s="67"/>
      <c r="G138" s="65">
        <f>B138-C138</f>
        <v>-1</v>
      </c>
      <c r="H138" s="66">
        <f>D138-E138</f>
        <v>2</v>
      </c>
      <c r="I138" s="20">
        <f>IF(C138=0, "-", IF(G138/C138&lt;10, G138/C138, "&gt;999%"))</f>
        <v>-1</v>
      </c>
      <c r="J138" s="21">
        <f>IF(E138=0, "-", IF(H138/E138&lt;10, H138/E138, "&gt;999%"))</f>
        <v>1</v>
      </c>
    </row>
    <row r="139" spans="1:10" x14ac:dyDescent="0.2">
      <c r="A139" s="158" t="s">
        <v>278</v>
      </c>
      <c r="B139" s="65">
        <v>0</v>
      </c>
      <c r="C139" s="66">
        <v>0</v>
      </c>
      <c r="D139" s="65">
        <v>3</v>
      </c>
      <c r="E139" s="66">
        <v>0</v>
      </c>
      <c r="F139" s="67"/>
      <c r="G139" s="65">
        <f>B139-C139</f>
        <v>0</v>
      </c>
      <c r="H139" s="66">
        <f>D139-E139</f>
        <v>3</v>
      </c>
      <c r="I139" s="20" t="str">
        <f>IF(C139=0, "-", IF(G139/C139&lt;10, G139/C139, "&gt;999%"))</f>
        <v>-</v>
      </c>
      <c r="J139" s="21" t="str">
        <f>IF(E139=0, "-", IF(H139/E139&lt;10, H139/E139, "&gt;999%"))</f>
        <v>-</v>
      </c>
    </row>
    <row r="140" spans="1:10" x14ac:dyDescent="0.2">
      <c r="A140" s="158" t="s">
        <v>463</v>
      </c>
      <c r="B140" s="65">
        <v>2</v>
      </c>
      <c r="C140" s="66">
        <v>0</v>
      </c>
      <c r="D140" s="65">
        <v>16</v>
      </c>
      <c r="E140" s="66">
        <v>0</v>
      </c>
      <c r="F140" s="67"/>
      <c r="G140" s="65">
        <f>B140-C140</f>
        <v>2</v>
      </c>
      <c r="H140" s="66">
        <f>D140-E140</f>
        <v>16</v>
      </c>
      <c r="I140" s="20" t="str">
        <f>IF(C140=0, "-", IF(G140/C140&lt;10, G140/C140, "&gt;999%"))</f>
        <v>-</v>
      </c>
      <c r="J140" s="21" t="str">
        <f>IF(E140=0, "-", IF(H140/E140&lt;10, H140/E140, "&gt;999%"))</f>
        <v>-</v>
      </c>
    </row>
    <row r="141" spans="1:10" s="160" customFormat="1" x14ac:dyDescent="0.2">
      <c r="A141" s="178" t="s">
        <v>654</v>
      </c>
      <c r="B141" s="71">
        <v>2</v>
      </c>
      <c r="C141" s="72">
        <v>1</v>
      </c>
      <c r="D141" s="71">
        <v>23</v>
      </c>
      <c r="E141" s="72">
        <v>2</v>
      </c>
      <c r="F141" s="73"/>
      <c r="G141" s="71">
        <f>B141-C141</f>
        <v>1</v>
      </c>
      <c r="H141" s="72">
        <f>D141-E141</f>
        <v>21</v>
      </c>
      <c r="I141" s="37">
        <f>IF(C141=0, "-", IF(G141/C141&lt;10, G141/C141, "&gt;999%"))</f>
        <v>1</v>
      </c>
      <c r="J141" s="38" t="str">
        <f>IF(E141=0, "-", IF(H141/E141&lt;10, H141/E141, "&gt;999%"))</f>
        <v>&gt;999%</v>
      </c>
    </row>
    <row r="142" spans="1:10" x14ac:dyDescent="0.2">
      <c r="A142" s="177"/>
      <c r="B142" s="143"/>
      <c r="C142" s="144"/>
      <c r="D142" s="143"/>
      <c r="E142" s="144"/>
      <c r="F142" s="145"/>
      <c r="G142" s="143"/>
      <c r="H142" s="144"/>
      <c r="I142" s="151"/>
      <c r="J142" s="152"/>
    </row>
    <row r="143" spans="1:10" s="139" customFormat="1" x14ac:dyDescent="0.2">
      <c r="A143" s="159" t="s">
        <v>49</v>
      </c>
      <c r="B143" s="65"/>
      <c r="C143" s="66"/>
      <c r="D143" s="65"/>
      <c r="E143" s="66"/>
      <c r="F143" s="67"/>
      <c r="G143" s="65"/>
      <c r="H143" s="66"/>
      <c r="I143" s="20"/>
      <c r="J143" s="21"/>
    </row>
    <row r="144" spans="1:10" x14ac:dyDescent="0.2">
      <c r="A144" s="158" t="s">
        <v>367</v>
      </c>
      <c r="B144" s="65">
        <v>60</v>
      </c>
      <c r="C144" s="66">
        <v>70</v>
      </c>
      <c r="D144" s="65">
        <v>581</v>
      </c>
      <c r="E144" s="66">
        <v>255</v>
      </c>
      <c r="F144" s="67"/>
      <c r="G144" s="65">
        <f t="shared" ref="G144:G151" si="12">B144-C144</f>
        <v>-10</v>
      </c>
      <c r="H144" s="66">
        <f t="shared" ref="H144:H151" si="13">D144-E144</f>
        <v>326</v>
      </c>
      <c r="I144" s="20">
        <f t="shared" ref="I144:I151" si="14">IF(C144=0, "-", IF(G144/C144&lt;10, G144/C144, "&gt;999%"))</f>
        <v>-0.14285714285714285</v>
      </c>
      <c r="J144" s="21">
        <f t="shared" ref="J144:J151" si="15">IF(E144=0, "-", IF(H144/E144&lt;10, H144/E144, "&gt;999%"))</f>
        <v>1.2784313725490195</v>
      </c>
    </row>
    <row r="145" spans="1:10" x14ac:dyDescent="0.2">
      <c r="A145" s="158" t="s">
        <v>402</v>
      </c>
      <c r="B145" s="65">
        <v>110</v>
      </c>
      <c r="C145" s="66">
        <v>23</v>
      </c>
      <c r="D145" s="65">
        <v>242</v>
      </c>
      <c r="E145" s="66">
        <v>84</v>
      </c>
      <c r="F145" s="67"/>
      <c r="G145" s="65">
        <f t="shared" si="12"/>
        <v>87</v>
      </c>
      <c r="H145" s="66">
        <f t="shared" si="13"/>
        <v>158</v>
      </c>
      <c r="I145" s="20">
        <f t="shared" si="14"/>
        <v>3.7826086956521738</v>
      </c>
      <c r="J145" s="21">
        <f t="shared" si="15"/>
        <v>1.8809523809523809</v>
      </c>
    </row>
    <row r="146" spans="1:10" x14ac:dyDescent="0.2">
      <c r="A146" s="158" t="s">
        <v>436</v>
      </c>
      <c r="B146" s="65">
        <v>19</v>
      </c>
      <c r="C146" s="66">
        <v>16</v>
      </c>
      <c r="D146" s="65">
        <v>114</v>
      </c>
      <c r="E146" s="66">
        <v>54</v>
      </c>
      <c r="F146" s="67"/>
      <c r="G146" s="65">
        <f t="shared" si="12"/>
        <v>3</v>
      </c>
      <c r="H146" s="66">
        <f t="shared" si="13"/>
        <v>60</v>
      </c>
      <c r="I146" s="20">
        <f t="shared" si="14"/>
        <v>0.1875</v>
      </c>
      <c r="J146" s="21">
        <f t="shared" si="15"/>
        <v>1.1111111111111112</v>
      </c>
    </row>
    <row r="147" spans="1:10" x14ac:dyDescent="0.2">
      <c r="A147" s="158" t="s">
        <v>368</v>
      </c>
      <c r="B147" s="65">
        <v>157</v>
      </c>
      <c r="C147" s="66">
        <v>0</v>
      </c>
      <c r="D147" s="65">
        <v>271</v>
      </c>
      <c r="E147" s="66">
        <v>0</v>
      </c>
      <c r="F147" s="67"/>
      <c r="G147" s="65">
        <f t="shared" si="12"/>
        <v>157</v>
      </c>
      <c r="H147" s="66">
        <f t="shared" si="13"/>
        <v>271</v>
      </c>
      <c r="I147" s="20" t="str">
        <f t="shared" si="14"/>
        <v>-</v>
      </c>
      <c r="J147" s="21" t="str">
        <f t="shared" si="15"/>
        <v>-</v>
      </c>
    </row>
    <row r="148" spans="1:10" x14ac:dyDescent="0.2">
      <c r="A148" s="158" t="s">
        <v>513</v>
      </c>
      <c r="B148" s="65">
        <v>46</v>
      </c>
      <c r="C148" s="66">
        <v>56</v>
      </c>
      <c r="D148" s="65">
        <v>127</v>
      </c>
      <c r="E148" s="66">
        <v>182</v>
      </c>
      <c r="F148" s="67"/>
      <c r="G148" s="65">
        <f t="shared" si="12"/>
        <v>-10</v>
      </c>
      <c r="H148" s="66">
        <f t="shared" si="13"/>
        <v>-55</v>
      </c>
      <c r="I148" s="20">
        <f t="shared" si="14"/>
        <v>-0.17857142857142858</v>
      </c>
      <c r="J148" s="21">
        <f t="shared" si="15"/>
        <v>-0.30219780219780218</v>
      </c>
    </row>
    <row r="149" spans="1:10" x14ac:dyDescent="0.2">
      <c r="A149" s="158" t="s">
        <v>523</v>
      </c>
      <c r="B149" s="65">
        <v>9</v>
      </c>
      <c r="C149" s="66">
        <v>21</v>
      </c>
      <c r="D149" s="65">
        <v>64</v>
      </c>
      <c r="E149" s="66">
        <v>82</v>
      </c>
      <c r="F149" s="67"/>
      <c r="G149" s="65">
        <f t="shared" si="12"/>
        <v>-12</v>
      </c>
      <c r="H149" s="66">
        <f t="shared" si="13"/>
        <v>-18</v>
      </c>
      <c r="I149" s="20">
        <f t="shared" si="14"/>
        <v>-0.5714285714285714</v>
      </c>
      <c r="J149" s="21">
        <f t="shared" si="15"/>
        <v>-0.21951219512195122</v>
      </c>
    </row>
    <row r="150" spans="1:10" x14ac:dyDescent="0.2">
      <c r="A150" s="158" t="s">
        <v>524</v>
      </c>
      <c r="B150" s="65">
        <v>315</v>
      </c>
      <c r="C150" s="66">
        <v>0</v>
      </c>
      <c r="D150" s="65">
        <v>1105</v>
      </c>
      <c r="E150" s="66">
        <v>0</v>
      </c>
      <c r="F150" s="67"/>
      <c r="G150" s="65">
        <f t="shared" si="12"/>
        <v>315</v>
      </c>
      <c r="H150" s="66">
        <f t="shared" si="13"/>
        <v>1105</v>
      </c>
      <c r="I150" s="20" t="str">
        <f t="shared" si="14"/>
        <v>-</v>
      </c>
      <c r="J150" s="21" t="str">
        <f t="shared" si="15"/>
        <v>-</v>
      </c>
    </row>
    <row r="151" spans="1:10" s="160" customFormat="1" x14ac:dyDescent="0.2">
      <c r="A151" s="178" t="s">
        <v>655</v>
      </c>
      <c r="B151" s="71">
        <v>716</v>
      </c>
      <c r="C151" s="72">
        <v>186</v>
      </c>
      <c r="D151" s="71">
        <v>2504</v>
      </c>
      <c r="E151" s="72">
        <v>657</v>
      </c>
      <c r="F151" s="73"/>
      <c r="G151" s="71">
        <f t="shared" si="12"/>
        <v>530</v>
      </c>
      <c r="H151" s="72">
        <f t="shared" si="13"/>
        <v>1847</v>
      </c>
      <c r="I151" s="37">
        <f t="shared" si="14"/>
        <v>2.849462365591398</v>
      </c>
      <c r="J151" s="38">
        <f t="shared" si="15"/>
        <v>2.811263318112633</v>
      </c>
    </row>
    <row r="152" spans="1:10" x14ac:dyDescent="0.2">
      <c r="A152" s="177"/>
      <c r="B152" s="143"/>
      <c r="C152" s="144"/>
      <c r="D152" s="143"/>
      <c r="E152" s="144"/>
      <c r="F152" s="145"/>
      <c r="G152" s="143"/>
      <c r="H152" s="144"/>
      <c r="I152" s="151"/>
      <c r="J152" s="152"/>
    </row>
    <row r="153" spans="1:10" s="139" customFormat="1" x14ac:dyDescent="0.2">
      <c r="A153" s="159" t="s">
        <v>50</v>
      </c>
      <c r="B153" s="65"/>
      <c r="C153" s="66"/>
      <c r="D153" s="65"/>
      <c r="E153" s="66"/>
      <c r="F153" s="67"/>
      <c r="G153" s="65"/>
      <c r="H153" s="66"/>
      <c r="I153" s="20"/>
      <c r="J153" s="21"/>
    </row>
    <row r="154" spans="1:10" x14ac:dyDescent="0.2">
      <c r="A154" s="158" t="s">
        <v>570</v>
      </c>
      <c r="B154" s="65">
        <v>30</v>
      </c>
      <c r="C154" s="66">
        <v>18</v>
      </c>
      <c r="D154" s="65">
        <v>86</v>
      </c>
      <c r="E154" s="66">
        <v>42</v>
      </c>
      <c r="F154" s="67"/>
      <c r="G154" s="65">
        <f>B154-C154</f>
        <v>12</v>
      </c>
      <c r="H154" s="66">
        <f>D154-E154</f>
        <v>44</v>
      </c>
      <c r="I154" s="20">
        <f>IF(C154=0, "-", IF(G154/C154&lt;10, G154/C154, "&gt;999%"))</f>
        <v>0.66666666666666663</v>
      </c>
      <c r="J154" s="21">
        <f>IF(E154=0, "-", IF(H154/E154&lt;10, H154/E154, "&gt;999%"))</f>
        <v>1.0476190476190477</v>
      </c>
    </row>
    <row r="155" spans="1:10" x14ac:dyDescent="0.2">
      <c r="A155" s="158" t="s">
        <v>543</v>
      </c>
      <c r="B155" s="65">
        <v>114</v>
      </c>
      <c r="C155" s="66">
        <v>85</v>
      </c>
      <c r="D155" s="65">
        <v>356</v>
      </c>
      <c r="E155" s="66">
        <v>260</v>
      </c>
      <c r="F155" s="67"/>
      <c r="G155" s="65">
        <f>B155-C155</f>
        <v>29</v>
      </c>
      <c r="H155" s="66">
        <f>D155-E155</f>
        <v>96</v>
      </c>
      <c r="I155" s="20">
        <f>IF(C155=0, "-", IF(G155/C155&lt;10, G155/C155, "&gt;999%"))</f>
        <v>0.3411764705882353</v>
      </c>
      <c r="J155" s="21">
        <f>IF(E155=0, "-", IF(H155/E155&lt;10, H155/E155, "&gt;999%"))</f>
        <v>0.36923076923076925</v>
      </c>
    </row>
    <row r="156" spans="1:10" x14ac:dyDescent="0.2">
      <c r="A156" s="158" t="s">
        <v>557</v>
      </c>
      <c r="B156" s="65">
        <v>69</v>
      </c>
      <c r="C156" s="66">
        <v>69</v>
      </c>
      <c r="D156" s="65">
        <v>273</v>
      </c>
      <c r="E156" s="66">
        <v>218</v>
      </c>
      <c r="F156" s="67"/>
      <c r="G156" s="65">
        <f>B156-C156</f>
        <v>0</v>
      </c>
      <c r="H156" s="66">
        <f>D156-E156</f>
        <v>55</v>
      </c>
      <c r="I156" s="20">
        <f>IF(C156=0, "-", IF(G156/C156&lt;10, G156/C156, "&gt;999%"))</f>
        <v>0</v>
      </c>
      <c r="J156" s="21">
        <f>IF(E156=0, "-", IF(H156/E156&lt;10, H156/E156, "&gt;999%"))</f>
        <v>0.25229357798165136</v>
      </c>
    </row>
    <row r="157" spans="1:10" s="160" customFormat="1" x14ac:dyDescent="0.2">
      <c r="A157" s="178" t="s">
        <v>656</v>
      </c>
      <c r="B157" s="71">
        <v>213</v>
      </c>
      <c r="C157" s="72">
        <v>172</v>
      </c>
      <c r="D157" s="71">
        <v>715</v>
      </c>
      <c r="E157" s="72">
        <v>520</v>
      </c>
      <c r="F157" s="73"/>
      <c r="G157" s="71">
        <f>B157-C157</f>
        <v>41</v>
      </c>
      <c r="H157" s="72">
        <f>D157-E157</f>
        <v>195</v>
      </c>
      <c r="I157" s="37">
        <f>IF(C157=0, "-", IF(G157/C157&lt;10, G157/C157, "&gt;999%"))</f>
        <v>0.23837209302325582</v>
      </c>
      <c r="J157" s="38">
        <f>IF(E157=0, "-", IF(H157/E157&lt;10, H157/E157, "&gt;999%"))</f>
        <v>0.375</v>
      </c>
    </row>
    <row r="158" spans="1:10" x14ac:dyDescent="0.2">
      <c r="A158" s="177"/>
      <c r="B158" s="143"/>
      <c r="C158" s="144"/>
      <c r="D158" s="143"/>
      <c r="E158" s="144"/>
      <c r="F158" s="145"/>
      <c r="G158" s="143"/>
      <c r="H158" s="144"/>
      <c r="I158" s="151"/>
      <c r="J158" s="152"/>
    </row>
    <row r="159" spans="1:10" s="139" customFormat="1" x14ac:dyDescent="0.2">
      <c r="A159" s="159" t="s">
        <v>51</v>
      </c>
      <c r="B159" s="65"/>
      <c r="C159" s="66"/>
      <c r="D159" s="65"/>
      <c r="E159" s="66"/>
      <c r="F159" s="67"/>
      <c r="G159" s="65"/>
      <c r="H159" s="66"/>
      <c r="I159" s="20"/>
      <c r="J159" s="21"/>
    </row>
    <row r="160" spans="1:10" x14ac:dyDescent="0.2">
      <c r="A160" s="158" t="s">
        <v>437</v>
      </c>
      <c r="B160" s="65">
        <v>0</v>
      </c>
      <c r="C160" s="66">
        <v>39</v>
      </c>
      <c r="D160" s="65">
        <v>0</v>
      </c>
      <c r="E160" s="66">
        <v>167</v>
      </c>
      <c r="F160" s="67"/>
      <c r="G160" s="65">
        <f t="shared" ref="G160:G168" si="16">B160-C160</f>
        <v>-39</v>
      </c>
      <c r="H160" s="66">
        <f t="shared" ref="H160:H168" si="17">D160-E160</f>
        <v>-167</v>
      </c>
      <c r="I160" s="20">
        <f t="shared" ref="I160:I168" si="18">IF(C160=0, "-", IF(G160/C160&lt;10, G160/C160, "&gt;999%"))</f>
        <v>-1</v>
      </c>
      <c r="J160" s="21">
        <f t="shared" ref="J160:J168" si="19">IF(E160=0, "-", IF(H160/E160&lt;10, H160/E160, "&gt;999%"))</f>
        <v>-1</v>
      </c>
    </row>
    <row r="161" spans="1:10" x14ac:dyDescent="0.2">
      <c r="A161" s="158" t="s">
        <v>220</v>
      </c>
      <c r="B161" s="65">
        <v>0</v>
      </c>
      <c r="C161" s="66">
        <v>17</v>
      </c>
      <c r="D161" s="65">
        <v>0</v>
      </c>
      <c r="E161" s="66">
        <v>202</v>
      </c>
      <c r="F161" s="67"/>
      <c r="G161" s="65">
        <f t="shared" si="16"/>
        <v>-17</v>
      </c>
      <c r="H161" s="66">
        <f t="shared" si="17"/>
        <v>-202</v>
      </c>
      <c r="I161" s="20">
        <f t="shared" si="18"/>
        <v>-1</v>
      </c>
      <c r="J161" s="21">
        <f t="shared" si="19"/>
        <v>-1</v>
      </c>
    </row>
    <row r="162" spans="1:10" x14ac:dyDescent="0.2">
      <c r="A162" s="158" t="s">
        <v>514</v>
      </c>
      <c r="B162" s="65">
        <v>0</v>
      </c>
      <c r="C162" s="66">
        <v>18</v>
      </c>
      <c r="D162" s="65">
        <v>0</v>
      </c>
      <c r="E162" s="66">
        <v>167</v>
      </c>
      <c r="F162" s="67"/>
      <c r="G162" s="65">
        <f t="shared" si="16"/>
        <v>-18</v>
      </c>
      <c r="H162" s="66">
        <f t="shared" si="17"/>
        <v>-167</v>
      </c>
      <c r="I162" s="20">
        <f t="shared" si="18"/>
        <v>-1</v>
      </c>
      <c r="J162" s="21">
        <f t="shared" si="19"/>
        <v>-1</v>
      </c>
    </row>
    <row r="163" spans="1:10" x14ac:dyDescent="0.2">
      <c r="A163" s="158" t="s">
        <v>525</v>
      </c>
      <c r="B163" s="65">
        <v>0</v>
      </c>
      <c r="C163" s="66">
        <v>177</v>
      </c>
      <c r="D163" s="65">
        <v>0</v>
      </c>
      <c r="E163" s="66">
        <v>1427</v>
      </c>
      <c r="F163" s="67"/>
      <c r="G163" s="65">
        <f t="shared" si="16"/>
        <v>-177</v>
      </c>
      <c r="H163" s="66">
        <f t="shared" si="17"/>
        <v>-1427</v>
      </c>
      <c r="I163" s="20">
        <f t="shared" si="18"/>
        <v>-1</v>
      </c>
      <c r="J163" s="21">
        <f t="shared" si="19"/>
        <v>-1</v>
      </c>
    </row>
    <row r="164" spans="1:10" x14ac:dyDescent="0.2">
      <c r="A164" s="158" t="s">
        <v>272</v>
      </c>
      <c r="B164" s="65">
        <v>0</v>
      </c>
      <c r="C164" s="66">
        <v>3</v>
      </c>
      <c r="D164" s="65">
        <v>0</v>
      </c>
      <c r="E164" s="66">
        <v>31</v>
      </c>
      <c r="F164" s="67"/>
      <c r="G164" s="65">
        <f t="shared" si="16"/>
        <v>-3</v>
      </c>
      <c r="H164" s="66">
        <f t="shared" si="17"/>
        <v>-31</v>
      </c>
      <c r="I164" s="20">
        <f t="shared" si="18"/>
        <v>-1</v>
      </c>
      <c r="J164" s="21">
        <f t="shared" si="19"/>
        <v>-1</v>
      </c>
    </row>
    <row r="165" spans="1:10" x14ac:dyDescent="0.2">
      <c r="A165" s="158" t="s">
        <v>403</v>
      </c>
      <c r="B165" s="65">
        <v>0</v>
      </c>
      <c r="C165" s="66">
        <v>47</v>
      </c>
      <c r="D165" s="65">
        <v>0</v>
      </c>
      <c r="E165" s="66">
        <v>240</v>
      </c>
      <c r="F165" s="67"/>
      <c r="G165" s="65">
        <f t="shared" si="16"/>
        <v>-47</v>
      </c>
      <c r="H165" s="66">
        <f t="shared" si="17"/>
        <v>-240</v>
      </c>
      <c r="I165" s="20">
        <f t="shared" si="18"/>
        <v>-1</v>
      </c>
      <c r="J165" s="21">
        <f t="shared" si="19"/>
        <v>-1</v>
      </c>
    </row>
    <row r="166" spans="1:10" x14ac:dyDescent="0.2">
      <c r="A166" s="158" t="s">
        <v>438</v>
      </c>
      <c r="B166" s="65">
        <v>0</v>
      </c>
      <c r="C166" s="66">
        <v>56</v>
      </c>
      <c r="D166" s="65">
        <v>0</v>
      </c>
      <c r="E166" s="66">
        <v>240</v>
      </c>
      <c r="F166" s="67"/>
      <c r="G166" s="65">
        <f t="shared" si="16"/>
        <v>-56</v>
      </c>
      <c r="H166" s="66">
        <f t="shared" si="17"/>
        <v>-240</v>
      </c>
      <c r="I166" s="20">
        <f t="shared" si="18"/>
        <v>-1</v>
      </c>
      <c r="J166" s="21">
        <f t="shared" si="19"/>
        <v>-1</v>
      </c>
    </row>
    <row r="167" spans="1:10" x14ac:dyDescent="0.2">
      <c r="A167" s="158" t="s">
        <v>355</v>
      </c>
      <c r="B167" s="65">
        <v>0</v>
      </c>
      <c r="C167" s="66">
        <v>59</v>
      </c>
      <c r="D167" s="65">
        <v>0</v>
      </c>
      <c r="E167" s="66">
        <v>398</v>
      </c>
      <c r="F167" s="67"/>
      <c r="G167" s="65">
        <f t="shared" si="16"/>
        <v>-59</v>
      </c>
      <c r="H167" s="66">
        <f t="shared" si="17"/>
        <v>-398</v>
      </c>
      <c r="I167" s="20">
        <f t="shared" si="18"/>
        <v>-1</v>
      </c>
      <c r="J167" s="21">
        <f t="shared" si="19"/>
        <v>-1</v>
      </c>
    </row>
    <row r="168" spans="1:10" s="160" customFormat="1" x14ac:dyDescent="0.2">
      <c r="A168" s="178" t="s">
        <v>657</v>
      </c>
      <c r="B168" s="71">
        <v>0</v>
      </c>
      <c r="C168" s="72">
        <v>416</v>
      </c>
      <c r="D168" s="71">
        <v>0</v>
      </c>
      <c r="E168" s="72">
        <v>2872</v>
      </c>
      <c r="F168" s="73"/>
      <c r="G168" s="71">
        <f t="shared" si="16"/>
        <v>-416</v>
      </c>
      <c r="H168" s="72">
        <f t="shared" si="17"/>
        <v>-2872</v>
      </c>
      <c r="I168" s="37">
        <f t="shared" si="18"/>
        <v>-1</v>
      </c>
      <c r="J168" s="38">
        <f t="shared" si="19"/>
        <v>-1</v>
      </c>
    </row>
    <row r="169" spans="1:10" x14ac:dyDescent="0.2">
      <c r="A169" s="177"/>
      <c r="B169" s="143"/>
      <c r="C169" s="144"/>
      <c r="D169" s="143"/>
      <c r="E169" s="144"/>
      <c r="F169" s="145"/>
      <c r="G169" s="143"/>
      <c r="H169" s="144"/>
      <c r="I169" s="151"/>
      <c r="J169" s="152"/>
    </row>
    <row r="170" spans="1:10" s="139" customFormat="1" x14ac:dyDescent="0.2">
      <c r="A170" s="159" t="s">
        <v>52</v>
      </c>
      <c r="B170" s="65"/>
      <c r="C170" s="66"/>
      <c r="D170" s="65"/>
      <c r="E170" s="66"/>
      <c r="F170" s="67"/>
      <c r="G170" s="65"/>
      <c r="H170" s="66"/>
      <c r="I170" s="20"/>
      <c r="J170" s="21"/>
    </row>
    <row r="171" spans="1:10" x14ac:dyDescent="0.2">
      <c r="A171" s="158" t="s">
        <v>247</v>
      </c>
      <c r="B171" s="65">
        <v>0</v>
      </c>
      <c r="C171" s="66">
        <v>5</v>
      </c>
      <c r="D171" s="65">
        <v>6</v>
      </c>
      <c r="E171" s="66">
        <v>15</v>
      </c>
      <c r="F171" s="67"/>
      <c r="G171" s="65">
        <f t="shared" ref="G171:G178" si="20">B171-C171</f>
        <v>-5</v>
      </c>
      <c r="H171" s="66">
        <f t="shared" ref="H171:H178" si="21">D171-E171</f>
        <v>-9</v>
      </c>
      <c r="I171" s="20">
        <f t="shared" ref="I171:I178" si="22">IF(C171=0, "-", IF(G171/C171&lt;10, G171/C171, "&gt;999%"))</f>
        <v>-1</v>
      </c>
      <c r="J171" s="21">
        <f t="shared" ref="J171:J178" si="23">IF(E171=0, "-", IF(H171/E171&lt;10, H171/E171, "&gt;999%"))</f>
        <v>-0.6</v>
      </c>
    </row>
    <row r="172" spans="1:10" x14ac:dyDescent="0.2">
      <c r="A172" s="158" t="s">
        <v>201</v>
      </c>
      <c r="B172" s="65">
        <v>0</v>
      </c>
      <c r="C172" s="66">
        <v>5</v>
      </c>
      <c r="D172" s="65">
        <v>0</v>
      </c>
      <c r="E172" s="66">
        <v>22</v>
      </c>
      <c r="F172" s="67"/>
      <c r="G172" s="65">
        <f t="shared" si="20"/>
        <v>-5</v>
      </c>
      <c r="H172" s="66">
        <f t="shared" si="21"/>
        <v>-22</v>
      </c>
      <c r="I172" s="20">
        <f t="shared" si="22"/>
        <v>-1</v>
      </c>
      <c r="J172" s="21">
        <f t="shared" si="23"/>
        <v>-1</v>
      </c>
    </row>
    <row r="173" spans="1:10" x14ac:dyDescent="0.2">
      <c r="A173" s="158" t="s">
        <v>221</v>
      </c>
      <c r="B173" s="65">
        <v>19</v>
      </c>
      <c r="C173" s="66">
        <v>155</v>
      </c>
      <c r="D173" s="65">
        <v>362</v>
      </c>
      <c r="E173" s="66">
        <v>782</v>
      </c>
      <c r="F173" s="67"/>
      <c r="G173" s="65">
        <f t="shared" si="20"/>
        <v>-136</v>
      </c>
      <c r="H173" s="66">
        <f t="shared" si="21"/>
        <v>-420</v>
      </c>
      <c r="I173" s="20">
        <f t="shared" si="22"/>
        <v>-0.8774193548387097</v>
      </c>
      <c r="J173" s="21">
        <f t="shared" si="23"/>
        <v>-0.53708439897698212</v>
      </c>
    </row>
    <row r="174" spans="1:10" x14ac:dyDescent="0.2">
      <c r="A174" s="158" t="s">
        <v>404</v>
      </c>
      <c r="B174" s="65">
        <v>47</v>
      </c>
      <c r="C174" s="66">
        <v>272</v>
      </c>
      <c r="D174" s="65">
        <v>792</v>
      </c>
      <c r="E174" s="66">
        <v>1070</v>
      </c>
      <c r="F174" s="67"/>
      <c r="G174" s="65">
        <f t="shared" si="20"/>
        <v>-225</v>
      </c>
      <c r="H174" s="66">
        <f t="shared" si="21"/>
        <v>-278</v>
      </c>
      <c r="I174" s="20">
        <f t="shared" si="22"/>
        <v>-0.82720588235294112</v>
      </c>
      <c r="J174" s="21">
        <f t="shared" si="23"/>
        <v>-0.25981308411214954</v>
      </c>
    </row>
    <row r="175" spans="1:10" x14ac:dyDescent="0.2">
      <c r="A175" s="158" t="s">
        <v>369</v>
      </c>
      <c r="B175" s="65">
        <v>86</v>
      </c>
      <c r="C175" s="66">
        <v>205</v>
      </c>
      <c r="D175" s="65">
        <v>686</v>
      </c>
      <c r="E175" s="66">
        <v>879</v>
      </c>
      <c r="F175" s="67"/>
      <c r="G175" s="65">
        <f t="shared" si="20"/>
        <v>-119</v>
      </c>
      <c r="H175" s="66">
        <f t="shared" si="21"/>
        <v>-193</v>
      </c>
      <c r="I175" s="20">
        <f t="shared" si="22"/>
        <v>-0.58048780487804874</v>
      </c>
      <c r="J175" s="21">
        <f t="shared" si="23"/>
        <v>-0.21956769055745165</v>
      </c>
    </row>
    <row r="176" spans="1:10" x14ac:dyDescent="0.2">
      <c r="A176" s="158" t="s">
        <v>202</v>
      </c>
      <c r="B176" s="65">
        <v>3</v>
      </c>
      <c r="C176" s="66">
        <v>18</v>
      </c>
      <c r="D176" s="65">
        <v>103</v>
      </c>
      <c r="E176" s="66">
        <v>272</v>
      </c>
      <c r="F176" s="67"/>
      <c r="G176" s="65">
        <f t="shared" si="20"/>
        <v>-15</v>
      </c>
      <c r="H176" s="66">
        <f t="shared" si="21"/>
        <v>-169</v>
      </c>
      <c r="I176" s="20">
        <f t="shared" si="22"/>
        <v>-0.83333333333333337</v>
      </c>
      <c r="J176" s="21">
        <f t="shared" si="23"/>
        <v>-0.62132352941176472</v>
      </c>
    </row>
    <row r="177" spans="1:10" x14ac:dyDescent="0.2">
      <c r="A177" s="158" t="s">
        <v>299</v>
      </c>
      <c r="B177" s="65">
        <v>34</v>
      </c>
      <c r="C177" s="66">
        <v>26</v>
      </c>
      <c r="D177" s="65">
        <v>137</v>
      </c>
      <c r="E177" s="66">
        <v>106</v>
      </c>
      <c r="F177" s="67"/>
      <c r="G177" s="65">
        <f t="shared" si="20"/>
        <v>8</v>
      </c>
      <c r="H177" s="66">
        <f t="shared" si="21"/>
        <v>31</v>
      </c>
      <c r="I177" s="20">
        <f t="shared" si="22"/>
        <v>0.30769230769230771</v>
      </c>
      <c r="J177" s="21">
        <f t="shared" si="23"/>
        <v>0.29245283018867924</v>
      </c>
    </row>
    <row r="178" spans="1:10" s="160" customFormat="1" x14ac:dyDescent="0.2">
      <c r="A178" s="178" t="s">
        <v>658</v>
      </c>
      <c r="B178" s="71">
        <v>189</v>
      </c>
      <c r="C178" s="72">
        <v>686</v>
      </c>
      <c r="D178" s="71">
        <v>2086</v>
      </c>
      <c r="E178" s="72">
        <v>3146</v>
      </c>
      <c r="F178" s="73"/>
      <c r="G178" s="71">
        <f t="shared" si="20"/>
        <v>-497</v>
      </c>
      <c r="H178" s="72">
        <f t="shared" si="21"/>
        <v>-1060</v>
      </c>
      <c r="I178" s="37">
        <f t="shared" si="22"/>
        <v>-0.72448979591836737</v>
      </c>
      <c r="J178" s="38">
        <f t="shared" si="23"/>
        <v>-0.33693579148124603</v>
      </c>
    </row>
    <row r="179" spans="1:10" x14ac:dyDescent="0.2">
      <c r="A179" s="177"/>
      <c r="B179" s="143"/>
      <c r="C179" s="144"/>
      <c r="D179" s="143"/>
      <c r="E179" s="144"/>
      <c r="F179" s="145"/>
      <c r="G179" s="143"/>
      <c r="H179" s="144"/>
      <c r="I179" s="151"/>
      <c r="J179" s="152"/>
    </row>
    <row r="180" spans="1:10" s="139" customFormat="1" x14ac:dyDescent="0.2">
      <c r="A180" s="159" t="s">
        <v>53</v>
      </c>
      <c r="B180" s="65"/>
      <c r="C180" s="66"/>
      <c r="D180" s="65"/>
      <c r="E180" s="66"/>
      <c r="F180" s="67"/>
      <c r="G180" s="65"/>
      <c r="H180" s="66"/>
      <c r="I180" s="20"/>
      <c r="J180" s="21"/>
    </row>
    <row r="181" spans="1:10" x14ac:dyDescent="0.2">
      <c r="A181" s="158" t="s">
        <v>203</v>
      </c>
      <c r="B181" s="65">
        <v>0</v>
      </c>
      <c r="C181" s="66">
        <v>0</v>
      </c>
      <c r="D181" s="65">
        <v>0</v>
      </c>
      <c r="E181" s="66">
        <v>5</v>
      </c>
      <c r="F181" s="67"/>
      <c r="G181" s="65">
        <f t="shared" ref="G181:G194" si="24">B181-C181</f>
        <v>0</v>
      </c>
      <c r="H181" s="66">
        <f t="shared" ref="H181:H194" si="25">D181-E181</f>
        <v>-5</v>
      </c>
      <c r="I181" s="20" t="str">
        <f t="shared" ref="I181:I194" si="26">IF(C181=0, "-", IF(G181/C181&lt;10, G181/C181, "&gt;999%"))</f>
        <v>-</v>
      </c>
      <c r="J181" s="21">
        <f t="shared" ref="J181:J194" si="27">IF(E181=0, "-", IF(H181/E181&lt;10, H181/E181, "&gt;999%"))</f>
        <v>-1</v>
      </c>
    </row>
    <row r="182" spans="1:10" x14ac:dyDescent="0.2">
      <c r="A182" s="158" t="s">
        <v>222</v>
      </c>
      <c r="B182" s="65">
        <v>0</v>
      </c>
      <c r="C182" s="66">
        <v>58</v>
      </c>
      <c r="D182" s="65">
        <v>0</v>
      </c>
      <c r="E182" s="66">
        <v>222</v>
      </c>
      <c r="F182" s="67"/>
      <c r="G182" s="65">
        <f t="shared" si="24"/>
        <v>-58</v>
      </c>
      <c r="H182" s="66">
        <f t="shared" si="25"/>
        <v>-222</v>
      </c>
      <c r="I182" s="20">
        <f t="shared" si="26"/>
        <v>-1</v>
      </c>
      <c r="J182" s="21">
        <f t="shared" si="27"/>
        <v>-1</v>
      </c>
    </row>
    <row r="183" spans="1:10" x14ac:dyDescent="0.2">
      <c r="A183" s="158" t="s">
        <v>223</v>
      </c>
      <c r="B183" s="65">
        <v>464</v>
      </c>
      <c r="C183" s="66">
        <v>474</v>
      </c>
      <c r="D183" s="65">
        <v>2990</v>
      </c>
      <c r="E183" s="66">
        <v>2060</v>
      </c>
      <c r="F183" s="67"/>
      <c r="G183" s="65">
        <f t="shared" si="24"/>
        <v>-10</v>
      </c>
      <c r="H183" s="66">
        <f t="shared" si="25"/>
        <v>930</v>
      </c>
      <c r="I183" s="20">
        <f t="shared" si="26"/>
        <v>-2.1097046413502109E-2</v>
      </c>
      <c r="J183" s="21">
        <f t="shared" si="27"/>
        <v>0.45145631067961167</v>
      </c>
    </row>
    <row r="184" spans="1:10" x14ac:dyDescent="0.2">
      <c r="A184" s="158" t="s">
        <v>503</v>
      </c>
      <c r="B184" s="65">
        <v>82</v>
      </c>
      <c r="C184" s="66">
        <v>113</v>
      </c>
      <c r="D184" s="65">
        <v>430</v>
      </c>
      <c r="E184" s="66">
        <v>312</v>
      </c>
      <c r="F184" s="67"/>
      <c r="G184" s="65">
        <f t="shared" si="24"/>
        <v>-31</v>
      </c>
      <c r="H184" s="66">
        <f t="shared" si="25"/>
        <v>118</v>
      </c>
      <c r="I184" s="20">
        <f t="shared" si="26"/>
        <v>-0.27433628318584069</v>
      </c>
      <c r="J184" s="21">
        <f t="shared" si="27"/>
        <v>0.37820512820512819</v>
      </c>
    </row>
    <row r="185" spans="1:10" x14ac:dyDescent="0.2">
      <c r="A185" s="158" t="s">
        <v>300</v>
      </c>
      <c r="B185" s="65">
        <v>2</v>
      </c>
      <c r="C185" s="66">
        <v>12</v>
      </c>
      <c r="D185" s="65">
        <v>55</v>
      </c>
      <c r="E185" s="66">
        <v>51</v>
      </c>
      <c r="F185" s="67"/>
      <c r="G185" s="65">
        <f t="shared" si="24"/>
        <v>-10</v>
      </c>
      <c r="H185" s="66">
        <f t="shared" si="25"/>
        <v>4</v>
      </c>
      <c r="I185" s="20">
        <f t="shared" si="26"/>
        <v>-0.83333333333333337</v>
      </c>
      <c r="J185" s="21">
        <f t="shared" si="27"/>
        <v>7.8431372549019607E-2</v>
      </c>
    </row>
    <row r="186" spans="1:10" x14ac:dyDescent="0.2">
      <c r="A186" s="158" t="s">
        <v>224</v>
      </c>
      <c r="B186" s="65">
        <v>6</v>
      </c>
      <c r="C186" s="66">
        <v>8</v>
      </c>
      <c r="D186" s="65">
        <v>23</v>
      </c>
      <c r="E186" s="66">
        <v>44</v>
      </c>
      <c r="F186" s="67"/>
      <c r="G186" s="65">
        <f t="shared" si="24"/>
        <v>-2</v>
      </c>
      <c r="H186" s="66">
        <f t="shared" si="25"/>
        <v>-21</v>
      </c>
      <c r="I186" s="20">
        <f t="shared" si="26"/>
        <v>-0.25</v>
      </c>
      <c r="J186" s="21">
        <f t="shared" si="27"/>
        <v>-0.47727272727272729</v>
      </c>
    </row>
    <row r="187" spans="1:10" x14ac:dyDescent="0.2">
      <c r="A187" s="158" t="s">
        <v>370</v>
      </c>
      <c r="B187" s="65">
        <v>387</v>
      </c>
      <c r="C187" s="66">
        <v>370</v>
      </c>
      <c r="D187" s="65">
        <v>2366</v>
      </c>
      <c r="E187" s="66">
        <v>1296</v>
      </c>
      <c r="F187" s="67"/>
      <c r="G187" s="65">
        <f t="shared" si="24"/>
        <v>17</v>
      </c>
      <c r="H187" s="66">
        <f t="shared" si="25"/>
        <v>1070</v>
      </c>
      <c r="I187" s="20">
        <f t="shared" si="26"/>
        <v>4.5945945945945948E-2</v>
      </c>
      <c r="J187" s="21">
        <f t="shared" si="27"/>
        <v>0.82561728395061729</v>
      </c>
    </row>
    <row r="188" spans="1:10" x14ac:dyDescent="0.2">
      <c r="A188" s="158" t="s">
        <v>439</v>
      </c>
      <c r="B188" s="65">
        <v>72</v>
      </c>
      <c r="C188" s="66">
        <v>0</v>
      </c>
      <c r="D188" s="65">
        <v>335</v>
      </c>
      <c r="E188" s="66">
        <v>0</v>
      </c>
      <c r="F188" s="67"/>
      <c r="G188" s="65">
        <f t="shared" si="24"/>
        <v>72</v>
      </c>
      <c r="H188" s="66">
        <f t="shared" si="25"/>
        <v>335</v>
      </c>
      <c r="I188" s="20" t="str">
        <f t="shared" si="26"/>
        <v>-</v>
      </c>
      <c r="J188" s="21" t="str">
        <f t="shared" si="27"/>
        <v>-</v>
      </c>
    </row>
    <row r="189" spans="1:10" x14ac:dyDescent="0.2">
      <c r="A189" s="158" t="s">
        <v>440</v>
      </c>
      <c r="B189" s="65">
        <v>73</v>
      </c>
      <c r="C189" s="66">
        <v>91</v>
      </c>
      <c r="D189" s="65">
        <v>633</v>
      </c>
      <c r="E189" s="66">
        <v>446</v>
      </c>
      <c r="F189" s="67"/>
      <c r="G189" s="65">
        <f t="shared" si="24"/>
        <v>-18</v>
      </c>
      <c r="H189" s="66">
        <f t="shared" si="25"/>
        <v>187</v>
      </c>
      <c r="I189" s="20">
        <f t="shared" si="26"/>
        <v>-0.19780219780219779</v>
      </c>
      <c r="J189" s="21">
        <f t="shared" si="27"/>
        <v>0.41928251121076232</v>
      </c>
    </row>
    <row r="190" spans="1:10" x14ac:dyDescent="0.2">
      <c r="A190" s="158" t="s">
        <v>248</v>
      </c>
      <c r="B190" s="65">
        <v>47</v>
      </c>
      <c r="C190" s="66">
        <v>0</v>
      </c>
      <c r="D190" s="65">
        <v>47</v>
      </c>
      <c r="E190" s="66">
        <v>0</v>
      </c>
      <c r="F190" s="67"/>
      <c r="G190" s="65">
        <f t="shared" si="24"/>
        <v>47</v>
      </c>
      <c r="H190" s="66">
        <f t="shared" si="25"/>
        <v>47</v>
      </c>
      <c r="I190" s="20" t="str">
        <f t="shared" si="26"/>
        <v>-</v>
      </c>
      <c r="J190" s="21" t="str">
        <f t="shared" si="27"/>
        <v>-</v>
      </c>
    </row>
    <row r="191" spans="1:10" x14ac:dyDescent="0.2">
      <c r="A191" s="158" t="s">
        <v>405</v>
      </c>
      <c r="B191" s="65">
        <v>313</v>
      </c>
      <c r="C191" s="66">
        <v>518</v>
      </c>
      <c r="D191" s="65">
        <v>1550</v>
      </c>
      <c r="E191" s="66">
        <v>1595</v>
      </c>
      <c r="F191" s="67"/>
      <c r="G191" s="65">
        <f t="shared" si="24"/>
        <v>-205</v>
      </c>
      <c r="H191" s="66">
        <f t="shared" si="25"/>
        <v>-45</v>
      </c>
      <c r="I191" s="20">
        <f t="shared" si="26"/>
        <v>-0.39575289575289574</v>
      </c>
      <c r="J191" s="21">
        <f t="shared" si="27"/>
        <v>-2.8213166144200628E-2</v>
      </c>
    </row>
    <row r="192" spans="1:10" x14ac:dyDescent="0.2">
      <c r="A192" s="158" t="s">
        <v>316</v>
      </c>
      <c r="B192" s="65">
        <v>0</v>
      </c>
      <c r="C192" s="66">
        <v>16</v>
      </c>
      <c r="D192" s="65">
        <v>20</v>
      </c>
      <c r="E192" s="66">
        <v>61</v>
      </c>
      <c r="F192" s="67"/>
      <c r="G192" s="65">
        <f t="shared" si="24"/>
        <v>-16</v>
      </c>
      <c r="H192" s="66">
        <f t="shared" si="25"/>
        <v>-41</v>
      </c>
      <c r="I192" s="20">
        <f t="shared" si="26"/>
        <v>-1</v>
      </c>
      <c r="J192" s="21">
        <f t="shared" si="27"/>
        <v>-0.67213114754098358</v>
      </c>
    </row>
    <row r="193" spans="1:10" x14ac:dyDescent="0.2">
      <c r="A193" s="158" t="s">
        <v>356</v>
      </c>
      <c r="B193" s="65">
        <v>205</v>
      </c>
      <c r="C193" s="66">
        <v>79</v>
      </c>
      <c r="D193" s="65">
        <v>865</v>
      </c>
      <c r="E193" s="66">
        <v>404</v>
      </c>
      <c r="F193" s="67"/>
      <c r="G193" s="65">
        <f t="shared" si="24"/>
        <v>126</v>
      </c>
      <c r="H193" s="66">
        <f t="shared" si="25"/>
        <v>461</v>
      </c>
      <c r="I193" s="20">
        <f t="shared" si="26"/>
        <v>1.5949367088607596</v>
      </c>
      <c r="J193" s="21">
        <f t="shared" si="27"/>
        <v>1.141089108910891</v>
      </c>
    </row>
    <row r="194" spans="1:10" s="160" customFormat="1" x14ac:dyDescent="0.2">
      <c r="A194" s="178" t="s">
        <v>659</v>
      </c>
      <c r="B194" s="71">
        <v>1651</v>
      </c>
      <c r="C194" s="72">
        <v>1739</v>
      </c>
      <c r="D194" s="71">
        <v>9314</v>
      </c>
      <c r="E194" s="72">
        <v>6496</v>
      </c>
      <c r="F194" s="73"/>
      <c r="G194" s="71">
        <f t="shared" si="24"/>
        <v>-88</v>
      </c>
      <c r="H194" s="72">
        <f t="shared" si="25"/>
        <v>2818</v>
      </c>
      <c r="I194" s="37">
        <f t="shared" si="26"/>
        <v>-5.0603795284646348E-2</v>
      </c>
      <c r="J194" s="38">
        <f t="shared" si="27"/>
        <v>0.4338054187192118</v>
      </c>
    </row>
    <row r="195" spans="1:10" x14ac:dyDescent="0.2">
      <c r="A195" s="177"/>
      <c r="B195" s="143"/>
      <c r="C195" s="144"/>
      <c r="D195" s="143"/>
      <c r="E195" s="144"/>
      <c r="F195" s="145"/>
      <c r="G195" s="143"/>
      <c r="H195" s="144"/>
      <c r="I195" s="151"/>
      <c r="J195" s="152"/>
    </row>
    <row r="196" spans="1:10" s="139" customFormat="1" x14ac:dyDescent="0.2">
      <c r="A196" s="159" t="s">
        <v>54</v>
      </c>
      <c r="B196" s="65"/>
      <c r="C196" s="66"/>
      <c r="D196" s="65"/>
      <c r="E196" s="66"/>
      <c r="F196" s="67"/>
      <c r="G196" s="65"/>
      <c r="H196" s="66"/>
      <c r="I196" s="20"/>
      <c r="J196" s="21"/>
    </row>
    <row r="197" spans="1:10" x14ac:dyDescent="0.2">
      <c r="A197" s="158" t="s">
        <v>544</v>
      </c>
      <c r="B197" s="65">
        <v>6</v>
      </c>
      <c r="C197" s="66">
        <v>2</v>
      </c>
      <c r="D197" s="65">
        <v>28</v>
      </c>
      <c r="E197" s="66">
        <v>7</v>
      </c>
      <c r="F197" s="67"/>
      <c r="G197" s="65">
        <f t="shared" ref="G197:G202" si="28">B197-C197</f>
        <v>4</v>
      </c>
      <c r="H197" s="66">
        <f t="shared" ref="H197:H202" si="29">D197-E197</f>
        <v>21</v>
      </c>
      <c r="I197" s="20">
        <f t="shared" ref="I197:I202" si="30">IF(C197=0, "-", IF(G197/C197&lt;10, G197/C197, "&gt;999%"))</f>
        <v>2</v>
      </c>
      <c r="J197" s="21">
        <f t="shared" ref="J197:J202" si="31">IF(E197=0, "-", IF(H197/E197&lt;10, H197/E197, "&gt;999%"))</f>
        <v>3</v>
      </c>
    </row>
    <row r="198" spans="1:10" x14ac:dyDescent="0.2">
      <c r="A198" s="158" t="s">
        <v>545</v>
      </c>
      <c r="B198" s="65">
        <v>1</v>
      </c>
      <c r="C198" s="66">
        <v>0</v>
      </c>
      <c r="D198" s="65">
        <v>5</v>
      </c>
      <c r="E198" s="66">
        <v>4</v>
      </c>
      <c r="F198" s="67"/>
      <c r="G198" s="65">
        <f t="shared" si="28"/>
        <v>1</v>
      </c>
      <c r="H198" s="66">
        <f t="shared" si="29"/>
        <v>1</v>
      </c>
      <c r="I198" s="20" t="str">
        <f t="shared" si="30"/>
        <v>-</v>
      </c>
      <c r="J198" s="21">
        <f t="shared" si="31"/>
        <v>0.25</v>
      </c>
    </row>
    <row r="199" spans="1:10" x14ac:dyDescent="0.2">
      <c r="A199" s="158" t="s">
        <v>558</v>
      </c>
      <c r="B199" s="65">
        <v>2</v>
      </c>
      <c r="C199" s="66">
        <v>0</v>
      </c>
      <c r="D199" s="65">
        <v>6</v>
      </c>
      <c r="E199" s="66">
        <v>0</v>
      </c>
      <c r="F199" s="67"/>
      <c r="G199" s="65">
        <f t="shared" si="28"/>
        <v>2</v>
      </c>
      <c r="H199" s="66">
        <f t="shared" si="29"/>
        <v>6</v>
      </c>
      <c r="I199" s="20" t="str">
        <f t="shared" si="30"/>
        <v>-</v>
      </c>
      <c r="J199" s="21" t="str">
        <f t="shared" si="31"/>
        <v>-</v>
      </c>
    </row>
    <row r="200" spans="1:10" x14ac:dyDescent="0.2">
      <c r="A200" s="158" t="s">
        <v>546</v>
      </c>
      <c r="B200" s="65">
        <v>0</v>
      </c>
      <c r="C200" s="66">
        <v>0</v>
      </c>
      <c r="D200" s="65">
        <v>1</v>
      </c>
      <c r="E200" s="66">
        <v>0</v>
      </c>
      <c r="F200" s="67"/>
      <c r="G200" s="65">
        <f t="shared" si="28"/>
        <v>0</v>
      </c>
      <c r="H200" s="66">
        <f t="shared" si="29"/>
        <v>1</v>
      </c>
      <c r="I200" s="20" t="str">
        <f t="shared" si="30"/>
        <v>-</v>
      </c>
      <c r="J200" s="21" t="str">
        <f t="shared" si="31"/>
        <v>-</v>
      </c>
    </row>
    <row r="201" spans="1:10" x14ac:dyDescent="0.2">
      <c r="A201" s="158" t="s">
        <v>559</v>
      </c>
      <c r="B201" s="65">
        <v>1</v>
      </c>
      <c r="C201" s="66">
        <v>0</v>
      </c>
      <c r="D201" s="65">
        <v>1</v>
      </c>
      <c r="E201" s="66">
        <v>0</v>
      </c>
      <c r="F201" s="67"/>
      <c r="G201" s="65">
        <f t="shared" si="28"/>
        <v>1</v>
      </c>
      <c r="H201" s="66">
        <f t="shared" si="29"/>
        <v>1</v>
      </c>
      <c r="I201" s="20" t="str">
        <f t="shared" si="30"/>
        <v>-</v>
      </c>
      <c r="J201" s="21" t="str">
        <f t="shared" si="31"/>
        <v>-</v>
      </c>
    </row>
    <row r="202" spans="1:10" s="160" customFormat="1" x14ac:dyDescent="0.2">
      <c r="A202" s="178" t="s">
        <v>660</v>
      </c>
      <c r="B202" s="71">
        <v>10</v>
      </c>
      <c r="C202" s="72">
        <v>2</v>
      </c>
      <c r="D202" s="71">
        <v>41</v>
      </c>
      <c r="E202" s="72">
        <v>11</v>
      </c>
      <c r="F202" s="73"/>
      <c r="G202" s="71">
        <f t="shared" si="28"/>
        <v>8</v>
      </c>
      <c r="H202" s="72">
        <f t="shared" si="29"/>
        <v>30</v>
      </c>
      <c r="I202" s="37">
        <f t="shared" si="30"/>
        <v>4</v>
      </c>
      <c r="J202" s="38">
        <f t="shared" si="31"/>
        <v>2.7272727272727271</v>
      </c>
    </row>
    <row r="203" spans="1:10" x14ac:dyDescent="0.2">
      <c r="A203" s="177"/>
      <c r="B203" s="143"/>
      <c r="C203" s="144"/>
      <c r="D203" s="143"/>
      <c r="E203" s="144"/>
      <c r="F203" s="145"/>
      <c r="G203" s="143"/>
      <c r="H203" s="144"/>
      <c r="I203" s="151"/>
      <c r="J203" s="152"/>
    </row>
    <row r="204" spans="1:10" s="139" customFormat="1" x14ac:dyDescent="0.2">
      <c r="A204" s="159" t="s">
        <v>55</v>
      </c>
      <c r="B204" s="65"/>
      <c r="C204" s="66"/>
      <c r="D204" s="65"/>
      <c r="E204" s="66"/>
      <c r="F204" s="67"/>
      <c r="G204" s="65"/>
      <c r="H204" s="66"/>
      <c r="I204" s="20"/>
      <c r="J204" s="21"/>
    </row>
    <row r="205" spans="1:10" x14ac:dyDescent="0.2">
      <c r="A205" s="158" t="s">
        <v>393</v>
      </c>
      <c r="B205" s="65">
        <v>0</v>
      </c>
      <c r="C205" s="66">
        <v>0</v>
      </c>
      <c r="D205" s="65">
        <v>0</v>
      </c>
      <c r="E205" s="66">
        <v>1</v>
      </c>
      <c r="F205" s="67"/>
      <c r="G205" s="65">
        <f>B205-C205</f>
        <v>0</v>
      </c>
      <c r="H205" s="66">
        <f>D205-E205</f>
        <v>-1</v>
      </c>
      <c r="I205" s="20" t="str">
        <f>IF(C205=0, "-", IF(G205/C205&lt;10, G205/C205, "&gt;999%"))</f>
        <v>-</v>
      </c>
      <c r="J205" s="21">
        <f>IF(E205=0, "-", IF(H205/E205&lt;10, H205/E205, "&gt;999%"))</f>
        <v>-1</v>
      </c>
    </row>
    <row r="206" spans="1:10" x14ac:dyDescent="0.2">
      <c r="A206" s="158" t="s">
        <v>263</v>
      </c>
      <c r="B206" s="65">
        <v>0</v>
      </c>
      <c r="C206" s="66">
        <v>0</v>
      </c>
      <c r="D206" s="65">
        <v>0</v>
      </c>
      <c r="E206" s="66">
        <v>2</v>
      </c>
      <c r="F206" s="67"/>
      <c r="G206" s="65">
        <f>B206-C206</f>
        <v>0</v>
      </c>
      <c r="H206" s="66">
        <f>D206-E206</f>
        <v>-2</v>
      </c>
      <c r="I206" s="20" t="str">
        <f>IF(C206=0, "-", IF(G206/C206&lt;10, G206/C206, "&gt;999%"))</f>
        <v>-</v>
      </c>
      <c r="J206" s="21">
        <f>IF(E206=0, "-", IF(H206/E206&lt;10, H206/E206, "&gt;999%"))</f>
        <v>-1</v>
      </c>
    </row>
    <row r="207" spans="1:10" s="160" customFormat="1" x14ac:dyDescent="0.2">
      <c r="A207" s="178" t="s">
        <v>661</v>
      </c>
      <c r="B207" s="71">
        <v>0</v>
      </c>
      <c r="C207" s="72">
        <v>0</v>
      </c>
      <c r="D207" s="71">
        <v>0</v>
      </c>
      <c r="E207" s="72">
        <v>3</v>
      </c>
      <c r="F207" s="73"/>
      <c r="G207" s="71">
        <f>B207-C207</f>
        <v>0</v>
      </c>
      <c r="H207" s="72">
        <f>D207-E207</f>
        <v>-3</v>
      </c>
      <c r="I207" s="37" t="str">
        <f>IF(C207=0, "-", IF(G207/C207&lt;10, G207/C207, "&gt;999%"))</f>
        <v>-</v>
      </c>
      <c r="J207" s="38">
        <f>IF(E207=0, "-", IF(H207/E207&lt;10, H207/E207, "&gt;999%"))</f>
        <v>-1</v>
      </c>
    </row>
    <row r="208" spans="1:10" x14ac:dyDescent="0.2">
      <c r="A208" s="177"/>
      <c r="B208" s="143"/>
      <c r="C208" s="144"/>
      <c r="D208" s="143"/>
      <c r="E208" s="144"/>
      <c r="F208" s="145"/>
      <c r="G208" s="143"/>
      <c r="H208" s="144"/>
      <c r="I208" s="151"/>
      <c r="J208" s="152"/>
    </row>
    <row r="209" spans="1:10" s="139" customFormat="1" x14ac:dyDescent="0.2">
      <c r="A209" s="159" t="s">
        <v>56</v>
      </c>
      <c r="B209" s="65"/>
      <c r="C209" s="66"/>
      <c r="D209" s="65"/>
      <c r="E209" s="66"/>
      <c r="F209" s="67"/>
      <c r="G209" s="65"/>
      <c r="H209" s="66"/>
      <c r="I209" s="20"/>
      <c r="J209" s="21"/>
    </row>
    <row r="210" spans="1:10" x14ac:dyDescent="0.2">
      <c r="A210" s="158" t="s">
        <v>56</v>
      </c>
      <c r="B210" s="65">
        <v>2</v>
      </c>
      <c r="C210" s="66">
        <v>1</v>
      </c>
      <c r="D210" s="65">
        <v>3</v>
      </c>
      <c r="E210" s="66">
        <v>2</v>
      </c>
      <c r="F210" s="67"/>
      <c r="G210" s="65">
        <f>B210-C210</f>
        <v>1</v>
      </c>
      <c r="H210" s="66">
        <f>D210-E210</f>
        <v>1</v>
      </c>
      <c r="I210" s="20">
        <f>IF(C210=0, "-", IF(G210/C210&lt;10, G210/C210, "&gt;999%"))</f>
        <v>1</v>
      </c>
      <c r="J210" s="21">
        <f>IF(E210=0, "-", IF(H210/E210&lt;10, H210/E210, "&gt;999%"))</f>
        <v>0.5</v>
      </c>
    </row>
    <row r="211" spans="1:10" s="160" customFormat="1" x14ac:dyDescent="0.2">
      <c r="A211" s="178" t="s">
        <v>662</v>
      </c>
      <c r="B211" s="71">
        <v>2</v>
      </c>
      <c r="C211" s="72">
        <v>1</v>
      </c>
      <c r="D211" s="71">
        <v>3</v>
      </c>
      <c r="E211" s="72">
        <v>2</v>
      </c>
      <c r="F211" s="73"/>
      <c r="G211" s="71">
        <f>B211-C211</f>
        <v>1</v>
      </c>
      <c r="H211" s="72">
        <f>D211-E211</f>
        <v>1</v>
      </c>
      <c r="I211" s="37">
        <f>IF(C211=0, "-", IF(G211/C211&lt;10, G211/C211, "&gt;999%"))</f>
        <v>1</v>
      </c>
      <c r="J211" s="38">
        <f>IF(E211=0, "-", IF(H211/E211&lt;10, H211/E211, "&gt;999%"))</f>
        <v>0.5</v>
      </c>
    </row>
    <row r="212" spans="1:10" x14ac:dyDescent="0.2">
      <c r="A212" s="177"/>
      <c r="B212" s="143"/>
      <c r="C212" s="144"/>
      <c r="D212" s="143"/>
      <c r="E212" s="144"/>
      <c r="F212" s="145"/>
      <c r="G212" s="143"/>
      <c r="H212" s="144"/>
      <c r="I212" s="151"/>
      <c r="J212" s="152"/>
    </row>
    <row r="213" spans="1:10" s="139" customFormat="1" x14ac:dyDescent="0.2">
      <c r="A213" s="159" t="s">
        <v>57</v>
      </c>
      <c r="B213" s="65"/>
      <c r="C213" s="66"/>
      <c r="D213" s="65"/>
      <c r="E213" s="66"/>
      <c r="F213" s="67"/>
      <c r="G213" s="65"/>
      <c r="H213" s="66"/>
      <c r="I213" s="20"/>
      <c r="J213" s="21"/>
    </row>
    <row r="214" spans="1:10" x14ac:dyDescent="0.2">
      <c r="A214" s="158" t="s">
        <v>571</v>
      </c>
      <c r="B214" s="65">
        <v>37</v>
      </c>
      <c r="C214" s="66">
        <v>43</v>
      </c>
      <c r="D214" s="65">
        <v>174</v>
      </c>
      <c r="E214" s="66">
        <v>176</v>
      </c>
      <c r="F214" s="67"/>
      <c r="G214" s="65">
        <f>B214-C214</f>
        <v>-6</v>
      </c>
      <c r="H214" s="66">
        <f>D214-E214</f>
        <v>-2</v>
      </c>
      <c r="I214" s="20">
        <f>IF(C214=0, "-", IF(G214/C214&lt;10, G214/C214, "&gt;999%"))</f>
        <v>-0.13953488372093023</v>
      </c>
      <c r="J214" s="21">
        <f>IF(E214=0, "-", IF(H214/E214&lt;10, H214/E214, "&gt;999%"))</f>
        <v>-1.1363636363636364E-2</v>
      </c>
    </row>
    <row r="215" spans="1:10" x14ac:dyDescent="0.2">
      <c r="A215" s="158" t="s">
        <v>547</v>
      </c>
      <c r="B215" s="65">
        <v>185</v>
      </c>
      <c r="C215" s="66">
        <v>182</v>
      </c>
      <c r="D215" s="65">
        <v>656</v>
      </c>
      <c r="E215" s="66">
        <v>479</v>
      </c>
      <c r="F215" s="67"/>
      <c r="G215" s="65">
        <f>B215-C215</f>
        <v>3</v>
      </c>
      <c r="H215" s="66">
        <f>D215-E215</f>
        <v>177</v>
      </c>
      <c r="I215" s="20">
        <f>IF(C215=0, "-", IF(G215/C215&lt;10, G215/C215, "&gt;999%"))</f>
        <v>1.6483516483516484E-2</v>
      </c>
      <c r="J215" s="21">
        <f>IF(E215=0, "-", IF(H215/E215&lt;10, H215/E215, "&gt;999%"))</f>
        <v>0.36951983298538621</v>
      </c>
    </row>
    <row r="216" spans="1:10" x14ac:dyDescent="0.2">
      <c r="A216" s="158" t="s">
        <v>560</v>
      </c>
      <c r="B216" s="65">
        <v>60</v>
      </c>
      <c r="C216" s="66">
        <v>87</v>
      </c>
      <c r="D216" s="65">
        <v>260</v>
      </c>
      <c r="E216" s="66">
        <v>372</v>
      </c>
      <c r="F216" s="67"/>
      <c r="G216" s="65">
        <f>B216-C216</f>
        <v>-27</v>
      </c>
      <c r="H216" s="66">
        <f>D216-E216</f>
        <v>-112</v>
      </c>
      <c r="I216" s="20">
        <f>IF(C216=0, "-", IF(G216/C216&lt;10, G216/C216, "&gt;999%"))</f>
        <v>-0.31034482758620691</v>
      </c>
      <c r="J216" s="21">
        <f>IF(E216=0, "-", IF(H216/E216&lt;10, H216/E216, "&gt;999%"))</f>
        <v>-0.30107526881720431</v>
      </c>
    </row>
    <row r="217" spans="1:10" s="160" customFormat="1" x14ac:dyDescent="0.2">
      <c r="A217" s="178" t="s">
        <v>663</v>
      </c>
      <c r="B217" s="71">
        <v>282</v>
      </c>
      <c r="C217" s="72">
        <v>312</v>
      </c>
      <c r="D217" s="71">
        <v>1090</v>
      </c>
      <c r="E217" s="72">
        <v>1027</v>
      </c>
      <c r="F217" s="73"/>
      <c r="G217" s="71">
        <f>B217-C217</f>
        <v>-30</v>
      </c>
      <c r="H217" s="72">
        <f>D217-E217</f>
        <v>63</v>
      </c>
      <c r="I217" s="37">
        <f>IF(C217=0, "-", IF(G217/C217&lt;10, G217/C217, "&gt;999%"))</f>
        <v>-9.6153846153846159E-2</v>
      </c>
      <c r="J217" s="38">
        <f>IF(E217=0, "-", IF(H217/E217&lt;10, H217/E217, "&gt;999%"))</f>
        <v>6.1343719571567673E-2</v>
      </c>
    </row>
    <row r="218" spans="1:10" x14ac:dyDescent="0.2">
      <c r="A218" s="177"/>
      <c r="B218" s="143"/>
      <c r="C218" s="144"/>
      <c r="D218" s="143"/>
      <c r="E218" s="144"/>
      <c r="F218" s="145"/>
      <c r="G218" s="143"/>
      <c r="H218" s="144"/>
      <c r="I218" s="151"/>
      <c r="J218" s="152"/>
    </row>
    <row r="219" spans="1:10" s="139" customFormat="1" x14ac:dyDescent="0.2">
      <c r="A219" s="159" t="s">
        <v>58</v>
      </c>
      <c r="B219" s="65"/>
      <c r="C219" s="66"/>
      <c r="D219" s="65"/>
      <c r="E219" s="66"/>
      <c r="F219" s="67"/>
      <c r="G219" s="65"/>
      <c r="H219" s="66"/>
      <c r="I219" s="20"/>
      <c r="J219" s="21"/>
    </row>
    <row r="220" spans="1:10" x14ac:dyDescent="0.2">
      <c r="A220" s="158" t="s">
        <v>515</v>
      </c>
      <c r="B220" s="65">
        <v>146</v>
      </c>
      <c r="C220" s="66">
        <v>186</v>
      </c>
      <c r="D220" s="65">
        <v>769</v>
      </c>
      <c r="E220" s="66">
        <v>578</v>
      </c>
      <c r="F220" s="67"/>
      <c r="G220" s="65">
        <f>B220-C220</f>
        <v>-40</v>
      </c>
      <c r="H220" s="66">
        <f>D220-E220</f>
        <v>191</v>
      </c>
      <c r="I220" s="20">
        <f>IF(C220=0, "-", IF(G220/C220&lt;10, G220/C220, "&gt;999%"))</f>
        <v>-0.21505376344086022</v>
      </c>
      <c r="J220" s="21">
        <f>IF(E220=0, "-", IF(H220/E220&lt;10, H220/E220, "&gt;999%"))</f>
        <v>0.33044982698961939</v>
      </c>
    </row>
    <row r="221" spans="1:10" x14ac:dyDescent="0.2">
      <c r="A221" s="158" t="s">
        <v>526</v>
      </c>
      <c r="B221" s="65">
        <v>757</v>
      </c>
      <c r="C221" s="66">
        <v>399</v>
      </c>
      <c r="D221" s="65">
        <v>3098</v>
      </c>
      <c r="E221" s="66">
        <v>1483</v>
      </c>
      <c r="F221" s="67"/>
      <c r="G221" s="65">
        <f>B221-C221</f>
        <v>358</v>
      </c>
      <c r="H221" s="66">
        <f>D221-E221</f>
        <v>1615</v>
      </c>
      <c r="I221" s="20">
        <f>IF(C221=0, "-", IF(G221/C221&lt;10, G221/C221, "&gt;999%"))</f>
        <v>0.89724310776942351</v>
      </c>
      <c r="J221" s="21">
        <f>IF(E221=0, "-", IF(H221/E221&lt;10, H221/E221, "&gt;999%"))</f>
        <v>1.0890087660148349</v>
      </c>
    </row>
    <row r="222" spans="1:10" x14ac:dyDescent="0.2">
      <c r="A222" s="158" t="s">
        <v>441</v>
      </c>
      <c r="B222" s="65">
        <v>291</v>
      </c>
      <c r="C222" s="66">
        <v>331</v>
      </c>
      <c r="D222" s="65">
        <v>1537</v>
      </c>
      <c r="E222" s="66">
        <v>1097</v>
      </c>
      <c r="F222" s="67"/>
      <c r="G222" s="65">
        <f>B222-C222</f>
        <v>-40</v>
      </c>
      <c r="H222" s="66">
        <f>D222-E222</f>
        <v>440</v>
      </c>
      <c r="I222" s="20">
        <f>IF(C222=0, "-", IF(G222/C222&lt;10, G222/C222, "&gt;999%"))</f>
        <v>-0.12084592145015106</v>
      </c>
      <c r="J222" s="21">
        <f>IF(E222=0, "-", IF(H222/E222&lt;10, H222/E222, "&gt;999%"))</f>
        <v>0.40109389243391069</v>
      </c>
    </row>
    <row r="223" spans="1:10" s="160" customFormat="1" x14ac:dyDescent="0.2">
      <c r="A223" s="178" t="s">
        <v>664</v>
      </c>
      <c r="B223" s="71">
        <v>1194</v>
      </c>
      <c r="C223" s="72">
        <v>916</v>
      </c>
      <c r="D223" s="71">
        <v>5404</v>
      </c>
      <c r="E223" s="72">
        <v>3158</v>
      </c>
      <c r="F223" s="73"/>
      <c r="G223" s="71">
        <f>B223-C223</f>
        <v>278</v>
      </c>
      <c r="H223" s="72">
        <f>D223-E223</f>
        <v>2246</v>
      </c>
      <c r="I223" s="37">
        <f>IF(C223=0, "-", IF(G223/C223&lt;10, G223/C223, "&gt;999%"))</f>
        <v>0.30349344978165937</v>
      </c>
      <c r="J223" s="38">
        <f>IF(E223=0, "-", IF(H223/E223&lt;10, H223/E223, "&gt;999%"))</f>
        <v>0.71120962634578844</v>
      </c>
    </row>
    <row r="224" spans="1:10" x14ac:dyDescent="0.2">
      <c r="A224" s="177"/>
      <c r="B224" s="143"/>
      <c r="C224" s="144"/>
      <c r="D224" s="143"/>
      <c r="E224" s="144"/>
      <c r="F224" s="145"/>
      <c r="G224" s="143"/>
      <c r="H224" s="144"/>
      <c r="I224" s="151"/>
      <c r="J224" s="152"/>
    </row>
    <row r="225" spans="1:10" s="139" customFormat="1" x14ac:dyDescent="0.2">
      <c r="A225" s="159" t="s">
        <v>59</v>
      </c>
      <c r="B225" s="65"/>
      <c r="C225" s="66"/>
      <c r="D225" s="65"/>
      <c r="E225" s="66"/>
      <c r="F225" s="67"/>
      <c r="G225" s="65"/>
      <c r="H225" s="66"/>
      <c r="I225" s="20"/>
      <c r="J225" s="21"/>
    </row>
    <row r="226" spans="1:10" x14ac:dyDescent="0.2">
      <c r="A226" s="158" t="s">
        <v>491</v>
      </c>
      <c r="B226" s="65">
        <v>0</v>
      </c>
      <c r="C226" s="66">
        <v>0</v>
      </c>
      <c r="D226" s="65">
        <v>0</v>
      </c>
      <c r="E226" s="66">
        <v>3</v>
      </c>
      <c r="F226" s="67"/>
      <c r="G226" s="65">
        <f>B226-C226</f>
        <v>0</v>
      </c>
      <c r="H226" s="66">
        <f>D226-E226</f>
        <v>-3</v>
      </c>
      <c r="I226" s="20" t="str">
        <f>IF(C226=0, "-", IF(G226/C226&lt;10, G226/C226, "&gt;999%"))</f>
        <v>-</v>
      </c>
      <c r="J226" s="21">
        <f>IF(E226=0, "-", IF(H226/E226&lt;10, H226/E226, "&gt;999%"))</f>
        <v>-1</v>
      </c>
    </row>
    <row r="227" spans="1:10" s="160" customFormat="1" x14ac:dyDescent="0.2">
      <c r="A227" s="178" t="s">
        <v>665</v>
      </c>
      <c r="B227" s="71">
        <v>0</v>
      </c>
      <c r="C227" s="72">
        <v>0</v>
      </c>
      <c r="D227" s="71">
        <v>0</v>
      </c>
      <c r="E227" s="72">
        <v>3</v>
      </c>
      <c r="F227" s="73"/>
      <c r="G227" s="71">
        <f>B227-C227</f>
        <v>0</v>
      </c>
      <c r="H227" s="72">
        <f>D227-E227</f>
        <v>-3</v>
      </c>
      <c r="I227" s="37" t="str">
        <f>IF(C227=0, "-", IF(G227/C227&lt;10, G227/C227, "&gt;999%"))</f>
        <v>-</v>
      </c>
      <c r="J227" s="38">
        <f>IF(E227=0, "-", IF(H227/E227&lt;10, H227/E227, "&gt;999%"))</f>
        <v>-1</v>
      </c>
    </row>
    <row r="228" spans="1:10" x14ac:dyDescent="0.2">
      <c r="A228" s="177"/>
      <c r="B228" s="143"/>
      <c r="C228" s="144"/>
      <c r="D228" s="143"/>
      <c r="E228" s="144"/>
      <c r="F228" s="145"/>
      <c r="G228" s="143"/>
      <c r="H228" s="144"/>
      <c r="I228" s="151"/>
      <c r="J228" s="152"/>
    </row>
    <row r="229" spans="1:10" s="139" customFormat="1" x14ac:dyDescent="0.2">
      <c r="A229" s="159" t="s">
        <v>60</v>
      </c>
      <c r="B229" s="65"/>
      <c r="C229" s="66"/>
      <c r="D229" s="65"/>
      <c r="E229" s="66"/>
      <c r="F229" s="67"/>
      <c r="G229" s="65"/>
      <c r="H229" s="66"/>
      <c r="I229" s="20"/>
      <c r="J229" s="21"/>
    </row>
    <row r="230" spans="1:10" x14ac:dyDescent="0.2">
      <c r="A230" s="158" t="s">
        <v>572</v>
      </c>
      <c r="B230" s="65">
        <v>10</v>
      </c>
      <c r="C230" s="66">
        <v>7</v>
      </c>
      <c r="D230" s="65">
        <v>38</v>
      </c>
      <c r="E230" s="66">
        <v>50</v>
      </c>
      <c r="F230" s="67"/>
      <c r="G230" s="65">
        <f>B230-C230</f>
        <v>3</v>
      </c>
      <c r="H230" s="66">
        <f>D230-E230</f>
        <v>-12</v>
      </c>
      <c r="I230" s="20">
        <f>IF(C230=0, "-", IF(G230/C230&lt;10, G230/C230, "&gt;999%"))</f>
        <v>0.42857142857142855</v>
      </c>
      <c r="J230" s="21">
        <f>IF(E230=0, "-", IF(H230/E230&lt;10, H230/E230, "&gt;999%"))</f>
        <v>-0.24</v>
      </c>
    </row>
    <row r="231" spans="1:10" x14ac:dyDescent="0.2">
      <c r="A231" s="158" t="s">
        <v>561</v>
      </c>
      <c r="B231" s="65">
        <v>1</v>
      </c>
      <c r="C231" s="66">
        <v>3</v>
      </c>
      <c r="D231" s="65">
        <v>4</v>
      </c>
      <c r="E231" s="66">
        <v>9</v>
      </c>
      <c r="F231" s="67"/>
      <c r="G231" s="65">
        <f>B231-C231</f>
        <v>-2</v>
      </c>
      <c r="H231" s="66">
        <f>D231-E231</f>
        <v>-5</v>
      </c>
      <c r="I231" s="20">
        <f>IF(C231=0, "-", IF(G231/C231&lt;10, G231/C231, "&gt;999%"))</f>
        <v>-0.66666666666666663</v>
      </c>
      <c r="J231" s="21">
        <f>IF(E231=0, "-", IF(H231/E231&lt;10, H231/E231, "&gt;999%"))</f>
        <v>-0.55555555555555558</v>
      </c>
    </row>
    <row r="232" spans="1:10" x14ac:dyDescent="0.2">
      <c r="A232" s="158" t="s">
        <v>548</v>
      </c>
      <c r="B232" s="65">
        <v>47</v>
      </c>
      <c r="C232" s="66">
        <v>45</v>
      </c>
      <c r="D232" s="65">
        <v>176</v>
      </c>
      <c r="E232" s="66">
        <v>161</v>
      </c>
      <c r="F232" s="67"/>
      <c r="G232" s="65">
        <f>B232-C232</f>
        <v>2</v>
      </c>
      <c r="H232" s="66">
        <f>D232-E232</f>
        <v>15</v>
      </c>
      <c r="I232" s="20">
        <f>IF(C232=0, "-", IF(G232/C232&lt;10, G232/C232, "&gt;999%"))</f>
        <v>4.4444444444444446E-2</v>
      </c>
      <c r="J232" s="21">
        <f>IF(E232=0, "-", IF(H232/E232&lt;10, H232/E232, "&gt;999%"))</f>
        <v>9.3167701863354033E-2</v>
      </c>
    </row>
    <row r="233" spans="1:10" x14ac:dyDescent="0.2">
      <c r="A233" s="158" t="s">
        <v>549</v>
      </c>
      <c r="B233" s="65">
        <v>0</v>
      </c>
      <c r="C233" s="66">
        <v>7</v>
      </c>
      <c r="D233" s="65">
        <v>3</v>
      </c>
      <c r="E233" s="66">
        <v>18</v>
      </c>
      <c r="F233" s="67"/>
      <c r="G233" s="65">
        <f>B233-C233</f>
        <v>-7</v>
      </c>
      <c r="H233" s="66">
        <f>D233-E233</f>
        <v>-15</v>
      </c>
      <c r="I233" s="20">
        <f>IF(C233=0, "-", IF(G233/C233&lt;10, G233/C233, "&gt;999%"))</f>
        <v>-1</v>
      </c>
      <c r="J233" s="21">
        <f>IF(E233=0, "-", IF(H233/E233&lt;10, H233/E233, "&gt;999%"))</f>
        <v>-0.83333333333333337</v>
      </c>
    </row>
    <row r="234" spans="1:10" s="160" customFormat="1" x14ac:dyDescent="0.2">
      <c r="A234" s="178" t="s">
        <v>666</v>
      </c>
      <c r="B234" s="71">
        <v>58</v>
      </c>
      <c r="C234" s="72">
        <v>62</v>
      </c>
      <c r="D234" s="71">
        <v>221</v>
      </c>
      <c r="E234" s="72">
        <v>238</v>
      </c>
      <c r="F234" s="73"/>
      <c r="G234" s="71">
        <f>B234-C234</f>
        <v>-4</v>
      </c>
      <c r="H234" s="72">
        <f>D234-E234</f>
        <v>-17</v>
      </c>
      <c r="I234" s="37">
        <f>IF(C234=0, "-", IF(G234/C234&lt;10, G234/C234, "&gt;999%"))</f>
        <v>-6.4516129032258063E-2</v>
      </c>
      <c r="J234" s="38">
        <f>IF(E234=0, "-", IF(H234/E234&lt;10, H234/E234, "&gt;999%"))</f>
        <v>-7.1428571428571425E-2</v>
      </c>
    </row>
    <row r="235" spans="1:10" x14ac:dyDescent="0.2">
      <c r="A235" s="177"/>
      <c r="B235" s="143"/>
      <c r="C235" s="144"/>
      <c r="D235" s="143"/>
      <c r="E235" s="144"/>
      <c r="F235" s="145"/>
      <c r="G235" s="143"/>
      <c r="H235" s="144"/>
      <c r="I235" s="151"/>
      <c r="J235" s="152"/>
    </row>
    <row r="236" spans="1:10" s="139" customFormat="1" x14ac:dyDescent="0.2">
      <c r="A236" s="159" t="s">
        <v>61</v>
      </c>
      <c r="B236" s="65"/>
      <c r="C236" s="66"/>
      <c r="D236" s="65"/>
      <c r="E236" s="66"/>
      <c r="F236" s="67"/>
      <c r="G236" s="65"/>
      <c r="H236" s="66"/>
      <c r="I236" s="20"/>
      <c r="J236" s="21"/>
    </row>
    <row r="237" spans="1:10" x14ac:dyDescent="0.2">
      <c r="A237" s="158" t="s">
        <v>394</v>
      </c>
      <c r="B237" s="65">
        <v>26</v>
      </c>
      <c r="C237" s="66">
        <v>31</v>
      </c>
      <c r="D237" s="65">
        <v>71</v>
      </c>
      <c r="E237" s="66">
        <v>101</v>
      </c>
      <c r="F237" s="67"/>
      <c r="G237" s="65">
        <f t="shared" ref="G237:G244" si="32">B237-C237</f>
        <v>-5</v>
      </c>
      <c r="H237" s="66">
        <f t="shared" ref="H237:H244" si="33">D237-E237</f>
        <v>-30</v>
      </c>
      <c r="I237" s="20">
        <f t="shared" ref="I237:I244" si="34">IF(C237=0, "-", IF(G237/C237&lt;10, G237/C237, "&gt;999%"))</f>
        <v>-0.16129032258064516</v>
      </c>
      <c r="J237" s="21">
        <f t="shared" ref="J237:J244" si="35">IF(E237=0, "-", IF(H237/E237&lt;10, H237/E237, "&gt;999%"))</f>
        <v>-0.29702970297029702</v>
      </c>
    </row>
    <row r="238" spans="1:10" x14ac:dyDescent="0.2">
      <c r="A238" s="158" t="s">
        <v>464</v>
      </c>
      <c r="B238" s="65">
        <v>9</v>
      </c>
      <c r="C238" s="66">
        <v>7</v>
      </c>
      <c r="D238" s="65">
        <v>29</v>
      </c>
      <c r="E238" s="66">
        <v>27</v>
      </c>
      <c r="F238" s="67"/>
      <c r="G238" s="65">
        <f t="shared" si="32"/>
        <v>2</v>
      </c>
      <c r="H238" s="66">
        <f t="shared" si="33"/>
        <v>2</v>
      </c>
      <c r="I238" s="20">
        <f t="shared" si="34"/>
        <v>0.2857142857142857</v>
      </c>
      <c r="J238" s="21">
        <f t="shared" si="35"/>
        <v>7.407407407407407E-2</v>
      </c>
    </row>
    <row r="239" spans="1:10" x14ac:dyDescent="0.2">
      <c r="A239" s="158" t="s">
        <v>327</v>
      </c>
      <c r="B239" s="65">
        <v>1</v>
      </c>
      <c r="C239" s="66">
        <v>0</v>
      </c>
      <c r="D239" s="65">
        <v>6</v>
      </c>
      <c r="E239" s="66">
        <v>1</v>
      </c>
      <c r="F239" s="67"/>
      <c r="G239" s="65">
        <f t="shared" si="32"/>
        <v>1</v>
      </c>
      <c r="H239" s="66">
        <f t="shared" si="33"/>
        <v>5</v>
      </c>
      <c r="I239" s="20" t="str">
        <f t="shared" si="34"/>
        <v>-</v>
      </c>
      <c r="J239" s="21">
        <f t="shared" si="35"/>
        <v>5</v>
      </c>
    </row>
    <row r="240" spans="1:10" x14ac:dyDescent="0.2">
      <c r="A240" s="158" t="s">
        <v>465</v>
      </c>
      <c r="B240" s="65">
        <v>0</v>
      </c>
      <c r="C240" s="66">
        <v>2</v>
      </c>
      <c r="D240" s="65">
        <v>9</v>
      </c>
      <c r="E240" s="66">
        <v>6</v>
      </c>
      <c r="F240" s="67"/>
      <c r="G240" s="65">
        <f t="shared" si="32"/>
        <v>-2</v>
      </c>
      <c r="H240" s="66">
        <f t="shared" si="33"/>
        <v>3</v>
      </c>
      <c r="I240" s="20">
        <f t="shared" si="34"/>
        <v>-1</v>
      </c>
      <c r="J240" s="21">
        <f t="shared" si="35"/>
        <v>0.5</v>
      </c>
    </row>
    <row r="241" spans="1:10" x14ac:dyDescent="0.2">
      <c r="A241" s="158" t="s">
        <v>264</v>
      </c>
      <c r="B241" s="65">
        <v>13</v>
      </c>
      <c r="C241" s="66">
        <v>9</v>
      </c>
      <c r="D241" s="65">
        <v>22</v>
      </c>
      <c r="E241" s="66">
        <v>29</v>
      </c>
      <c r="F241" s="67"/>
      <c r="G241" s="65">
        <f t="shared" si="32"/>
        <v>4</v>
      </c>
      <c r="H241" s="66">
        <f t="shared" si="33"/>
        <v>-7</v>
      </c>
      <c r="I241" s="20">
        <f t="shared" si="34"/>
        <v>0.44444444444444442</v>
      </c>
      <c r="J241" s="21">
        <f t="shared" si="35"/>
        <v>-0.2413793103448276</v>
      </c>
    </row>
    <row r="242" spans="1:10" x14ac:dyDescent="0.2">
      <c r="A242" s="158" t="s">
        <v>279</v>
      </c>
      <c r="B242" s="65">
        <v>1</v>
      </c>
      <c r="C242" s="66">
        <v>0</v>
      </c>
      <c r="D242" s="65">
        <v>4</v>
      </c>
      <c r="E242" s="66">
        <v>1</v>
      </c>
      <c r="F242" s="67"/>
      <c r="G242" s="65">
        <f t="shared" si="32"/>
        <v>1</v>
      </c>
      <c r="H242" s="66">
        <f t="shared" si="33"/>
        <v>3</v>
      </c>
      <c r="I242" s="20" t="str">
        <f t="shared" si="34"/>
        <v>-</v>
      </c>
      <c r="J242" s="21">
        <f t="shared" si="35"/>
        <v>3</v>
      </c>
    </row>
    <row r="243" spans="1:10" x14ac:dyDescent="0.2">
      <c r="A243" s="158" t="s">
        <v>292</v>
      </c>
      <c r="B243" s="65">
        <v>0</v>
      </c>
      <c r="C243" s="66">
        <v>0</v>
      </c>
      <c r="D243" s="65">
        <v>0</v>
      </c>
      <c r="E243" s="66">
        <v>1</v>
      </c>
      <c r="F243" s="67"/>
      <c r="G243" s="65">
        <f t="shared" si="32"/>
        <v>0</v>
      </c>
      <c r="H243" s="66">
        <f t="shared" si="33"/>
        <v>-1</v>
      </c>
      <c r="I243" s="20" t="str">
        <f t="shared" si="34"/>
        <v>-</v>
      </c>
      <c r="J243" s="21">
        <f t="shared" si="35"/>
        <v>-1</v>
      </c>
    </row>
    <row r="244" spans="1:10" s="160" customFormat="1" x14ac:dyDescent="0.2">
      <c r="A244" s="178" t="s">
        <v>667</v>
      </c>
      <c r="B244" s="71">
        <v>50</v>
      </c>
      <c r="C244" s="72">
        <v>49</v>
      </c>
      <c r="D244" s="71">
        <v>141</v>
      </c>
      <c r="E244" s="72">
        <v>166</v>
      </c>
      <c r="F244" s="73"/>
      <c r="G244" s="71">
        <f t="shared" si="32"/>
        <v>1</v>
      </c>
      <c r="H244" s="72">
        <f t="shared" si="33"/>
        <v>-25</v>
      </c>
      <c r="I244" s="37">
        <f t="shared" si="34"/>
        <v>2.0408163265306121E-2</v>
      </c>
      <c r="J244" s="38">
        <f t="shared" si="35"/>
        <v>-0.15060240963855423</v>
      </c>
    </row>
    <row r="245" spans="1:10" x14ac:dyDescent="0.2">
      <c r="A245" s="177"/>
      <c r="B245" s="143"/>
      <c r="C245" s="144"/>
      <c r="D245" s="143"/>
      <c r="E245" s="144"/>
      <c r="F245" s="145"/>
      <c r="G245" s="143"/>
      <c r="H245" s="144"/>
      <c r="I245" s="151"/>
      <c r="J245" s="152"/>
    </row>
    <row r="246" spans="1:10" s="139" customFormat="1" x14ac:dyDescent="0.2">
      <c r="A246" s="159" t="s">
        <v>62</v>
      </c>
      <c r="B246" s="65"/>
      <c r="C246" s="66"/>
      <c r="D246" s="65"/>
      <c r="E246" s="66"/>
      <c r="F246" s="67"/>
      <c r="G246" s="65"/>
      <c r="H246" s="66"/>
      <c r="I246" s="20"/>
      <c r="J246" s="21"/>
    </row>
    <row r="247" spans="1:10" x14ac:dyDescent="0.2">
      <c r="A247" s="158" t="s">
        <v>406</v>
      </c>
      <c r="B247" s="65">
        <v>21</v>
      </c>
      <c r="C247" s="66">
        <v>10</v>
      </c>
      <c r="D247" s="65">
        <v>57</v>
      </c>
      <c r="E247" s="66">
        <v>27</v>
      </c>
      <c r="F247" s="67"/>
      <c r="G247" s="65">
        <f t="shared" ref="G247:G252" si="36">B247-C247</f>
        <v>11</v>
      </c>
      <c r="H247" s="66">
        <f t="shared" ref="H247:H252" si="37">D247-E247</f>
        <v>30</v>
      </c>
      <c r="I247" s="20">
        <f t="shared" ref="I247:I252" si="38">IF(C247=0, "-", IF(G247/C247&lt;10, G247/C247, "&gt;999%"))</f>
        <v>1.1000000000000001</v>
      </c>
      <c r="J247" s="21">
        <f t="shared" ref="J247:J252" si="39">IF(E247=0, "-", IF(H247/E247&lt;10, H247/E247, "&gt;999%"))</f>
        <v>1.1111111111111112</v>
      </c>
    </row>
    <row r="248" spans="1:10" x14ac:dyDescent="0.2">
      <c r="A248" s="158" t="s">
        <v>371</v>
      </c>
      <c r="B248" s="65">
        <v>15</v>
      </c>
      <c r="C248" s="66">
        <v>13</v>
      </c>
      <c r="D248" s="65">
        <v>129</v>
      </c>
      <c r="E248" s="66">
        <v>57</v>
      </c>
      <c r="F248" s="67"/>
      <c r="G248" s="65">
        <f t="shared" si="36"/>
        <v>2</v>
      </c>
      <c r="H248" s="66">
        <f t="shared" si="37"/>
        <v>72</v>
      </c>
      <c r="I248" s="20">
        <f t="shared" si="38"/>
        <v>0.15384615384615385</v>
      </c>
      <c r="J248" s="21">
        <f t="shared" si="39"/>
        <v>1.263157894736842</v>
      </c>
    </row>
    <row r="249" spans="1:10" x14ac:dyDescent="0.2">
      <c r="A249" s="158" t="s">
        <v>527</v>
      </c>
      <c r="B249" s="65">
        <v>23</v>
      </c>
      <c r="C249" s="66">
        <v>17</v>
      </c>
      <c r="D249" s="65">
        <v>118</v>
      </c>
      <c r="E249" s="66">
        <v>32</v>
      </c>
      <c r="F249" s="67"/>
      <c r="G249" s="65">
        <f t="shared" si="36"/>
        <v>6</v>
      </c>
      <c r="H249" s="66">
        <f t="shared" si="37"/>
        <v>86</v>
      </c>
      <c r="I249" s="20">
        <f t="shared" si="38"/>
        <v>0.35294117647058826</v>
      </c>
      <c r="J249" s="21">
        <f t="shared" si="39"/>
        <v>2.6875</v>
      </c>
    </row>
    <row r="250" spans="1:10" x14ac:dyDescent="0.2">
      <c r="A250" s="158" t="s">
        <v>442</v>
      </c>
      <c r="B250" s="65">
        <v>79</v>
      </c>
      <c r="C250" s="66">
        <v>68</v>
      </c>
      <c r="D250" s="65">
        <v>356</v>
      </c>
      <c r="E250" s="66">
        <v>182</v>
      </c>
      <c r="F250" s="67"/>
      <c r="G250" s="65">
        <f t="shared" si="36"/>
        <v>11</v>
      </c>
      <c r="H250" s="66">
        <f t="shared" si="37"/>
        <v>174</v>
      </c>
      <c r="I250" s="20">
        <f t="shared" si="38"/>
        <v>0.16176470588235295</v>
      </c>
      <c r="J250" s="21">
        <f t="shared" si="39"/>
        <v>0.95604395604395609</v>
      </c>
    </row>
    <row r="251" spans="1:10" x14ac:dyDescent="0.2">
      <c r="A251" s="158" t="s">
        <v>443</v>
      </c>
      <c r="B251" s="65">
        <v>57</v>
      </c>
      <c r="C251" s="66">
        <v>27</v>
      </c>
      <c r="D251" s="65">
        <v>246</v>
      </c>
      <c r="E251" s="66">
        <v>105</v>
      </c>
      <c r="F251" s="67"/>
      <c r="G251" s="65">
        <f t="shared" si="36"/>
        <v>30</v>
      </c>
      <c r="H251" s="66">
        <f t="shared" si="37"/>
        <v>141</v>
      </c>
      <c r="I251" s="20">
        <f t="shared" si="38"/>
        <v>1.1111111111111112</v>
      </c>
      <c r="J251" s="21">
        <f t="shared" si="39"/>
        <v>1.3428571428571427</v>
      </c>
    </row>
    <row r="252" spans="1:10" s="160" customFormat="1" x14ac:dyDescent="0.2">
      <c r="A252" s="178" t="s">
        <v>668</v>
      </c>
      <c r="B252" s="71">
        <v>195</v>
      </c>
      <c r="C252" s="72">
        <v>135</v>
      </c>
      <c r="D252" s="71">
        <v>906</v>
      </c>
      <c r="E252" s="72">
        <v>403</v>
      </c>
      <c r="F252" s="73"/>
      <c r="G252" s="71">
        <f t="shared" si="36"/>
        <v>60</v>
      </c>
      <c r="H252" s="72">
        <f t="shared" si="37"/>
        <v>503</v>
      </c>
      <c r="I252" s="37">
        <f t="shared" si="38"/>
        <v>0.44444444444444442</v>
      </c>
      <c r="J252" s="38">
        <f t="shared" si="39"/>
        <v>1.2481389578163771</v>
      </c>
    </row>
    <row r="253" spans="1:10" x14ac:dyDescent="0.2">
      <c r="A253" s="177"/>
      <c r="B253" s="143"/>
      <c r="C253" s="144"/>
      <c r="D253" s="143"/>
      <c r="E253" s="144"/>
      <c r="F253" s="145"/>
      <c r="G253" s="143"/>
      <c r="H253" s="144"/>
      <c r="I253" s="151"/>
      <c r="J253" s="152"/>
    </row>
    <row r="254" spans="1:10" s="139" customFormat="1" x14ac:dyDescent="0.2">
      <c r="A254" s="159" t="s">
        <v>63</v>
      </c>
      <c r="B254" s="65"/>
      <c r="C254" s="66"/>
      <c r="D254" s="65"/>
      <c r="E254" s="66"/>
      <c r="F254" s="67"/>
      <c r="G254" s="65"/>
      <c r="H254" s="66"/>
      <c r="I254" s="20"/>
      <c r="J254" s="21"/>
    </row>
    <row r="255" spans="1:10" x14ac:dyDescent="0.2">
      <c r="A255" s="158" t="s">
        <v>63</v>
      </c>
      <c r="B255" s="65">
        <v>76</v>
      </c>
      <c r="C255" s="66">
        <v>45</v>
      </c>
      <c r="D255" s="65">
        <v>283</v>
      </c>
      <c r="E255" s="66">
        <v>210</v>
      </c>
      <c r="F255" s="67"/>
      <c r="G255" s="65">
        <f>B255-C255</f>
        <v>31</v>
      </c>
      <c r="H255" s="66">
        <f>D255-E255</f>
        <v>73</v>
      </c>
      <c r="I255" s="20">
        <f>IF(C255=0, "-", IF(G255/C255&lt;10, G255/C255, "&gt;999%"))</f>
        <v>0.68888888888888888</v>
      </c>
      <c r="J255" s="21">
        <f>IF(E255=0, "-", IF(H255/E255&lt;10, H255/E255, "&gt;999%"))</f>
        <v>0.34761904761904761</v>
      </c>
    </row>
    <row r="256" spans="1:10" s="160" customFormat="1" x14ac:dyDescent="0.2">
      <c r="A256" s="178" t="s">
        <v>669</v>
      </c>
      <c r="B256" s="71">
        <v>76</v>
      </c>
      <c r="C256" s="72">
        <v>45</v>
      </c>
      <c r="D256" s="71">
        <v>283</v>
      </c>
      <c r="E256" s="72">
        <v>210</v>
      </c>
      <c r="F256" s="73"/>
      <c r="G256" s="71">
        <f>B256-C256</f>
        <v>31</v>
      </c>
      <c r="H256" s="72">
        <f>D256-E256</f>
        <v>73</v>
      </c>
      <c r="I256" s="37">
        <f>IF(C256=0, "-", IF(G256/C256&lt;10, G256/C256, "&gt;999%"))</f>
        <v>0.68888888888888888</v>
      </c>
      <c r="J256" s="38">
        <f>IF(E256=0, "-", IF(H256/E256&lt;10, H256/E256, "&gt;999%"))</f>
        <v>0.34761904761904761</v>
      </c>
    </row>
    <row r="257" spans="1:10" x14ac:dyDescent="0.2">
      <c r="A257" s="177"/>
      <c r="B257" s="143"/>
      <c r="C257" s="144"/>
      <c r="D257" s="143"/>
      <c r="E257" s="144"/>
      <c r="F257" s="145"/>
      <c r="G257" s="143"/>
      <c r="H257" s="144"/>
      <c r="I257" s="151"/>
      <c r="J257" s="152"/>
    </row>
    <row r="258" spans="1:10" s="139" customFormat="1" x14ac:dyDescent="0.2">
      <c r="A258" s="159" t="s">
        <v>64</v>
      </c>
      <c r="B258" s="65"/>
      <c r="C258" s="66"/>
      <c r="D258" s="65"/>
      <c r="E258" s="66"/>
      <c r="F258" s="67"/>
      <c r="G258" s="65"/>
      <c r="H258" s="66"/>
      <c r="I258" s="20"/>
      <c r="J258" s="21"/>
    </row>
    <row r="259" spans="1:10" x14ac:dyDescent="0.2">
      <c r="A259" s="158" t="s">
        <v>301</v>
      </c>
      <c r="B259" s="65">
        <v>110</v>
      </c>
      <c r="C259" s="66">
        <v>54</v>
      </c>
      <c r="D259" s="65">
        <v>728</v>
      </c>
      <c r="E259" s="66">
        <v>289</v>
      </c>
      <c r="F259" s="67"/>
      <c r="G259" s="65">
        <f t="shared" ref="G259:G270" si="40">B259-C259</f>
        <v>56</v>
      </c>
      <c r="H259" s="66">
        <f t="shared" ref="H259:H270" si="41">D259-E259</f>
        <v>439</v>
      </c>
      <c r="I259" s="20">
        <f t="shared" ref="I259:I270" si="42">IF(C259=0, "-", IF(G259/C259&lt;10, G259/C259, "&gt;999%"))</f>
        <v>1.037037037037037</v>
      </c>
      <c r="J259" s="21">
        <f t="shared" ref="J259:J270" si="43">IF(E259=0, "-", IF(H259/E259&lt;10, H259/E259, "&gt;999%"))</f>
        <v>1.5190311418685121</v>
      </c>
    </row>
    <row r="260" spans="1:10" x14ac:dyDescent="0.2">
      <c r="A260" s="158" t="s">
        <v>225</v>
      </c>
      <c r="B260" s="65">
        <v>675</v>
      </c>
      <c r="C260" s="66">
        <v>301</v>
      </c>
      <c r="D260" s="65">
        <v>2081</v>
      </c>
      <c r="E260" s="66">
        <v>1492</v>
      </c>
      <c r="F260" s="67"/>
      <c r="G260" s="65">
        <f t="shared" si="40"/>
        <v>374</v>
      </c>
      <c r="H260" s="66">
        <f t="shared" si="41"/>
        <v>589</v>
      </c>
      <c r="I260" s="20">
        <f t="shared" si="42"/>
        <v>1.2425249169435215</v>
      </c>
      <c r="J260" s="21">
        <f t="shared" si="43"/>
        <v>0.39477211796246647</v>
      </c>
    </row>
    <row r="261" spans="1:10" x14ac:dyDescent="0.2">
      <c r="A261" s="158" t="s">
        <v>372</v>
      </c>
      <c r="B261" s="65">
        <v>22</v>
      </c>
      <c r="C261" s="66">
        <v>0</v>
      </c>
      <c r="D261" s="65">
        <v>34</v>
      </c>
      <c r="E261" s="66">
        <v>0</v>
      </c>
      <c r="F261" s="67"/>
      <c r="G261" s="65">
        <f t="shared" si="40"/>
        <v>22</v>
      </c>
      <c r="H261" s="66">
        <f t="shared" si="41"/>
        <v>34</v>
      </c>
      <c r="I261" s="20" t="str">
        <f t="shared" si="42"/>
        <v>-</v>
      </c>
      <c r="J261" s="21" t="str">
        <f t="shared" si="43"/>
        <v>-</v>
      </c>
    </row>
    <row r="262" spans="1:10" x14ac:dyDescent="0.2">
      <c r="A262" s="158" t="s">
        <v>249</v>
      </c>
      <c r="B262" s="65">
        <v>0</v>
      </c>
      <c r="C262" s="66">
        <v>4</v>
      </c>
      <c r="D262" s="65">
        <v>0</v>
      </c>
      <c r="E262" s="66">
        <v>15</v>
      </c>
      <c r="F262" s="67"/>
      <c r="G262" s="65">
        <f t="shared" si="40"/>
        <v>-4</v>
      </c>
      <c r="H262" s="66">
        <f t="shared" si="41"/>
        <v>-15</v>
      </c>
      <c r="I262" s="20">
        <f t="shared" si="42"/>
        <v>-1</v>
      </c>
      <c r="J262" s="21">
        <f t="shared" si="43"/>
        <v>-1</v>
      </c>
    </row>
    <row r="263" spans="1:10" x14ac:dyDescent="0.2">
      <c r="A263" s="158" t="s">
        <v>198</v>
      </c>
      <c r="B263" s="65">
        <v>156</v>
      </c>
      <c r="C263" s="66">
        <v>57</v>
      </c>
      <c r="D263" s="65">
        <v>775</v>
      </c>
      <c r="E263" s="66">
        <v>299</v>
      </c>
      <c r="F263" s="67"/>
      <c r="G263" s="65">
        <f t="shared" si="40"/>
        <v>99</v>
      </c>
      <c r="H263" s="66">
        <f t="shared" si="41"/>
        <v>476</v>
      </c>
      <c r="I263" s="20">
        <f t="shared" si="42"/>
        <v>1.736842105263158</v>
      </c>
      <c r="J263" s="21">
        <f t="shared" si="43"/>
        <v>1.5919732441471572</v>
      </c>
    </row>
    <row r="264" spans="1:10" x14ac:dyDescent="0.2">
      <c r="A264" s="158" t="s">
        <v>204</v>
      </c>
      <c r="B264" s="65">
        <v>61</v>
      </c>
      <c r="C264" s="66">
        <v>108</v>
      </c>
      <c r="D264" s="65">
        <v>449</v>
      </c>
      <c r="E264" s="66">
        <v>566</v>
      </c>
      <c r="F264" s="67"/>
      <c r="G264" s="65">
        <f t="shared" si="40"/>
        <v>-47</v>
      </c>
      <c r="H264" s="66">
        <f t="shared" si="41"/>
        <v>-117</v>
      </c>
      <c r="I264" s="20">
        <f t="shared" si="42"/>
        <v>-0.43518518518518517</v>
      </c>
      <c r="J264" s="21">
        <f t="shared" si="43"/>
        <v>-0.20671378091872791</v>
      </c>
    </row>
    <row r="265" spans="1:10" x14ac:dyDescent="0.2">
      <c r="A265" s="158" t="s">
        <v>373</v>
      </c>
      <c r="B265" s="65">
        <v>200</v>
      </c>
      <c r="C265" s="66">
        <v>99</v>
      </c>
      <c r="D265" s="65">
        <v>1074</v>
      </c>
      <c r="E265" s="66">
        <v>639</v>
      </c>
      <c r="F265" s="67"/>
      <c r="G265" s="65">
        <f t="shared" si="40"/>
        <v>101</v>
      </c>
      <c r="H265" s="66">
        <f t="shared" si="41"/>
        <v>435</v>
      </c>
      <c r="I265" s="20">
        <f t="shared" si="42"/>
        <v>1.0202020202020201</v>
      </c>
      <c r="J265" s="21">
        <f t="shared" si="43"/>
        <v>0.68075117370892024</v>
      </c>
    </row>
    <row r="266" spans="1:10" x14ac:dyDescent="0.2">
      <c r="A266" s="158" t="s">
        <v>444</v>
      </c>
      <c r="B266" s="65">
        <v>69</v>
      </c>
      <c r="C266" s="66">
        <v>51</v>
      </c>
      <c r="D266" s="65">
        <v>452</v>
      </c>
      <c r="E266" s="66">
        <v>203</v>
      </c>
      <c r="F266" s="67"/>
      <c r="G266" s="65">
        <f t="shared" si="40"/>
        <v>18</v>
      </c>
      <c r="H266" s="66">
        <f t="shared" si="41"/>
        <v>249</v>
      </c>
      <c r="I266" s="20">
        <f t="shared" si="42"/>
        <v>0.35294117647058826</v>
      </c>
      <c r="J266" s="21">
        <f t="shared" si="43"/>
        <v>1.2266009852216748</v>
      </c>
    </row>
    <row r="267" spans="1:10" x14ac:dyDescent="0.2">
      <c r="A267" s="158" t="s">
        <v>407</v>
      </c>
      <c r="B267" s="65">
        <v>145</v>
      </c>
      <c r="C267" s="66">
        <v>226</v>
      </c>
      <c r="D267" s="65">
        <v>612</v>
      </c>
      <c r="E267" s="66">
        <v>794</v>
      </c>
      <c r="F267" s="67"/>
      <c r="G267" s="65">
        <f t="shared" si="40"/>
        <v>-81</v>
      </c>
      <c r="H267" s="66">
        <f t="shared" si="41"/>
        <v>-182</v>
      </c>
      <c r="I267" s="20">
        <f t="shared" si="42"/>
        <v>-0.3584070796460177</v>
      </c>
      <c r="J267" s="21">
        <f t="shared" si="43"/>
        <v>-0.22921914357682618</v>
      </c>
    </row>
    <row r="268" spans="1:10" x14ac:dyDescent="0.2">
      <c r="A268" s="158" t="s">
        <v>273</v>
      </c>
      <c r="B268" s="65">
        <v>50</v>
      </c>
      <c r="C268" s="66">
        <v>54</v>
      </c>
      <c r="D268" s="65">
        <v>211</v>
      </c>
      <c r="E268" s="66">
        <v>197</v>
      </c>
      <c r="F268" s="67"/>
      <c r="G268" s="65">
        <f t="shared" si="40"/>
        <v>-4</v>
      </c>
      <c r="H268" s="66">
        <f t="shared" si="41"/>
        <v>14</v>
      </c>
      <c r="I268" s="20">
        <f t="shared" si="42"/>
        <v>-7.407407407407407E-2</v>
      </c>
      <c r="J268" s="21">
        <f t="shared" si="43"/>
        <v>7.1065989847715741E-2</v>
      </c>
    </row>
    <row r="269" spans="1:10" x14ac:dyDescent="0.2">
      <c r="A269" s="158" t="s">
        <v>357</v>
      </c>
      <c r="B269" s="65">
        <v>164</v>
      </c>
      <c r="C269" s="66">
        <v>0</v>
      </c>
      <c r="D269" s="65">
        <v>786</v>
      </c>
      <c r="E269" s="66">
        <v>0</v>
      </c>
      <c r="F269" s="67"/>
      <c r="G269" s="65">
        <f t="shared" si="40"/>
        <v>164</v>
      </c>
      <c r="H269" s="66">
        <f t="shared" si="41"/>
        <v>786</v>
      </c>
      <c r="I269" s="20" t="str">
        <f t="shared" si="42"/>
        <v>-</v>
      </c>
      <c r="J269" s="21" t="str">
        <f t="shared" si="43"/>
        <v>-</v>
      </c>
    </row>
    <row r="270" spans="1:10" s="160" customFormat="1" x14ac:dyDescent="0.2">
      <c r="A270" s="178" t="s">
        <v>670</v>
      </c>
      <c r="B270" s="71">
        <v>1652</v>
      </c>
      <c r="C270" s="72">
        <v>954</v>
      </c>
      <c r="D270" s="71">
        <v>7202</v>
      </c>
      <c r="E270" s="72">
        <v>4494</v>
      </c>
      <c r="F270" s="73"/>
      <c r="G270" s="71">
        <f t="shared" si="40"/>
        <v>698</v>
      </c>
      <c r="H270" s="72">
        <f t="shared" si="41"/>
        <v>2708</v>
      </c>
      <c r="I270" s="37">
        <f t="shared" si="42"/>
        <v>0.73165618448637315</v>
      </c>
      <c r="J270" s="38">
        <f t="shared" si="43"/>
        <v>0.60258121940364928</v>
      </c>
    </row>
    <row r="271" spans="1:10" x14ac:dyDescent="0.2">
      <c r="A271" s="177"/>
      <c r="B271" s="143"/>
      <c r="C271" s="144"/>
      <c r="D271" s="143"/>
      <c r="E271" s="144"/>
      <c r="F271" s="145"/>
      <c r="G271" s="143"/>
      <c r="H271" s="144"/>
      <c r="I271" s="151"/>
      <c r="J271" s="152"/>
    </row>
    <row r="272" spans="1:10" s="139" customFormat="1" x14ac:dyDescent="0.2">
      <c r="A272" s="159" t="s">
        <v>65</v>
      </c>
      <c r="B272" s="65"/>
      <c r="C272" s="66"/>
      <c r="D272" s="65"/>
      <c r="E272" s="66"/>
      <c r="F272" s="67"/>
      <c r="G272" s="65"/>
      <c r="H272" s="66"/>
      <c r="I272" s="20"/>
      <c r="J272" s="21"/>
    </row>
    <row r="273" spans="1:10" x14ac:dyDescent="0.2">
      <c r="A273" s="158" t="s">
        <v>345</v>
      </c>
      <c r="B273" s="65">
        <v>3</v>
      </c>
      <c r="C273" s="66">
        <v>3</v>
      </c>
      <c r="D273" s="65">
        <v>7</v>
      </c>
      <c r="E273" s="66">
        <v>3</v>
      </c>
      <c r="F273" s="67"/>
      <c r="G273" s="65">
        <f>B273-C273</f>
        <v>0</v>
      </c>
      <c r="H273" s="66">
        <f>D273-E273</f>
        <v>4</v>
      </c>
      <c r="I273" s="20">
        <f>IF(C273=0, "-", IF(G273/C273&lt;10, G273/C273, "&gt;999%"))</f>
        <v>0</v>
      </c>
      <c r="J273" s="21">
        <f>IF(E273=0, "-", IF(H273/E273&lt;10, H273/E273, "&gt;999%"))</f>
        <v>1.3333333333333333</v>
      </c>
    </row>
    <row r="274" spans="1:10" x14ac:dyDescent="0.2">
      <c r="A274" s="158" t="s">
        <v>483</v>
      </c>
      <c r="B274" s="65">
        <v>3</v>
      </c>
      <c r="C274" s="66">
        <v>0</v>
      </c>
      <c r="D274" s="65">
        <v>9</v>
      </c>
      <c r="E274" s="66">
        <v>5</v>
      </c>
      <c r="F274" s="67"/>
      <c r="G274" s="65">
        <f>B274-C274</f>
        <v>3</v>
      </c>
      <c r="H274" s="66">
        <f>D274-E274</f>
        <v>4</v>
      </c>
      <c r="I274" s="20" t="str">
        <f>IF(C274=0, "-", IF(G274/C274&lt;10, G274/C274, "&gt;999%"))</f>
        <v>-</v>
      </c>
      <c r="J274" s="21">
        <f>IF(E274=0, "-", IF(H274/E274&lt;10, H274/E274, "&gt;999%"))</f>
        <v>0.8</v>
      </c>
    </row>
    <row r="275" spans="1:10" s="160" customFormat="1" x14ac:dyDescent="0.2">
      <c r="A275" s="178" t="s">
        <v>671</v>
      </c>
      <c r="B275" s="71">
        <v>6</v>
      </c>
      <c r="C275" s="72">
        <v>3</v>
      </c>
      <c r="D275" s="71">
        <v>16</v>
      </c>
      <c r="E275" s="72">
        <v>8</v>
      </c>
      <c r="F275" s="73"/>
      <c r="G275" s="71">
        <f>B275-C275</f>
        <v>3</v>
      </c>
      <c r="H275" s="72">
        <f>D275-E275</f>
        <v>8</v>
      </c>
      <c r="I275" s="37">
        <f>IF(C275=0, "-", IF(G275/C275&lt;10, G275/C275, "&gt;999%"))</f>
        <v>1</v>
      </c>
      <c r="J275" s="38">
        <f>IF(E275=0, "-", IF(H275/E275&lt;10, H275/E275, "&gt;999%"))</f>
        <v>1</v>
      </c>
    </row>
    <row r="276" spans="1:10" x14ac:dyDescent="0.2">
      <c r="A276" s="177"/>
      <c r="B276" s="143"/>
      <c r="C276" s="144"/>
      <c r="D276" s="143"/>
      <c r="E276" s="144"/>
      <c r="F276" s="145"/>
      <c r="G276" s="143"/>
      <c r="H276" s="144"/>
      <c r="I276" s="151"/>
      <c r="J276" s="152"/>
    </row>
    <row r="277" spans="1:10" s="139" customFormat="1" x14ac:dyDescent="0.2">
      <c r="A277" s="159" t="s">
        <v>66</v>
      </c>
      <c r="B277" s="65"/>
      <c r="C277" s="66"/>
      <c r="D277" s="65"/>
      <c r="E277" s="66"/>
      <c r="F277" s="67"/>
      <c r="G277" s="65"/>
      <c r="H277" s="66"/>
      <c r="I277" s="20"/>
      <c r="J277" s="21"/>
    </row>
    <row r="278" spans="1:10" x14ac:dyDescent="0.2">
      <c r="A278" s="158" t="s">
        <v>466</v>
      </c>
      <c r="B278" s="65">
        <v>61</v>
      </c>
      <c r="C278" s="66">
        <v>0</v>
      </c>
      <c r="D278" s="65">
        <v>216</v>
      </c>
      <c r="E278" s="66">
        <v>0</v>
      </c>
      <c r="F278" s="67"/>
      <c r="G278" s="65">
        <f t="shared" ref="G278:G285" si="44">B278-C278</f>
        <v>61</v>
      </c>
      <c r="H278" s="66">
        <f t="shared" ref="H278:H285" si="45">D278-E278</f>
        <v>216</v>
      </c>
      <c r="I278" s="20" t="str">
        <f t="shared" ref="I278:I285" si="46">IF(C278=0, "-", IF(G278/C278&lt;10, G278/C278, "&gt;999%"))</f>
        <v>-</v>
      </c>
      <c r="J278" s="21" t="str">
        <f t="shared" ref="J278:J285" si="47">IF(E278=0, "-", IF(H278/E278&lt;10, H278/E278, "&gt;999%"))</f>
        <v>-</v>
      </c>
    </row>
    <row r="279" spans="1:10" x14ac:dyDescent="0.2">
      <c r="A279" s="158" t="s">
        <v>484</v>
      </c>
      <c r="B279" s="65">
        <v>17</v>
      </c>
      <c r="C279" s="66">
        <v>34</v>
      </c>
      <c r="D279" s="65">
        <v>51</v>
      </c>
      <c r="E279" s="66">
        <v>88</v>
      </c>
      <c r="F279" s="67"/>
      <c r="G279" s="65">
        <f t="shared" si="44"/>
        <v>-17</v>
      </c>
      <c r="H279" s="66">
        <f t="shared" si="45"/>
        <v>-37</v>
      </c>
      <c r="I279" s="20">
        <f t="shared" si="46"/>
        <v>-0.5</v>
      </c>
      <c r="J279" s="21">
        <f t="shared" si="47"/>
        <v>-0.42045454545454547</v>
      </c>
    </row>
    <row r="280" spans="1:10" x14ac:dyDescent="0.2">
      <c r="A280" s="158" t="s">
        <v>425</v>
      </c>
      <c r="B280" s="65">
        <v>16</v>
      </c>
      <c r="C280" s="66">
        <v>67</v>
      </c>
      <c r="D280" s="65">
        <v>51</v>
      </c>
      <c r="E280" s="66">
        <v>137</v>
      </c>
      <c r="F280" s="67"/>
      <c r="G280" s="65">
        <f t="shared" si="44"/>
        <v>-51</v>
      </c>
      <c r="H280" s="66">
        <f t="shared" si="45"/>
        <v>-86</v>
      </c>
      <c r="I280" s="20">
        <f t="shared" si="46"/>
        <v>-0.76119402985074625</v>
      </c>
      <c r="J280" s="21">
        <f t="shared" si="47"/>
        <v>-0.62773722627737227</v>
      </c>
    </row>
    <row r="281" spans="1:10" x14ac:dyDescent="0.2">
      <c r="A281" s="158" t="s">
        <v>485</v>
      </c>
      <c r="B281" s="65">
        <v>4</v>
      </c>
      <c r="C281" s="66">
        <v>4</v>
      </c>
      <c r="D281" s="65">
        <v>19</v>
      </c>
      <c r="E281" s="66">
        <v>15</v>
      </c>
      <c r="F281" s="67"/>
      <c r="G281" s="65">
        <f t="shared" si="44"/>
        <v>0</v>
      </c>
      <c r="H281" s="66">
        <f t="shared" si="45"/>
        <v>4</v>
      </c>
      <c r="I281" s="20">
        <f t="shared" si="46"/>
        <v>0</v>
      </c>
      <c r="J281" s="21">
        <f t="shared" si="47"/>
        <v>0.26666666666666666</v>
      </c>
    </row>
    <row r="282" spans="1:10" x14ac:dyDescent="0.2">
      <c r="A282" s="158" t="s">
        <v>426</v>
      </c>
      <c r="B282" s="65">
        <v>14</v>
      </c>
      <c r="C282" s="66">
        <v>55</v>
      </c>
      <c r="D282" s="65">
        <v>144</v>
      </c>
      <c r="E282" s="66">
        <v>164</v>
      </c>
      <c r="F282" s="67"/>
      <c r="G282" s="65">
        <f t="shared" si="44"/>
        <v>-41</v>
      </c>
      <c r="H282" s="66">
        <f t="shared" si="45"/>
        <v>-20</v>
      </c>
      <c r="I282" s="20">
        <f t="shared" si="46"/>
        <v>-0.74545454545454548</v>
      </c>
      <c r="J282" s="21">
        <f t="shared" si="47"/>
        <v>-0.12195121951219512</v>
      </c>
    </row>
    <row r="283" spans="1:10" x14ac:dyDescent="0.2">
      <c r="A283" s="158" t="s">
        <v>467</v>
      </c>
      <c r="B283" s="65">
        <v>46</v>
      </c>
      <c r="C283" s="66">
        <v>37</v>
      </c>
      <c r="D283" s="65">
        <v>200</v>
      </c>
      <c r="E283" s="66">
        <v>166</v>
      </c>
      <c r="F283" s="67"/>
      <c r="G283" s="65">
        <f t="shared" si="44"/>
        <v>9</v>
      </c>
      <c r="H283" s="66">
        <f t="shared" si="45"/>
        <v>34</v>
      </c>
      <c r="I283" s="20">
        <f t="shared" si="46"/>
        <v>0.24324324324324326</v>
      </c>
      <c r="J283" s="21">
        <f t="shared" si="47"/>
        <v>0.20481927710843373</v>
      </c>
    </row>
    <row r="284" spans="1:10" x14ac:dyDescent="0.2">
      <c r="A284" s="158" t="s">
        <v>468</v>
      </c>
      <c r="B284" s="65">
        <v>14</v>
      </c>
      <c r="C284" s="66">
        <v>22</v>
      </c>
      <c r="D284" s="65">
        <v>61</v>
      </c>
      <c r="E284" s="66">
        <v>64</v>
      </c>
      <c r="F284" s="67"/>
      <c r="G284" s="65">
        <f t="shared" si="44"/>
        <v>-8</v>
      </c>
      <c r="H284" s="66">
        <f t="shared" si="45"/>
        <v>-3</v>
      </c>
      <c r="I284" s="20">
        <f t="shared" si="46"/>
        <v>-0.36363636363636365</v>
      </c>
      <c r="J284" s="21">
        <f t="shared" si="47"/>
        <v>-4.6875E-2</v>
      </c>
    </row>
    <row r="285" spans="1:10" s="160" customFormat="1" x14ac:dyDescent="0.2">
      <c r="A285" s="178" t="s">
        <v>672</v>
      </c>
      <c r="B285" s="71">
        <v>172</v>
      </c>
      <c r="C285" s="72">
        <v>219</v>
      </c>
      <c r="D285" s="71">
        <v>742</v>
      </c>
      <c r="E285" s="72">
        <v>634</v>
      </c>
      <c r="F285" s="73"/>
      <c r="G285" s="71">
        <f t="shared" si="44"/>
        <v>-47</v>
      </c>
      <c r="H285" s="72">
        <f t="shared" si="45"/>
        <v>108</v>
      </c>
      <c r="I285" s="37">
        <f t="shared" si="46"/>
        <v>-0.21461187214611871</v>
      </c>
      <c r="J285" s="38">
        <f t="shared" si="47"/>
        <v>0.17034700315457413</v>
      </c>
    </row>
    <row r="286" spans="1:10" x14ac:dyDescent="0.2">
      <c r="A286" s="177"/>
      <c r="B286" s="143"/>
      <c r="C286" s="144"/>
      <c r="D286" s="143"/>
      <c r="E286" s="144"/>
      <c r="F286" s="145"/>
      <c r="G286" s="143"/>
      <c r="H286" s="144"/>
      <c r="I286" s="151"/>
      <c r="J286" s="152"/>
    </row>
    <row r="287" spans="1:10" s="139" customFormat="1" x14ac:dyDescent="0.2">
      <c r="A287" s="159" t="s">
        <v>67</v>
      </c>
      <c r="B287" s="65"/>
      <c r="C287" s="66"/>
      <c r="D287" s="65"/>
      <c r="E287" s="66"/>
      <c r="F287" s="67"/>
      <c r="G287" s="65"/>
      <c r="H287" s="66"/>
      <c r="I287" s="20"/>
      <c r="J287" s="21"/>
    </row>
    <row r="288" spans="1:10" x14ac:dyDescent="0.2">
      <c r="A288" s="158" t="s">
        <v>445</v>
      </c>
      <c r="B288" s="65">
        <v>59</v>
      </c>
      <c r="C288" s="66">
        <v>16</v>
      </c>
      <c r="D288" s="65">
        <v>190</v>
      </c>
      <c r="E288" s="66">
        <v>32</v>
      </c>
      <c r="F288" s="67"/>
      <c r="G288" s="65">
        <f t="shared" ref="G288:G295" si="48">B288-C288</f>
        <v>43</v>
      </c>
      <c r="H288" s="66">
        <f t="shared" ref="H288:H295" si="49">D288-E288</f>
        <v>158</v>
      </c>
      <c r="I288" s="20">
        <f t="shared" ref="I288:I295" si="50">IF(C288=0, "-", IF(G288/C288&lt;10, G288/C288, "&gt;999%"))</f>
        <v>2.6875</v>
      </c>
      <c r="J288" s="21">
        <f t="shared" ref="J288:J295" si="51">IF(E288=0, "-", IF(H288/E288&lt;10, H288/E288, "&gt;999%"))</f>
        <v>4.9375</v>
      </c>
    </row>
    <row r="289" spans="1:10" x14ac:dyDescent="0.2">
      <c r="A289" s="158" t="s">
        <v>550</v>
      </c>
      <c r="B289" s="65">
        <v>51</v>
      </c>
      <c r="C289" s="66">
        <v>0</v>
      </c>
      <c r="D289" s="65">
        <v>160</v>
      </c>
      <c r="E289" s="66">
        <v>0</v>
      </c>
      <c r="F289" s="67"/>
      <c r="G289" s="65">
        <f t="shared" si="48"/>
        <v>51</v>
      </c>
      <c r="H289" s="66">
        <f t="shared" si="49"/>
        <v>160</v>
      </c>
      <c r="I289" s="20" t="str">
        <f t="shared" si="50"/>
        <v>-</v>
      </c>
      <c r="J289" s="21" t="str">
        <f t="shared" si="51"/>
        <v>-</v>
      </c>
    </row>
    <row r="290" spans="1:10" x14ac:dyDescent="0.2">
      <c r="A290" s="158" t="s">
        <v>492</v>
      </c>
      <c r="B290" s="65">
        <v>5</v>
      </c>
      <c r="C290" s="66">
        <v>0</v>
      </c>
      <c r="D290" s="65">
        <v>10</v>
      </c>
      <c r="E290" s="66">
        <v>0</v>
      </c>
      <c r="F290" s="67"/>
      <c r="G290" s="65">
        <f t="shared" si="48"/>
        <v>5</v>
      </c>
      <c r="H290" s="66">
        <f t="shared" si="49"/>
        <v>10</v>
      </c>
      <c r="I290" s="20" t="str">
        <f t="shared" si="50"/>
        <v>-</v>
      </c>
      <c r="J290" s="21" t="str">
        <f t="shared" si="51"/>
        <v>-</v>
      </c>
    </row>
    <row r="291" spans="1:10" x14ac:dyDescent="0.2">
      <c r="A291" s="158" t="s">
        <v>504</v>
      </c>
      <c r="B291" s="65">
        <v>68</v>
      </c>
      <c r="C291" s="66">
        <v>28</v>
      </c>
      <c r="D291" s="65">
        <v>284</v>
      </c>
      <c r="E291" s="66">
        <v>82</v>
      </c>
      <c r="F291" s="67"/>
      <c r="G291" s="65">
        <f t="shared" si="48"/>
        <v>40</v>
      </c>
      <c r="H291" s="66">
        <f t="shared" si="49"/>
        <v>202</v>
      </c>
      <c r="I291" s="20">
        <f t="shared" si="50"/>
        <v>1.4285714285714286</v>
      </c>
      <c r="J291" s="21">
        <f t="shared" si="51"/>
        <v>2.4634146341463414</v>
      </c>
    </row>
    <row r="292" spans="1:10" x14ac:dyDescent="0.2">
      <c r="A292" s="158" t="s">
        <v>302</v>
      </c>
      <c r="B292" s="65">
        <v>30</v>
      </c>
      <c r="C292" s="66">
        <v>16</v>
      </c>
      <c r="D292" s="65">
        <v>150</v>
      </c>
      <c r="E292" s="66">
        <v>60</v>
      </c>
      <c r="F292" s="67"/>
      <c r="G292" s="65">
        <f t="shared" si="48"/>
        <v>14</v>
      </c>
      <c r="H292" s="66">
        <f t="shared" si="49"/>
        <v>90</v>
      </c>
      <c r="I292" s="20">
        <f t="shared" si="50"/>
        <v>0.875</v>
      </c>
      <c r="J292" s="21">
        <f t="shared" si="51"/>
        <v>1.5</v>
      </c>
    </row>
    <row r="293" spans="1:10" x14ac:dyDescent="0.2">
      <c r="A293" s="158" t="s">
        <v>528</v>
      </c>
      <c r="B293" s="65">
        <v>188</v>
      </c>
      <c r="C293" s="66">
        <v>145</v>
      </c>
      <c r="D293" s="65">
        <v>1003</v>
      </c>
      <c r="E293" s="66">
        <v>411</v>
      </c>
      <c r="F293" s="67"/>
      <c r="G293" s="65">
        <f t="shared" si="48"/>
        <v>43</v>
      </c>
      <c r="H293" s="66">
        <f t="shared" si="49"/>
        <v>592</v>
      </c>
      <c r="I293" s="20">
        <f t="shared" si="50"/>
        <v>0.29655172413793102</v>
      </c>
      <c r="J293" s="21">
        <f t="shared" si="51"/>
        <v>1.440389294403893</v>
      </c>
    </row>
    <row r="294" spans="1:10" x14ac:dyDescent="0.2">
      <c r="A294" s="158" t="s">
        <v>505</v>
      </c>
      <c r="B294" s="65">
        <v>26</v>
      </c>
      <c r="C294" s="66">
        <v>25</v>
      </c>
      <c r="D294" s="65">
        <v>105</v>
      </c>
      <c r="E294" s="66">
        <v>62</v>
      </c>
      <c r="F294" s="67"/>
      <c r="G294" s="65">
        <f t="shared" si="48"/>
        <v>1</v>
      </c>
      <c r="H294" s="66">
        <f t="shared" si="49"/>
        <v>43</v>
      </c>
      <c r="I294" s="20">
        <f t="shared" si="50"/>
        <v>0.04</v>
      </c>
      <c r="J294" s="21">
        <f t="shared" si="51"/>
        <v>0.69354838709677424</v>
      </c>
    </row>
    <row r="295" spans="1:10" s="160" customFormat="1" x14ac:dyDescent="0.2">
      <c r="A295" s="178" t="s">
        <v>673</v>
      </c>
      <c r="B295" s="71">
        <v>427</v>
      </c>
      <c r="C295" s="72">
        <v>230</v>
      </c>
      <c r="D295" s="71">
        <v>1902</v>
      </c>
      <c r="E295" s="72">
        <v>647</v>
      </c>
      <c r="F295" s="73"/>
      <c r="G295" s="71">
        <f t="shared" si="48"/>
        <v>197</v>
      </c>
      <c r="H295" s="72">
        <f t="shared" si="49"/>
        <v>1255</v>
      </c>
      <c r="I295" s="37">
        <f t="shared" si="50"/>
        <v>0.85652173913043483</v>
      </c>
      <c r="J295" s="38">
        <f t="shared" si="51"/>
        <v>1.9397217928902628</v>
      </c>
    </row>
    <row r="296" spans="1:10" x14ac:dyDescent="0.2">
      <c r="A296" s="177"/>
      <c r="B296" s="143"/>
      <c r="C296" s="144"/>
      <c r="D296" s="143"/>
      <c r="E296" s="144"/>
      <c r="F296" s="145"/>
      <c r="G296" s="143"/>
      <c r="H296" s="144"/>
      <c r="I296" s="151"/>
      <c r="J296" s="152"/>
    </row>
    <row r="297" spans="1:10" s="139" customFormat="1" x14ac:dyDescent="0.2">
      <c r="A297" s="159" t="s">
        <v>68</v>
      </c>
      <c r="B297" s="65"/>
      <c r="C297" s="66"/>
      <c r="D297" s="65"/>
      <c r="E297" s="66"/>
      <c r="F297" s="67"/>
      <c r="G297" s="65"/>
      <c r="H297" s="66"/>
      <c r="I297" s="20"/>
      <c r="J297" s="21"/>
    </row>
    <row r="298" spans="1:10" x14ac:dyDescent="0.2">
      <c r="A298" s="158" t="s">
        <v>241</v>
      </c>
      <c r="B298" s="65">
        <v>2</v>
      </c>
      <c r="C298" s="66">
        <v>0</v>
      </c>
      <c r="D298" s="65">
        <v>4</v>
      </c>
      <c r="E298" s="66">
        <v>5</v>
      </c>
      <c r="F298" s="67"/>
      <c r="G298" s="65">
        <f t="shared" ref="G298:G309" si="52">B298-C298</f>
        <v>2</v>
      </c>
      <c r="H298" s="66">
        <f t="shared" ref="H298:H309" si="53">D298-E298</f>
        <v>-1</v>
      </c>
      <c r="I298" s="20" t="str">
        <f t="shared" ref="I298:I309" si="54">IF(C298=0, "-", IF(G298/C298&lt;10, G298/C298, "&gt;999%"))</f>
        <v>-</v>
      </c>
      <c r="J298" s="21">
        <f t="shared" ref="J298:J309" si="55">IF(E298=0, "-", IF(H298/E298&lt;10, H298/E298, "&gt;999%"))</f>
        <v>-0.2</v>
      </c>
    </row>
    <row r="299" spans="1:10" x14ac:dyDescent="0.2">
      <c r="A299" s="158" t="s">
        <v>265</v>
      </c>
      <c r="B299" s="65">
        <v>17</v>
      </c>
      <c r="C299" s="66">
        <v>11</v>
      </c>
      <c r="D299" s="65">
        <v>66</v>
      </c>
      <c r="E299" s="66">
        <v>58</v>
      </c>
      <c r="F299" s="67"/>
      <c r="G299" s="65">
        <f t="shared" si="52"/>
        <v>6</v>
      </c>
      <c r="H299" s="66">
        <f t="shared" si="53"/>
        <v>8</v>
      </c>
      <c r="I299" s="20">
        <f t="shared" si="54"/>
        <v>0.54545454545454541</v>
      </c>
      <c r="J299" s="21">
        <f t="shared" si="55"/>
        <v>0.13793103448275862</v>
      </c>
    </row>
    <row r="300" spans="1:10" x14ac:dyDescent="0.2">
      <c r="A300" s="158" t="s">
        <v>280</v>
      </c>
      <c r="B300" s="65">
        <v>0</v>
      </c>
      <c r="C300" s="66">
        <v>0</v>
      </c>
      <c r="D300" s="65">
        <v>0</v>
      </c>
      <c r="E300" s="66">
        <v>1</v>
      </c>
      <c r="F300" s="67"/>
      <c r="G300" s="65">
        <f t="shared" si="52"/>
        <v>0</v>
      </c>
      <c r="H300" s="66">
        <f t="shared" si="53"/>
        <v>-1</v>
      </c>
      <c r="I300" s="20" t="str">
        <f t="shared" si="54"/>
        <v>-</v>
      </c>
      <c r="J300" s="21">
        <f t="shared" si="55"/>
        <v>-1</v>
      </c>
    </row>
    <row r="301" spans="1:10" x14ac:dyDescent="0.2">
      <c r="A301" s="158" t="s">
        <v>266</v>
      </c>
      <c r="B301" s="65">
        <v>22</v>
      </c>
      <c r="C301" s="66">
        <v>12</v>
      </c>
      <c r="D301" s="65">
        <v>133</v>
      </c>
      <c r="E301" s="66">
        <v>45</v>
      </c>
      <c r="F301" s="67"/>
      <c r="G301" s="65">
        <f t="shared" si="52"/>
        <v>10</v>
      </c>
      <c r="H301" s="66">
        <f t="shared" si="53"/>
        <v>88</v>
      </c>
      <c r="I301" s="20">
        <f t="shared" si="54"/>
        <v>0.83333333333333337</v>
      </c>
      <c r="J301" s="21">
        <f t="shared" si="55"/>
        <v>1.9555555555555555</v>
      </c>
    </row>
    <row r="302" spans="1:10" x14ac:dyDescent="0.2">
      <c r="A302" s="158" t="s">
        <v>328</v>
      </c>
      <c r="B302" s="65">
        <v>1</v>
      </c>
      <c r="C302" s="66">
        <v>1</v>
      </c>
      <c r="D302" s="65">
        <v>4</v>
      </c>
      <c r="E302" s="66">
        <v>3</v>
      </c>
      <c r="F302" s="67"/>
      <c r="G302" s="65">
        <f t="shared" si="52"/>
        <v>0</v>
      </c>
      <c r="H302" s="66">
        <f t="shared" si="53"/>
        <v>1</v>
      </c>
      <c r="I302" s="20">
        <f t="shared" si="54"/>
        <v>0</v>
      </c>
      <c r="J302" s="21">
        <f t="shared" si="55"/>
        <v>0.33333333333333331</v>
      </c>
    </row>
    <row r="303" spans="1:10" x14ac:dyDescent="0.2">
      <c r="A303" s="158" t="s">
        <v>293</v>
      </c>
      <c r="B303" s="65">
        <v>0</v>
      </c>
      <c r="C303" s="66">
        <v>0</v>
      </c>
      <c r="D303" s="65">
        <v>2</v>
      </c>
      <c r="E303" s="66">
        <v>1</v>
      </c>
      <c r="F303" s="67"/>
      <c r="G303" s="65">
        <f t="shared" si="52"/>
        <v>0</v>
      </c>
      <c r="H303" s="66">
        <f t="shared" si="53"/>
        <v>1</v>
      </c>
      <c r="I303" s="20" t="str">
        <f t="shared" si="54"/>
        <v>-</v>
      </c>
      <c r="J303" s="21">
        <f t="shared" si="55"/>
        <v>1</v>
      </c>
    </row>
    <row r="304" spans="1:10" x14ac:dyDescent="0.2">
      <c r="A304" s="158" t="s">
        <v>486</v>
      </c>
      <c r="B304" s="65">
        <v>7</v>
      </c>
      <c r="C304" s="66">
        <v>11</v>
      </c>
      <c r="D304" s="65">
        <v>55</v>
      </c>
      <c r="E304" s="66">
        <v>36</v>
      </c>
      <c r="F304" s="67"/>
      <c r="G304" s="65">
        <f t="shared" si="52"/>
        <v>-4</v>
      </c>
      <c r="H304" s="66">
        <f t="shared" si="53"/>
        <v>19</v>
      </c>
      <c r="I304" s="20">
        <f t="shared" si="54"/>
        <v>-0.36363636363636365</v>
      </c>
      <c r="J304" s="21">
        <f t="shared" si="55"/>
        <v>0.52777777777777779</v>
      </c>
    </row>
    <row r="305" spans="1:10" x14ac:dyDescent="0.2">
      <c r="A305" s="158" t="s">
        <v>427</v>
      </c>
      <c r="B305" s="65">
        <v>54</v>
      </c>
      <c r="C305" s="66">
        <v>123</v>
      </c>
      <c r="D305" s="65">
        <v>331</v>
      </c>
      <c r="E305" s="66">
        <v>347</v>
      </c>
      <c r="F305" s="67"/>
      <c r="G305" s="65">
        <f t="shared" si="52"/>
        <v>-69</v>
      </c>
      <c r="H305" s="66">
        <f t="shared" si="53"/>
        <v>-16</v>
      </c>
      <c r="I305" s="20">
        <f t="shared" si="54"/>
        <v>-0.56097560975609762</v>
      </c>
      <c r="J305" s="21">
        <f t="shared" si="55"/>
        <v>-4.6109510086455328E-2</v>
      </c>
    </row>
    <row r="306" spans="1:10" x14ac:dyDescent="0.2">
      <c r="A306" s="158" t="s">
        <v>329</v>
      </c>
      <c r="B306" s="65">
        <v>3</v>
      </c>
      <c r="C306" s="66">
        <v>4</v>
      </c>
      <c r="D306" s="65">
        <v>16</v>
      </c>
      <c r="E306" s="66">
        <v>20</v>
      </c>
      <c r="F306" s="67"/>
      <c r="G306" s="65">
        <f t="shared" si="52"/>
        <v>-1</v>
      </c>
      <c r="H306" s="66">
        <f t="shared" si="53"/>
        <v>-4</v>
      </c>
      <c r="I306" s="20">
        <f t="shared" si="54"/>
        <v>-0.25</v>
      </c>
      <c r="J306" s="21">
        <f t="shared" si="55"/>
        <v>-0.2</v>
      </c>
    </row>
    <row r="307" spans="1:10" x14ac:dyDescent="0.2">
      <c r="A307" s="158" t="s">
        <v>469</v>
      </c>
      <c r="B307" s="65">
        <v>32</v>
      </c>
      <c r="C307" s="66">
        <v>64</v>
      </c>
      <c r="D307" s="65">
        <v>171</v>
      </c>
      <c r="E307" s="66">
        <v>172</v>
      </c>
      <c r="F307" s="67"/>
      <c r="G307" s="65">
        <f t="shared" si="52"/>
        <v>-32</v>
      </c>
      <c r="H307" s="66">
        <f t="shared" si="53"/>
        <v>-1</v>
      </c>
      <c r="I307" s="20">
        <f t="shared" si="54"/>
        <v>-0.5</v>
      </c>
      <c r="J307" s="21">
        <f t="shared" si="55"/>
        <v>-5.8139534883720929E-3</v>
      </c>
    </row>
    <row r="308" spans="1:10" x14ac:dyDescent="0.2">
      <c r="A308" s="158" t="s">
        <v>395</v>
      </c>
      <c r="B308" s="65">
        <v>36</v>
      </c>
      <c r="C308" s="66">
        <v>38</v>
      </c>
      <c r="D308" s="65">
        <v>176</v>
      </c>
      <c r="E308" s="66">
        <v>136</v>
      </c>
      <c r="F308" s="67"/>
      <c r="G308" s="65">
        <f t="shared" si="52"/>
        <v>-2</v>
      </c>
      <c r="H308" s="66">
        <f t="shared" si="53"/>
        <v>40</v>
      </c>
      <c r="I308" s="20">
        <f t="shared" si="54"/>
        <v>-5.2631578947368418E-2</v>
      </c>
      <c r="J308" s="21">
        <f t="shared" si="55"/>
        <v>0.29411764705882354</v>
      </c>
    </row>
    <row r="309" spans="1:10" s="160" customFormat="1" x14ac:dyDescent="0.2">
      <c r="A309" s="178" t="s">
        <v>674</v>
      </c>
      <c r="B309" s="71">
        <v>174</v>
      </c>
      <c r="C309" s="72">
        <v>264</v>
      </c>
      <c r="D309" s="71">
        <v>958</v>
      </c>
      <c r="E309" s="72">
        <v>824</v>
      </c>
      <c r="F309" s="73"/>
      <c r="G309" s="71">
        <f t="shared" si="52"/>
        <v>-90</v>
      </c>
      <c r="H309" s="72">
        <f t="shared" si="53"/>
        <v>134</v>
      </c>
      <c r="I309" s="37">
        <f t="shared" si="54"/>
        <v>-0.34090909090909088</v>
      </c>
      <c r="J309" s="38">
        <f t="shared" si="55"/>
        <v>0.16262135922330098</v>
      </c>
    </row>
    <row r="310" spans="1:10" x14ac:dyDescent="0.2">
      <c r="A310" s="177"/>
      <c r="B310" s="143"/>
      <c r="C310" s="144"/>
      <c r="D310" s="143"/>
      <c r="E310" s="144"/>
      <c r="F310" s="145"/>
      <c r="G310" s="143"/>
      <c r="H310" s="144"/>
      <c r="I310" s="151"/>
      <c r="J310" s="152"/>
    </row>
    <row r="311" spans="1:10" s="139" customFormat="1" x14ac:dyDescent="0.2">
      <c r="A311" s="159" t="s">
        <v>69</v>
      </c>
      <c r="B311" s="65"/>
      <c r="C311" s="66"/>
      <c r="D311" s="65"/>
      <c r="E311" s="66"/>
      <c r="F311" s="67"/>
      <c r="G311" s="65"/>
      <c r="H311" s="66"/>
      <c r="I311" s="20"/>
      <c r="J311" s="21"/>
    </row>
    <row r="312" spans="1:10" x14ac:dyDescent="0.2">
      <c r="A312" s="158" t="s">
        <v>330</v>
      </c>
      <c r="B312" s="65">
        <v>0</v>
      </c>
      <c r="C312" s="66">
        <v>2</v>
      </c>
      <c r="D312" s="65">
        <v>1</v>
      </c>
      <c r="E312" s="66">
        <v>4</v>
      </c>
      <c r="F312" s="67"/>
      <c r="G312" s="65">
        <f>B312-C312</f>
        <v>-2</v>
      </c>
      <c r="H312" s="66">
        <f>D312-E312</f>
        <v>-3</v>
      </c>
      <c r="I312" s="20">
        <f>IF(C312=0, "-", IF(G312/C312&lt;10, G312/C312, "&gt;999%"))</f>
        <v>-1</v>
      </c>
      <c r="J312" s="21">
        <f>IF(E312=0, "-", IF(H312/E312&lt;10, H312/E312, "&gt;999%"))</f>
        <v>-0.75</v>
      </c>
    </row>
    <row r="313" spans="1:10" x14ac:dyDescent="0.2">
      <c r="A313" s="158" t="s">
        <v>331</v>
      </c>
      <c r="B313" s="65">
        <v>0</v>
      </c>
      <c r="C313" s="66">
        <v>2</v>
      </c>
      <c r="D313" s="65">
        <v>6</v>
      </c>
      <c r="E313" s="66">
        <v>4</v>
      </c>
      <c r="F313" s="67"/>
      <c r="G313" s="65">
        <f>B313-C313</f>
        <v>-2</v>
      </c>
      <c r="H313" s="66">
        <f>D313-E313</f>
        <v>2</v>
      </c>
      <c r="I313" s="20">
        <f>IF(C313=0, "-", IF(G313/C313&lt;10, G313/C313, "&gt;999%"))</f>
        <v>-1</v>
      </c>
      <c r="J313" s="21">
        <f>IF(E313=0, "-", IF(H313/E313&lt;10, H313/E313, "&gt;999%"))</f>
        <v>0.5</v>
      </c>
    </row>
    <row r="314" spans="1:10" s="160" customFormat="1" x14ac:dyDescent="0.2">
      <c r="A314" s="178" t="s">
        <v>675</v>
      </c>
      <c r="B314" s="71">
        <v>0</v>
      </c>
      <c r="C314" s="72">
        <v>4</v>
      </c>
      <c r="D314" s="71">
        <v>7</v>
      </c>
      <c r="E314" s="72">
        <v>8</v>
      </c>
      <c r="F314" s="73"/>
      <c r="G314" s="71">
        <f>B314-C314</f>
        <v>-4</v>
      </c>
      <c r="H314" s="72">
        <f>D314-E314</f>
        <v>-1</v>
      </c>
      <c r="I314" s="37">
        <f>IF(C314=0, "-", IF(G314/C314&lt;10, G314/C314, "&gt;999%"))</f>
        <v>-1</v>
      </c>
      <c r="J314" s="38">
        <f>IF(E314=0, "-", IF(H314/E314&lt;10, H314/E314, "&gt;999%"))</f>
        <v>-0.125</v>
      </c>
    </row>
    <row r="315" spans="1:10" x14ac:dyDescent="0.2">
      <c r="A315" s="177"/>
      <c r="B315" s="143"/>
      <c r="C315" s="144"/>
      <c r="D315" s="143"/>
      <c r="E315" s="144"/>
      <c r="F315" s="145"/>
      <c r="G315" s="143"/>
      <c r="H315" s="144"/>
      <c r="I315" s="151"/>
      <c r="J315" s="152"/>
    </row>
    <row r="316" spans="1:10" s="139" customFormat="1" x14ac:dyDescent="0.2">
      <c r="A316" s="159" t="s">
        <v>70</v>
      </c>
      <c r="B316" s="65"/>
      <c r="C316" s="66"/>
      <c r="D316" s="65"/>
      <c r="E316" s="66"/>
      <c r="F316" s="67"/>
      <c r="G316" s="65"/>
      <c r="H316" s="66"/>
      <c r="I316" s="20"/>
      <c r="J316" s="21"/>
    </row>
    <row r="317" spans="1:10" x14ac:dyDescent="0.2">
      <c r="A317" s="158" t="s">
        <v>573</v>
      </c>
      <c r="B317" s="65">
        <v>17</v>
      </c>
      <c r="C317" s="66">
        <v>15</v>
      </c>
      <c r="D317" s="65">
        <v>62</v>
      </c>
      <c r="E317" s="66">
        <v>117</v>
      </c>
      <c r="F317" s="67"/>
      <c r="G317" s="65">
        <f>B317-C317</f>
        <v>2</v>
      </c>
      <c r="H317" s="66">
        <f>D317-E317</f>
        <v>-55</v>
      </c>
      <c r="I317" s="20">
        <f>IF(C317=0, "-", IF(G317/C317&lt;10, G317/C317, "&gt;999%"))</f>
        <v>0.13333333333333333</v>
      </c>
      <c r="J317" s="21">
        <f>IF(E317=0, "-", IF(H317/E317&lt;10, H317/E317, "&gt;999%"))</f>
        <v>-0.47008547008547008</v>
      </c>
    </row>
    <row r="318" spans="1:10" s="160" customFormat="1" x14ac:dyDescent="0.2">
      <c r="A318" s="178" t="s">
        <v>676</v>
      </c>
      <c r="B318" s="71">
        <v>17</v>
      </c>
      <c r="C318" s="72">
        <v>15</v>
      </c>
      <c r="D318" s="71">
        <v>62</v>
      </c>
      <c r="E318" s="72">
        <v>117</v>
      </c>
      <c r="F318" s="73"/>
      <c r="G318" s="71">
        <f>B318-C318</f>
        <v>2</v>
      </c>
      <c r="H318" s="72">
        <f>D318-E318</f>
        <v>-55</v>
      </c>
      <c r="I318" s="37">
        <f>IF(C318=0, "-", IF(G318/C318&lt;10, G318/C318, "&gt;999%"))</f>
        <v>0.13333333333333333</v>
      </c>
      <c r="J318" s="38">
        <f>IF(E318=0, "-", IF(H318/E318&lt;10, H318/E318, "&gt;999%"))</f>
        <v>-0.47008547008547008</v>
      </c>
    </row>
    <row r="319" spans="1:10" x14ac:dyDescent="0.2">
      <c r="A319" s="177"/>
      <c r="B319" s="143"/>
      <c r="C319" s="144"/>
      <c r="D319" s="143"/>
      <c r="E319" s="144"/>
      <c r="F319" s="145"/>
      <c r="G319" s="143"/>
      <c r="H319" s="144"/>
      <c r="I319" s="151"/>
      <c r="J319" s="152"/>
    </row>
    <row r="320" spans="1:10" s="139" customFormat="1" x14ac:dyDescent="0.2">
      <c r="A320" s="159" t="s">
        <v>71</v>
      </c>
      <c r="B320" s="65"/>
      <c r="C320" s="66"/>
      <c r="D320" s="65"/>
      <c r="E320" s="66"/>
      <c r="F320" s="67"/>
      <c r="G320" s="65"/>
      <c r="H320" s="66"/>
      <c r="I320" s="20"/>
      <c r="J320" s="21"/>
    </row>
    <row r="321" spans="1:10" x14ac:dyDescent="0.2">
      <c r="A321" s="158" t="s">
        <v>574</v>
      </c>
      <c r="B321" s="65">
        <v>8</v>
      </c>
      <c r="C321" s="66">
        <v>2</v>
      </c>
      <c r="D321" s="65">
        <v>20</v>
      </c>
      <c r="E321" s="66">
        <v>14</v>
      </c>
      <c r="F321" s="67"/>
      <c r="G321" s="65">
        <f>B321-C321</f>
        <v>6</v>
      </c>
      <c r="H321" s="66">
        <f>D321-E321</f>
        <v>6</v>
      </c>
      <c r="I321" s="20">
        <f>IF(C321=0, "-", IF(G321/C321&lt;10, G321/C321, "&gt;999%"))</f>
        <v>3</v>
      </c>
      <c r="J321" s="21">
        <f>IF(E321=0, "-", IF(H321/E321&lt;10, H321/E321, "&gt;999%"))</f>
        <v>0.42857142857142855</v>
      </c>
    </row>
    <row r="322" spans="1:10" x14ac:dyDescent="0.2">
      <c r="A322" s="158" t="s">
        <v>562</v>
      </c>
      <c r="B322" s="65">
        <v>7</v>
      </c>
      <c r="C322" s="66">
        <v>16</v>
      </c>
      <c r="D322" s="65">
        <v>9</v>
      </c>
      <c r="E322" s="66">
        <v>131</v>
      </c>
      <c r="F322" s="67"/>
      <c r="G322" s="65">
        <f>B322-C322</f>
        <v>-9</v>
      </c>
      <c r="H322" s="66">
        <f>D322-E322</f>
        <v>-122</v>
      </c>
      <c r="I322" s="20">
        <f>IF(C322=0, "-", IF(G322/C322&lt;10, G322/C322, "&gt;999%"))</f>
        <v>-0.5625</v>
      </c>
      <c r="J322" s="21">
        <f>IF(E322=0, "-", IF(H322/E322&lt;10, H322/E322, "&gt;999%"))</f>
        <v>-0.93129770992366412</v>
      </c>
    </row>
    <row r="323" spans="1:10" s="160" customFormat="1" x14ac:dyDescent="0.2">
      <c r="A323" s="178" t="s">
        <v>677</v>
      </c>
      <c r="B323" s="71">
        <v>15</v>
      </c>
      <c r="C323" s="72">
        <v>18</v>
      </c>
      <c r="D323" s="71">
        <v>29</v>
      </c>
      <c r="E323" s="72">
        <v>145</v>
      </c>
      <c r="F323" s="73"/>
      <c r="G323" s="71">
        <f>B323-C323</f>
        <v>-3</v>
      </c>
      <c r="H323" s="72">
        <f>D323-E323</f>
        <v>-116</v>
      </c>
      <c r="I323" s="37">
        <f>IF(C323=0, "-", IF(G323/C323&lt;10, G323/C323, "&gt;999%"))</f>
        <v>-0.16666666666666666</v>
      </c>
      <c r="J323" s="38">
        <f>IF(E323=0, "-", IF(H323/E323&lt;10, H323/E323, "&gt;999%"))</f>
        <v>-0.8</v>
      </c>
    </row>
    <row r="324" spans="1:10" x14ac:dyDescent="0.2">
      <c r="A324" s="177"/>
      <c r="B324" s="143"/>
      <c r="C324" s="144"/>
      <c r="D324" s="143"/>
      <c r="E324" s="144"/>
      <c r="F324" s="145"/>
      <c r="G324" s="143"/>
      <c r="H324" s="144"/>
      <c r="I324" s="151"/>
      <c r="J324" s="152"/>
    </row>
    <row r="325" spans="1:10" s="139" customFormat="1" x14ac:dyDescent="0.2">
      <c r="A325" s="159" t="s">
        <v>72</v>
      </c>
      <c r="B325" s="65"/>
      <c r="C325" s="66"/>
      <c r="D325" s="65"/>
      <c r="E325" s="66"/>
      <c r="F325" s="67"/>
      <c r="G325" s="65"/>
      <c r="H325" s="66"/>
      <c r="I325" s="20"/>
      <c r="J325" s="21"/>
    </row>
    <row r="326" spans="1:10" x14ac:dyDescent="0.2">
      <c r="A326" s="158" t="s">
        <v>346</v>
      </c>
      <c r="B326" s="65">
        <v>0</v>
      </c>
      <c r="C326" s="66">
        <v>1</v>
      </c>
      <c r="D326" s="65">
        <v>0</v>
      </c>
      <c r="E326" s="66">
        <v>1</v>
      </c>
      <c r="F326" s="67"/>
      <c r="G326" s="65">
        <f>B326-C326</f>
        <v>-1</v>
      </c>
      <c r="H326" s="66">
        <f>D326-E326</f>
        <v>-1</v>
      </c>
      <c r="I326" s="20">
        <f>IF(C326=0, "-", IF(G326/C326&lt;10, G326/C326, "&gt;999%"))</f>
        <v>-1</v>
      </c>
      <c r="J326" s="21">
        <f>IF(E326=0, "-", IF(H326/E326&lt;10, H326/E326, "&gt;999%"))</f>
        <v>-1</v>
      </c>
    </row>
    <row r="327" spans="1:10" x14ac:dyDescent="0.2">
      <c r="A327" s="158" t="s">
        <v>281</v>
      </c>
      <c r="B327" s="65">
        <v>2</v>
      </c>
      <c r="C327" s="66">
        <v>2</v>
      </c>
      <c r="D327" s="65">
        <v>13</v>
      </c>
      <c r="E327" s="66">
        <v>6</v>
      </c>
      <c r="F327" s="67"/>
      <c r="G327" s="65">
        <f>B327-C327</f>
        <v>0</v>
      </c>
      <c r="H327" s="66">
        <f>D327-E327</f>
        <v>7</v>
      </c>
      <c r="I327" s="20">
        <f>IF(C327=0, "-", IF(G327/C327&lt;10, G327/C327, "&gt;999%"))</f>
        <v>0</v>
      </c>
      <c r="J327" s="21">
        <f>IF(E327=0, "-", IF(H327/E327&lt;10, H327/E327, "&gt;999%"))</f>
        <v>1.1666666666666667</v>
      </c>
    </row>
    <row r="328" spans="1:10" x14ac:dyDescent="0.2">
      <c r="A328" s="158" t="s">
        <v>470</v>
      </c>
      <c r="B328" s="65">
        <v>12</v>
      </c>
      <c r="C328" s="66">
        <v>6</v>
      </c>
      <c r="D328" s="65">
        <v>36</v>
      </c>
      <c r="E328" s="66">
        <v>22</v>
      </c>
      <c r="F328" s="67"/>
      <c r="G328" s="65">
        <f>B328-C328</f>
        <v>6</v>
      </c>
      <c r="H328" s="66">
        <f>D328-E328</f>
        <v>14</v>
      </c>
      <c r="I328" s="20">
        <f>IF(C328=0, "-", IF(G328/C328&lt;10, G328/C328, "&gt;999%"))</f>
        <v>1</v>
      </c>
      <c r="J328" s="21">
        <f>IF(E328=0, "-", IF(H328/E328&lt;10, H328/E328, "&gt;999%"))</f>
        <v>0.63636363636363635</v>
      </c>
    </row>
    <row r="329" spans="1:10" x14ac:dyDescent="0.2">
      <c r="A329" s="158" t="s">
        <v>294</v>
      </c>
      <c r="B329" s="65">
        <v>0</v>
      </c>
      <c r="C329" s="66">
        <v>0</v>
      </c>
      <c r="D329" s="65">
        <v>1</v>
      </c>
      <c r="E329" s="66">
        <v>1</v>
      </c>
      <c r="F329" s="67"/>
      <c r="G329" s="65">
        <f>B329-C329</f>
        <v>0</v>
      </c>
      <c r="H329" s="66">
        <f>D329-E329</f>
        <v>0</v>
      </c>
      <c r="I329" s="20" t="str">
        <f>IF(C329=0, "-", IF(G329/C329&lt;10, G329/C329, "&gt;999%"))</f>
        <v>-</v>
      </c>
      <c r="J329" s="21">
        <f>IF(E329=0, "-", IF(H329/E329&lt;10, H329/E329, "&gt;999%"))</f>
        <v>0</v>
      </c>
    </row>
    <row r="330" spans="1:10" s="160" customFormat="1" x14ac:dyDescent="0.2">
      <c r="A330" s="178" t="s">
        <v>678</v>
      </c>
      <c r="B330" s="71">
        <v>14</v>
      </c>
      <c r="C330" s="72">
        <v>9</v>
      </c>
      <c r="D330" s="71">
        <v>50</v>
      </c>
      <c r="E330" s="72">
        <v>30</v>
      </c>
      <c r="F330" s="73"/>
      <c r="G330" s="71">
        <f>B330-C330</f>
        <v>5</v>
      </c>
      <c r="H330" s="72">
        <f>D330-E330</f>
        <v>20</v>
      </c>
      <c r="I330" s="37">
        <f>IF(C330=0, "-", IF(G330/C330&lt;10, G330/C330, "&gt;999%"))</f>
        <v>0.55555555555555558</v>
      </c>
      <c r="J330" s="38">
        <f>IF(E330=0, "-", IF(H330/E330&lt;10, H330/E330, "&gt;999%"))</f>
        <v>0.66666666666666663</v>
      </c>
    </row>
    <row r="331" spans="1:10" x14ac:dyDescent="0.2">
      <c r="A331" s="177"/>
      <c r="B331" s="143"/>
      <c r="C331" s="144"/>
      <c r="D331" s="143"/>
      <c r="E331" s="144"/>
      <c r="F331" s="145"/>
      <c r="G331" s="143"/>
      <c r="H331" s="144"/>
      <c r="I331" s="151"/>
      <c r="J331" s="152"/>
    </row>
    <row r="332" spans="1:10" s="139" customFormat="1" x14ac:dyDescent="0.2">
      <c r="A332" s="159" t="s">
        <v>73</v>
      </c>
      <c r="B332" s="65"/>
      <c r="C332" s="66"/>
      <c r="D332" s="65"/>
      <c r="E332" s="66"/>
      <c r="F332" s="67"/>
      <c r="G332" s="65"/>
      <c r="H332" s="66"/>
      <c r="I332" s="20"/>
      <c r="J332" s="21"/>
    </row>
    <row r="333" spans="1:10" x14ac:dyDescent="0.2">
      <c r="A333" s="158" t="s">
        <v>516</v>
      </c>
      <c r="B333" s="65">
        <v>89</v>
      </c>
      <c r="C333" s="66">
        <v>134</v>
      </c>
      <c r="D333" s="65">
        <v>327</v>
      </c>
      <c r="E333" s="66">
        <v>387</v>
      </c>
      <c r="F333" s="67"/>
      <c r="G333" s="65">
        <f t="shared" ref="G333:G345" si="56">B333-C333</f>
        <v>-45</v>
      </c>
      <c r="H333" s="66">
        <f t="shared" ref="H333:H345" si="57">D333-E333</f>
        <v>-60</v>
      </c>
      <c r="I333" s="20">
        <f t="shared" ref="I333:I345" si="58">IF(C333=0, "-", IF(G333/C333&lt;10, G333/C333, "&gt;999%"))</f>
        <v>-0.33582089552238809</v>
      </c>
      <c r="J333" s="21">
        <f t="shared" ref="J333:J345" si="59">IF(E333=0, "-", IF(H333/E333&lt;10, H333/E333, "&gt;999%"))</f>
        <v>-0.15503875968992248</v>
      </c>
    </row>
    <row r="334" spans="1:10" x14ac:dyDescent="0.2">
      <c r="A334" s="158" t="s">
        <v>529</v>
      </c>
      <c r="B334" s="65">
        <v>546</v>
      </c>
      <c r="C334" s="66">
        <v>470</v>
      </c>
      <c r="D334" s="65">
        <v>2359</v>
      </c>
      <c r="E334" s="66">
        <v>1279</v>
      </c>
      <c r="F334" s="67"/>
      <c r="G334" s="65">
        <f t="shared" si="56"/>
        <v>76</v>
      </c>
      <c r="H334" s="66">
        <f t="shared" si="57"/>
        <v>1080</v>
      </c>
      <c r="I334" s="20">
        <f t="shared" si="58"/>
        <v>0.16170212765957448</v>
      </c>
      <c r="J334" s="21">
        <f t="shared" si="59"/>
        <v>0.84440969507427677</v>
      </c>
    </row>
    <row r="335" spans="1:10" x14ac:dyDescent="0.2">
      <c r="A335" s="158" t="s">
        <v>358</v>
      </c>
      <c r="B335" s="65">
        <v>269</v>
      </c>
      <c r="C335" s="66">
        <v>297</v>
      </c>
      <c r="D335" s="65">
        <v>2007</v>
      </c>
      <c r="E335" s="66">
        <v>1388</v>
      </c>
      <c r="F335" s="67"/>
      <c r="G335" s="65">
        <f t="shared" si="56"/>
        <v>-28</v>
      </c>
      <c r="H335" s="66">
        <f t="shared" si="57"/>
        <v>619</v>
      </c>
      <c r="I335" s="20">
        <f t="shared" si="58"/>
        <v>-9.4276094276094277E-2</v>
      </c>
      <c r="J335" s="21">
        <f t="shared" si="59"/>
        <v>0.44596541786743515</v>
      </c>
    </row>
    <row r="336" spans="1:10" x14ac:dyDescent="0.2">
      <c r="A336" s="158" t="s">
        <v>374</v>
      </c>
      <c r="B336" s="65">
        <v>367</v>
      </c>
      <c r="C336" s="66">
        <v>179</v>
      </c>
      <c r="D336" s="65">
        <v>1620</v>
      </c>
      <c r="E336" s="66">
        <v>766</v>
      </c>
      <c r="F336" s="67"/>
      <c r="G336" s="65">
        <f t="shared" si="56"/>
        <v>188</v>
      </c>
      <c r="H336" s="66">
        <f t="shared" si="57"/>
        <v>854</v>
      </c>
      <c r="I336" s="20">
        <f t="shared" si="58"/>
        <v>1.0502793296089385</v>
      </c>
      <c r="J336" s="21">
        <f t="shared" si="59"/>
        <v>1.1148825065274151</v>
      </c>
    </row>
    <row r="337" spans="1:10" x14ac:dyDescent="0.2">
      <c r="A337" s="158" t="s">
        <v>408</v>
      </c>
      <c r="B337" s="65">
        <v>648</v>
      </c>
      <c r="C337" s="66">
        <v>586</v>
      </c>
      <c r="D337" s="65">
        <v>3327</v>
      </c>
      <c r="E337" s="66">
        <v>2213</v>
      </c>
      <c r="F337" s="67"/>
      <c r="G337" s="65">
        <f t="shared" si="56"/>
        <v>62</v>
      </c>
      <c r="H337" s="66">
        <f t="shared" si="57"/>
        <v>1114</v>
      </c>
      <c r="I337" s="20">
        <f t="shared" si="58"/>
        <v>0.10580204778156997</v>
      </c>
      <c r="J337" s="21">
        <f t="shared" si="59"/>
        <v>0.50338906461816535</v>
      </c>
    </row>
    <row r="338" spans="1:10" x14ac:dyDescent="0.2">
      <c r="A338" s="158" t="s">
        <v>446</v>
      </c>
      <c r="B338" s="65">
        <v>143</v>
      </c>
      <c r="C338" s="66">
        <v>66</v>
      </c>
      <c r="D338" s="65">
        <v>787</v>
      </c>
      <c r="E338" s="66">
        <v>260</v>
      </c>
      <c r="F338" s="67"/>
      <c r="G338" s="65">
        <f t="shared" si="56"/>
        <v>77</v>
      </c>
      <c r="H338" s="66">
        <f t="shared" si="57"/>
        <v>527</v>
      </c>
      <c r="I338" s="20">
        <f t="shared" si="58"/>
        <v>1.1666666666666667</v>
      </c>
      <c r="J338" s="21">
        <f t="shared" si="59"/>
        <v>2.0269230769230768</v>
      </c>
    </row>
    <row r="339" spans="1:10" x14ac:dyDescent="0.2">
      <c r="A339" s="158" t="s">
        <v>447</v>
      </c>
      <c r="B339" s="65">
        <v>130</v>
      </c>
      <c r="C339" s="66">
        <v>134</v>
      </c>
      <c r="D339" s="65">
        <v>695</v>
      </c>
      <c r="E339" s="66">
        <v>467</v>
      </c>
      <c r="F339" s="67"/>
      <c r="G339" s="65">
        <f t="shared" si="56"/>
        <v>-4</v>
      </c>
      <c r="H339" s="66">
        <f t="shared" si="57"/>
        <v>228</v>
      </c>
      <c r="I339" s="20">
        <f t="shared" si="58"/>
        <v>-2.9850746268656716E-2</v>
      </c>
      <c r="J339" s="21">
        <f t="shared" si="59"/>
        <v>0.48822269807280516</v>
      </c>
    </row>
    <row r="340" spans="1:10" x14ac:dyDescent="0.2">
      <c r="A340" s="158" t="s">
        <v>375</v>
      </c>
      <c r="B340" s="65">
        <v>36</v>
      </c>
      <c r="C340" s="66">
        <v>0</v>
      </c>
      <c r="D340" s="65">
        <v>95</v>
      </c>
      <c r="E340" s="66">
        <v>0</v>
      </c>
      <c r="F340" s="67"/>
      <c r="G340" s="65">
        <f t="shared" si="56"/>
        <v>36</v>
      </c>
      <c r="H340" s="66">
        <f t="shared" si="57"/>
        <v>95</v>
      </c>
      <c r="I340" s="20" t="str">
        <f t="shared" si="58"/>
        <v>-</v>
      </c>
      <c r="J340" s="21" t="str">
        <f t="shared" si="59"/>
        <v>-</v>
      </c>
    </row>
    <row r="341" spans="1:10" x14ac:dyDescent="0.2">
      <c r="A341" s="158" t="s">
        <v>317</v>
      </c>
      <c r="B341" s="65">
        <v>30</v>
      </c>
      <c r="C341" s="66">
        <v>5</v>
      </c>
      <c r="D341" s="65">
        <v>94</v>
      </c>
      <c r="E341" s="66">
        <v>43</v>
      </c>
      <c r="F341" s="67"/>
      <c r="G341" s="65">
        <f t="shared" si="56"/>
        <v>25</v>
      </c>
      <c r="H341" s="66">
        <f t="shared" si="57"/>
        <v>51</v>
      </c>
      <c r="I341" s="20">
        <f t="shared" si="58"/>
        <v>5</v>
      </c>
      <c r="J341" s="21">
        <f t="shared" si="59"/>
        <v>1.1860465116279071</v>
      </c>
    </row>
    <row r="342" spans="1:10" x14ac:dyDescent="0.2">
      <c r="A342" s="158" t="s">
        <v>205</v>
      </c>
      <c r="B342" s="65">
        <v>166</v>
      </c>
      <c r="C342" s="66">
        <v>63</v>
      </c>
      <c r="D342" s="65">
        <v>664</v>
      </c>
      <c r="E342" s="66">
        <v>317</v>
      </c>
      <c r="F342" s="67"/>
      <c r="G342" s="65">
        <f t="shared" si="56"/>
        <v>103</v>
      </c>
      <c r="H342" s="66">
        <f t="shared" si="57"/>
        <v>347</v>
      </c>
      <c r="I342" s="20">
        <f t="shared" si="58"/>
        <v>1.6349206349206349</v>
      </c>
      <c r="J342" s="21">
        <f t="shared" si="59"/>
        <v>1.0946372239747635</v>
      </c>
    </row>
    <row r="343" spans="1:10" x14ac:dyDescent="0.2">
      <c r="A343" s="158" t="s">
        <v>226</v>
      </c>
      <c r="B343" s="65">
        <v>459</v>
      </c>
      <c r="C343" s="66">
        <v>387</v>
      </c>
      <c r="D343" s="65">
        <v>1785</v>
      </c>
      <c r="E343" s="66">
        <v>1500</v>
      </c>
      <c r="F343" s="67"/>
      <c r="G343" s="65">
        <f t="shared" si="56"/>
        <v>72</v>
      </c>
      <c r="H343" s="66">
        <f t="shared" si="57"/>
        <v>285</v>
      </c>
      <c r="I343" s="20">
        <f t="shared" si="58"/>
        <v>0.18604651162790697</v>
      </c>
      <c r="J343" s="21">
        <f t="shared" si="59"/>
        <v>0.19</v>
      </c>
    </row>
    <row r="344" spans="1:10" x14ac:dyDescent="0.2">
      <c r="A344" s="158" t="s">
        <v>250</v>
      </c>
      <c r="B344" s="65">
        <v>35</v>
      </c>
      <c r="C344" s="66">
        <v>40</v>
      </c>
      <c r="D344" s="65">
        <v>175</v>
      </c>
      <c r="E344" s="66">
        <v>182</v>
      </c>
      <c r="F344" s="67"/>
      <c r="G344" s="65">
        <f t="shared" si="56"/>
        <v>-5</v>
      </c>
      <c r="H344" s="66">
        <f t="shared" si="57"/>
        <v>-7</v>
      </c>
      <c r="I344" s="20">
        <f t="shared" si="58"/>
        <v>-0.125</v>
      </c>
      <c r="J344" s="21">
        <f t="shared" si="59"/>
        <v>-3.8461538461538464E-2</v>
      </c>
    </row>
    <row r="345" spans="1:10" s="160" customFormat="1" x14ac:dyDescent="0.2">
      <c r="A345" s="178" t="s">
        <v>679</v>
      </c>
      <c r="B345" s="71">
        <v>2918</v>
      </c>
      <c r="C345" s="72">
        <v>2361</v>
      </c>
      <c r="D345" s="71">
        <v>13935</v>
      </c>
      <c r="E345" s="72">
        <v>8802</v>
      </c>
      <c r="F345" s="73"/>
      <c r="G345" s="71">
        <f t="shared" si="56"/>
        <v>557</v>
      </c>
      <c r="H345" s="72">
        <f t="shared" si="57"/>
        <v>5133</v>
      </c>
      <c r="I345" s="37">
        <f t="shared" si="58"/>
        <v>0.23591698432867428</v>
      </c>
      <c r="J345" s="38">
        <f t="shared" si="59"/>
        <v>0.58316291751874572</v>
      </c>
    </row>
    <row r="346" spans="1:10" x14ac:dyDescent="0.2">
      <c r="A346" s="177"/>
      <c r="B346" s="143"/>
      <c r="C346" s="144"/>
      <c r="D346" s="143"/>
      <c r="E346" s="144"/>
      <c r="F346" s="145"/>
      <c r="G346" s="143"/>
      <c r="H346" s="144"/>
      <c r="I346" s="151"/>
      <c r="J346" s="152"/>
    </row>
    <row r="347" spans="1:10" s="139" customFormat="1" x14ac:dyDescent="0.2">
      <c r="A347" s="159" t="s">
        <v>74</v>
      </c>
      <c r="B347" s="65"/>
      <c r="C347" s="66"/>
      <c r="D347" s="65"/>
      <c r="E347" s="66"/>
      <c r="F347" s="67"/>
      <c r="G347" s="65"/>
      <c r="H347" s="66"/>
      <c r="I347" s="20"/>
      <c r="J347" s="21"/>
    </row>
    <row r="348" spans="1:10" x14ac:dyDescent="0.2">
      <c r="A348" s="158" t="s">
        <v>347</v>
      </c>
      <c r="B348" s="65">
        <v>3</v>
      </c>
      <c r="C348" s="66">
        <v>0</v>
      </c>
      <c r="D348" s="65">
        <v>11</v>
      </c>
      <c r="E348" s="66">
        <v>2</v>
      </c>
      <c r="F348" s="67"/>
      <c r="G348" s="65">
        <f>B348-C348</f>
        <v>3</v>
      </c>
      <c r="H348" s="66">
        <f>D348-E348</f>
        <v>9</v>
      </c>
      <c r="I348" s="20" t="str">
        <f>IF(C348=0, "-", IF(G348/C348&lt;10, G348/C348, "&gt;999%"))</f>
        <v>-</v>
      </c>
      <c r="J348" s="21">
        <f>IF(E348=0, "-", IF(H348/E348&lt;10, H348/E348, "&gt;999%"))</f>
        <v>4.5</v>
      </c>
    </row>
    <row r="349" spans="1:10" s="160" customFormat="1" x14ac:dyDescent="0.2">
      <c r="A349" s="178" t="s">
        <v>680</v>
      </c>
      <c r="B349" s="71">
        <v>3</v>
      </c>
      <c r="C349" s="72">
        <v>0</v>
      </c>
      <c r="D349" s="71">
        <v>11</v>
      </c>
      <c r="E349" s="72">
        <v>2</v>
      </c>
      <c r="F349" s="73"/>
      <c r="G349" s="71">
        <f>B349-C349</f>
        <v>3</v>
      </c>
      <c r="H349" s="72">
        <f>D349-E349</f>
        <v>9</v>
      </c>
      <c r="I349" s="37" t="str">
        <f>IF(C349=0, "-", IF(G349/C349&lt;10, G349/C349, "&gt;999%"))</f>
        <v>-</v>
      </c>
      <c r="J349" s="38">
        <f>IF(E349=0, "-", IF(H349/E349&lt;10, H349/E349, "&gt;999%"))</f>
        <v>4.5</v>
      </c>
    </row>
    <row r="350" spans="1:10" x14ac:dyDescent="0.2">
      <c r="A350" s="177"/>
      <c r="B350" s="143"/>
      <c r="C350" s="144"/>
      <c r="D350" s="143"/>
      <c r="E350" s="144"/>
      <c r="F350" s="145"/>
      <c r="G350" s="143"/>
      <c r="H350" s="144"/>
      <c r="I350" s="151"/>
      <c r="J350" s="152"/>
    </row>
    <row r="351" spans="1:10" s="139" customFormat="1" x14ac:dyDescent="0.2">
      <c r="A351" s="159" t="s">
        <v>75</v>
      </c>
      <c r="B351" s="65"/>
      <c r="C351" s="66"/>
      <c r="D351" s="65"/>
      <c r="E351" s="66"/>
      <c r="F351" s="67"/>
      <c r="G351" s="65"/>
      <c r="H351" s="66"/>
      <c r="I351" s="20"/>
      <c r="J351" s="21"/>
    </row>
    <row r="352" spans="1:10" x14ac:dyDescent="0.2">
      <c r="A352" s="158" t="s">
        <v>295</v>
      </c>
      <c r="B352" s="65">
        <v>0</v>
      </c>
      <c r="C352" s="66">
        <v>3</v>
      </c>
      <c r="D352" s="65">
        <v>1</v>
      </c>
      <c r="E352" s="66">
        <v>8</v>
      </c>
      <c r="F352" s="67"/>
      <c r="G352" s="65">
        <f t="shared" ref="G352:G374" si="60">B352-C352</f>
        <v>-3</v>
      </c>
      <c r="H352" s="66">
        <f t="shared" ref="H352:H374" si="61">D352-E352</f>
        <v>-7</v>
      </c>
      <c r="I352" s="20">
        <f t="shared" ref="I352:I374" si="62">IF(C352=0, "-", IF(G352/C352&lt;10, G352/C352, "&gt;999%"))</f>
        <v>-1</v>
      </c>
      <c r="J352" s="21">
        <f t="shared" ref="J352:J374" si="63">IF(E352=0, "-", IF(H352/E352&lt;10, H352/E352, "&gt;999%"))</f>
        <v>-0.875</v>
      </c>
    </row>
    <row r="353" spans="1:10" x14ac:dyDescent="0.2">
      <c r="A353" s="158" t="s">
        <v>348</v>
      </c>
      <c r="B353" s="65">
        <v>0</v>
      </c>
      <c r="C353" s="66">
        <v>0</v>
      </c>
      <c r="D353" s="65">
        <v>0</v>
      </c>
      <c r="E353" s="66">
        <v>2</v>
      </c>
      <c r="F353" s="67"/>
      <c r="G353" s="65">
        <f t="shared" si="60"/>
        <v>0</v>
      </c>
      <c r="H353" s="66">
        <f t="shared" si="61"/>
        <v>-2</v>
      </c>
      <c r="I353" s="20" t="str">
        <f t="shared" si="62"/>
        <v>-</v>
      </c>
      <c r="J353" s="21">
        <f t="shared" si="63"/>
        <v>-1</v>
      </c>
    </row>
    <row r="354" spans="1:10" x14ac:dyDescent="0.2">
      <c r="A354" s="158" t="s">
        <v>242</v>
      </c>
      <c r="B354" s="65">
        <v>69</v>
      </c>
      <c r="C354" s="66">
        <v>150</v>
      </c>
      <c r="D354" s="65">
        <v>272</v>
      </c>
      <c r="E354" s="66">
        <v>529</v>
      </c>
      <c r="F354" s="67"/>
      <c r="G354" s="65">
        <f t="shared" si="60"/>
        <v>-81</v>
      </c>
      <c r="H354" s="66">
        <f t="shared" si="61"/>
        <v>-257</v>
      </c>
      <c r="I354" s="20">
        <f t="shared" si="62"/>
        <v>-0.54</v>
      </c>
      <c r="J354" s="21">
        <f t="shared" si="63"/>
        <v>-0.48582230623818523</v>
      </c>
    </row>
    <row r="355" spans="1:10" x14ac:dyDescent="0.2">
      <c r="A355" s="158" t="s">
        <v>243</v>
      </c>
      <c r="B355" s="65">
        <v>7</v>
      </c>
      <c r="C355" s="66">
        <v>17</v>
      </c>
      <c r="D355" s="65">
        <v>30</v>
      </c>
      <c r="E355" s="66">
        <v>38</v>
      </c>
      <c r="F355" s="67"/>
      <c r="G355" s="65">
        <f t="shared" si="60"/>
        <v>-10</v>
      </c>
      <c r="H355" s="66">
        <f t="shared" si="61"/>
        <v>-8</v>
      </c>
      <c r="I355" s="20">
        <f t="shared" si="62"/>
        <v>-0.58823529411764708</v>
      </c>
      <c r="J355" s="21">
        <f t="shared" si="63"/>
        <v>-0.21052631578947367</v>
      </c>
    </row>
    <row r="356" spans="1:10" x14ac:dyDescent="0.2">
      <c r="A356" s="158" t="s">
        <v>267</v>
      </c>
      <c r="B356" s="65">
        <v>80</v>
      </c>
      <c r="C356" s="66">
        <v>82</v>
      </c>
      <c r="D356" s="65">
        <v>349</v>
      </c>
      <c r="E356" s="66">
        <v>208</v>
      </c>
      <c r="F356" s="67"/>
      <c r="G356" s="65">
        <f t="shared" si="60"/>
        <v>-2</v>
      </c>
      <c r="H356" s="66">
        <f t="shared" si="61"/>
        <v>141</v>
      </c>
      <c r="I356" s="20">
        <f t="shared" si="62"/>
        <v>-2.4390243902439025E-2</v>
      </c>
      <c r="J356" s="21">
        <f t="shared" si="63"/>
        <v>0.67788461538461542</v>
      </c>
    </row>
    <row r="357" spans="1:10" x14ac:dyDescent="0.2">
      <c r="A357" s="158" t="s">
        <v>332</v>
      </c>
      <c r="B357" s="65">
        <v>20</v>
      </c>
      <c r="C357" s="66">
        <v>40</v>
      </c>
      <c r="D357" s="65">
        <v>100</v>
      </c>
      <c r="E357" s="66">
        <v>108</v>
      </c>
      <c r="F357" s="67"/>
      <c r="G357" s="65">
        <f t="shared" si="60"/>
        <v>-20</v>
      </c>
      <c r="H357" s="66">
        <f t="shared" si="61"/>
        <v>-8</v>
      </c>
      <c r="I357" s="20">
        <f t="shared" si="62"/>
        <v>-0.5</v>
      </c>
      <c r="J357" s="21">
        <f t="shared" si="63"/>
        <v>-7.407407407407407E-2</v>
      </c>
    </row>
    <row r="358" spans="1:10" x14ac:dyDescent="0.2">
      <c r="A358" s="158" t="s">
        <v>268</v>
      </c>
      <c r="B358" s="65">
        <v>23</v>
      </c>
      <c r="C358" s="66">
        <v>63</v>
      </c>
      <c r="D358" s="65">
        <v>58</v>
      </c>
      <c r="E358" s="66">
        <v>134</v>
      </c>
      <c r="F358" s="67"/>
      <c r="G358" s="65">
        <f t="shared" si="60"/>
        <v>-40</v>
      </c>
      <c r="H358" s="66">
        <f t="shared" si="61"/>
        <v>-76</v>
      </c>
      <c r="I358" s="20">
        <f t="shared" si="62"/>
        <v>-0.63492063492063489</v>
      </c>
      <c r="J358" s="21">
        <f t="shared" si="63"/>
        <v>-0.56716417910447758</v>
      </c>
    </row>
    <row r="359" spans="1:10" x14ac:dyDescent="0.2">
      <c r="A359" s="158" t="s">
        <v>282</v>
      </c>
      <c r="B359" s="65">
        <v>0</v>
      </c>
      <c r="C359" s="66">
        <v>2</v>
      </c>
      <c r="D359" s="65">
        <v>0</v>
      </c>
      <c r="E359" s="66">
        <v>5</v>
      </c>
      <c r="F359" s="67"/>
      <c r="G359" s="65">
        <f t="shared" si="60"/>
        <v>-2</v>
      </c>
      <c r="H359" s="66">
        <f t="shared" si="61"/>
        <v>-5</v>
      </c>
      <c r="I359" s="20">
        <f t="shared" si="62"/>
        <v>-1</v>
      </c>
      <c r="J359" s="21">
        <f t="shared" si="63"/>
        <v>-1</v>
      </c>
    </row>
    <row r="360" spans="1:10" x14ac:dyDescent="0.2">
      <c r="A360" s="158" t="s">
        <v>283</v>
      </c>
      <c r="B360" s="65">
        <v>7</v>
      </c>
      <c r="C360" s="66">
        <v>26</v>
      </c>
      <c r="D360" s="65">
        <v>75</v>
      </c>
      <c r="E360" s="66">
        <v>46</v>
      </c>
      <c r="F360" s="67"/>
      <c r="G360" s="65">
        <f t="shared" si="60"/>
        <v>-19</v>
      </c>
      <c r="H360" s="66">
        <f t="shared" si="61"/>
        <v>29</v>
      </c>
      <c r="I360" s="20">
        <f t="shared" si="62"/>
        <v>-0.73076923076923073</v>
      </c>
      <c r="J360" s="21">
        <f t="shared" si="63"/>
        <v>0.63043478260869568</v>
      </c>
    </row>
    <row r="361" spans="1:10" x14ac:dyDescent="0.2">
      <c r="A361" s="158" t="s">
        <v>333</v>
      </c>
      <c r="B361" s="65">
        <v>2</v>
      </c>
      <c r="C361" s="66">
        <v>6</v>
      </c>
      <c r="D361" s="65">
        <v>23</v>
      </c>
      <c r="E361" s="66">
        <v>14</v>
      </c>
      <c r="F361" s="67"/>
      <c r="G361" s="65">
        <f t="shared" si="60"/>
        <v>-4</v>
      </c>
      <c r="H361" s="66">
        <f t="shared" si="61"/>
        <v>9</v>
      </c>
      <c r="I361" s="20">
        <f t="shared" si="62"/>
        <v>-0.66666666666666663</v>
      </c>
      <c r="J361" s="21">
        <f t="shared" si="63"/>
        <v>0.6428571428571429</v>
      </c>
    </row>
    <row r="362" spans="1:10" x14ac:dyDescent="0.2">
      <c r="A362" s="158" t="s">
        <v>396</v>
      </c>
      <c r="B362" s="65">
        <v>9</v>
      </c>
      <c r="C362" s="66">
        <v>0</v>
      </c>
      <c r="D362" s="65">
        <v>17</v>
      </c>
      <c r="E362" s="66">
        <v>0</v>
      </c>
      <c r="F362" s="67"/>
      <c r="G362" s="65">
        <f t="shared" si="60"/>
        <v>9</v>
      </c>
      <c r="H362" s="66">
        <f t="shared" si="61"/>
        <v>17</v>
      </c>
      <c r="I362" s="20" t="str">
        <f t="shared" si="62"/>
        <v>-</v>
      </c>
      <c r="J362" s="21" t="str">
        <f t="shared" si="63"/>
        <v>-</v>
      </c>
    </row>
    <row r="363" spans="1:10" x14ac:dyDescent="0.2">
      <c r="A363" s="158" t="s">
        <v>428</v>
      </c>
      <c r="B363" s="65">
        <v>1</v>
      </c>
      <c r="C363" s="66">
        <v>4</v>
      </c>
      <c r="D363" s="65">
        <v>14</v>
      </c>
      <c r="E363" s="66">
        <v>10</v>
      </c>
      <c r="F363" s="67"/>
      <c r="G363" s="65">
        <f t="shared" si="60"/>
        <v>-3</v>
      </c>
      <c r="H363" s="66">
        <f t="shared" si="61"/>
        <v>4</v>
      </c>
      <c r="I363" s="20">
        <f t="shared" si="62"/>
        <v>-0.75</v>
      </c>
      <c r="J363" s="21">
        <f t="shared" si="63"/>
        <v>0.4</v>
      </c>
    </row>
    <row r="364" spans="1:10" x14ac:dyDescent="0.2">
      <c r="A364" s="158" t="s">
        <v>487</v>
      </c>
      <c r="B364" s="65">
        <v>12</v>
      </c>
      <c r="C364" s="66">
        <v>3</v>
      </c>
      <c r="D364" s="65">
        <v>48</v>
      </c>
      <c r="E364" s="66">
        <v>14</v>
      </c>
      <c r="F364" s="67"/>
      <c r="G364" s="65">
        <f t="shared" si="60"/>
        <v>9</v>
      </c>
      <c r="H364" s="66">
        <f t="shared" si="61"/>
        <v>34</v>
      </c>
      <c r="I364" s="20">
        <f t="shared" si="62"/>
        <v>3</v>
      </c>
      <c r="J364" s="21">
        <f t="shared" si="63"/>
        <v>2.4285714285714284</v>
      </c>
    </row>
    <row r="365" spans="1:10" x14ac:dyDescent="0.2">
      <c r="A365" s="158" t="s">
        <v>397</v>
      </c>
      <c r="B365" s="65">
        <v>68</v>
      </c>
      <c r="C365" s="66">
        <v>52</v>
      </c>
      <c r="D365" s="65">
        <v>237</v>
      </c>
      <c r="E365" s="66">
        <v>205</v>
      </c>
      <c r="F365" s="67"/>
      <c r="G365" s="65">
        <f t="shared" si="60"/>
        <v>16</v>
      </c>
      <c r="H365" s="66">
        <f t="shared" si="61"/>
        <v>32</v>
      </c>
      <c r="I365" s="20">
        <f t="shared" si="62"/>
        <v>0.30769230769230771</v>
      </c>
      <c r="J365" s="21">
        <f t="shared" si="63"/>
        <v>0.15609756097560976</v>
      </c>
    </row>
    <row r="366" spans="1:10" x14ac:dyDescent="0.2">
      <c r="A366" s="158" t="s">
        <v>429</v>
      </c>
      <c r="B366" s="65">
        <v>25</v>
      </c>
      <c r="C366" s="66">
        <v>36</v>
      </c>
      <c r="D366" s="65">
        <v>295</v>
      </c>
      <c r="E366" s="66">
        <v>36</v>
      </c>
      <c r="F366" s="67"/>
      <c r="G366" s="65">
        <f t="shared" si="60"/>
        <v>-11</v>
      </c>
      <c r="H366" s="66">
        <f t="shared" si="61"/>
        <v>259</v>
      </c>
      <c r="I366" s="20">
        <f t="shared" si="62"/>
        <v>-0.30555555555555558</v>
      </c>
      <c r="J366" s="21">
        <f t="shared" si="63"/>
        <v>7.1944444444444446</v>
      </c>
    </row>
    <row r="367" spans="1:10" x14ac:dyDescent="0.2">
      <c r="A367" s="158" t="s">
        <v>430</v>
      </c>
      <c r="B367" s="65">
        <v>21</v>
      </c>
      <c r="C367" s="66">
        <v>41</v>
      </c>
      <c r="D367" s="65">
        <v>67</v>
      </c>
      <c r="E367" s="66">
        <v>128</v>
      </c>
      <c r="F367" s="67"/>
      <c r="G367" s="65">
        <f t="shared" si="60"/>
        <v>-20</v>
      </c>
      <c r="H367" s="66">
        <f t="shared" si="61"/>
        <v>-61</v>
      </c>
      <c r="I367" s="20">
        <f t="shared" si="62"/>
        <v>-0.48780487804878048</v>
      </c>
      <c r="J367" s="21">
        <f t="shared" si="63"/>
        <v>-0.4765625</v>
      </c>
    </row>
    <row r="368" spans="1:10" x14ac:dyDescent="0.2">
      <c r="A368" s="158" t="s">
        <v>431</v>
      </c>
      <c r="B368" s="65">
        <v>30</v>
      </c>
      <c r="C368" s="66">
        <v>140</v>
      </c>
      <c r="D368" s="65">
        <v>221</v>
      </c>
      <c r="E368" s="66">
        <v>373</v>
      </c>
      <c r="F368" s="67"/>
      <c r="G368" s="65">
        <f t="shared" si="60"/>
        <v>-110</v>
      </c>
      <c r="H368" s="66">
        <f t="shared" si="61"/>
        <v>-152</v>
      </c>
      <c r="I368" s="20">
        <f t="shared" si="62"/>
        <v>-0.7857142857142857</v>
      </c>
      <c r="J368" s="21">
        <f t="shared" si="63"/>
        <v>-0.40750670241286863</v>
      </c>
    </row>
    <row r="369" spans="1:10" x14ac:dyDescent="0.2">
      <c r="A369" s="158" t="s">
        <v>471</v>
      </c>
      <c r="B369" s="65">
        <v>12</v>
      </c>
      <c r="C369" s="66">
        <v>0</v>
      </c>
      <c r="D369" s="65">
        <v>100</v>
      </c>
      <c r="E369" s="66">
        <v>4</v>
      </c>
      <c r="F369" s="67"/>
      <c r="G369" s="65">
        <f t="shared" si="60"/>
        <v>12</v>
      </c>
      <c r="H369" s="66">
        <f t="shared" si="61"/>
        <v>96</v>
      </c>
      <c r="I369" s="20" t="str">
        <f t="shared" si="62"/>
        <v>-</v>
      </c>
      <c r="J369" s="21" t="str">
        <f t="shared" si="63"/>
        <v>&gt;999%</v>
      </c>
    </row>
    <row r="370" spans="1:10" x14ac:dyDescent="0.2">
      <c r="A370" s="158" t="s">
        <v>472</v>
      </c>
      <c r="B370" s="65">
        <v>56</v>
      </c>
      <c r="C370" s="66">
        <v>66</v>
      </c>
      <c r="D370" s="65">
        <v>245</v>
      </c>
      <c r="E370" s="66">
        <v>238</v>
      </c>
      <c r="F370" s="67"/>
      <c r="G370" s="65">
        <f t="shared" si="60"/>
        <v>-10</v>
      </c>
      <c r="H370" s="66">
        <f t="shared" si="61"/>
        <v>7</v>
      </c>
      <c r="I370" s="20">
        <f t="shared" si="62"/>
        <v>-0.15151515151515152</v>
      </c>
      <c r="J370" s="21">
        <f t="shared" si="63"/>
        <v>2.9411764705882353E-2</v>
      </c>
    </row>
    <row r="371" spans="1:10" x14ac:dyDescent="0.2">
      <c r="A371" s="158" t="s">
        <v>488</v>
      </c>
      <c r="B371" s="65">
        <v>23</v>
      </c>
      <c r="C371" s="66">
        <v>20</v>
      </c>
      <c r="D371" s="65">
        <v>90</v>
      </c>
      <c r="E371" s="66">
        <v>80</v>
      </c>
      <c r="F371" s="67"/>
      <c r="G371" s="65">
        <f t="shared" si="60"/>
        <v>3</v>
      </c>
      <c r="H371" s="66">
        <f t="shared" si="61"/>
        <v>10</v>
      </c>
      <c r="I371" s="20">
        <f t="shared" si="62"/>
        <v>0.15</v>
      </c>
      <c r="J371" s="21">
        <f t="shared" si="63"/>
        <v>0.125</v>
      </c>
    </row>
    <row r="372" spans="1:10" x14ac:dyDescent="0.2">
      <c r="A372" s="158" t="s">
        <v>296</v>
      </c>
      <c r="B372" s="65">
        <v>6</v>
      </c>
      <c r="C372" s="66">
        <v>4</v>
      </c>
      <c r="D372" s="65">
        <v>20</v>
      </c>
      <c r="E372" s="66">
        <v>10</v>
      </c>
      <c r="F372" s="67"/>
      <c r="G372" s="65">
        <f t="shared" si="60"/>
        <v>2</v>
      </c>
      <c r="H372" s="66">
        <f t="shared" si="61"/>
        <v>10</v>
      </c>
      <c r="I372" s="20">
        <f t="shared" si="62"/>
        <v>0.5</v>
      </c>
      <c r="J372" s="21">
        <f t="shared" si="63"/>
        <v>1</v>
      </c>
    </row>
    <row r="373" spans="1:10" x14ac:dyDescent="0.2">
      <c r="A373" s="158" t="s">
        <v>334</v>
      </c>
      <c r="B373" s="65">
        <v>0</v>
      </c>
      <c r="C373" s="66">
        <v>0</v>
      </c>
      <c r="D373" s="65">
        <v>0</v>
      </c>
      <c r="E373" s="66">
        <v>2</v>
      </c>
      <c r="F373" s="67"/>
      <c r="G373" s="65">
        <f t="shared" si="60"/>
        <v>0</v>
      </c>
      <c r="H373" s="66">
        <f t="shared" si="61"/>
        <v>-2</v>
      </c>
      <c r="I373" s="20" t="str">
        <f t="shared" si="62"/>
        <v>-</v>
      </c>
      <c r="J373" s="21">
        <f t="shared" si="63"/>
        <v>-1</v>
      </c>
    </row>
    <row r="374" spans="1:10" s="160" customFormat="1" x14ac:dyDescent="0.2">
      <c r="A374" s="178" t="s">
        <v>681</v>
      </c>
      <c r="B374" s="71">
        <v>471</v>
      </c>
      <c r="C374" s="72">
        <v>755</v>
      </c>
      <c r="D374" s="71">
        <v>2262</v>
      </c>
      <c r="E374" s="72">
        <v>2192</v>
      </c>
      <c r="F374" s="73"/>
      <c r="G374" s="71">
        <f t="shared" si="60"/>
        <v>-284</v>
      </c>
      <c r="H374" s="72">
        <f t="shared" si="61"/>
        <v>70</v>
      </c>
      <c r="I374" s="37">
        <f t="shared" si="62"/>
        <v>-0.37615894039735098</v>
      </c>
      <c r="J374" s="38">
        <f t="shared" si="63"/>
        <v>3.1934306569343068E-2</v>
      </c>
    </row>
    <row r="375" spans="1:10" x14ac:dyDescent="0.2">
      <c r="A375" s="177"/>
      <c r="B375" s="143"/>
      <c r="C375" s="144"/>
      <c r="D375" s="143"/>
      <c r="E375" s="144"/>
      <c r="F375" s="145"/>
      <c r="G375" s="143"/>
      <c r="H375" s="144"/>
      <c r="I375" s="151"/>
      <c r="J375" s="152"/>
    </row>
    <row r="376" spans="1:10" s="139" customFormat="1" x14ac:dyDescent="0.2">
      <c r="A376" s="159" t="s">
        <v>76</v>
      </c>
      <c r="B376" s="65"/>
      <c r="C376" s="66"/>
      <c r="D376" s="65"/>
      <c r="E376" s="66"/>
      <c r="F376" s="67"/>
      <c r="G376" s="65"/>
      <c r="H376" s="66"/>
      <c r="I376" s="20"/>
      <c r="J376" s="21"/>
    </row>
    <row r="377" spans="1:10" x14ac:dyDescent="0.2">
      <c r="A377" s="158" t="s">
        <v>575</v>
      </c>
      <c r="B377" s="65">
        <v>37</v>
      </c>
      <c r="C377" s="66">
        <v>24</v>
      </c>
      <c r="D377" s="65">
        <v>117</v>
      </c>
      <c r="E377" s="66">
        <v>76</v>
      </c>
      <c r="F377" s="67"/>
      <c r="G377" s="65">
        <f>B377-C377</f>
        <v>13</v>
      </c>
      <c r="H377" s="66">
        <f>D377-E377</f>
        <v>41</v>
      </c>
      <c r="I377" s="20">
        <f>IF(C377=0, "-", IF(G377/C377&lt;10, G377/C377, "&gt;999%"))</f>
        <v>0.54166666666666663</v>
      </c>
      <c r="J377" s="21">
        <f>IF(E377=0, "-", IF(H377/E377&lt;10, H377/E377, "&gt;999%"))</f>
        <v>0.53947368421052633</v>
      </c>
    </row>
    <row r="378" spans="1:10" x14ac:dyDescent="0.2">
      <c r="A378" s="158" t="s">
        <v>563</v>
      </c>
      <c r="B378" s="65">
        <v>0</v>
      </c>
      <c r="C378" s="66">
        <v>4</v>
      </c>
      <c r="D378" s="65">
        <v>4</v>
      </c>
      <c r="E378" s="66">
        <v>7</v>
      </c>
      <c r="F378" s="67"/>
      <c r="G378" s="65">
        <f>B378-C378</f>
        <v>-4</v>
      </c>
      <c r="H378" s="66">
        <f>D378-E378</f>
        <v>-3</v>
      </c>
      <c r="I378" s="20">
        <f>IF(C378=0, "-", IF(G378/C378&lt;10, G378/C378, "&gt;999%"))</f>
        <v>-1</v>
      </c>
      <c r="J378" s="21">
        <f>IF(E378=0, "-", IF(H378/E378&lt;10, H378/E378, "&gt;999%"))</f>
        <v>-0.42857142857142855</v>
      </c>
    </row>
    <row r="379" spans="1:10" s="160" customFormat="1" x14ac:dyDescent="0.2">
      <c r="A379" s="178" t="s">
        <v>682</v>
      </c>
      <c r="B379" s="71">
        <v>37</v>
      </c>
      <c r="C379" s="72">
        <v>28</v>
      </c>
      <c r="D379" s="71">
        <v>121</v>
      </c>
      <c r="E379" s="72">
        <v>83</v>
      </c>
      <c r="F379" s="73"/>
      <c r="G379" s="71">
        <f>B379-C379</f>
        <v>9</v>
      </c>
      <c r="H379" s="72">
        <f>D379-E379</f>
        <v>38</v>
      </c>
      <c r="I379" s="37">
        <f>IF(C379=0, "-", IF(G379/C379&lt;10, G379/C379, "&gt;999%"))</f>
        <v>0.32142857142857145</v>
      </c>
      <c r="J379" s="38">
        <f>IF(E379=0, "-", IF(H379/E379&lt;10, H379/E379, "&gt;999%"))</f>
        <v>0.45783132530120479</v>
      </c>
    </row>
    <row r="380" spans="1:10" x14ac:dyDescent="0.2">
      <c r="A380" s="177"/>
      <c r="B380" s="143"/>
      <c r="C380" s="144"/>
      <c r="D380" s="143"/>
      <c r="E380" s="144"/>
      <c r="F380" s="145"/>
      <c r="G380" s="143"/>
      <c r="H380" s="144"/>
      <c r="I380" s="151"/>
      <c r="J380" s="152"/>
    </row>
    <row r="381" spans="1:10" s="139" customFormat="1" x14ac:dyDescent="0.2">
      <c r="A381" s="159" t="s">
        <v>77</v>
      </c>
      <c r="B381" s="65"/>
      <c r="C381" s="66"/>
      <c r="D381" s="65"/>
      <c r="E381" s="66"/>
      <c r="F381" s="67"/>
      <c r="G381" s="65"/>
      <c r="H381" s="66"/>
      <c r="I381" s="20"/>
      <c r="J381" s="21"/>
    </row>
    <row r="382" spans="1:10" x14ac:dyDescent="0.2">
      <c r="A382" s="158" t="s">
        <v>307</v>
      </c>
      <c r="B382" s="65">
        <v>0</v>
      </c>
      <c r="C382" s="66">
        <v>0</v>
      </c>
      <c r="D382" s="65">
        <v>4</v>
      </c>
      <c r="E382" s="66">
        <v>2</v>
      </c>
      <c r="F382" s="67"/>
      <c r="G382" s="65">
        <f t="shared" ref="G382:G390" si="64">B382-C382</f>
        <v>0</v>
      </c>
      <c r="H382" s="66">
        <f t="shared" ref="H382:H390" si="65">D382-E382</f>
        <v>2</v>
      </c>
      <c r="I382" s="20" t="str">
        <f t="shared" ref="I382:I390" si="66">IF(C382=0, "-", IF(G382/C382&lt;10, G382/C382, "&gt;999%"))</f>
        <v>-</v>
      </c>
      <c r="J382" s="21">
        <f t="shared" ref="J382:J390" si="67">IF(E382=0, "-", IF(H382/E382&lt;10, H382/E382, "&gt;999%"))</f>
        <v>1</v>
      </c>
    </row>
    <row r="383" spans="1:10" x14ac:dyDescent="0.2">
      <c r="A383" s="158" t="s">
        <v>551</v>
      </c>
      <c r="B383" s="65">
        <v>69</v>
      </c>
      <c r="C383" s="66">
        <v>39</v>
      </c>
      <c r="D383" s="65">
        <v>268</v>
      </c>
      <c r="E383" s="66">
        <v>251</v>
      </c>
      <c r="F383" s="67"/>
      <c r="G383" s="65">
        <f t="shared" si="64"/>
        <v>30</v>
      </c>
      <c r="H383" s="66">
        <f t="shared" si="65"/>
        <v>17</v>
      </c>
      <c r="I383" s="20">
        <f t="shared" si="66"/>
        <v>0.76923076923076927</v>
      </c>
      <c r="J383" s="21">
        <f t="shared" si="67"/>
        <v>6.7729083665338641E-2</v>
      </c>
    </row>
    <row r="384" spans="1:10" x14ac:dyDescent="0.2">
      <c r="A384" s="158" t="s">
        <v>493</v>
      </c>
      <c r="B384" s="65">
        <v>3</v>
      </c>
      <c r="C384" s="66">
        <v>4</v>
      </c>
      <c r="D384" s="65">
        <v>5</v>
      </c>
      <c r="E384" s="66">
        <v>12</v>
      </c>
      <c r="F384" s="67"/>
      <c r="G384" s="65">
        <f t="shared" si="64"/>
        <v>-1</v>
      </c>
      <c r="H384" s="66">
        <f t="shared" si="65"/>
        <v>-7</v>
      </c>
      <c r="I384" s="20">
        <f t="shared" si="66"/>
        <v>-0.25</v>
      </c>
      <c r="J384" s="21">
        <f t="shared" si="67"/>
        <v>-0.58333333333333337</v>
      </c>
    </row>
    <row r="385" spans="1:10" x14ac:dyDescent="0.2">
      <c r="A385" s="158" t="s">
        <v>308</v>
      </c>
      <c r="B385" s="65">
        <v>5</v>
      </c>
      <c r="C385" s="66">
        <v>1</v>
      </c>
      <c r="D385" s="65">
        <v>19</v>
      </c>
      <c r="E385" s="66">
        <v>10</v>
      </c>
      <c r="F385" s="67"/>
      <c r="G385" s="65">
        <f t="shared" si="64"/>
        <v>4</v>
      </c>
      <c r="H385" s="66">
        <f t="shared" si="65"/>
        <v>9</v>
      </c>
      <c r="I385" s="20">
        <f t="shared" si="66"/>
        <v>4</v>
      </c>
      <c r="J385" s="21">
        <f t="shared" si="67"/>
        <v>0.9</v>
      </c>
    </row>
    <row r="386" spans="1:10" x14ac:dyDescent="0.2">
      <c r="A386" s="158" t="s">
        <v>309</v>
      </c>
      <c r="B386" s="65">
        <v>6</v>
      </c>
      <c r="C386" s="66">
        <v>7</v>
      </c>
      <c r="D386" s="65">
        <v>33</v>
      </c>
      <c r="E386" s="66">
        <v>30</v>
      </c>
      <c r="F386" s="67"/>
      <c r="G386" s="65">
        <f t="shared" si="64"/>
        <v>-1</v>
      </c>
      <c r="H386" s="66">
        <f t="shared" si="65"/>
        <v>3</v>
      </c>
      <c r="I386" s="20">
        <f t="shared" si="66"/>
        <v>-0.14285714285714285</v>
      </c>
      <c r="J386" s="21">
        <f t="shared" si="67"/>
        <v>0.1</v>
      </c>
    </row>
    <row r="387" spans="1:10" x14ac:dyDescent="0.2">
      <c r="A387" s="158" t="s">
        <v>506</v>
      </c>
      <c r="B387" s="65">
        <v>20</v>
      </c>
      <c r="C387" s="66">
        <v>37</v>
      </c>
      <c r="D387" s="65">
        <v>75</v>
      </c>
      <c r="E387" s="66">
        <v>98</v>
      </c>
      <c r="F387" s="67"/>
      <c r="G387" s="65">
        <f t="shared" si="64"/>
        <v>-17</v>
      </c>
      <c r="H387" s="66">
        <f t="shared" si="65"/>
        <v>-23</v>
      </c>
      <c r="I387" s="20">
        <f t="shared" si="66"/>
        <v>-0.45945945945945948</v>
      </c>
      <c r="J387" s="21">
        <f t="shared" si="67"/>
        <v>-0.23469387755102042</v>
      </c>
    </row>
    <row r="388" spans="1:10" x14ac:dyDescent="0.2">
      <c r="A388" s="158" t="s">
        <v>517</v>
      </c>
      <c r="B388" s="65">
        <v>0</v>
      </c>
      <c r="C388" s="66">
        <v>0</v>
      </c>
      <c r="D388" s="65">
        <v>0</v>
      </c>
      <c r="E388" s="66">
        <v>2</v>
      </c>
      <c r="F388" s="67"/>
      <c r="G388" s="65">
        <f t="shared" si="64"/>
        <v>0</v>
      </c>
      <c r="H388" s="66">
        <f t="shared" si="65"/>
        <v>-2</v>
      </c>
      <c r="I388" s="20" t="str">
        <f t="shared" si="66"/>
        <v>-</v>
      </c>
      <c r="J388" s="21">
        <f t="shared" si="67"/>
        <v>-1</v>
      </c>
    </row>
    <row r="389" spans="1:10" x14ac:dyDescent="0.2">
      <c r="A389" s="158" t="s">
        <v>530</v>
      </c>
      <c r="B389" s="65">
        <v>0</v>
      </c>
      <c r="C389" s="66">
        <v>78</v>
      </c>
      <c r="D389" s="65">
        <v>2</v>
      </c>
      <c r="E389" s="66">
        <v>212</v>
      </c>
      <c r="F389" s="67"/>
      <c r="G389" s="65">
        <f t="shared" si="64"/>
        <v>-78</v>
      </c>
      <c r="H389" s="66">
        <f t="shared" si="65"/>
        <v>-210</v>
      </c>
      <c r="I389" s="20">
        <f t="shared" si="66"/>
        <v>-1</v>
      </c>
      <c r="J389" s="21">
        <f t="shared" si="67"/>
        <v>-0.99056603773584906</v>
      </c>
    </row>
    <row r="390" spans="1:10" s="160" customFormat="1" x14ac:dyDescent="0.2">
      <c r="A390" s="178" t="s">
        <v>683</v>
      </c>
      <c r="B390" s="71">
        <v>103</v>
      </c>
      <c r="C390" s="72">
        <v>166</v>
      </c>
      <c r="D390" s="71">
        <v>406</v>
      </c>
      <c r="E390" s="72">
        <v>617</v>
      </c>
      <c r="F390" s="73"/>
      <c r="G390" s="71">
        <f t="shared" si="64"/>
        <v>-63</v>
      </c>
      <c r="H390" s="72">
        <f t="shared" si="65"/>
        <v>-211</v>
      </c>
      <c r="I390" s="37">
        <f t="shared" si="66"/>
        <v>-0.37951807228915663</v>
      </c>
      <c r="J390" s="38">
        <f t="shared" si="67"/>
        <v>-0.34197730956239869</v>
      </c>
    </row>
    <row r="391" spans="1:10" x14ac:dyDescent="0.2">
      <c r="A391" s="177"/>
      <c r="B391" s="143"/>
      <c r="C391" s="144"/>
      <c r="D391" s="143"/>
      <c r="E391" s="144"/>
      <c r="F391" s="145"/>
      <c r="G391" s="143"/>
      <c r="H391" s="144"/>
      <c r="I391" s="151"/>
      <c r="J391" s="152"/>
    </row>
    <row r="392" spans="1:10" s="139" customFormat="1" x14ac:dyDescent="0.2">
      <c r="A392" s="159" t="s">
        <v>78</v>
      </c>
      <c r="B392" s="65"/>
      <c r="C392" s="66"/>
      <c r="D392" s="65"/>
      <c r="E392" s="66"/>
      <c r="F392" s="67"/>
      <c r="G392" s="65"/>
      <c r="H392" s="66"/>
      <c r="I392" s="20"/>
      <c r="J392" s="21"/>
    </row>
    <row r="393" spans="1:10" x14ac:dyDescent="0.2">
      <c r="A393" s="158" t="s">
        <v>409</v>
      </c>
      <c r="B393" s="65">
        <v>277</v>
      </c>
      <c r="C393" s="66">
        <v>71</v>
      </c>
      <c r="D393" s="65">
        <v>855</v>
      </c>
      <c r="E393" s="66">
        <v>258</v>
      </c>
      <c r="F393" s="67"/>
      <c r="G393" s="65">
        <f>B393-C393</f>
        <v>206</v>
      </c>
      <c r="H393" s="66">
        <f>D393-E393</f>
        <v>597</v>
      </c>
      <c r="I393" s="20">
        <f>IF(C393=0, "-", IF(G393/C393&lt;10, G393/C393, "&gt;999%"))</f>
        <v>2.9014084507042255</v>
      </c>
      <c r="J393" s="21">
        <f>IF(E393=0, "-", IF(H393/E393&lt;10, H393/E393, "&gt;999%"))</f>
        <v>2.3139534883720931</v>
      </c>
    </row>
    <row r="394" spans="1:10" x14ac:dyDescent="0.2">
      <c r="A394" s="158" t="s">
        <v>206</v>
      </c>
      <c r="B394" s="65">
        <v>226</v>
      </c>
      <c r="C394" s="66">
        <v>149</v>
      </c>
      <c r="D394" s="65">
        <v>1667</v>
      </c>
      <c r="E394" s="66">
        <v>748</v>
      </c>
      <c r="F394" s="67"/>
      <c r="G394" s="65">
        <f>B394-C394</f>
        <v>77</v>
      </c>
      <c r="H394" s="66">
        <f>D394-E394</f>
        <v>919</v>
      </c>
      <c r="I394" s="20">
        <f>IF(C394=0, "-", IF(G394/C394&lt;10, G394/C394, "&gt;999%"))</f>
        <v>0.51677852348993292</v>
      </c>
      <c r="J394" s="21">
        <f>IF(E394=0, "-", IF(H394/E394&lt;10, H394/E394, "&gt;999%"))</f>
        <v>1.2286096256684491</v>
      </c>
    </row>
    <row r="395" spans="1:10" x14ac:dyDescent="0.2">
      <c r="A395" s="158" t="s">
        <v>376</v>
      </c>
      <c r="B395" s="65">
        <v>632</v>
      </c>
      <c r="C395" s="66">
        <v>100</v>
      </c>
      <c r="D395" s="65">
        <v>2291</v>
      </c>
      <c r="E395" s="66">
        <v>385</v>
      </c>
      <c r="F395" s="67"/>
      <c r="G395" s="65">
        <f>B395-C395</f>
        <v>532</v>
      </c>
      <c r="H395" s="66">
        <f>D395-E395</f>
        <v>1906</v>
      </c>
      <c r="I395" s="20">
        <f>IF(C395=0, "-", IF(G395/C395&lt;10, G395/C395, "&gt;999%"))</f>
        <v>5.32</v>
      </c>
      <c r="J395" s="21">
        <f>IF(E395=0, "-", IF(H395/E395&lt;10, H395/E395, "&gt;999%"))</f>
        <v>4.9506493506493507</v>
      </c>
    </row>
    <row r="396" spans="1:10" s="160" customFormat="1" x14ac:dyDescent="0.2">
      <c r="A396" s="178" t="s">
        <v>684</v>
      </c>
      <c r="B396" s="71">
        <v>1135</v>
      </c>
      <c r="C396" s="72">
        <v>320</v>
      </c>
      <c r="D396" s="71">
        <v>4813</v>
      </c>
      <c r="E396" s="72">
        <v>1391</v>
      </c>
      <c r="F396" s="73"/>
      <c r="G396" s="71">
        <f>B396-C396</f>
        <v>815</v>
      </c>
      <c r="H396" s="72">
        <f>D396-E396</f>
        <v>3422</v>
      </c>
      <c r="I396" s="37">
        <f>IF(C396=0, "-", IF(G396/C396&lt;10, G396/C396, "&gt;999%"))</f>
        <v>2.546875</v>
      </c>
      <c r="J396" s="38">
        <f>IF(E396=0, "-", IF(H396/E396&lt;10, H396/E396, "&gt;999%"))</f>
        <v>2.4601006470165347</v>
      </c>
    </row>
    <row r="397" spans="1:10" x14ac:dyDescent="0.2">
      <c r="A397" s="177"/>
      <c r="B397" s="143"/>
      <c r="C397" s="144"/>
      <c r="D397" s="143"/>
      <c r="E397" s="144"/>
      <c r="F397" s="145"/>
      <c r="G397" s="143"/>
      <c r="H397" s="144"/>
      <c r="I397" s="151"/>
      <c r="J397" s="152"/>
    </row>
    <row r="398" spans="1:10" s="139" customFormat="1" x14ac:dyDescent="0.2">
      <c r="A398" s="159" t="s">
        <v>79</v>
      </c>
      <c r="B398" s="65"/>
      <c r="C398" s="66"/>
      <c r="D398" s="65"/>
      <c r="E398" s="66"/>
      <c r="F398" s="67"/>
      <c r="G398" s="65"/>
      <c r="H398" s="66"/>
      <c r="I398" s="20"/>
      <c r="J398" s="21"/>
    </row>
    <row r="399" spans="1:10" x14ac:dyDescent="0.2">
      <c r="A399" s="158" t="s">
        <v>318</v>
      </c>
      <c r="B399" s="65">
        <v>12</v>
      </c>
      <c r="C399" s="66">
        <v>10</v>
      </c>
      <c r="D399" s="65">
        <v>35</v>
      </c>
      <c r="E399" s="66">
        <v>29</v>
      </c>
      <c r="F399" s="67"/>
      <c r="G399" s="65">
        <f>B399-C399</f>
        <v>2</v>
      </c>
      <c r="H399" s="66">
        <f>D399-E399</f>
        <v>6</v>
      </c>
      <c r="I399" s="20">
        <f>IF(C399=0, "-", IF(G399/C399&lt;10, G399/C399, "&gt;999%"))</f>
        <v>0.2</v>
      </c>
      <c r="J399" s="21">
        <f>IF(E399=0, "-", IF(H399/E399&lt;10, H399/E399, "&gt;999%"))</f>
        <v>0.20689655172413793</v>
      </c>
    </row>
    <row r="400" spans="1:10" x14ac:dyDescent="0.2">
      <c r="A400" s="158" t="s">
        <v>244</v>
      </c>
      <c r="B400" s="65">
        <v>16</v>
      </c>
      <c r="C400" s="66">
        <v>21</v>
      </c>
      <c r="D400" s="65">
        <v>70</v>
      </c>
      <c r="E400" s="66">
        <v>47</v>
      </c>
      <c r="F400" s="67"/>
      <c r="G400" s="65">
        <f>B400-C400</f>
        <v>-5</v>
      </c>
      <c r="H400" s="66">
        <f>D400-E400</f>
        <v>23</v>
      </c>
      <c r="I400" s="20">
        <f>IF(C400=0, "-", IF(G400/C400&lt;10, G400/C400, "&gt;999%"))</f>
        <v>-0.23809523809523808</v>
      </c>
      <c r="J400" s="21">
        <f>IF(E400=0, "-", IF(H400/E400&lt;10, H400/E400, "&gt;999%"))</f>
        <v>0.48936170212765956</v>
      </c>
    </row>
    <row r="401" spans="1:10" x14ac:dyDescent="0.2">
      <c r="A401" s="158" t="s">
        <v>398</v>
      </c>
      <c r="B401" s="65">
        <v>41</v>
      </c>
      <c r="C401" s="66">
        <v>52</v>
      </c>
      <c r="D401" s="65">
        <v>204</v>
      </c>
      <c r="E401" s="66">
        <v>151</v>
      </c>
      <c r="F401" s="67"/>
      <c r="G401" s="65">
        <f>B401-C401</f>
        <v>-11</v>
      </c>
      <c r="H401" s="66">
        <f>D401-E401</f>
        <v>53</v>
      </c>
      <c r="I401" s="20">
        <f>IF(C401=0, "-", IF(G401/C401&lt;10, G401/C401, "&gt;999%"))</f>
        <v>-0.21153846153846154</v>
      </c>
      <c r="J401" s="21">
        <f>IF(E401=0, "-", IF(H401/E401&lt;10, H401/E401, "&gt;999%"))</f>
        <v>0.35099337748344372</v>
      </c>
    </row>
    <row r="402" spans="1:10" x14ac:dyDescent="0.2">
      <c r="A402" s="158" t="s">
        <v>216</v>
      </c>
      <c r="B402" s="65">
        <v>83</v>
      </c>
      <c r="C402" s="66">
        <v>50</v>
      </c>
      <c r="D402" s="65">
        <v>249</v>
      </c>
      <c r="E402" s="66">
        <v>171</v>
      </c>
      <c r="F402" s="67"/>
      <c r="G402" s="65">
        <f>B402-C402</f>
        <v>33</v>
      </c>
      <c r="H402" s="66">
        <f>D402-E402</f>
        <v>78</v>
      </c>
      <c r="I402" s="20">
        <f>IF(C402=0, "-", IF(G402/C402&lt;10, G402/C402, "&gt;999%"))</f>
        <v>0.66</v>
      </c>
      <c r="J402" s="21">
        <f>IF(E402=0, "-", IF(H402/E402&lt;10, H402/E402, "&gt;999%"))</f>
        <v>0.45614035087719296</v>
      </c>
    </row>
    <row r="403" spans="1:10" s="160" customFormat="1" x14ac:dyDescent="0.2">
      <c r="A403" s="178" t="s">
        <v>685</v>
      </c>
      <c r="B403" s="71">
        <v>152</v>
      </c>
      <c r="C403" s="72">
        <v>133</v>
      </c>
      <c r="D403" s="71">
        <v>558</v>
      </c>
      <c r="E403" s="72">
        <v>398</v>
      </c>
      <c r="F403" s="73"/>
      <c r="G403" s="71">
        <f>B403-C403</f>
        <v>19</v>
      </c>
      <c r="H403" s="72">
        <f>D403-E403</f>
        <v>160</v>
      </c>
      <c r="I403" s="37">
        <f>IF(C403=0, "-", IF(G403/C403&lt;10, G403/C403, "&gt;999%"))</f>
        <v>0.14285714285714285</v>
      </c>
      <c r="J403" s="38">
        <f>IF(E403=0, "-", IF(H403/E403&lt;10, H403/E403, "&gt;999%"))</f>
        <v>0.4020100502512563</v>
      </c>
    </row>
    <row r="404" spans="1:10" x14ac:dyDescent="0.2">
      <c r="A404" s="177"/>
      <c r="B404" s="143"/>
      <c r="C404" s="144"/>
      <c r="D404" s="143"/>
      <c r="E404" s="144"/>
      <c r="F404" s="145"/>
      <c r="G404" s="143"/>
      <c r="H404" s="144"/>
      <c r="I404" s="151"/>
      <c r="J404" s="152"/>
    </row>
    <row r="405" spans="1:10" s="139" customFormat="1" x14ac:dyDescent="0.2">
      <c r="A405" s="159" t="s">
        <v>80</v>
      </c>
      <c r="B405" s="65"/>
      <c r="C405" s="66"/>
      <c r="D405" s="65"/>
      <c r="E405" s="66"/>
      <c r="F405" s="67"/>
      <c r="G405" s="65"/>
      <c r="H405" s="66"/>
      <c r="I405" s="20"/>
      <c r="J405" s="21"/>
    </row>
    <row r="406" spans="1:10" x14ac:dyDescent="0.2">
      <c r="A406" s="158" t="s">
        <v>377</v>
      </c>
      <c r="B406" s="65">
        <v>95</v>
      </c>
      <c r="C406" s="66">
        <v>411</v>
      </c>
      <c r="D406" s="65">
        <v>1619</v>
      </c>
      <c r="E406" s="66">
        <v>1650</v>
      </c>
      <c r="F406" s="67"/>
      <c r="G406" s="65">
        <f t="shared" ref="G406:G415" si="68">B406-C406</f>
        <v>-316</v>
      </c>
      <c r="H406" s="66">
        <f t="shared" ref="H406:H415" si="69">D406-E406</f>
        <v>-31</v>
      </c>
      <c r="I406" s="20">
        <f t="shared" ref="I406:I415" si="70">IF(C406=0, "-", IF(G406/C406&lt;10, G406/C406, "&gt;999%"))</f>
        <v>-0.76885644768856443</v>
      </c>
      <c r="J406" s="21">
        <f t="shared" ref="J406:J415" si="71">IF(E406=0, "-", IF(H406/E406&lt;10, H406/E406, "&gt;999%"))</f>
        <v>-1.8787878787878787E-2</v>
      </c>
    </row>
    <row r="407" spans="1:10" x14ac:dyDescent="0.2">
      <c r="A407" s="158" t="s">
        <v>378</v>
      </c>
      <c r="B407" s="65">
        <v>53</v>
      </c>
      <c r="C407" s="66">
        <v>177</v>
      </c>
      <c r="D407" s="65">
        <v>814</v>
      </c>
      <c r="E407" s="66">
        <v>722</v>
      </c>
      <c r="F407" s="67"/>
      <c r="G407" s="65">
        <f t="shared" si="68"/>
        <v>-124</v>
      </c>
      <c r="H407" s="66">
        <f t="shared" si="69"/>
        <v>92</v>
      </c>
      <c r="I407" s="20">
        <f t="shared" si="70"/>
        <v>-0.70056497175141241</v>
      </c>
      <c r="J407" s="21">
        <f t="shared" si="71"/>
        <v>0.12742382271468145</v>
      </c>
    </row>
    <row r="408" spans="1:10" x14ac:dyDescent="0.2">
      <c r="A408" s="158" t="s">
        <v>507</v>
      </c>
      <c r="B408" s="65">
        <v>39</v>
      </c>
      <c r="C408" s="66">
        <v>36</v>
      </c>
      <c r="D408" s="65">
        <v>151</v>
      </c>
      <c r="E408" s="66">
        <v>36</v>
      </c>
      <c r="F408" s="67"/>
      <c r="G408" s="65">
        <f t="shared" si="68"/>
        <v>3</v>
      </c>
      <c r="H408" s="66">
        <f t="shared" si="69"/>
        <v>115</v>
      </c>
      <c r="I408" s="20">
        <f t="shared" si="70"/>
        <v>8.3333333333333329E-2</v>
      </c>
      <c r="J408" s="21">
        <f t="shared" si="71"/>
        <v>3.1944444444444446</v>
      </c>
    </row>
    <row r="409" spans="1:10" x14ac:dyDescent="0.2">
      <c r="A409" s="158" t="s">
        <v>199</v>
      </c>
      <c r="B409" s="65">
        <v>22</v>
      </c>
      <c r="C409" s="66">
        <v>37</v>
      </c>
      <c r="D409" s="65">
        <v>146</v>
      </c>
      <c r="E409" s="66">
        <v>83</v>
      </c>
      <c r="F409" s="67"/>
      <c r="G409" s="65">
        <f t="shared" si="68"/>
        <v>-15</v>
      </c>
      <c r="H409" s="66">
        <f t="shared" si="69"/>
        <v>63</v>
      </c>
      <c r="I409" s="20">
        <f t="shared" si="70"/>
        <v>-0.40540540540540543</v>
      </c>
      <c r="J409" s="21">
        <f t="shared" si="71"/>
        <v>0.75903614457831325</v>
      </c>
    </row>
    <row r="410" spans="1:10" x14ac:dyDescent="0.2">
      <c r="A410" s="158" t="s">
        <v>410</v>
      </c>
      <c r="B410" s="65">
        <v>186</v>
      </c>
      <c r="C410" s="66">
        <v>356</v>
      </c>
      <c r="D410" s="65">
        <v>1575</v>
      </c>
      <c r="E410" s="66">
        <v>1593</v>
      </c>
      <c r="F410" s="67"/>
      <c r="G410" s="65">
        <f t="shared" si="68"/>
        <v>-170</v>
      </c>
      <c r="H410" s="66">
        <f t="shared" si="69"/>
        <v>-18</v>
      </c>
      <c r="I410" s="20">
        <f t="shared" si="70"/>
        <v>-0.47752808988764045</v>
      </c>
      <c r="J410" s="21">
        <f t="shared" si="71"/>
        <v>-1.1299435028248588E-2</v>
      </c>
    </row>
    <row r="411" spans="1:10" x14ac:dyDescent="0.2">
      <c r="A411" s="158" t="s">
        <v>448</v>
      </c>
      <c r="B411" s="65">
        <v>132</v>
      </c>
      <c r="C411" s="66">
        <v>130</v>
      </c>
      <c r="D411" s="65">
        <v>466</v>
      </c>
      <c r="E411" s="66">
        <v>238</v>
      </c>
      <c r="F411" s="67"/>
      <c r="G411" s="65">
        <f t="shared" si="68"/>
        <v>2</v>
      </c>
      <c r="H411" s="66">
        <f t="shared" si="69"/>
        <v>228</v>
      </c>
      <c r="I411" s="20">
        <f t="shared" si="70"/>
        <v>1.5384615384615385E-2</v>
      </c>
      <c r="J411" s="21">
        <f t="shared" si="71"/>
        <v>0.95798319327731096</v>
      </c>
    </row>
    <row r="412" spans="1:10" x14ac:dyDescent="0.2">
      <c r="A412" s="158" t="s">
        <v>449</v>
      </c>
      <c r="B412" s="65">
        <v>180</v>
      </c>
      <c r="C412" s="66">
        <v>228</v>
      </c>
      <c r="D412" s="65">
        <v>990</v>
      </c>
      <c r="E412" s="66">
        <v>834</v>
      </c>
      <c r="F412" s="67"/>
      <c r="G412" s="65">
        <f t="shared" si="68"/>
        <v>-48</v>
      </c>
      <c r="H412" s="66">
        <f t="shared" si="69"/>
        <v>156</v>
      </c>
      <c r="I412" s="20">
        <f t="shared" si="70"/>
        <v>-0.21052631578947367</v>
      </c>
      <c r="J412" s="21">
        <f t="shared" si="71"/>
        <v>0.18705035971223022</v>
      </c>
    </row>
    <row r="413" spans="1:10" x14ac:dyDescent="0.2">
      <c r="A413" s="158" t="s">
        <v>518</v>
      </c>
      <c r="B413" s="65">
        <v>72</v>
      </c>
      <c r="C413" s="66">
        <v>122</v>
      </c>
      <c r="D413" s="65">
        <v>318</v>
      </c>
      <c r="E413" s="66">
        <v>373</v>
      </c>
      <c r="F413" s="67"/>
      <c r="G413" s="65">
        <f t="shared" si="68"/>
        <v>-50</v>
      </c>
      <c r="H413" s="66">
        <f t="shared" si="69"/>
        <v>-55</v>
      </c>
      <c r="I413" s="20">
        <f t="shared" si="70"/>
        <v>-0.4098360655737705</v>
      </c>
      <c r="J413" s="21">
        <f t="shared" si="71"/>
        <v>-0.14745308310991956</v>
      </c>
    </row>
    <row r="414" spans="1:10" x14ac:dyDescent="0.2">
      <c r="A414" s="158" t="s">
        <v>531</v>
      </c>
      <c r="B414" s="65">
        <v>450</v>
      </c>
      <c r="C414" s="66">
        <v>558</v>
      </c>
      <c r="D414" s="65">
        <v>2950</v>
      </c>
      <c r="E414" s="66">
        <v>2237</v>
      </c>
      <c r="F414" s="67"/>
      <c r="G414" s="65">
        <f t="shared" si="68"/>
        <v>-108</v>
      </c>
      <c r="H414" s="66">
        <f t="shared" si="69"/>
        <v>713</v>
      </c>
      <c r="I414" s="20">
        <f t="shared" si="70"/>
        <v>-0.19354838709677419</v>
      </c>
      <c r="J414" s="21">
        <f t="shared" si="71"/>
        <v>0.31873044255699595</v>
      </c>
    </row>
    <row r="415" spans="1:10" s="160" customFormat="1" x14ac:dyDescent="0.2">
      <c r="A415" s="178" t="s">
        <v>686</v>
      </c>
      <c r="B415" s="71">
        <v>1229</v>
      </c>
      <c r="C415" s="72">
        <v>2055</v>
      </c>
      <c r="D415" s="71">
        <v>9029</v>
      </c>
      <c r="E415" s="72">
        <v>7766</v>
      </c>
      <c r="F415" s="73"/>
      <c r="G415" s="71">
        <f t="shared" si="68"/>
        <v>-826</v>
      </c>
      <c r="H415" s="72">
        <f t="shared" si="69"/>
        <v>1263</v>
      </c>
      <c r="I415" s="37">
        <f t="shared" si="70"/>
        <v>-0.40194647201946471</v>
      </c>
      <c r="J415" s="38">
        <f t="shared" si="71"/>
        <v>0.16263198557816122</v>
      </c>
    </row>
    <row r="416" spans="1:10" x14ac:dyDescent="0.2">
      <c r="A416" s="177"/>
      <c r="B416" s="143"/>
      <c r="C416" s="144"/>
      <c r="D416" s="143"/>
      <c r="E416" s="144"/>
      <c r="F416" s="145"/>
      <c r="G416" s="143"/>
      <c r="H416" s="144"/>
      <c r="I416" s="151"/>
      <c r="J416" s="152"/>
    </row>
    <row r="417" spans="1:10" s="139" customFormat="1" x14ac:dyDescent="0.2">
      <c r="A417" s="159" t="s">
        <v>81</v>
      </c>
      <c r="B417" s="65"/>
      <c r="C417" s="66"/>
      <c r="D417" s="65"/>
      <c r="E417" s="66"/>
      <c r="F417" s="67"/>
      <c r="G417" s="65"/>
      <c r="H417" s="66"/>
      <c r="I417" s="20"/>
      <c r="J417" s="21"/>
    </row>
    <row r="418" spans="1:10" x14ac:dyDescent="0.2">
      <c r="A418" s="158" t="s">
        <v>335</v>
      </c>
      <c r="B418" s="65">
        <v>0</v>
      </c>
      <c r="C418" s="66">
        <v>0</v>
      </c>
      <c r="D418" s="65">
        <v>0</v>
      </c>
      <c r="E418" s="66">
        <v>1</v>
      </c>
      <c r="F418" s="67"/>
      <c r="G418" s="65">
        <f>B418-C418</f>
        <v>0</v>
      </c>
      <c r="H418" s="66">
        <f>D418-E418</f>
        <v>-1</v>
      </c>
      <c r="I418" s="20" t="str">
        <f>IF(C418=0, "-", IF(G418/C418&lt;10, G418/C418, "&gt;999%"))</f>
        <v>-</v>
      </c>
      <c r="J418" s="21">
        <f>IF(E418=0, "-", IF(H418/E418&lt;10, H418/E418, "&gt;999%"))</f>
        <v>-1</v>
      </c>
    </row>
    <row r="419" spans="1:10" s="160" customFormat="1" x14ac:dyDescent="0.2">
      <c r="A419" s="178" t="s">
        <v>687</v>
      </c>
      <c r="B419" s="71">
        <v>0</v>
      </c>
      <c r="C419" s="72">
        <v>0</v>
      </c>
      <c r="D419" s="71">
        <v>0</v>
      </c>
      <c r="E419" s="72">
        <v>1</v>
      </c>
      <c r="F419" s="73"/>
      <c r="G419" s="71">
        <f>B419-C419</f>
        <v>0</v>
      </c>
      <c r="H419" s="72">
        <f>D419-E419</f>
        <v>-1</v>
      </c>
      <c r="I419" s="37" t="str">
        <f>IF(C419=0, "-", IF(G419/C419&lt;10, G419/C419, "&gt;999%"))</f>
        <v>-</v>
      </c>
      <c r="J419" s="38">
        <f>IF(E419=0, "-", IF(H419/E419&lt;10, H419/E419, "&gt;999%"))</f>
        <v>-1</v>
      </c>
    </row>
    <row r="420" spans="1:10" x14ac:dyDescent="0.2">
      <c r="A420" s="177"/>
      <c r="B420" s="143"/>
      <c r="C420" s="144"/>
      <c r="D420" s="143"/>
      <c r="E420" s="144"/>
      <c r="F420" s="145"/>
      <c r="G420" s="143"/>
      <c r="H420" s="144"/>
      <c r="I420" s="151"/>
      <c r="J420" s="152"/>
    </row>
    <row r="421" spans="1:10" s="139" customFormat="1" x14ac:dyDescent="0.2">
      <c r="A421" s="159" t="s">
        <v>82</v>
      </c>
      <c r="B421" s="65"/>
      <c r="C421" s="66"/>
      <c r="D421" s="65"/>
      <c r="E421" s="66"/>
      <c r="F421" s="67"/>
      <c r="G421" s="65"/>
      <c r="H421" s="66"/>
      <c r="I421" s="20"/>
      <c r="J421" s="21"/>
    </row>
    <row r="422" spans="1:10" x14ac:dyDescent="0.2">
      <c r="A422" s="158" t="s">
        <v>319</v>
      </c>
      <c r="B422" s="65">
        <v>2</v>
      </c>
      <c r="C422" s="66">
        <v>5</v>
      </c>
      <c r="D422" s="65">
        <v>14</v>
      </c>
      <c r="E422" s="66">
        <v>11</v>
      </c>
      <c r="F422" s="67"/>
      <c r="G422" s="65">
        <f t="shared" ref="G422:G432" si="72">B422-C422</f>
        <v>-3</v>
      </c>
      <c r="H422" s="66">
        <f t="shared" ref="H422:H432" si="73">D422-E422</f>
        <v>3</v>
      </c>
      <c r="I422" s="20">
        <f t="shared" ref="I422:I432" si="74">IF(C422=0, "-", IF(G422/C422&lt;10, G422/C422, "&gt;999%"))</f>
        <v>-0.6</v>
      </c>
      <c r="J422" s="21">
        <f t="shared" ref="J422:J432" si="75">IF(E422=0, "-", IF(H422/E422&lt;10, H422/E422, "&gt;999%"))</f>
        <v>0.27272727272727271</v>
      </c>
    </row>
    <row r="423" spans="1:10" x14ac:dyDescent="0.2">
      <c r="A423" s="158" t="s">
        <v>349</v>
      </c>
      <c r="B423" s="65">
        <v>0</v>
      </c>
      <c r="C423" s="66">
        <v>0</v>
      </c>
      <c r="D423" s="65">
        <v>2</v>
      </c>
      <c r="E423" s="66">
        <v>1</v>
      </c>
      <c r="F423" s="67"/>
      <c r="G423" s="65">
        <f t="shared" si="72"/>
        <v>0</v>
      </c>
      <c r="H423" s="66">
        <f t="shared" si="73"/>
        <v>1</v>
      </c>
      <c r="I423" s="20" t="str">
        <f t="shared" si="74"/>
        <v>-</v>
      </c>
      <c r="J423" s="21">
        <f t="shared" si="75"/>
        <v>1</v>
      </c>
    </row>
    <row r="424" spans="1:10" x14ac:dyDescent="0.2">
      <c r="A424" s="158" t="s">
        <v>359</v>
      </c>
      <c r="B424" s="65">
        <v>56</v>
      </c>
      <c r="C424" s="66">
        <v>31</v>
      </c>
      <c r="D424" s="65">
        <v>210</v>
      </c>
      <c r="E424" s="66">
        <v>46</v>
      </c>
      <c r="F424" s="67"/>
      <c r="G424" s="65">
        <f t="shared" si="72"/>
        <v>25</v>
      </c>
      <c r="H424" s="66">
        <f t="shared" si="73"/>
        <v>164</v>
      </c>
      <c r="I424" s="20">
        <f t="shared" si="74"/>
        <v>0.80645161290322576</v>
      </c>
      <c r="J424" s="21">
        <f t="shared" si="75"/>
        <v>3.5652173913043477</v>
      </c>
    </row>
    <row r="425" spans="1:10" x14ac:dyDescent="0.2">
      <c r="A425" s="158" t="s">
        <v>245</v>
      </c>
      <c r="B425" s="65">
        <v>3</v>
      </c>
      <c r="C425" s="66">
        <v>18</v>
      </c>
      <c r="D425" s="65">
        <v>24</v>
      </c>
      <c r="E425" s="66">
        <v>51</v>
      </c>
      <c r="F425" s="67"/>
      <c r="G425" s="65">
        <f t="shared" si="72"/>
        <v>-15</v>
      </c>
      <c r="H425" s="66">
        <f t="shared" si="73"/>
        <v>-27</v>
      </c>
      <c r="I425" s="20">
        <f t="shared" si="74"/>
        <v>-0.83333333333333337</v>
      </c>
      <c r="J425" s="21">
        <f t="shared" si="75"/>
        <v>-0.52941176470588236</v>
      </c>
    </row>
    <row r="426" spans="1:10" x14ac:dyDescent="0.2">
      <c r="A426" s="158" t="s">
        <v>519</v>
      </c>
      <c r="B426" s="65">
        <v>61</v>
      </c>
      <c r="C426" s="66">
        <v>44</v>
      </c>
      <c r="D426" s="65">
        <v>210</v>
      </c>
      <c r="E426" s="66">
        <v>201</v>
      </c>
      <c r="F426" s="67"/>
      <c r="G426" s="65">
        <f t="shared" si="72"/>
        <v>17</v>
      </c>
      <c r="H426" s="66">
        <f t="shared" si="73"/>
        <v>9</v>
      </c>
      <c r="I426" s="20">
        <f t="shared" si="74"/>
        <v>0.38636363636363635</v>
      </c>
      <c r="J426" s="21">
        <f t="shared" si="75"/>
        <v>4.4776119402985072E-2</v>
      </c>
    </row>
    <row r="427" spans="1:10" x14ac:dyDescent="0.2">
      <c r="A427" s="158" t="s">
        <v>532</v>
      </c>
      <c r="B427" s="65">
        <v>412</v>
      </c>
      <c r="C427" s="66">
        <v>308</v>
      </c>
      <c r="D427" s="65">
        <v>1741</v>
      </c>
      <c r="E427" s="66">
        <v>1330</v>
      </c>
      <c r="F427" s="67"/>
      <c r="G427" s="65">
        <f t="shared" si="72"/>
        <v>104</v>
      </c>
      <c r="H427" s="66">
        <f t="shared" si="73"/>
        <v>411</v>
      </c>
      <c r="I427" s="20">
        <f t="shared" si="74"/>
        <v>0.33766233766233766</v>
      </c>
      <c r="J427" s="21">
        <f t="shared" si="75"/>
        <v>0.30902255639097742</v>
      </c>
    </row>
    <row r="428" spans="1:10" x14ac:dyDescent="0.2">
      <c r="A428" s="158" t="s">
        <v>450</v>
      </c>
      <c r="B428" s="65">
        <v>0</v>
      </c>
      <c r="C428" s="66">
        <v>12</v>
      </c>
      <c r="D428" s="65">
        <v>10</v>
      </c>
      <c r="E428" s="66">
        <v>59</v>
      </c>
      <c r="F428" s="67"/>
      <c r="G428" s="65">
        <f t="shared" si="72"/>
        <v>-12</v>
      </c>
      <c r="H428" s="66">
        <f t="shared" si="73"/>
        <v>-49</v>
      </c>
      <c r="I428" s="20">
        <f t="shared" si="74"/>
        <v>-1</v>
      </c>
      <c r="J428" s="21">
        <f t="shared" si="75"/>
        <v>-0.83050847457627119</v>
      </c>
    </row>
    <row r="429" spans="1:10" x14ac:dyDescent="0.2">
      <c r="A429" s="158" t="s">
        <v>477</v>
      </c>
      <c r="B429" s="65">
        <v>60</v>
      </c>
      <c r="C429" s="66">
        <v>35</v>
      </c>
      <c r="D429" s="65">
        <v>399</v>
      </c>
      <c r="E429" s="66">
        <v>325</v>
      </c>
      <c r="F429" s="67"/>
      <c r="G429" s="65">
        <f t="shared" si="72"/>
        <v>25</v>
      </c>
      <c r="H429" s="66">
        <f t="shared" si="73"/>
        <v>74</v>
      </c>
      <c r="I429" s="20">
        <f t="shared" si="74"/>
        <v>0.7142857142857143</v>
      </c>
      <c r="J429" s="21">
        <f t="shared" si="75"/>
        <v>0.22769230769230769</v>
      </c>
    </row>
    <row r="430" spans="1:10" x14ac:dyDescent="0.2">
      <c r="A430" s="158" t="s">
        <v>379</v>
      </c>
      <c r="B430" s="65">
        <v>141</v>
      </c>
      <c r="C430" s="66">
        <v>177</v>
      </c>
      <c r="D430" s="65">
        <v>958</v>
      </c>
      <c r="E430" s="66">
        <v>681</v>
      </c>
      <c r="F430" s="67"/>
      <c r="G430" s="65">
        <f t="shared" si="72"/>
        <v>-36</v>
      </c>
      <c r="H430" s="66">
        <f t="shared" si="73"/>
        <v>277</v>
      </c>
      <c r="I430" s="20">
        <f t="shared" si="74"/>
        <v>-0.20338983050847459</v>
      </c>
      <c r="J430" s="21">
        <f t="shared" si="75"/>
        <v>0.40675477239353891</v>
      </c>
    </row>
    <row r="431" spans="1:10" x14ac:dyDescent="0.2">
      <c r="A431" s="158" t="s">
        <v>411</v>
      </c>
      <c r="B431" s="65">
        <v>184</v>
      </c>
      <c r="C431" s="66">
        <v>292</v>
      </c>
      <c r="D431" s="65">
        <v>1317</v>
      </c>
      <c r="E431" s="66">
        <v>1151</v>
      </c>
      <c r="F431" s="67"/>
      <c r="G431" s="65">
        <f t="shared" si="72"/>
        <v>-108</v>
      </c>
      <c r="H431" s="66">
        <f t="shared" si="73"/>
        <v>166</v>
      </c>
      <c r="I431" s="20">
        <f t="shared" si="74"/>
        <v>-0.36986301369863012</v>
      </c>
      <c r="J431" s="21">
        <f t="shared" si="75"/>
        <v>0.14422241529105126</v>
      </c>
    </row>
    <row r="432" spans="1:10" s="160" customFormat="1" x14ac:dyDescent="0.2">
      <c r="A432" s="178" t="s">
        <v>688</v>
      </c>
      <c r="B432" s="71">
        <v>919</v>
      </c>
      <c r="C432" s="72">
        <v>922</v>
      </c>
      <c r="D432" s="71">
        <v>4885</v>
      </c>
      <c r="E432" s="72">
        <v>3856</v>
      </c>
      <c r="F432" s="73"/>
      <c r="G432" s="71">
        <f t="shared" si="72"/>
        <v>-3</v>
      </c>
      <c r="H432" s="72">
        <f t="shared" si="73"/>
        <v>1029</v>
      </c>
      <c r="I432" s="37">
        <f t="shared" si="74"/>
        <v>-3.2537960954446853E-3</v>
      </c>
      <c r="J432" s="38">
        <f t="shared" si="75"/>
        <v>0.26685684647302904</v>
      </c>
    </row>
    <row r="433" spans="1:10" x14ac:dyDescent="0.2">
      <c r="A433" s="177"/>
      <c r="B433" s="143"/>
      <c r="C433" s="144"/>
      <c r="D433" s="143"/>
      <c r="E433" s="144"/>
      <c r="F433" s="145"/>
      <c r="G433" s="143"/>
      <c r="H433" s="144"/>
      <c r="I433" s="151"/>
      <c r="J433" s="152"/>
    </row>
    <row r="434" spans="1:10" s="139" customFormat="1" x14ac:dyDescent="0.2">
      <c r="A434" s="159" t="s">
        <v>83</v>
      </c>
      <c r="B434" s="65"/>
      <c r="C434" s="66"/>
      <c r="D434" s="65"/>
      <c r="E434" s="66"/>
      <c r="F434" s="67"/>
      <c r="G434" s="65"/>
      <c r="H434" s="66"/>
      <c r="I434" s="20"/>
      <c r="J434" s="21"/>
    </row>
    <row r="435" spans="1:10" x14ac:dyDescent="0.2">
      <c r="A435" s="158" t="s">
        <v>380</v>
      </c>
      <c r="B435" s="65">
        <v>4</v>
      </c>
      <c r="C435" s="66">
        <v>1</v>
      </c>
      <c r="D435" s="65">
        <v>34</v>
      </c>
      <c r="E435" s="66">
        <v>3</v>
      </c>
      <c r="F435" s="67"/>
      <c r="G435" s="65">
        <f t="shared" ref="G435:G443" si="76">B435-C435</f>
        <v>3</v>
      </c>
      <c r="H435" s="66">
        <f t="shared" ref="H435:H443" si="77">D435-E435</f>
        <v>31</v>
      </c>
      <c r="I435" s="20">
        <f t="shared" ref="I435:I443" si="78">IF(C435=0, "-", IF(G435/C435&lt;10, G435/C435, "&gt;999%"))</f>
        <v>3</v>
      </c>
      <c r="J435" s="21" t="str">
        <f t="shared" ref="J435:J443" si="79">IF(E435=0, "-", IF(H435/E435&lt;10, H435/E435, "&gt;999%"))</f>
        <v>&gt;999%</v>
      </c>
    </row>
    <row r="436" spans="1:10" x14ac:dyDescent="0.2">
      <c r="A436" s="158" t="s">
        <v>412</v>
      </c>
      <c r="B436" s="65">
        <v>17</v>
      </c>
      <c r="C436" s="66">
        <v>22</v>
      </c>
      <c r="D436" s="65">
        <v>59</v>
      </c>
      <c r="E436" s="66">
        <v>63</v>
      </c>
      <c r="F436" s="67"/>
      <c r="G436" s="65">
        <f t="shared" si="76"/>
        <v>-5</v>
      </c>
      <c r="H436" s="66">
        <f t="shared" si="77"/>
        <v>-4</v>
      </c>
      <c r="I436" s="20">
        <f t="shared" si="78"/>
        <v>-0.22727272727272727</v>
      </c>
      <c r="J436" s="21">
        <f t="shared" si="79"/>
        <v>-6.3492063492063489E-2</v>
      </c>
    </row>
    <row r="437" spans="1:10" x14ac:dyDescent="0.2">
      <c r="A437" s="158" t="s">
        <v>227</v>
      </c>
      <c r="B437" s="65">
        <v>0</v>
      </c>
      <c r="C437" s="66">
        <v>2</v>
      </c>
      <c r="D437" s="65">
        <v>2</v>
      </c>
      <c r="E437" s="66">
        <v>5</v>
      </c>
      <c r="F437" s="67"/>
      <c r="G437" s="65">
        <f t="shared" si="76"/>
        <v>-2</v>
      </c>
      <c r="H437" s="66">
        <f t="shared" si="77"/>
        <v>-3</v>
      </c>
      <c r="I437" s="20">
        <f t="shared" si="78"/>
        <v>-1</v>
      </c>
      <c r="J437" s="21">
        <f t="shared" si="79"/>
        <v>-0.6</v>
      </c>
    </row>
    <row r="438" spans="1:10" x14ac:dyDescent="0.2">
      <c r="A438" s="158" t="s">
        <v>413</v>
      </c>
      <c r="B438" s="65">
        <v>2</v>
      </c>
      <c r="C438" s="66">
        <v>3</v>
      </c>
      <c r="D438" s="65">
        <v>8</v>
      </c>
      <c r="E438" s="66">
        <v>10</v>
      </c>
      <c r="F438" s="67"/>
      <c r="G438" s="65">
        <f t="shared" si="76"/>
        <v>-1</v>
      </c>
      <c r="H438" s="66">
        <f t="shared" si="77"/>
        <v>-2</v>
      </c>
      <c r="I438" s="20">
        <f t="shared" si="78"/>
        <v>-0.33333333333333331</v>
      </c>
      <c r="J438" s="21">
        <f t="shared" si="79"/>
        <v>-0.2</v>
      </c>
    </row>
    <row r="439" spans="1:10" x14ac:dyDescent="0.2">
      <c r="A439" s="158" t="s">
        <v>251</v>
      </c>
      <c r="B439" s="65">
        <v>0</v>
      </c>
      <c r="C439" s="66">
        <v>3</v>
      </c>
      <c r="D439" s="65">
        <v>3</v>
      </c>
      <c r="E439" s="66">
        <v>10</v>
      </c>
      <c r="F439" s="67"/>
      <c r="G439" s="65">
        <f t="shared" si="76"/>
        <v>-3</v>
      </c>
      <c r="H439" s="66">
        <f t="shared" si="77"/>
        <v>-7</v>
      </c>
      <c r="I439" s="20">
        <f t="shared" si="78"/>
        <v>-1</v>
      </c>
      <c r="J439" s="21">
        <f t="shared" si="79"/>
        <v>-0.7</v>
      </c>
    </row>
    <row r="440" spans="1:10" x14ac:dyDescent="0.2">
      <c r="A440" s="158" t="s">
        <v>552</v>
      </c>
      <c r="B440" s="65">
        <v>0</v>
      </c>
      <c r="C440" s="66">
        <v>0</v>
      </c>
      <c r="D440" s="65">
        <v>1</v>
      </c>
      <c r="E440" s="66">
        <v>0</v>
      </c>
      <c r="F440" s="67"/>
      <c r="G440" s="65">
        <f t="shared" si="76"/>
        <v>0</v>
      </c>
      <c r="H440" s="66">
        <f t="shared" si="77"/>
        <v>1</v>
      </c>
      <c r="I440" s="20" t="str">
        <f t="shared" si="78"/>
        <v>-</v>
      </c>
      <c r="J440" s="21" t="str">
        <f t="shared" si="79"/>
        <v>-</v>
      </c>
    </row>
    <row r="441" spans="1:10" x14ac:dyDescent="0.2">
      <c r="A441" s="158" t="s">
        <v>508</v>
      </c>
      <c r="B441" s="65">
        <v>5</v>
      </c>
      <c r="C441" s="66">
        <v>1</v>
      </c>
      <c r="D441" s="65">
        <v>20</v>
      </c>
      <c r="E441" s="66">
        <v>6</v>
      </c>
      <c r="F441" s="67"/>
      <c r="G441" s="65">
        <f t="shared" si="76"/>
        <v>4</v>
      </c>
      <c r="H441" s="66">
        <f t="shared" si="77"/>
        <v>14</v>
      </c>
      <c r="I441" s="20">
        <f t="shared" si="78"/>
        <v>4</v>
      </c>
      <c r="J441" s="21">
        <f t="shared" si="79"/>
        <v>2.3333333333333335</v>
      </c>
    </row>
    <row r="442" spans="1:10" x14ac:dyDescent="0.2">
      <c r="A442" s="158" t="s">
        <v>499</v>
      </c>
      <c r="B442" s="65">
        <v>8</v>
      </c>
      <c r="C442" s="66">
        <v>6</v>
      </c>
      <c r="D442" s="65">
        <v>28</v>
      </c>
      <c r="E442" s="66">
        <v>15</v>
      </c>
      <c r="F442" s="67"/>
      <c r="G442" s="65">
        <f t="shared" si="76"/>
        <v>2</v>
      </c>
      <c r="H442" s="66">
        <f t="shared" si="77"/>
        <v>13</v>
      </c>
      <c r="I442" s="20">
        <f t="shared" si="78"/>
        <v>0.33333333333333331</v>
      </c>
      <c r="J442" s="21">
        <f t="shared" si="79"/>
        <v>0.8666666666666667</v>
      </c>
    </row>
    <row r="443" spans="1:10" s="160" customFormat="1" x14ac:dyDescent="0.2">
      <c r="A443" s="178" t="s">
        <v>689</v>
      </c>
      <c r="B443" s="71">
        <v>36</v>
      </c>
      <c r="C443" s="72">
        <v>38</v>
      </c>
      <c r="D443" s="71">
        <v>155</v>
      </c>
      <c r="E443" s="72">
        <v>112</v>
      </c>
      <c r="F443" s="73"/>
      <c r="G443" s="71">
        <f t="shared" si="76"/>
        <v>-2</v>
      </c>
      <c r="H443" s="72">
        <f t="shared" si="77"/>
        <v>43</v>
      </c>
      <c r="I443" s="37">
        <f t="shared" si="78"/>
        <v>-5.2631578947368418E-2</v>
      </c>
      <c r="J443" s="38">
        <f t="shared" si="79"/>
        <v>0.38392857142857145</v>
      </c>
    </row>
    <row r="444" spans="1:10" x14ac:dyDescent="0.2">
      <c r="A444" s="177"/>
      <c r="B444" s="143"/>
      <c r="C444" s="144"/>
      <c r="D444" s="143"/>
      <c r="E444" s="144"/>
      <c r="F444" s="145"/>
      <c r="G444" s="143"/>
      <c r="H444" s="144"/>
      <c r="I444" s="151"/>
      <c r="J444" s="152"/>
    </row>
    <row r="445" spans="1:10" s="139" customFormat="1" x14ac:dyDescent="0.2">
      <c r="A445" s="159" t="s">
        <v>84</v>
      </c>
      <c r="B445" s="65"/>
      <c r="C445" s="66"/>
      <c r="D445" s="65"/>
      <c r="E445" s="66"/>
      <c r="F445" s="67"/>
      <c r="G445" s="65"/>
      <c r="H445" s="66"/>
      <c r="I445" s="20"/>
      <c r="J445" s="21"/>
    </row>
    <row r="446" spans="1:10" x14ac:dyDescent="0.2">
      <c r="A446" s="158" t="s">
        <v>350</v>
      </c>
      <c r="B446" s="65">
        <v>5</v>
      </c>
      <c r="C446" s="66">
        <v>5</v>
      </c>
      <c r="D446" s="65">
        <v>27</v>
      </c>
      <c r="E446" s="66">
        <v>24</v>
      </c>
      <c r="F446" s="67"/>
      <c r="G446" s="65">
        <f t="shared" ref="G446:G454" si="80">B446-C446</f>
        <v>0</v>
      </c>
      <c r="H446" s="66">
        <f t="shared" ref="H446:H454" si="81">D446-E446</f>
        <v>3</v>
      </c>
      <c r="I446" s="20">
        <f t="shared" ref="I446:I454" si="82">IF(C446=0, "-", IF(G446/C446&lt;10, G446/C446, "&gt;999%"))</f>
        <v>0</v>
      </c>
      <c r="J446" s="21">
        <f t="shared" ref="J446:J454" si="83">IF(E446=0, "-", IF(H446/E446&lt;10, H446/E446, "&gt;999%"))</f>
        <v>0.125</v>
      </c>
    </row>
    <row r="447" spans="1:10" x14ac:dyDescent="0.2">
      <c r="A447" s="158" t="s">
        <v>336</v>
      </c>
      <c r="B447" s="65">
        <v>0</v>
      </c>
      <c r="C447" s="66">
        <v>3</v>
      </c>
      <c r="D447" s="65">
        <v>12</v>
      </c>
      <c r="E447" s="66">
        <v>8</v>
      </c>
      <c r="F447" s="67"/>
      <c r="G447" s="65">
        <f t="shared" si="80"/>
        <v>-3</v>
      </c>
      <c r="H447" s="66">
        <f t="shared" si="81"/>
        <v>4</v>
      </c>
      <c r="I447" s="20">
        <f t="shared" si="82"/>
        <v>-1</v>
      </c>
      <c r="J447" s="21">
        <f t="shared" si="83"/>
        <v>0.5</v>
      </c>
    </row>
    <row r="448" spans="1:10" x14ac:dyDescent="0.2">
      <c r="A448" s="158" t="s">
        <v>473</v>
      </c>
      <c r="B448" s="65">
        <v>9</v>
      </c>
      <c r="C448" s="66">
        <v>10</v>
      </c>
      <c r="D448" s="65">
        <v>38</v>
      </c>
      <c r="E448" s="66">
        <v>40</v>
      </c>
      <c r="F448" s="67"/>
      <c r="G448" s="65">
        <f t="shared" si="80"/>
        <v>-1</v>
      </c>
      <c r="H448" s="66">
        <f t="shared" si="81"/>
        <v>-2</v>
      </c>
      <c r="I448" s="20">
        <f t="shared" si="82"/>
        <v>-0.1</v>
      </c>
      <c r="J448" s="21">
        <f t="shared" si="83"/>
        <v>-0.05</v>
      </c>
    </row>
    <row r="449" spans="1:10" x14ac:dyDescent="0.2">
      <c r="A449" s="158" t="s">
        <v>474</v>
      </c>
      <c r="B449" s="65">
        <v>4</v>
      </c>
      <c r="C449" s="66">
        <v>22</v>
      </c>
      <c r="D449" s="65">
        <v>29</v>
      </c>
      <c r="E449" s="66">
        <v>67</v>
      </c>
      <c r="F449" s="67"/>
      <c r="G449" s="65">
        <f t="shared" si="80"/>
        <v>-18</v>
      </c>
      <c r="H449" s="66">
        <f t="shared" si="81"/>
        <v>-38</v>
      </c>
      <c r="I449" s="20">
        <f t="shared" si="82"/>
        <v>-0.81818181818181823</v>
      </c>
      <c r="J449" s="21">
        <f t="shared" si="83"/>
        <v>-0.56716417910447758</v>
      </c>
    </row>
    <row r="450" spans="1:10" x14ac:dyDescent="0.2">
      <c r="A450" s="158" t="s">
        <v>337</v>
      </c>
      <c r="B450" s="65">
        <v>3</v>
      </c>
      <c r="C450" s="66">
        <v>4</v>
      </c>
      <c r="D450" s="65">
        <v>12</v>
      </c>
      <c r="E450" s="66">
        <v>11</v>
      </c>
      <c r="F450" s="67"/>
      <c r="G450" s="65">
        <f t="shared" si="80"/>
        <v>-1</v>
      </c>
      <c r="H450" s="66">
        <f t="shared" si="81"/>
        <v>1</v>
      </c>
      <c r="I450" s="20">
        <f t="shared" si="82"/>
        <v>-0.25</v>
      </c>
      <c r="J450" s="21">
        <f t="shared" si="83"/>
        <v>9.0909090909090912E-2</v>
      </c>
    </row>
    <row r="451" spans="1:10" x14ac:dyDescent="0.2">
      <c r="A451" s="158" t="s">
        <v>432</v>
      </c>
      <c r="B451" s="65">
        <v>30</v>
      </c>
      <c r="C451" s="66">
        <v>58</v>
      </c>
      <c r="D451" s="65">
        <v>224</v>
      </c>
      <c r="E451" s="66">
        <v>201</v>
      </c>
      <c r="F451" s="67"/>
      <c r="G451" s="65">
        <f t="shared" si="80"/>
        <v>-28</v>
      </c>
      <c r="H451" s="66">
        <f t="shared" si="81"/>
        <v>23</v>
      </c>
      <c r="I451" s="20">
        <f t="shared" si="82"/>
        <v>-0.48275862068965519</v>
      </c>
      <c r="J451" s="21">
        <f t="shared" si="83"/>
        <v>0.11442786069651742</v>
      </c>
    </row>
    <row r="452" spans="1:10" x14ac:dyDescent="0.2">
      <c r="A452" s="158" t="s">
        <v>297</v>
      </c>
      <c r="B452" s="65">
        <v>0</v>
      </c>
      <c r="C452" s="66">
        <v>0</v>
      </c>
      <c r="D452" s="65">
        <v>3</v>
      </c>
      <c r="E452" s="66">
        <v>2</v>
      </c>
      <c r="F452" s="67"/>
      <c r="G452" s="65">
        <f t="shared" si="80"/>
        <v>0</v>
      </c>
      <c r="H452" s="66">
        <f t="shared" si="81"/>
        <v>1</v>
      </c>
      <c r="I452" s="20" t="str">
        <f t="shared" si="82"/>
        <v>-</v>
      </c>
      <c r="J452" s="21">
        <f t="shared" si="83"/>
        <v>0.5</v>
      </c>
    </row>
    <row r="453" spans="1:10" x14ac:dyDescent="0.2">
      <c r="A453" s="158" t="s">
        <v>284</v>
      </c>
      <c r="B453" s="65">
        <v>6</v>
      </c>
      <c r="C453" s="66">
        <v>0</v>
      </c>
      <c r="D453" s="65">
        <v>52</v>
      </c>
      <c r="E453" s="66">
        <v>0</v>
      </c>
      <c r="F453" s="67"/>
      <c r="G453" s="65">
        <f t="shared" si="80"/>
        <v>6</v>
      </c>
      <c r="H453" s="66">
        <f t="shared" si="81"/>
        <v>52</v>
      </c>
      <c r="I453" s="20" t="str">
        <f t="shared" si="82"/>
        <v>-</v>
      </c>
      <c r="J453" s="21" t="str">
        <f t="shared" si="83"/>
        <v>-</v>
      </c>
    </row>
    <row r="454" spans="1:10" s="160" customFormat="1" x14ac:dyDescent="0.2">
      <c r="A454" s="178" t="s">
        <v>690</v>
      </c>
      <c r="B454" s="71">
        <v>57</v>
      </c>
      <c r="C454" s="72">
        <v>102</v>
      </c>
      <c r="D454" s="71">
        <v>397</v>
      </c>
      <c r="E454" s="72">
        <v>353</v>
      </c>
      <c r="F454" s="73"/>
      <c r="G454" s="71">
        <f t="shared" si="80"/>
        <v>-45</v>
      </c>
      <c r="H454" s="72">
        <f t="shared" si="81"/>
        <v>44</v>
      </c>
      <c r="I454" s="37">
        <f t="shared" si="82"/>
        <v>-0.44117647058823528</v>
      </c>
      <c r="J454" s="38">
        <f t="shared" si="83"/>
        <v>0.12464589235127478</v>
      </c>
    </row>
    <row r="455" spans="1:10" x14ac:dyDescent="0.2">
      <c r="A455" s="177"/>
      <c r="B455" s="143"/>
      <c r="C455" s="144"/>
      <c r="D455" s="143"/>
      <c r="E455" s="144"/>
      <c r="F455" s="145"/>
      <c r="G455" s="143"/>
      <c r="H455" s="144"/>
      <c r="I455" s="151"/>
      <c r="J455" s="152"/>
    </row>
    <row r="456" spans="1:10" s="139" customFormat="1" x14ac:dyDescent="0.2">
      <c r="A456" s="159" t="s">
        <v>85</v>
      </c>
      <c r="B456" s="65"/>
      <c r="C456" s="66"/>
      <c r="D456" s="65"/>
      <c r="E456" s="66"/>
      <c r="F456" s="67"/>
      <c r="G456" s="65"/>
      <c r="H456" s="66"/>
      <c r="I456" s="20"/>
      <c r="J456" s="21"/>
    </row>
    <row r="457" spans="1:10" x14ac:dyDescent="0.2">
      <c r="A457" s="158" t="s">
        <v>533</v>
      </c>
      <c r="B457" s="65">
        <v>165</v>
      </c>
      <c r="C457" s="66">
        <v>199</v>
      </c>
      <c r="D457" s="65">
        <v>551</v>
      </c>
      <c r="E457" s="66">
        <v>523</v>
      </c>
      <c r="F457" s="67"/>
      <c r="G457" s="65">
        <f>B457-C457</f>
        <v>-34</v>
      </c>
      <c r="H457" s="66">
        <f>D457-E457</f>
        <v>28</v>
      </c>
      <c r="I457" s="20">
        <f>IF(C457=0, "-", IF(G457/C457&lt;10, G457/C457, "&gt;999%"))</f>
        <v>-0.17085427135678391</v>
      </c>
      <c r="J457" s="21">
        <f>IF(E457=0, "-", IF(H457/E457&lt;10, H457/E457, "&gt;999%"))</f>
        <v>5.3537284894837479E-2</v>
      </c>
    </row>
    <row r="458" spans="1:10" x14ac:dyDescent="0.2">
      <c r="A458" s="158" t="s">
        <v>534</v>
      </c>
      <c r="B458" s="65">
        <v>0</v>
      </c>
      <c r="C458" s="66">
        <v>0</v>
      </c>
      <c r="D458" s="65">
        <v>0</v>
      </c>
      <c r="E458" s="66">
        <v>3</v>
      </c>
      <c r="F458" s="67"/>
      <c r="G458" s="65">
        <f>B458-C458</f>
        <v>0</v>
      </c>
      <c r="H458" s="66">
        <f>D458-E458</f>
        <v>-3</v>
      </c>
      <c r="I458" s="20" t="str">
        <f>IF(C458=0, "-", IF(G458/C458&lt;10, G458/C458, "&gt;999%"))</f>
        <v>-</v>
      </c>
      <c r="J458" s="21">
        <f>IF(E458=0, "-", IF(H458/E458&lt;10, H458/E458, "&gt;999%"))</f>
        <v>-1</v>
      </c>
    </row>
    <row r="459" spans="1:10" x14ac:dyDescent="0.2">
      <c r="A459" s="158" t="s">
        <v>535</v>
      </c>
      <c r="B459" s="65">
        <v>0</v>
      </c>
      <c r="C459" s="66">
        <v>0</v>
      </c>
      <c r="D459" s="65">
        <v>0</v>
      </c>
      <c r="E459" s="66">
        <v>1</v>
      </c>
      <c r="F459" s="67"/>
      <c r="G459" s="65">
        <f>B459-C459</f>
        <v>0</v>
      </c>
      <c r="H459" s="66">
        <f>D459-E459</f>
        <v>-1</v>
      </c>
      <c r="I459" s="20" t="str">
        <f>IF(C459=0, "-", IF(G459/C459&lt;10, G459/C459, "&gt;999%"))</f>
        <v>-</v>
      </c>
      <c r="J459" s="21">
        <f>IF(E459=0, "-", IF(H459/E459&lt;10, H459/E459, "&gt;999%"))</f>
        <v>-1</v>
      </c>
    </row>
    <row r="460" spans="1:10" s="160" customFormat="1" x14ac:dyDescent="0.2">
      <c r="A460" s="178" t="s">
        <v>691</v>
      </c>
      <c r="B460" s="71">
        <v>165</v>
      </c>
      <c r="C460" s="72">
        <v>199</v>
      </c>
      <c r="D460" s="71">
        <v>551</v>
      </c>
      <c r="E460" s="72">
        <v>527</v>
      </c>
      <c r="F460" s="73"/>
      <c r="G460" s="71">
        <f>B460-C460</f>
        <v>-34</v>
      </c>
      <c r="H460" s="72">
        <f>D460-E460</f>
        <v>24</v>
      </c>
      <c r="I460" s="37">
        <f>IF(C460=0, "-", IF(G460/C460&lt;10, G460/C460, "&gt;999%"))</f>
        <v>-0.17085427135678391</v>
      </c>
      <c r="J460" s="38">
        <f>IF(E460=0, "-", IF(H460/E460&lt;10, H460/E460, "&gt;999%"))</f>
        <v>4.5540796963946868E-2</v>
      </c>
    </row>
    <row r="461" spans="1:10" x14ac:dyDescent="0.2">
      <c r="A461" s="177"/>
      <c r="B461" s="143"/>
      <c r="C461" s="144"/>
      <c r="D461" s="143"/>
      <c r="E461" s="144"/>
      <c r="F461" s="145"/>
      <c r="G461" s="143"/>
      <c r="H461" s="144"/>
      <c r="I461" s="151"/>
      <c r="J461" s="152"/>
    </row>
    <row r="462" spans="1:10" s="139" customFormat="1" x14ac:dyDescent="0.2">
      <c r="A462" s="159" t="s">
        <v>86</v>
      </c>
      <c r="B462" s="65"/>
      <c r="C462" s="66"/>
      <c r="D462" s="65"/>
      <c r="E462" s="66"/>
      <c r="F462" s="67"/>
      <c r="G462" s="65"/>
      <c r="H462" s="66"/>
      <c r="I462" s="20"/>
      <c r="J462" s="21"/>
    </row>
    <row r="463" spans="1:10" x14ac:dyDescent="0.2">
      <c r="A463" s="158" t="s">
        <v>360</v>
      </c>
      <c r="B463" s="65">
        <v>26</v>
      </c>
      <c r="C463" s="66">
        <v>0</v>
      </c>
      <c r="D463" s="65">
        <v>39</v>
      </c>
      <c r="E463" s="66">
        <v>7</v>
      </c>
      <c r="F463" s="67"/>
      <c r="G463" s="65">
        <f t="shared" ref="G463:G473" si="84">B463-C463</f>
        <v>26</v>
      </c>
      <c r="H463" s="66">
        <f t="shared" ref="H463:H473" si="85">D463-E463</f>
        <v>32</v>
      </c>
      <c r="I463" s="20" t="str">
        <f t="shared" ref="I463:I473" si="86">IF(C463=0, "-", IF(G463/C463&lt;10, G463/C463, "&gt;999%"))</f>
        <v>-</v>
      </c>
      <c r="J463" s="21">
        <f t="shared" ref="J463:J473" si="87">IF(E463=0, "-", IF(H463/E463&lt;10, H463/E463, "&gt;999%"))</f>
        <v>4.5714285714285712</v>
      </c>
    </row>
    <row r="464" spans="1:10" x14ac:dyDescent="0.2">
      <c r="A464" s="158" t="s">
        <v>207</v>
      </c>
      <c r="B464" s="65">
        <v>0</v>
      </c>
      <c r="C464" s="66">
        <v>1</v>
      </c>
      <c r="D464" s="65">
        <v>0</v>
      </c>
      <c r="E464" s="66">
        <v>9</v>
      </c>
      <c r="F464" s="67"/>
      <c r="G464" s="65">
        <f t="shared" si="84"/>
        <v>-1</v>
      </c>
      <c r="H464" s="66">
        <f t="shared" si="85"/>
        <v>-9</v>
      </c>
      <c r="I464" s="20">
        <f t="shared" si="86"/>
        <v>-1</v>
      </c>
      <c r="J464" s="21">
        <f t="shared" si="87"/>
        <v>-1</v>
      </c>
    </row>
    <row r="465" spans="1:10" x14ac:dyDescent="0.2">
      <c r="A465" s="158" t="s">
        <v>381</v>
      </c>
      <c r="B465" s="65">
        <v>0</v>
      </c>
      <c r="C465" s="66">
        <v>2</v>
      </c>
      <c r="D465" s="65">
        <v>0</v>
      </c>
      <c r="E465" s="66">
        <v>21</v>
      </c>
      <c r="F465" s="67"/>
      <c r="G465" s="65">
        <f t="shared" si="84"/>
        <v>-2</v>
      </c>
      <c r="H465" s="66">
        <f t="shared" si="85"/>
        <v>-21</v>
      </c>
      <c r="I465" s="20">
        <f t="shared" si="86"/>
        <v>-1</v>
      </c>
      <c r="J465" s="21">
        <f t="shared" si="87"/>
        <v>-1</v>
      </c>
    </row>
    <row r="466" spans="1:10" x14ac:dyDescent="0.2">
      <c r="A466" s="158" t="s">
        <v>500</v>
      </c>
      <c r="B466" s="65">
        <v>30</v>
      </c>
      <c r="C466" s="66">
        <v>15</v>
      </c>
      <c r="D466" s="65">
        <v>79</v>
      </c>
      <c r="E466" s="66">
        <v>39</v>
      </c>
      <c r="F466" s="67"/>
      <c r="G466" s="65">
        <f t="shared" si="84"/>
        <v>15</v>
      </c>
      <c r="H466" s="66">
        <f t="shared" si="85"/>
        <v>40</v>
      </c>
      <c r="I466" s="20">
        <f t="shared" si="86"/>
        <v>1</v>
      </c>
      <c r="J466" s="21">
        <f t="shared" si="87"/>
        <v>1.0256410256410255</v>
      </c>
    </row>
    <row r="467" spans="1:10" x14ac:dyDescent="0.2">
      <c r="A467" s="158" t="s">
        <v>414</v>
      </c>
      <c r="B467" s="65">
        <v>47</v>
      </c>
      <c r="C467" s="66">
        <v>44</v>
      </c>
      <c r="D467" s="65">
        <v>144</v>
      </c>
      <c r="E467" s="66">
        <v>110</v>
      </c>
      <c r="F467" s="67"/>
      <c r="G467" s="65">
        <f t="shared" si="84"/>
        <v>3</v>
      </c>
      <c r="H467" s="66">
        <f t="shared" si="85"/>
        <v>34</v>
      </c>
      <c r="I467" s="20">
        <f t="shared" si="86"/>
        <v>6.8181818181818177E-2</v>
      </c>
      <c r="J467" s="21">
        <f t="shared" si="87"/>
        <v>0.30909090909090908</v>
      </c>
    </row>
    <row r="468" spans="1:10" x14ac:dyDescent="0.2">
      <c r="A468" s="158" t="s">
        <v>553</v>
      </c>
      <c r="B468" s="65">
        <v>69</v>
      </c>
      <c r="C468" s="66">
        <v>41</v>
      </c>
      <c r="D468" s="65">
        <v>153</v>
      </c>
      <c r="E468" s="66">
        <v>81</v>
      </c>
      <c r="F468" s="67"/>
      <c r="G468" s="65">
        <f t="shared" si="84"/>
        <v>28</v>
      </c>
      <c r="H468" s="66">
        <f t="shared" si="85"/>
        <v>72</v>
      </c>
      <c r="I468" s="20">
        <f t="shared" si="86"/>
        <v>0.68292682926829273</v>
      </c>
      <c r="J468" s="21">
        <f t="shared" si="87"/>
        <v>0.88888888888888884</v>
      </c>
    </row>
    <row r="469" spans="1:10" x14ac:dyDescent="0.2">
      <c r="A469" s="158" t="s">
        <v>494</v>
      </c>
      <c r="B469" s="65">
        <v>4</v>
      </c>
      <c r="C469" s="66">
        <v>0</v>
      </c>
      <c r="D469" s="65">
        <v>13</v>
      </c>
      <c r="E469" s="66">
        <v>5</v>
      </c>
      <c r="F469" s="67"/>
      <c r="G469" s="65">
        <f t="shared" si="84"/>
        <v>4</v>
      </c>
      <c r="H469" s="66">
        <f t="shared" si="85"/>
        <v>8</v>
      </c>
      <c r="I469" s="20" t="str">
        <f t="shared" si="86"/>
        <v>-</v>
      </c>
      <c r="J469" s="21">
        <f t="shared" si="87"/>
        <v>1.6</v>
      </c>
    </row>
    <row r="470" spans="1:10" x14ac:dyDescent="0.2">
      <c r="A470" s="158" t="s">
        <v>228</v>
      </c>
      <c r="B470" s="65">
        <v>5</v>
      </c>
      <c r="C470" s="66">
        <v>1</v>
      </c>
      <c r="D470" s="65">
        <v>11</v>
      </c>
      <c r="E470" s="66">
        <v>26</v>
      </c>
      <c r="F470" s="67"/>
      <c r="G470" s="65">
        <f t="shared" si="84"/>
        <v>4</v>
      </c>
      <c r="H470" s="66">
        <f t="shared" si="85"/>
        <v>-15</v>
      </c>
      <c r="I470" s="20">
        <f t="shared" si="86"/>
        <v>4</v>
      </c>
      <c r="J470" s="21">
        <f t="shared" si="87"/>
        <v>-0.57692307692307687</v>
      </c>
    </row>
    <row r="471" spans="1:10" x14ac:dyDescent="0.2">
      <c r="A471" s="158" t="s">
        <v>509</v>
      </c>
      <c r="B471" s="65">
        <v>72</v>
      </c>
      <c r="C471" s="66">
        <v>50</v>
      </c>
      <c r="D471" s="65">
        <v>259</v>
      </c>
      <c r="E471" s="66">
        <v>179</v>
      </c>
      <c r="F471" s="67"/>
      <c r="G471" s="65">
        <f t="shared" si="84"/>
        <v>22</v>
      </c>
      <c r="H471" s="66">
        <f t="shared" si="85"/>
        <v>80</v>
      </c>
      <c r="I471" s="20">
        <f t="shared" si="86"/>
        <v>0.44</v>
      </c>
      <c r="J471" s="21">
        <f t="shared" si="87"/>
        <v>0.44692737430167595</v>
      </c>
    </row>
    <row r="472" spans="1:10" x14ac:dyDescent="0.2">
      <c r="A472" s="158" t="s">
        <v>217</v>
      </c>
      <c r="B472" s="65">
        <v>0</v>
      </c>
      <c r="C472" s="66">
        <v>0</v>
      </c>
      <c r="D472" s="65">
        <v>0</v>
      </c>
      <c r="E472" s="66">
        <v>3</v>
      </c>
      <c r="F472" s="67"/>
      <c r="G472" s="65">
        <f t="shared" si="84"/>
        <v>0</v>
      </c>
      <c r="H472" s="66">
        <f t="shared" si="85"/>
        <v>-3</v>
      </c>
      <c r="I472" s="20" t="str">
        <f t="shared" si="86"/>
        <v>-</v>
      </c>
      <c r="J472" s="21">
        <f t="shared" si="87"/>
        <v>-1</v>
      </c>
    </row>
    <row r="473" spans="1:10" s="160" customFormat="1" x14ac:dyDescent="0.2">
      <c r="A473" s="178" t="s">
        <v>692</v>
      </c>
      <c r="B473" s="71">
        <v>253</v>
      </c>
      <c r="C473" s="72">
        <v>154</v>
      </c>
      <c r="D473" s="71">
        <v>698</v>
      </c>
      <c r="E473" s="72">
        <v>480</v>
      </c>
      <c r="F473" s="73"/>
      <c r="G473" s="71">
        <f t="shared" si="84"/>
        <v>99</v>
      </c>
      <c r="H473" s="72">
        <f t="shared" si="85"/>
        <v>218</v>
      </c>
      <c r="I473" s="37">
        <f t="shared" si="86"/>
        <v>0.6428571428571429</v>
      </c>
      <c r="J473" s="38">
        <f t="shared" si="87"/>
        <v>0.45416666666666666</v>
      </c>
    </row>
    <row r="474" spans="1:10" x14ac:dyDescent="0.2">
      <c r="A474" s="177"/>
      <c r="B474" s="143"/>
      <c r="C474" s="144"/>
      <c r="D474" s="143"/>
      <c r="E474" s="144"/>
      <c r="F474" s="145"/>
      <c r="G474" s="143"/>
      <c r="H474" s="144"/>
      <c r="I474" s="151"/>
      <c r="J474" s="152"/>
    </row>
    <row r="475" spans="1:10" s="139" customFormat="1" x14ac:dyDescent="0.2">
      <c r="A475" s="159" t="s">
        <v>87</v>
      </c>
      <c r="B475" s="65"/>
      <c r="C475" s="66"/>
      <c r="D475" s="65"/>
      <c r="E475" s="66"/>
      <c r="F475" s="67"/>
      <c r="G475" s="65"/>
      <c r="H475" s="66"/>
      <c r="I475" s="20"/>
      <c r="J475" s="21"/>
    </row>
    <row r="476" spans="1:10" x14ac:dyDescent="0.2">
      <c r="A476" s="158" t="s">
        <v>351</v>
      </c>
      <c r="B476" s="65">
        <v>0</v>
      </c>
      <c r="C476" s="66">
        <v>0</v>
      </c>
      <c r="D476" s="65">
        <v>2</v>
      </c>
      <c r="E476" s="66">
        <v>3</v>
      </c>
      <c r="F476" s="67"/>
      <c r="G476" s="65">
        <f>B476-C476</f>
        <v>0</v>
      </c>
      <c r="H476" s="66">
        <f>D476-E476</f>
        <v>-1</v>
      </c>
      <c r="I476" s="20" t="str">
        <f>IF(C476=0, "-", IF(G476/C476&lt;10, G476/C476, "&gt;999%"))</f>
        <v>-</v>
      </c>
      <c r="J476" s="21">
        <f>IF(E476=0, "-", IF(H476/E476&lt;10, H476/E476, "&gt;999%"))</f>
        <v>-0.33333333333333331</v>
      </c>
    </row>
    <row r="477" spans="1:10" x14ac:dyDescent="0.2">
      <c r="A477" s="158" t="s">
        <v>489</v>
      </c>
      <c r="B477" s="65">
        <v>0</v>
      </c>
      <c r="C477" s="66">
        <v>0</v>
      </c>
      <c r="D477" s="65">
        <v>2</v>
      </c>
      <c r="E477" s="66">
        <v>1</v>
      </c>
      <c r="F477" s="67"/>
      <c r="G477" s="65">
        <f>B477-C477</f>
        <v>0</v>
      </c>
      <c r="H477" s="66">
        <f>D477-E477</f>
        <v>1</v>
      </c>
      <c r="I477" s="20" t="str">
        <f>IF(C477=0, "-", IF(G477/C477&lt;10, G477/C477, "&gt;999%"))</f>
        <v>-</v>
      </c>
      <c r="J477" s="21">
        <f>IF(E477=0, "-", IF(H477/E477&lt;10, H477/E477, "&gt;999%"))</f>
        <v>1</v>
      </c>
    </row>
    <row r="478" spans="1:10" x14ac:dyDescent="0.2">
      <c r="A478" s="158" t="s">
        <v>298</v>
      </c>
      <c r="B478" s="65">
        <v>1</v>
      </c>
      <c r="C478" s="66">
        <v>0</v>
      </c>
      <c r="D478" s="65">
        <v>2</v>
      </c>
      <c r="E478" s="66">
        <v>1</v>
      </c>
      <c r="F478" s="67"/>
      <c r="G478" s="65">
        <f>B478-C478</f>
        <v>1</v>
      </c>
      <c r="H478" s="66">
        <f>D478-E478</f>
        <v>1</v>
      </c>
      <c r="I478" s="20" t="str">
        <f>IF(C478=0, "-", IF(G478/C478&lt;10, G478/C478, "&gt;999%"))</f>
        <v>-</v>
      </c>
      <c r="J478" s="21">
        <f>IF(E478=0, "-", IF(H478/E478&lt;10, H478/E478, "&gt;999%"))</f>
        <v>1</v>
      </c>
    </row>
    <row r="479" spans="1:10" s="160" customFormat="1" x14ac:dyDescent="0.2">
      <c r="A479" s="178" t="s">
        <v>693</v>
      </c>
      <c r="B479" s="71">
        <v>1</v>
      </c>
      <c r="C479" s="72">
        <v>0</v>
      </c>
      <c r="D479" s="71">
        <v>6</v>
      </c>
      <c r="E479" s="72">
        <v>5</v>
      </c>
      <c r="F479" s="73"/>
      <c r="G479" s="71">
        <f>B479-C479</f>
        <v>1</v>
      </c>
      <c r="H479" s="72">
        <f>D479-E479</f>
        <v>1</v>
      </c>
      <c r="I479" s="37" t="str">
        <f>IF(C479=0, "-", IF(G479/C479&lt;10, G479/C479, "&gt;999%"))</f>
        <v>-</v>
      </c>
      <c r="J479" s="38">
        <f>IF(E479=0, "-", IF(H479/E479&lt;10, H479/E479, "&gt;999%"))</f>
        <v>0.2</v>
      </c>
    </row>
    <row r="480" spans="1:10" x14ac:dyDescent="0.2">
      <c r="A480" s="177"/>
      <c r="B480" s="143"/>
      <c r="C480" s="144"/>
      <c r="D480" s="143"/>
      <c r="E480" s="144"/>
      <c r="F480" s="145"/>
      <c r="G480" s="143"/>
      <c r="H480" s="144"/>
      <c r="I480" s="151"/>
      <c r="J480" s="152"/>
    </row>
    <row r="481" spans="1:10" s="139" customFormat="1" x14ac:dyDescent="0.2">
      <c r="A481" s="159" t="s">
        <v>88</v>
      </c>
      <c r="B481" s="65"/>
      <c r="C481" s="66"/>
      <c r="D481" s="65"/>
      <c r="E481" s="66"/>
      <c r="F481" s="67"/>
      <c r="G481" s="65"/>
      <c r="H481" s="66"/>
      <c r="I481" s="20"/>
      <c r="J481" s="21"/>
    </row>
    <row r="482" spans="1:10" x14ac:dyDescent="0.2">
      <c r="A482" s="158" t="s">
        <v>576</v>
      </c>
      <c r="B482" s="65">
        <v>24</v>
      </c>
      <c r="C482" s="66">
        <v>13</v>
      </c>
      <c r="D482" s="65">
        <v>104</v>
      </c>
      <c r="E482" s="66">
        <v>76</v>
      </c>
      <c r="F482" s="67"/>
      <c r="G482" s="65">
        <f>B482-C482</f>
        <v>11</v>
      </c>
      <c r="H482" s="66">
        <f>D482-E482</f>
        <v>28</v>
      </c>
      <c r="I482" s="20">
        <f>IF(C482=0, "-", IF(G482/C482&lt;10, G482/C482, "&gt;999%"))</f>
        <v>0.84615384615384615</v>
      </c>
      <c r="J482" s="21">
        <f>IF(E482=0, "-", IF(H482/E482&lt;10, H482/E482, "&gt;999%"))</f>
        <v>0.36842105263157893</v>
      </c>
    </row>
    <row r="483" spans="1:10" s="160" customFormat="1" x14ac:dyDescent="0.2">
      <c r="A483" s="178" t="s">
        <v>694</v>
      </c>
      <c r="B483" s="71">
        <v>24</v>
      </c>
      <c r="C483" s="72">
        <v>13</v>
      </c>
      <c r="D483" s="71">
        <v>104</v>
      </c>
      <c r="E483" s="72">
        <v>76</v>
      </c>
      <c r="F483" s="73"/>
      <c r="G483" s="71">
        <f>B483-C483</f>
        <v>11</v>
      </c>
      <c r="H483" s="72">
        <f>D483-E483</f>
        <v>28</v>
      </c>
      <c r="I483" s="37">
        <f>IF(C483=0, "-", IF(G483/C483&lt;10, G483/C483, "&gt;999%"))</f>
        <v>0.84615384615384615</v>
      </c>
      <c r="J483" s="38">
        <f>IF(E483=0, "-", IF(H483/E483&lt;10, H483/E483, "&gt;999%"))</f>
        <v>0.36842105263157893</v>
      </c>
    </row>
    <row r="484" spans="1:10" x14ac:dyDescent="0.2">
      <c r="A484" s="177"/>
      <c r="B484" s="143"/>
      <c r="C484" s="144"/>
      <c r="D484" s="143"/>
      <c r="E484" s="144"/>
      <c r="F484" s="145"/>
      <c r="G484" s="143"/>
      <c r="H484" s="144"/>
      <c r="I484" s="151"/>
      <c r="J484" s="152"/>
    </row>
    <row r="485" spans="1:10" s="139" customFormat="1" x14ac:dyDescent="0.2">
      <c r="A485" s="159" t="s">
        <v>89</v>
      </c>
      <c r="B485" s="65"/>
      <c r="C485" s="66"/>
      <c r="D485" s="65"/>
      <c r="E485" s="66"/>
      <c r="F485" s="67"/>
      <c r="G485" s="65"/>
      <c r="H485" s="66"/>
      <c r="I485" s="20"/>
      <c r="J485" s="21"/>
    </row>
    <row r="486" spans="1:10" x14ac:dyDescent="0.2">
      <c r="A486" s="158" t="s">
        <v>208</v>
      </c>
      <c r="B486" s="65">
        <v>18</v>
      </c>
      <c r="C486" s="66">
        <v>11</v>
      </c>
      <c r="D486" s="65">
        <v>79</v>
      </c>
      <c r="E486" s="66">
        <v>42</v>
      </c>
      <c r="F486" s="67"/>
      <c r="G486" s="65">
        <f t="shared" ref="G486:G494" si="88">B486-C486</f>
        <v>7</v>
      </c>
      <c r="H486" s="66">
        <f t="shared" ref="H486:H494" si="89">D486-E486</f>
        <v>37</v>
      </c>
      <c r="I486" s="20">
        <f t="shared" ref="I486:I494" si="90">IF(C486=0, "-", IF(G486/C486&lt;10, G486/C486, "&gt;999%"))</f>
        <v>0.63636363636363635</v>
      </c>
      <c r="J486" s="21">
        <f t="shared" ref="J486:J494" si="91">IF(E486=0, "-", IF(H486/E486&lt;10, H486/E486, "&gt;999%"))</f>
        <v>0.88095238095238093</v>
      </c>
    </row>
    <row r="487" spans="1:10" x14ac:dyDescent="0.2">
      <c r="A487" s="158" t="s">
        <v>382</v>
      </c>
      <c r="B487" s="65">
        <v>25</v>
      </c>
      <c r="C487" s="66">
        <v>0</v>
      </c>
      <c r="D487" s="65">
        <v>209</v>
      </c>
      <c r="E487" s="66">
        <v>0</v>
      </c>
      <c r="F487" s="67"/>
      <c r="G487" s="65">
        <f t="shared" si="88"/>
        <v>25</v>
      </c>
      <c r="H487" s="66">
        <f t="shared" si="89"/>
        <v>209</v>
      </c>
      <c r="I487" s="20" t="str">
        <f t="shared" si="90"/>
        <v>-</v>
      </c>
      <c r="J487" s="21" t="str">
        <f t="shared" si="91"/>
        <v>-</v>
      </c>
    </row>
    <row r="488" spans="1:10" x14ac:dyDescent="0.2">
      <c r="A488" s="158" t="s">
        <v>415</v>
      </c>
      <c r="B488" s="65">
        <v>23</v>
      </c>
      <c r="C488" s="66">
        <v>30</v>
      </c>
      <c r="D488" s="65">
        <v>140</v>
      </c>
      <c r="E488" s="66">
        <v>73</v>
      </c>
      <c r="F488" s="67"/>
      <c r="G488" s="65">
        <f t="shared" si="88"/>
        <v>-7</v>
      </c>
      <c r="H488" s="66">
        <f t="shared" si="89"/>
        <v>67</v>
      </c>
      <c r="I488" s="20">
        <f t="shared" si="90"/>
        <v>-0.23333333333333334</v>
      </c>
      <c r="J488" s="21">
        <f t="shared" si="91"/>
        <v>0.9178082191780822</v>
      </c>
    </row>
    <row r="489" spans="1:10" x14ac:dyDescent="0.2">
      <c r="A489" s="158" t="s">
        <v>451</v>
      </c>
      <c r="B489" s="65">
        <v>37</v>
      </c>
      <c r="C489" s="66">
        <v>46</v>
      </c>
      <c r="D489" s="65">
        <v>168</v>
      </c>
      <c r="E489" s="66">
        <v>128</v>
      </c>
      <c r="F489" s="67"/>
      <c r="G489" s="65">
        <f t="shared" si="88"/>
        <v>-9</v>
      </c>
      <c r="H489" s="66">
        <f t="shared" si="89"/>
        <v>40</v>
      </c>
      <c r="I489" s="20">
        <f t="shared" si="90"/>
        <v>-0.19565217391304349</v>
      </c>
      <c r="J489" s="21">
        <f t="shared" si="91"/>
        <v>0.3125</v>
      </c>
    </row>
    <row r="490" spans="1:10" x14ac:dyDescent="0.2">
      <c r="A490" s="158" t="s">
        <v>252</v>
      </c>
      <c r="B490" s="65">
        <v>16</v>
      </c>
      <c r="C490" s="66">
        <v>20</v>
      </c>
      <c r="D490" s="65">
        <v>92</v>
      </c>
      <c r="E490" s="66">
        <v>107</v>
      </c>
      <c r="F490" s="67"/>
      <c r="G490" s="65">
        <f t="shared" si="88"/>
        <v>-4</v>
      </c>
      <c r="H490" s="66">
        <f t="shared" si="89"/>
        <v>-15</v>
      </c>
      <c r="I490" s="20">
        <f t="shared" si="90"/>
        <v>-0.2</v>
      </c>
      <c r="J490" s="21">
        <f t="shared" si="91"/>
        <v>-0.14018691588785046</v>
      </c>
    </row>
    <row r="491" spans="1:10" x14ac:dyDescent="0.2">
      <c r="A491" s="158" t="s">
        <v>229</v>
      </c>
      <c r="B491" s="65">
        <v>0</v>
      </c>
      <c r="C491" s="66">
        <v>0</v>
      </c>
      <c r="D491" s="65">
        <v>0</v>
      </c>
      <c r="E491" s="66">
        <v>15</v>
      </c>
      <c r="F491" s="67"/>
      <c r="G491" s="65">
        <f t="shared" si="88"/>
        <v>0</v>
      </c>
      <c r="H491" s="66">
        <f t="shared" si="89"/>
        <v>-15</v>
      </c>
      <c r="I491" s="20" t="str">
        <f t="shared" si="90"/>
        <v>-</v>
      </c>
      <c r="J491" s="21">
        <f t="shared" si="91"/>
        <v>-1</v>
      </c>
    </row>
    <row r="492" spans="1:10" x14ac:dyDescent="0.2">
      <c r="A492" s="158" t="s">
        <v>230</v>
      </c>
      <c r="B492" s="65">
        <v>15</v>
      </c>
      <c r="C492" s="66">
        <v>0</v>
      </c>
      <c r="D492" s="65">
        <v>139</v>
      </c>
      <c r="E492" s="66">
        <v>0</v>
      </c>
      <c r="F492" s="67"/>
      <c r="G492" s="65">
        <f t="shared" si="88"/>
        <v>15</v>
      </c>
      <c r="H492" s="66">
        <f t="shared" si="89"/>
        <v>139</v>
      </c>
      <c r="I492" s="20" t="str">
        <f t="shared" si="90"/>
        <v>-</v>
      </c>
      <c r="J492" s="21" t="str">
        <f t="shared" si="91"/>
        <v>-</v>
      </c>
    </row>
    <row r="493" spans="1:10" x14ac:dyDescent="0.2">
      <c r="A493" s="158" t="s">
        <v>274</v>
      </c>
      <c r="B493" s="65">
        <v>7</v>
      </c>
      <c r="C493" s="66">
        <v>2</v>
      </c>
      <c r="D493" s="65">
        <v>34</v>
      </c>
      <c r="E493" s="66">
        <v>10</v>
      </c>
      <c r="F493" s="67"/>
      <c r="G493" s="65">
        <f t="shared" si="88"/>
        <v>5</v>
      </c>
      <c r="H493" s="66">
        <f t="shared" si="89"/>
        <v>24</v>
      </c>
      <c r="I493" s="20">
        <f t="shared" si="90"/>
        <v>2.5</v>
      </c>
      <c r="J493" s="21">
        <f t="shared" si="91"/>
        <v>2.4</v>
      </c>
    </row>
    <row r="494" spans="1:10" s="160" customFormat="1" x14ac:dyDescent="0.2">
      <c r="A494" s="178" t="s">
        <v>695</v>
      </c>
      <c r="B494" s="71">
        <v>141</v>
      </c>
      <c r="C494" s="72">
        <v>109</v>
      </c>
      <c r="D494" s="71">
        <v>861</v>
      </c>
      <c r="E494" s="72">
        <v>375</v>
      </c>
      <c r="F494" s="73"/>
      <c r="G494" s="71">
        <f t="shared" si="88"/>
        <v>32</v>
      </c>
      <c r="H494" s="72">
        <f t="shared" si="89"/>
        <v>486</v>
      </c>
      <c r="I494" s="37">
        <f t="shared" si="90"/>
        <v>0.29357798165137616</v>
      </c>
      <c r="J494" s="38">
        <f t="shared" si="91"/>
        <v>1.296</v>
      </c>
    </row>
    <row r="495" spans="1:10" x14ac:dyDescent="0.2">
      <c r="A495" s="177"/>
      <c r="B495" s="143"/>
      <c r="C495" s="144"/>
      <c r="D495" s="143"/>
      <c r="E495" s="144"/>
      <c r="F495" s="145"/>
      <c r="G495" s="143"/>
      <c r="H495" s="144"/>
      <c r="I495" s="151"/>
      <c r="J495" s="152"/>
    </row>
    <row r="496" spans="1:10" s="139" customFormat="1" x14ac:dyDescent="0.2">
      <c r="A496" s="159" t="s">
        <v>90</v>
      </c>
      <c r="B496" s="65"/>
      <c r="C496" s="66"/>
      <c r="D496" s="65"/>
      <c r="E496" s="66"/>
      <c r="F496" s="67"/>
      <c r="G496" s="65"/>
      <c r="H496" s="66"/>
      <c r="I496" s="20"/>
      <c r="J496" s="21"/>
    </row>
    <row r="497" spans="1:10" x14ac:dyDescent="0.2">
      <c r="A497" s="158" t="s">
        <v>416</v>
      </c>
      <c r="B497" s="65">
        <v>13</v>
      </c>
      <c r="C497" s="66">
        <v>5</v>
      </c>
      <c r="D497" s="65">
        <v>69</v>
      </c>
      <c r="E497" s="66">
        <v>28</v>
      </c>
      <c r="F497" s="67"/>
      <c r="G497" s="65">
        <f t="shared" ref="G497:G502" si="92">B497-C497</f>
        <v>8</v>
      </c>
      <c r="H497" s="66">
        <f t="shared" ref="H497:H502" si="93">D497-E497</f>
        <v>41</v>
      </c>
      <c r="I497" s="20">
        <f t="shared" ref="I497:I502" si="94">IF(C497=0, "-", IF(G497/C497&lt;10, G497/C497, "&gt;999%"))</f>
        <v>1.6</v>
      </c>
      <c r="J497" s="21">
        <f t="shared" ref="J497:J502" si="95">IF(E497=0, "-", IF(H497/E497&lt;10, H497/E497, "&gt;999%"))</f>
        <v>1.4642857142857142</v>
      </c>
    </row>
    <row r="498" spans="1:10" x14ac:dyDescent="0.2">
      <c r="A498" s="158" t="s">
        <v>536</v>
      </c>
      <c r="B498" s="65">
        <v>62</v>
      </c>
      <c r="C498" s="66">
        <v>32</v>
      </c>
      <c r="D498" s="65">
        <v>257</v>
      </c>
      <c r="E498" s="66">
        <v>94</v>
      </c>
      <c r="F498" s="67"/>
      <c r="G498" s="65">
        <f t="shared" si="92"/>
        <v>30</v>
      </c>
      <c r="H498" s="66">
        <f t="shared" si="93"/>
        <v>163</v>
      </c>
      <c r="I498" s="20">
        <f t="shared" si="94"/>
        <v>0.9375</v>
      </c>
      <c r="J498" s="21">
        <f t="shared" si="95"/>
        <v>1.7340425531914894</v>
      </c>
    </row>
    <row r="499" spans="1:10" x14ac:dyDescent="0.2">
      <c r="A499" s="158" t="s">
        <v>452</v>
      </c>
      <c r="B499" s="65">
        <v>25</v>
      </c>
      <c r="C499" s="66">
        <v>8</v>
      </c>
      <c r="D499" s="65">
        <v>86</v>
      </c>
      <c r="E499" s="66">
        <v>24</v>
      </c>
      <c r="F499" s="67"/>
      <c r="G499" s="65">
        <f t="shared" si="92"/>
        <v>17</v>
      </c>
      <c r="H499" s="66">
        <f t="shared" si="93"/>
        <v>62</v>
      </c>
      <c r="I499" s="20">
        <f t="shared" si="94"/>
        <v>2.125</v>
      </c>
      <c r="J499" s="21">
        <f t="shared" si="95"/>
        <v>2.5833333333333335</v>
      </c>
    </row>
    <row r="500" spans="1:10" x14ac:dyDescent="0.2">
      <c r="A500" s="158" t="s">
        <v>361</v>
      </c>
      <c r="B500" s="65">
        <v>0</v>
      </c>
      <c r="C500" s="66">
        <v>5</v>
      </c>
      <c r="D500" s="65">
        <v>0</v>
      </c>
      <c r="E500" s="66">
        <v>22</v>
      </c>
      <c r="F500" s="67"/>
      <c r="G500" s="65">
        <f t="shared" si="92"/>
        <v>-5</v>
      </c>
      <c r="H500" s="66">
        <f t="shared" si="93"/>
        <v>-22</v>
      </c>
      <c r="I500" s="20">
        <f t="shared" si="94"/>
        <v>-1</v>
      </c>
      <c r="J500" s="21">
        <f t="shared" si="95"/>
        <v>-1</v>
      </c>
    </row>
    <row r="501" spans="1:10" x14ac:dyDescent="0.2">
      <c r="A501" s="158" t="s">
        <v>383</v>
      </c>
      <c r="B501" s="65">
        <v>0</v>
      </c>
      <c r="C501" s="66">
        <v>0</v>
      </c>
      <c r="D501" s="65">
        <v>0</v>
      </c>
      <c r="E501" s="66">
        <v>8</v>
      </c>
      <c r="F501" s="67"/>
      <c r="G501" s="65">
        <f t="shared" si="92"/>
        <v>0</v>
      </c>
      <c r="H501" s="66">
        <f t="shared" si="93"/>
        <v>-8</v>
      </c>
      <c r="I501" s="20" t="str">
        <f t="shared" si="94"/>
        <v>-</v>
      </c>
      <c r="J501" s="21">
        <f t="shared" si="95"/>
        <v>-1</v>
      </c>
    </row>
    <row r="502" spans="1:10" s="160" customFormat="1" x14ac:dyDescent="0.2">
      <c r="A502" s="178" t="s">
        <v>696</v>
      </c>
      <c r="B502" s="71">
        <v>100</v>
      </c>
      <c r="C502" s="72">
        <v>50</v>
      </c>
      <c r="D502" s="71">
        <v>412</v>
      </c>
      <c r="E502" s="72">
        <v>176</v>
      </c>
      <c r="F502" s="73"/>
      <c r="G502" s="71">
        <f t="shared" si="92"/>
        <v>50</v>
      </c>
      <c r="H502" s="72">
        <f t="shared" si="93"/>
        <v>236</v>
      </c>
      <c r="I502" s="37">
        <f t="shared" si="94"/>
        <v>1</v>
      </c>
      <c r="J502" s="38">
        <f t="shared" si="95"/>
        <v>1.3409090909090908</v>
      </c>
    </row>
    <row r="503" spans="1:10" x14ac:dyDescent="0.2">
      <c r="A503" s="177"/>
      <c r="B503" s="143"/>
      <c r="C503" s="144"/>
      <c r="D503" s="143"/>
      <c r="E503" s="144"/>
      <c r="F503" s="145"/>
      <c r="G503" s="143"/>
      <c r="H503" s="144"/>
      <c r="I503" s="151"/>
      <c r="J503" s="152"/>
    </row>
    <row r="504" spans="1:10" s="139" customFormat="1" x14ac:dyDescent="0.2">
      <c r="A504" s="159" t="s">
        <v>91</v>
      </c>
      <c r="B504" s="65"/>
      <c r="C504" s="66"/>
      <c r="D504" s="65"/>
      <c r="E504" s="66"/>
      <c r="F504" s="67"/>
      <c r="G504" s="65"/>
      <c r="H504" s="66"/>
      <c r="I504" s="20"/>
      <c r="J504" s="21"/>
    </row>
    <row r="505" spans="1:10" x14ac:dyDescent="0.2">
      <c r="A505" s="158" t="s">
        <v>320</v>
      </c>
      <c r="B505" s="65">
        <v>0</v>
      </c>
      <c r="C505" s="66">
        <v>13</v>
      </c>
      <c r="D505" s="65">
        <v>44</v>
      </c>
      <c r="E505" s="66">
        <v>47</v>
      </c>
      <c r="F505" s="67"/>
      <c r="G505" s="65">
        <f t="shared" ref="G505:G513" si="96">B505-C505</f>
        <v>-13</v>
      </c>
      <c r="H505" s="66">
        <f t="shared" ref="H505:H513" si="97">D505-E505</f>
        <v>-3</v>
      </c>
      <c r="I505" s="20">
        <f t="shared" ref="I505:I513" si="98">IF(C505=0, "-", IF(G505/C505&lt;10, G505/C505, "&gt;999%"))</f>
        <v>-1</v>
      </c>
      <c r="J505" s="21">
        <f t="shared" ref="J505:J513" si="99">IF(E505=0, "-", IF(H505/E505&lt;10, H505/E505, "&gt;999%"))</f>
        <v>-6.3829787234042548E-2</v>
      </c>
    </row>
    <row r="506" spans="1:10" x14ac:dyDescent="0.2">
      <c r="A506" s="158" t="s">
        <v>417</v>
      </c>
      <c r="B506" s="65">
        <v>161</v>
      </c>
      <c r="C506" s="66">
        <v>262</v>
      </c>
      <c r="D506" s="65">
        <v>1186</v>
      </c>
      <c r="E506" s="66">
        <v>985</v>
      </c>
      <c r="F506" s="67"/>
      <c r="G506" s="65">
        <f t="shared" si="96"/>
        <v>-101</v>
      </c>
      <c r="H506" s="66">
        <f t="shared" si="97"/>
        <v>201</v>
      </c>
      <c r="I506" s="20">
        <f t="shared" si="98"/>
        <v>-0.38549618320610685</v>
      </c>
      <c r="J506" s="21">
        <f t="shared" si="99"/>
        <v>0.20406091370558377</v>
      </c>
    </row>
    <row r="507" spans="1:10" x14ac:dyDescent="0.2">
      <c r="A507" s="158" t="s">
        <v>231</v>
      </c>
      <c r="B507" s="65">
        <v>85</v>
      </c>
      <c r="C507" s="66">
        <v>51</v>
      </c>
      <c r="D507" s="65">
        <v>322</v>
      </c>
      <c r="E507" s="66">
        <v>291</v>
      </c>
      <c r="F507" s="67"/>
      <c r="G507" s="65">
        <f t="shared" si="96"/>
        <v>34</v>
      </c>
      <c r="H507" s="66">
        <f t="shared" si="97"/>
        <v>31</v>
      </c>
      <c r="I507" s="20">
        <f t="shared" si="98"/>
        <v>0.66666666666666663</v>
      </c>
      <c r="J507" s="21">
        <f t="shared" si="99"/>
        <v>0.10652920962199312</v>
      </c>
    </row>
    <row r="508" spans="1:10" x14ac:dyDescent="0.2">
      <c r="A508" s="158" t="s">
        <v>253</v>
      </c>
      <c r="B508" s="65">
        <v>0</v>
      </c>
      <c r="C508" s="66">
        <v>1</v>
      </c>
      <c r="D508" s="65">
        <v>5</v>
      </c>
      <c r="E508" s="66">
        <v>18</v>
      </c>
      <c r="F508" s="67"/>
      <c r="G508" s="65">
        <f t="shared" si="96"/>
        <v>-1</v>
      </c>
      <c r="H508" s="66">
        <f t="shared" si="97"/>
        <v>-13</v>
      </c>
      <c r="I508" s="20">
        <f t="shared" si="98"/>
        <v>-1</v>
      </c>
      <c r="J508" s="21">
        <f t="shared" si="99"/>
        <v>-0.72222222222222221</v>
      </c>
    </row>
    <row r="509" spans="1:10" x14ac:dyDescent="0.2">
      <c r="A509" s="158" t="s">
        <v>254</v>
      </c>
      <c r="B509" s="65">
        <v>1</v>
      </c>
      <c r="C509" s="66">
        <v>34</v>
      </c>
      <c r="D509" s="65">
        <v>71</v>
      </c>
      <c r="E509" s="66">
        <v>66</v>
      </c>
      <c r="F509" s="67"/>
      <c r="G509" s="65">
        <f t="shared" si="96"/>
        <v>-33</v>
      </c>
      <c r="H509" s="66">
        <f t="shared" si="97"/>
        <v>5</v>
      </c>
      <c r="I509" s="20">
        <f t="shared" si="98"/>
        <v>-0.97058823529411764</v>
      </c>
      <c r="J509" s="21">
        <f t="shared" si="99"/>
        <v>7.575757575757576E-2</v>
      </c>
    </row>
    <row r="510" spans="1:10" x14ac:dyDescent="0.2">
      <c r="A510" s="158" t="s">
        <v>453</v>
      </c>
      <c r="B510" s="65">
        <v>70</v>
      </c>
      <c r="C510" s="66">
        <v>84</v>
      </c>
      <c r="D510" s="65">
        <v>858</v>
      </c>
      <c r="E510" s="66">
        <v>283</v>
      </c>
      <c r="F510" s="67"/>
      <c r="G510" s="65">
        <f t="shared" si="96"/>
        <v>-14</v>
      </c>
      <c r="H510" s="66">
        <f t="shared" si="97"/>
        <v>575</v>
      </c>
      <c r="I510" s="20">
        <f t="shared" si="98"/>
        <v>-0.16666666666666666</v>
      </c>
      <c r="J510" s="21">
        <f t="shared" si="99"/>
        <v>2.0318021201413425</v>
      </c>
    </row>
    <row r="511" spans="1:10" x14ac:dyDescent="0.2">
      <c r="A511" s="158" t="s">
        <v>232</v>
      </c>
      <c r="B511" s="65">
        <v>37</v>
      </c>
      <c r="C511" s="66">
        <v>26</v>
      </c>
      <c r="D511" s="65">
        <v>173</v>
      </c>
      <c r="E511" s="66">
        <v>103</v>
      </c>
      <c r="F511" s="67"/>
      <c r="G511" s="65">
        <f t="shared" si="96"/>
        <v>11</v>
      </c>
      <c r="H511" s="66">
        <f t="shared" si="97"/>
        <v>70</v>
      </c>
      <c r="I511" s="20">
        <f t="shared" si="98"/>
        <v>0.42307692307692307</v>
      </c>
      <c r="J511" s="21">
        <f t="shared" si="99"/>
        <v>0.67961165048543692</v>
      </c>
    </row>
    <row r="512" spans="1:10" x14ac:dyDescent="0.2">
      <c r="A512" s="158" t="s">
        <v>384</v>
      </c>
      <c r="B512" s="65">
        <v>254</v>
      </c>
      <c r="C512" s="66">
        <v>213</v>
      </c>
      <c r="D512" s="65">
        <v>947</v>
      </c>
      <c r="E512" s="66">
        <v>830</v>
      </c>
      <c r="F512" s="67"/>
      <c r="G512" s="65">
        <f t="shared" si="96"/>
        <v>41</v>
      </c>
      <c r="H512" s="66">
        <f t="shared" si="97"/>
        <v>117</v>
      </c>
      <c r="I512" s="20">
        <f t="shared" si="98"/>
        <v>0.19248826291079812</v>
      </c>
      <c r="J512" s="21">
        <f t="shared" si="99"/>
        <v>0.14096385542168674</v>
      </c>
    </row>
    <row r="513" spans="1:10" s="160" customFormat="1" x14ac:dyDescent="0.2">
      <c r="A513" s="178" t="s">
        <v>697</v>
      </c>
      <c r="B513" s="71">
        <v>608</v>
      </c>
      <c r="C513" s="72">
        <v>684</v>
      </c>
      <c r="D513" s="71">
        <v>3606</v>
      </c>
      <c r="E513" s="72">
        <v>2623</v>
      </c>
      <c r="F513" s="73"/>
      <c r="G513" s="71">
        <f t="shared" si="96"/>
        <v>-76</v>
      </c>
      <c r="H513" s="72">
        <f t="shared" si="97"/>
        <v>983</v>
      </c>
      <c r="I513" s="37">
        <f t="shared" si="98"/>
        <v>-0.1111111111111111</v>
      </c>
      <c r="J513" s="38">
        <f t="shared" si="99"/>
        <v>0.37476172321768969</v>
      </c>
    </row>
    <row r="514" spans="1:10" x14ac:dyDescent="0.2">
      <c r="A514" s="177"/>
      <c r="B514" s="143"/>
      <c r="C514" s="144"/>
      <c r="D514" s="143"/>
      <c r="E514" s="144"/>
      <c r="F514" s="145"/>
      <c r="G514" s="143"/>
      <c r="H514" s="144"/>
      <c r="I514" s="151"/>
      <c r="J514" s="152"/>
    </row>
    <row r="515" spans="1:10" s="139" customFormat="1" x14ac:dyDescent="0.2">
      <c r="A515" s="159" t="s">
        <v>92</v>
      </c>
      <c r="B515" s="65"/>
      <c r="C515" s="66"/>
      <c r="D515" s="65"/>
      <c r="E515" s="66"/>
      <c r="F515" s="67"/>
      <c r="G515" s="65"/>
      <c r="H515" s="66"/>
      <c r="I515" s="20"/>
      <c r="J515" s="21"/>
    </row>
    <row r="516" spans="1:10" x14ac:dyDescent="0.2">
      <c r="A516" s="158" t="s">
        <v>209</v>
      </c>
      <c r="B516" s="65">
        <v>58</v>
      </c>
      <c r="C516" s="66">
        <v>30</v>
      </c>
      <c r="D516" s="65">
        <v>298</v>
      </c>
      <c r="E516" s="66">
        <v>192</v>
      </c>
      <c r="F516" s="67"/>
      <c r="G516" s="65">
        <f t="shared" ref="G516:G522" si="100">B516-C516</f>
        <v>28</v>
      </c>
      <c r="H516" s="66">
        <f t="shared" ref="H516:H522" si="101">D516-E516</f>
        <v>106</v>
      </c>
      <c r="I516" s="20">
        <f t="shared" ref="I516:I522" si="102">IF(C516=0, "-", IF(G516/C516&lt;10, G516/C516, "&gt;999%"))</f>
        <v>0.93333333333333335</v>
      </c>
      <c r="J516" s="21">
        <f t="shared" ref="J516:J522" si="103">IF(E516=0, "-", IF(H516/E516&lt;10, H516/E516, "&gt;999%"))</f>
        <v>0.55208333333333337</v>
      </c>
    </row>
    <row r="517" spans="1:10" x14ac:dyDescent="0.2">
      <c r="A517" s="158" t="s">
        <v>362</v>
      </c>
      <c r="B517" s="65">
        <v>72</v>
      </c>
      <c r="C517" s="66">
        <v>7</v>
      </c>
      <c r="D517" s="65">
        <v>256</v>
      </c>
      <c r="E517" s="66">
        <v>49</v>
      </c>
      <c r="F517" s="67"/>
      <c r="G517" s="65">
        <f t="shared" si="100"/>
        <v>65</v>
      </c>
      <c r="H517" s="66">
        <f t="shared" si="101"/>
        <v>207</v>
      </c>
      <c r="I517" s="20">
        <f t="shared" si="102"/>
        <v>9.2857142857142865</v>
      </c>
      <c r="J517" s="21">
        <f t="shared" si="103"/>
        <v>4.2244897959183669</v>
      </c>
    </row>
    <row r="518" spans="1:10" x14ac:dyDescent="0.2">
      <c r="A518" s="158" t="s">
        <v>363</v>
      </c>
      <c r="B518" s="65">
        <v>109</v>
      </c>
      <c r="C518" s="66">
        <v>8</v>
      </c>
      <c r="D518" s="65">
        <v>637</v>
      </c>
      <c r="E518" s="66">
        <v>137</v>
      </c>
      <c r="F518" s="67"/>
      <c r="G518" s="65">
        <f t="shared" si="100"/>
        <v>101</v>
      </c>
      <c r="H518" s="66">
        <f t="shared" si="101"/>
        <v>500</v>
      </c>
      <c r="I518" s="20" t="str">
        <f t="shared" si="102"/>
        <v>&gt;999%</v>
      </c>
      <c r="J518" s="21">
        <f t="shared" si="103"/>
        <v>3.6496350364963503</v>
      </c>
    </row>
    <row r="519" spans="1:10" x14ac:dyDescent="0.2">
      <c r="A519" s="158" t="s">
        <v>385</v>
      </c>
      <c r="B519" s="65">
        <v>2</v>
      </c>
      <c r="C519" s="66">
        <v>0</v>
      </c>
      <c r="D519" s="65">
        <v>10</v>
      </c>
      <c r="E519" s="66">
        <v>6</v>
      </c>
      <c r="F519" s="67"/>
      <c r="G519" s="65">
        <f t="shared" si="100"/>
        <v>2</v>
      </c>
      <c r="H519" s="66">
        <f t="shared" si="101"/>
        <v>4</v>
      </c>
      <c r="I519" s="20" t="str">
        <f t="shared" si="102"/>
        <v>-</v>
      </c>
      <c r="J519" s="21">
        <f t="shared" si="103"/>
        <v>0.66666666666666663</v>
      </c>
    </row>
    <row r="520" spans="1:10" x14ac:dyDescent="0.2">
      <c r="A520" s="158" t="s">
        <v>210</v>
      </c>
      <c r="B520" s="65">
        <v>143</v>
      </c>
      <c r="C520" s="66">
        <v>138</v>
      </c>
      <c r="D520" s="65">
        <v>665</v>
      </c>
      <c r="E520" s="66">
        <v>520</v>
      </c>
      <c r="F520" s="67"/>
      <c r="G520" s="65">
        <f t="shared" si="100"/>
        <v>5</v>
      </c>
      <c r="H520" s="66">
        <f t="shared" si="101"/>
        <v>145</v>
      </c>
      <c r="I520" s="20">
        <f t="shared" si="102"/>
        <v>3.6231884057971016E-2</v>
      </c>
      <c r="J520" s="21">
        <f t="shared" si="103"/>
        <v>0.27884615384615385</v>
      </c>
    </row>
    <row r="521" spans="1:10" x14ac:dyDescent="0.2">
      <c r="A521" s="158" t="s">
        <v>386</v>
      </c>
      <c r="B521" s="65">
        <v>107</v>
      </c>
      <c r="C521" s="66">
        <v>110</v>
      </c>
      <c r="D521" s="65">
        <v>397</v>
      </c>
      <c r="E521" s="66">
        <v>344</v>
      </c>
      <c r="F521" s="67"/>
      <c r="G521" s="65">
        <f t="shared" si="100"/>
        <v>-3</v>
      </c>
      <c r="H521" s="66">
        <f t="shared" si="101"/>
        <v>53</v>
      </c>
      <c r="I521" s="20">
        <f t="shared" si="102"/>
        <v>-2.7272727272727271E-2</v>
      </c>
      <c r="J521" s="21">
        <f t="shared" si="103"/>
        <v>0.15406976744186046</v>
      </c>
    </row>
    <row r="522" spans="1:10" s="160" customFormat="1" x14ac:dyDescent="0.2">
      <c r="A522" s="178" t="s">
        <v>698</v>
      </c>
      <c r="B522" s="71">
        <v>491</v>
      </c>
      <c r="C522" s="72">
        <v>293</v>
      </c>
      <c r="D522" s="71">
        <v>2263</v>
      </c>
      <c r="E522" s="72">
        <v>1248</v>
      </c>
      <c r="F522" s="73"/>
      <c r="G522" s="71">
        <f t="shared" si="100"/>
        <v>198</v>
      </c>
      <c r="H522" s="72">
        <f t="shared" si="101"/>
        <v>1015</v>
      </c>
      <c r="I522" s="37">
        <f t="shared" si="102"/>
        <v>0.67576791808873715</v>
      </c>
      <c r="J522" s="38">
        <f t="shared" si="103"/>
        <v>0.81330128205128205</v>
      </c>
    </row>
    <row r="523" spans="1:10" x14ac:dyDescent="0.2">
      <c r="A523" s="177"/>
      <c r="B523" s="143"/>
      <c r="C523" s="144"/>
      <c r="D523" s="143"/>
      <c r="E523" s="144"/>
      <c r="F523" s="145"/>
      <c r="G523" s="143"/>
      <c r="H523" s="144"/>
      <c r="I523" s="151"/>
      <c r="J523" s="152"/>
    </row>
    <row r="524" spans="1:10" s="139" customFormat="1" x14ac:dyDescent="0.2">
      <c r="A524" s="159" t="s">
        <v>93</v>
      </c>
      <c r="B524" s="65"/>
      <c r="C524" s="66"/>
      <c r="D524" s="65"/>
      <c r="E524" s="66"/>
      <c r="F524" s="67"/>
      <c r="G524" s="65"/>
      <c r="H524" s="66"/>
      <c r="I524" s="20"/>
      <c r="J524" s="21"/>
    </row>
    <row r="525" spans="1:10" x14ac:dyDescent="0.2">
      <c r="A525" s="158" t="s">
        <v>321</v>
      </c>
      <c r="B525" s="65">
        <v>0</v>
      </c>
      <c r="C525" s="66">
        <v>3</v>
      </c>
      <c r="D525" s="65">
        <v>44</v>
      </c>
      <c r="E525" s="66">
        <v>37</v>
      </c>
      <c r="F525" s="67"/>
      <c r="G525" s="65">
        <f t="shared" ref="G525:G548" si="104">B525-C525</f>
        <v>-3</v>
      </c>
      <c r="H525" s="66">
        <f t="shared" ref="H525:H548" si="105">D525-E525</f>
        <v>7</v>
      </c>
      <c r="I525" s="20">
        <f t="shared" ref="I525:I548" si="106">IF(C525=0, "-", IF(G525/C525&lt;10, G525/C525, "&gt;999%"))</f>
        <v>-1</v>
      </c>
      <c r="J525" s="21">
        <f t="shared" ref="J525:J548" si="107">IF(E525=0, "-", IF(H525/E525&lt;10, H525/E525, "&gt;999%"))</f>
        <v>0.1891891891891892</v>
      </c>
    </row>
    <row r="526" spans="1:10" x14ac:dyDescent="0.2">
      <c r="A526" s="158" t="s">
        <v>255</v>
      </c>
      <c r="B526" s="65">
        <v>205</v>
      </c>
      <c r="C526" s="66">
        <v>287</v>
      </c>
      <c r="D526" s="65">
        <v>1123</v>
      </c>
      <c r="E526" s="66">
        <v>1205</v>
      </c>
      <c r="F526" s="67"/>
      <c r="G526" s="65">
        <f t="shared" si="104"/>
        <v>-82</v>
      </c>
      <c r="H526" s="66">
        <f t="shared" si="105"/>
        <v>-82</v>
      </c>
      <c r="I526" s="20">
        <f t="shared" si="106"/>
        <v>-0.2857142857142857</v>
      </c>
      <c r="J526" s="21">
        <f t="shared" si="107"/>
        <v>-6.8049792531120326E-2</v>
      </c>
    </row>
    <row r="527" spans="1:10" x14ac:dyDescent="0.2">
      <c r="A527" s="158" t="s">
        <v>387</v>
      </c>
      <c r="B527" s="65">
        <v>126</v>
      </c>
      <c r="C527" s="66">
        <v>298</v>
      </c>
      <c r="D527" s="65">
        <v>1033</v>
      </c>
      <c r="E527" s="66">
        <v>1013</v>
      </c>
      <c r="F527" s="67"/>
      <c r="G527" s="65">
        <f t="shared" si="104"/>
        <v>-172</v>
      </c>
      <c r="H527" s="66">
        <f t="shared" si="105"/>
        <v>20</v>
      </c>
      <c r="I527" s="20">
        <f t="shared" si="106"/>
        <v>-0.57718120805369133</v>
      </c>
      <c r="J527" s="21">
        <f t="shared" si="107"/>
        <v>1.9743336623889437E-2</v>
      </c>
    </row>
    <row r="528" spans="1:10" x14ac:dyDescent="0.2">
      <c r="A528" s="158" t="s">
        <v>497</v>
      </c>
      <c r="B528" s="65">
        <v>4</v>
      </c>
      <c r="C528" s="66">
        <v>18</v>
      </c>
      <c r="D528" s="65">
        <v>27</v>
      </c>
      <c r="E528" s="66">
        <v>69</v>
      </c>
      <c r="F528" s="67"/>
      <c r="G528" s="65">
        <f t="shared" si="104"/>
        <v>-14</v>
      </c>
      <c r="H528" s="66">
        <f t="shared" si="105"/>
        <v>-42</v>
      </c>
      <c r="I528" s="20">
        <f t="shared" si="106"/>
        <v>-0.77777777777777779</v>
      </c>
      <c r="J528" s="21">
        <f t="shared" si="107"/>
        <v>-0.60869565217391308</v>
      </c>
    </row>
    <row r="529" spans="1:10" x14ac:dyDescent="0.2">
      <c r="A529" s="158" t="s">
        <v>233</v>
      </c>
      <c r="B529" s="65">
        <v>550</v>
      </c>
      <c r="C529" s="66">
        <v>661</v>
      </c>
      <c r="D529" s="65">
        <v>2893</v>
      </c>
      <c r="E529" s="66">
        <v>2668</v>
      </c>
      <c r="F529" s="67"/>
      <c r="G529" s="65">
        <f t="shared" si="104"/>
        <v>-111</v>
      </c>
      <c r="H529" s="66">
        <f t="shared" si="105"/>
        <v>225</v>
      </c>
      <c r="I529" s="20">
        <f t="shared" si="106"/>
        <v>-0.16792738275340394</v>
      </c>
      <c r="J529" s="21">
        <f t="shared" si="107"/>
        <v>8.4332833583208394E-2</v>
      </c>
    </row>
    <row r="530" spans="1:10" x14ac:dyDescent="0.2">
      <c r="A530" s="158" t="s">
        <v>454</v>
      </c>
      <c r="B530" s="65">
        <v>171</v>
      </c>
      <c r="C530" s="66">
        <v>94</v>
      </c>
      <c r="D530" s="65">
        <v>498</v>
      </c>
      <c r="E530" s="66">
        <v>306</v>
      </c>
      <c r="F530" s="67"/>
      <c r="G530" s="65">
        <f t="shared" si="104"/>
        <v>77</v>
      </c>
      <c r="H530" s="66">
        <f t="shared" si="105"/>
        <v>192</v>
      </c>
      <c r="I530" s="20">
        <f t="shared" si="106"/>
        <v>0.81914893617021278</v>
      </c>
      <c r="J530" s="21">
        <f t="shared" si="107"/>
        <v>0.62745098039215685</v>
      </c>
    </row>
    <row r="531" spans="1:10" x14ac:dyDescent="0.2">
      <c r="A531" s="158" t="s">
        <v>310</v>
      </c>
      <c r="B531" s="65">
        <v>0</v>
      </c>
      <c r="C531" s="66">
        <v>5</v>
      </c>
      <c r="D531" s="65">
        <v>8</v>
      </c>
      <c r="E531" s="66">
        <v>26</v>
      </c>
      <c r="F531" s="67"/>
      <c r="G531" s="65">
        <f t="shared" si="104"/>
        <v>-5</v>
      </c>
      <c r="H531" s="66">
        <f t="shared" si="105"/>
        <v>-18</v>
      </c>
      <c r="I531" s="20">
        <f t="shared" si="106"/>
        <v>-1</v>
      </c>
      <c r="J531" s="21">
        <f t="shared" si="107"/>
        <v>-0.69230769230769229</v>
      </c>
    </row>
    <row r="532" spans="1:10" x14ac:dyDescent="0.2">
      <c r="A532" s="158" t="s">
        <v>495</v>
      </c>
      <c r="B532" s="65">
        <v>57</v>
      </c>
      <c r="C532" s="66">
        <v>48</v>
      </c>
      <c r="D532" s="65">
        <v>280</v>
      </c>
      <c r="E532" s="66">
        <v>204</v>
      </c>
      <c r="F532" s="67"/>
      <c r="G532" s="65">
        <f t="shared" si="104"/>
        <v>9</v>
      </c>
      <c r="H532" s="66">
        <f t="shared" si="105"/>
        <v>76</v>
      </c>
      <c r="I532" s="20">
        <f t="shared" si="106"/>
        <v>0.1875</v>
      </c>
      <c r="J532" s="21">
        <f t="shared" si="107"/>
        <v>0.37254901960784315</v>
      </c>
    </row>
    <row r="533" spans="1:10" x14ac:dyDescent="0.2">
      <c r="A533" s="158" t="s">
        <v>510</v>
      </c>
      <c r="B533" s="65">
        <v>150</v>
      </c>
      <c r="C533" s="66">
        <v>175</v>
      </c>
      <c r="D533" s="65">
        <v>780</v>
      </c>
      <c r="E533" s="66">
        <v>540</v>
      </c>
      <c r="F533" s="67"/>
      <c r="G533" s="65">
        <f t="shared" si="104"/>
        <v>-25</v>
      </c>
      <c r="H533" s="66">
        <f t="shared" si="105"/>
        <v>240</v>
      </c>
      <c r="I533" s="20">
        <f t="shared" si="106"/>
        <v>-0.14285714285714285</v>
      </c>
      <c r="J533" s="21">
        <f t="shared" si="107"/>
        <v>0.44444444444444442</v>
      </c>
    </row>
    <row r="534" spans="1:10" x14ac:dyDescent="0.2">
      <c r="A534" s="158" t="s">
        <v>520</v>
      </c>
      <c r="B534" s="65">
        <v>332</v>
      </c>
      <c r="C534" s="66">
        <v>563</v>
      </c>
      <c r="D534" s="65">
        <v>1610</v>
      </c>
      <c r="E534" s="66">
        <v>1412</v>
      </c>
      <c r="F534" s="67"/>
      <c r="G534" s="65">
        <f t="shared" si="104"/>
        <v>-231</v>
      </c>
      <c r="H534" s="66">
        <f t="shared" si="105"/>
        <v>198</v>
      </c>
      <c r="I534" s="20">
        <f t="shared" si="106"/>
        <v>-0.41030195381882772</v>
      </c>
      <c r="J534" s="21">
        <f t="shared" si="107"/>
        <v>0.14022662889518414</v>
      </c>
    </row>
    <row r="535" spans="1:10" x14ac:dyDescent="0.2">
      <c r="A535" s="158" t="s">
        <v>537</v>
      </c>
      <c r="B535" s="65">
        <v>1224</v>
      </c>
      <c r="C535" s="66">
        <v>1263</v>
      </c>
      <c r="D535" s="65">
        <v>5570</v>
      </c>
      <c r="E535" s="66">
        <v>4339</v>
      </c>
      <c r="F535" s="67"/>
      <c r="G535" s="65">
        <f t="shared" si="104"/>
        <v>-39</v>
      </c>
      <c r="H535" s="66">
        <f t="shared" si="105"/>
        <v>1231</v>
      </c>
      <c r="I535" s="20">
        <f t="shared" si="106"/>
        <v>-3.0878859857482184E-2</v>
      </c>
      <c r="J535" s="21">
        <f t="shared" si="107"/>
        <v>0.2837059230237382</v>
      </c>
    </row>
    <row r="536" spans="1:10" x14ac:dyDescent="0.2">
      <c r="A536" s="158" t="s">
        <v>455</v>
      </c>
      <c r="B536" s="65">
        <v>278</v>
      </c>
      <c r="C536" s="66">
        <v>177</v>
      </c>
      <c r="D536" s="65">
        <v>321</v>
      </c>
      <c r="E536" s="66">
        <v>560</v>
      </c>
      <c r="F536" s="67"/>
      <c r="G536" s="65">
        <f t="shared" si="104"/>
        <v>101</v>
      </c>
      <c r="H536" s="66">
        <f t="shared" si="105"/>
        <v>-239</v>
      </c>
      <c r="I536" s="20">
        <f t="shared" si="106"/>
        <v>0.57062146892655363</v>
      </c>
      <c r="J536" s="21">
        <f t="shared" si="107"/>
        <v>-0.42678571428571427</v>
      </c>
    </row>
    <row r="537" spans="1:10" x14ac:dyDescent="0.2">
      <c r="A537" s="158" t="s">
        <v>538</v>
      </c>
      <c r="B537" s="65">
        <v>322</v>
      </c>
      <c r="C537" s="66">
        <v>468</v>
      </c>
      <c r="D537" s="65">
        <v>1534</v>
      </c>
      <c r="E537" s="66">
        <v>1426</v>
      </c>
      <c r="F537" s="67"/>
      <c r="G537" s="65">
        <f t="shared" si="104"/>
        <v>-146</v>
      </c>
      <c r="H537" s="66">
        <f t="shared" si="105"/>
        <v>108</v>
      </c>
      <c r="I537" s="20">
        <f t="shared" si="106"/>
        <v>-0.31196581196581197</v>
      </c>
      <c r="J537" s="21">
        <f t="shared" si="107"/>
        <v>7.5736325385694248E-2</v>
      </c>
    </row>
    <row r="538" spans="1:10" x14ac:dyDescent="0.2">
      <c r="A538" s="158" t="s">
        <v>478</v>
      </c>
      <c r="B538" s="65">
        <v>302</v>
      </c>
      <c r="C538" s="66">
        <v>412</v>
      </c>
      <c r="D538" s="65">
        <v>2882</v>
      </c>
      <c r="E538" s="66">
        <v>1691</v>
      </c>
      <c r="F538" s="67"/>
      <c r="G538" s="65">
        <f t="shared" si="104"/>
        <v>-110</v>
      </c>
      <c r="H538" s="66">
        <f t="shared" si="105"/>
        <v>1191</v>
      </c>
      <c r="I538" s="20">
        <f t="shared" si="106"/>
        <v>-0.26699029126213591</v>
      </c>
      <c r="J538" s="21">
        <f t="shared" si="107"/>
        <v>0.70431697220579537</v>
      </c>
    </row>
    <row r="539" spans="1:10" x14ac:dyDescent="0.2">
      <c r="A539" s="158" t="s">
        <v>456</v>
      </c>
      <c r="B539" s="65">
        <v>932</v>
      </c>
      <c r="C539" s="66">
        <v>742</v>
      </c>
      <c r="D539" s="65">
        <v>3033</v>
      </c>
      <c r="E539" s="66">
        <v>2559</v>
      </c>
      <c r="F539" s="67"/>
      <c r="G539" s="65">
        <f t="shared" si="104"/>
        <v>190</v>
      </c>
      <c r="H539" s="66">
        <f t="shared" si="105"/>
        <v>474</v>
      </c>
      <c r="I539" s="20">
        <f t="shared" si="106"/>
        <v>0.2560646900269542</v>
      </c>
      <c r="J539" s="21">
        <f t="shared" si="107"/>
        <v>0.18522860492379836</v>
      </c>
    </row>
    <row r="540" spans="1:10" x14ac:dyDescent="0.2">
      <c r="A540" s="158" t="s">
        <v>234</v>
      </c>
      <c r="B540" s="65">
        <v>1</v>
      </c>
      <c r="C540" s="66">
        <v>0</v>
      </c>
      <c r="D540" s="65">
        <v>4</v>
      </c>
      <c r="E540" s="66">
        <v>7</v>
      </c>
      <c r="F540" s="67"/>
      <c r="G540" s="65">
        <f t="shared" si="104"/>
        <v>1</v>
      </c>
      <c r="H540" s="66">
        <f t="shared" si="105"/>
        <v>-3</v>
      </c>
      <c r="I540" s="20" t="str">
        <f t="shared" si="106"/>
        <v>-</v>
      </c>
      <c r="J540" s="21">
        <f t="shared" si="107"/>
        <v>-0.42857142857142855</v>
      </c>
    </row>
    <row r="541" spans="1:10" x14ac:dyDescent="0.2">
      <c r="A541" s="158" t="s">
        <v>211</v>
      </c>
      <c r="B541" s="65">
        <v>0</v>
      </c>
      <c r="C541" s="66">
        <v>0</v>
      </c>
      <c r="D541" s="65">
        <v>0</v>
      </c>
      <c r="E541" s="66">
        <v>36</v>
      </c>
      <c r="F541" s="67"/>
      <c r="G541" s="65">
        <f t="shared" si="104"/>
        <v>0</v>
      </c>
      <c r="H541" s="66">
        <f t="shared" si="105"/>
        <v>-36</v>
      </c>
      <c r="I541" s="20" t="str">
        <f t="shared" si="106"/>
        <v>-</v>
      </c>
      <c r="J541" s="21">
        <f t="shared" si="107"/>
        <v>-1</v>
      </c>
    </row>
    <row r="542" spans="1:10" x14ac:dyDescent="0.2">
      <c r="A542" s="158" t="s">
        <v>235</v>
      </c>
      <c r="B542" s="65">
        <v>11</v>
      </c>
      <c r="C542" s="66">
        <v>9</v>
      </c>
      <c r="D542" s="65">
        <v>44</v>
      </c>
      <c r="E542" s="66">
        <v>52</v>
      </c>
      <c r="F542" s="67"/>
      <c r="G542" s="65">
        <f t="shared" si="104"/>
        <v>2</v>
      </c>
      <c r="H542" s="66">
        <f t="shared" si="105"/>
        <v>-8</v>
      </c>
      <c r="I542" s="20">
        <f t="shared" si="106"/>
        <v>0.22222222222222221</v>
      </c>
      <c r="J542" s="21">
        <f t="shared" si="107"/>
        <v>-0.15384615384615385</v>
      </c>
    </row>
    <row r="543" spans="1:10" x14ac:dyDescent="0.2">
      <c r="A543" s="158" t="s">
        <v>418</v>
      </c>
      <c r="B543" s="65">
        <v>625</v>
      </c>
      <c r="C543" s="66">
        <v>601</v>
      </c>
      <c r="D543" s="65">
        <v>4329</v>
      </c>
      <c r="E543" s="66">
        <v>3111</v>
      </c>
      <c r="F543" s="67"/>
      <c r="G543" s="65">
        <f t="shared" si="104"/>
        <v>24</v>
      </c>
      <c r="H543" s="66">
        <f t="shared" si="105"/>
        <v>1218</v>
      </c>
      <c r="I543" s="20">
        <f t="shared" si="106"/>
        <v>3.9933444259567387E-2</v>
      </c>
      <c r="J543" s="21">
        <f t="shared" si="107"/>
        <v>0.39151398264223725</v>
      </c>
    </row>
    <row r="544" spans="1:10" x14ac:dyDescent="0.2">
      <c r="A544" s="158" t="s">
        <v>338</v>
      </c>
      <c r="B544" s="65">
        <v>0</v>
      </c>
      <c r="C544" s="66">
        <v>2</v>
      </c>
      <c r="D544" s="65">
        <v>8</v>
      </c>
      <c r="E544" s="66">
        <v>18</v>
      </c>
      <c r="F544" s="67"/>
      <c r="G544" s="65">
        <f t="shared" si="104"/>
        <v>-2</v>
      </c>
      <c r="H544" s="66">
        <f t="shared" si="105"/>
        <v>-10</v>
      </c>
      <c r="I544" s="20">
        <f t="shared" si="106"/>
        <v>-1</v>
      </c>
      <c r="J544" s="21">
        <f t="shared" si="107"/>
        <v>-0.55555555555555558</v>
      </c>
    </row>
    <row r="545" spans="1:10" x14ac:dyDescent="0.2">
      <c r="A545" s="158" t="s">
        <v>303</v>
      </c>
      <c r="B545" s="65">
        <v>0</v>
      </c>
      <c r="C545" s="66">
        <v>4</v>
      </c>
      <c r="D545" s="65">
        <v>3</v>
      </c>
      <c r="E545" s="66">
        <v>11</v>
      </c>
      <c r="F545" s="67"/>
      <c r="G545" s="65">
        <f t="shared" si="104"/>
        <v>-4</v>
      </c>
      <c r="H545" s="66">
        <f t="shared" si="105"/>
        <v>-8</v>
      </c>
      <c r="I545" s="20">
        <f t="shared" si="106"/>
        <v>-1</v>
      </c>
      <c r="J545" s="21">
        <f t="shared" si="107"/>
        <v>-0.72727272727272729</v>
      </c>
    </row>
    <row r="546" spans="1:10" x14ac:dyDescent="0.2">
      <c r="A546" s="158" t="s">
        <v>212</v>
      </c>
      <c r="B546" s="65">
        <v>78</v>
      </c>
      <c r="C546" s="66">
        <v>28</v>
      </c>
      <c r="D546" s="65">
        <v>640</v>
      </c>
      <c r="E546" s="66">
        <v>567</v>
      </c>
      <c r="F546" s="67"/>
      <c r="G546" s="65">
        <f t="shared" si="104"/>
        <v>50</v>
      </c>
      <c r="H546" s="66">
        <f t="shared" si="105"/>
        <v>73</v>
      </c>
      <c r="I546" s="20">
        <f t="shared" si="106"/>
        <v>1.7857142857142858</v>
      </c>
      <c r="J546" s="21">
        <f t="shared" si="107"/>
        <v>0.12874779541446207</v>
      </c>
    </row>
    <row r="547" spans="1:10" x14ac:dyDescent="0.2">
      <c r="A547" s="158" t="s">
        <v>364</v>
      </c>
      <c r="B547" s="65">
        <v>180</v>
      </c>
      <c r="C547" s="66">
        <v>0</v>
      </c>
      <c r="D547" s="65">
        <v>938</v>
      </c>
      <c r="E547" s="66">
        <v>0</v>
      </c>
      <c r="F547" s="67"/>
      <c r="G547" s="65">
        <f t="shared" si="104"/>
        <v>180</v>
      </c>
      <c r="H547" s="66">
        <f t="shared" si="105"/>
        <v>938</v>
      </c>
      <c r="I547" s="20" t="str">
        <f t="shared" si="106"/>
        <v>-</v>
      </c>
      <c r="J547" s="21" t="str">
        <f t="shared" si="107"/>
        <v>-</v>
      </c>
    </row>
    <row r="548" spans="1:10" s="160" customFormat="1" x14ac:dyDescent="0.2">
      <c r="A548" s="178" t="s">
        <v>699</v>
      </c>
      <c r="B548" s="71">
        <v>5548</v>
      </c>
      <c r="C548" s="72">
        <v>5858</v>
      </c>
      <c r="D548" s="71">
        <v>27602</v>
      </c>
      <c r="E548" s="72">
        <v>21857</v>
      </c>
      <c r="F548" s="73"/>
      <c r="G548" s="71">
        <f t="shared" si="104"/>
        <v>-310</v>
      </c>
      <c r="H548" s="72">
        <f t="shared" si="105"/>
        <v>5745</v>
      </c>
      <c r="I548" s="37">
        <f t="shared" si="106"/>
        <v>-5.2919085011949474E-2</v>
      </c>
      <c r="J548" s="38">
        <f t="shared" si="107"/>
        <v>0.26284485519513201</v>
      </c>
    </row>
    <row r="549" spans="1:10" x14ac:dyDescent="0.2">
      <c r="A549" s="177"/>
      <c r="B549" s="143"/>
      <c r="C549" s="144"/>
      <c r="D549" s="143"/>
      <c r="E549" s="144"/>
      <c r="F549" s="145"/>
      <c r="G549" s="143"/>
      <c r="H549" s="144"/>
      <c r="I549" s="151"/>
      <c r="J549" s="152"/>
    </row>
    <row r="550" spans="1:10" s="139" customFormat="1" x14ac:dyDescent="0.2">
      <c r="A550" s="159" t="s">
        <v>94</v>
      </c>
      <c r="B550" s="65"/>
      <c r="C550" s="66"/>
      <c r="D550" s="65"/>
      <c r="E550" s="66"/>
      <c r="F550" s="67"/>
      <c r="G550" s="65"/>
      <c r="H550" s="66"/>
      <c r="I550" s="20"/>
      <c r="J550" s="21"/>
    </row>
    <row r="551" spans="1:10" x14ac:dyDescent="0.2">
      <c r="A551" s="158" t="s">
        <v>577</v>
      </c>
      <c r="B551" s="65">
        <v>22</v>
      </c>
      <c r="C551" s="66">
        <v>30</v>
      </c>
      <c r="D551" s="65">
        <v>56</v>
      </c>
      <c r="E551" s="66">
        <v>75</v>
      </c>
      <c r="F551" s="67"/>
      <c r="G551" s="65">
        <f>B551-C551</f>
        <v>-8</v>
      </c>
      <c r="H551" s="66">
        <f>D551-E551</f>
        <v>-19</v>
      </c>
      <c r="I551" s="20">
        <f>IF(C551=0, "-", IF(G551/C551&lt;10, G551/C551, "&gt;999%"))</f>
        <v>-0.26666666666666666</v>
      </c>
      <c r="J551" s="21">
        <f>IF(E551=0, "-", IF(H551/E551&lt;10, H551/E551, "&gt;999%"))</f>
        <v>-0.25333333333333335</v>
      </c>
    </row>
    <row r="552" spans="1:10" x14ac:dyDescent="0.2">
      <c r="A552" s="158" t="s">
        <v>564</v>
      </c>
      <c r="B552" s="65">
        <v>2</v>
      </c>
      <c r="C552" s="66">
        <v>4</v>
      </c>
      <c r="D552" s="65">
        <v>4</v>
      </c>
      <c r="E552" s="66">
        <v>10</v>
      </c>
      <c r="F552" s="67"/>
      <c r="G552" s="65">
        <f>B552-C552</f>
        <v>-2</v>
      </c>
      <c r="H552" s="66">
        <f>D552-E552</f>
        <v>-6</v>
      </c>
      <c r="I552" s="20">
        <f>IF(C552=0, "-", IF(G552/C552&lt;10, G552/C552, "&gt;999%"))</f>
        <v>-0.5</v>
      </c>
      <c r="J552" s="21">
        <f>IF(E552=0, "-", IF(H552/E552&lt;10, H552/E552, "&gt;999%"))</f>
        <v>-0.6</v>
      </c>
    </row>
    <row r="553" spans="1:10" s="160" customFormat="1" x14ac:dyDescent="0.2">
      <c r="A553" s="178" t="s">
        <v>700</v>
      </c>
      <c r="B553" s="71">
        <v>24</v>
      </c>
      <c r="C553" s="72">
        <v>34</v>
      </c>
      <c r="D553" s="71">
        <v>60</v>
      </c>
      <c r="E553" s="72">
        <v>85</v>
      </c>
      <c r="F553" s="73"/>
      <c r="G553" s="71">
        <f>B553-C553</f>
        <v>-10</v>
      </c>
      <c r="H553" s="72">
        <f>D553-E553</f>
        <v>-25</v>
      </c>
      <c r="I553" s="37">
        <f>IF(C553=0, "-", IF(G553/C553&lt;10, G553/C553, "&gt;999%"))</f>
        <v>-0.29411764705882354</v>
      </c>
      <c r="J553" s="38">
        <f>IF(E553=0, "-", IF(H553/E553&lt;10, H553/E553, "&gt;999%"))</f>
        <v>-0.29411764705882354</v>
      </c>
    </row>
    <row r="554" spans="1:10" x14ac:dyDescent="0.2">
      <c r="A554" s="177"/>
      <c r="B554" s="143"/>
      <c r="C554" s="144"/>
      <c r="D554" s="143"/>
      <c r="E554" s="144"/>
      <c r="F554" s="145"/>
      <c r="G554" s="143"/>
      <c r="H554" s="144"/>
      <c r="I554" s="151"/>
      <c r="J554" s="152"/>
    </row>
    <row r="555" spans="1:10" s="139" customFormat="1" x14ac:dyDescent="0.2">
      <c r="A555" s="159" t="s">
        <v>95</v>
      </c>
      <c r="B555" s="65"/>
      <c r="C555" s="66"/>
      <c r="D555" s="65"/>
      <c r="E555" s="66"/>
      <c r="F555" s="67"/>
      <c r="G555" s="65"/>
      <c r="H555" s="66"/>
      <c r="I555" s="20"/>
      <c r="J555" s="21"/>
    </row>
    <row r="556" spans="1:10" x14ac:dyDescent="0.2">
      <c r="A556" s="158" t="s">
        <v>539</v>
      </c>
      <c r="B556" s="65">
        <v>149</v>
      </c>
      <c r="C556" s="66">
        <v>326</v>
      </c>
      <c r="D556" s="65">
        <v>901</v>
      </c>
      <c r="E556" s="66">
        <v>851</v>
      </c>
      <c r="F556" s="67"/>
      <c r="G556" s="65">
        <f t="shared" ref="G556:G576" si="108">B556-C556</f>
        <v>-177</v>
      </c>
      <c r="H556" s="66">
        <f t="shared" ref="H556:H576" si="109">D556-E556</f>
        <v>50</v>
      </c>
      <c r="I556" s="20">
        <f t="shared" ref="I556:I576" si="110">IF(C556=0, "-", IF(G556/C556&lt;10, G556/C556, "&gt;999%"))</f>
        <v>-0.54294478527607359</v>
      </c>
      <c r="J556" s="21">
        <f t="shared" ref="J556:J576" si="111">IF(E556=0, "-", IF(H556/E556&lt;10, H556/E556, "&gt;999%"))</f>
        <v>5.8754406580493537E-2</v>
      </c>
    </row>
    <row r="557" spans="1:10" x14ac:dyDescent="0.2">
      <c r="A557" s="158" t="s">
        <v>269</v>
      </c>
      <c r="B557" s="65">
        <v>0</v>
      </c>
      <c r="C557" s="66">
        <v>0</v>
      </c>
      <c r="D557" s="65">
        <v>0</v>
      </c>
      <c r="E557" s="66">
        <v>1</v>
      </c>
      <c r="F557" s="67"/>
      <c r="G557" s="65">
        <f t="shared" si="108"/>
        <v>0</v>
      </c>
      <c r="H557" s="66">
        <f t="shared" si="109"/>
        <v>-1</v>
      </c>
      <c r="I557" s="20" t="str">
        <f t="shared" si="110"/>
        <v>-</v>
      </c>
      <c r="J557" s="21">
        <f t="shared" si="111"/>
        <v>-1</v>
      </c>
    </row>
    <row r="558" spans="1:10" x14ac:dyDescent="0.2">
      <c r="A558" s="158" t="s">
        <v>304</v>
      </c>
      <c r="B558" s="65">
        <v>0</v>
      </c>
      <c r="C558" s="66">
        <v>6</v>
      </c>
      <c r="D558" s="65">
        <v>15</v>
      </c>
      <c r="E558" s="66">
        <v>20</v>
      </c>
      <c r="F558" s="67"/>
      <c r="G558" s="65">
        <f t="shared" si="108"/>
        <v>-6</v>
      </c>
      <c r="H558" s="66">
        <f t="shared" si="109"/>
        <v>-5</v>
      </c>
      <c r="I558" s="20">
        <f t="shared" si="110"/>
        <v>-1</v>
      </c>
      <c r="J558" s="21">
        <f t="shared" si="111"/>
        <v>-0.25</v>
      </c>
    </row>
    <row r="559" spans="1:10" x14ac:dyDescent="0.2">
      <c r="A559" s="158" t="s">
        <v>501</v>
      </c>
      <c r="B559" s="65">
        <v>0</v>
      </c>
      <c r="C559" s="66">
        <v>47</v>
      </c>
      <c r="D559" s="65">
        <v>33</v>
      </c>
      <c r="E559" s="66">
        <v>130</v>
      </c>
      <c r="F559" s="67"/>
      <c r="G559" s="65">
        <f t="shared" si="108"/>
        <v>-47</v>
      </c>
      <c r="H559" s="66">
        <f t="shared" si="109"/>
        <v>-97</v>
      </c>
      <c r="I559" s="20">
        <f t="shared" si="110"/>
        <v>-1</v>
      </c>
      <c r="J559" s="21">
        <f t="shared" si="111"/>
        <v>-0.74615384615384617</v>
      </c>
    </row>
    <row r="560" spans="1:10" x14ac:dyDescent="0.2">
      <c r="A560" s="158" t="s">
        <v>311</v>
      </c>
      <c r="B560" s="65">
        <v>0</v>
      </c>
      <c r="C560" s="66">
        <v>0</v>
      </c>
      <c r="D560" s="65">
        <v>7</v>
      </c>
      <c r="E560" s="66">
        <v>0</v>
      </c>
      <c r="F560" s="67"/>
      <c r="G560" s="65">
        <f t="shared" si="108"/>
        <v>0</v>
      </c>
      <c r="H560" s="66">
        <f t="shared" si="109"/>
        <v>7</v>
      </c>
      <c r="I560" s="20" t="str">
        <f t="shared" si="110"/>
        <v>-</v>
      </c>
      <c r="J560" s="21" t="str">
        <f t="shared" si="111"/>
        <v>-</v>
      </c>
    </row>
    <row r="561" spans="1:10" x14ac:dyDescent="0.2">
      <c r="A561" s="158" t="s">
        <v>305</v>
      </c>
      <c r="B561" s="65">
        <v>4</v>
      </c>
      <c r="C561" s="66">
        <v>0</v>
      </c>
      <c r="D561" s="65">
        <v>11</v>
      </c>
      <c r="E561" s="66">
        <v>4</v>
      </c>
      <c r="F561" s="67"/>
      <c r="G561" s="65">
        <f t="shared" si="108"/>
        <v>4</v>
      </c>
      <c r="H561" s="66">
        <f t="shared" si="109"/>
        <v>7</v>
      </c>
      <c r="I561" s="20" t="str">
        <f t="shared" si="110"/>
        <v>-</v>
      </c>
      <c r="J561" s="21">
        <f t="shared" si="111"/>
        <v>1.75</v>
      </c>
    </row>
    <row r="562" spans="1:10" x14ac:dyDescent="0.2">
      <c r="A562" s="158" t="s">
        <v>554</v>
      </c>
      <c r="B562" s="65">
        <v>55</v>
      </c>
      <c r="C562" s="66">
        <v>67</v>
      </c>
      <c r="D562" s="65">
        <v>208</v>
      </c>
      <c r="E562" s="66">
        <v>141</v>
      </c>
      <c r="F562" s="67"/>
      <c r="G562" s="65">
        <f t="shared" si="108"/>
        <v>-12</v>
      </c>
      <c r="H562" s="66">
        <f t="shared" si="109"/>
        <v>67</v>
      </c>
      <c r="I562" s="20">
        <f t="shared" si="110"/>
        <v>-0.17910447761194029</v>
      </c>
      <c r="J562" s="21">
        <f t="shared" si="111"/>
        <v>0.47517730496453903</v>
      </c>
    </row>
    <row r="563" spans="1:10" x14ac:dyDescent="0.2">
      <c r="A563" s="158" t="s">
        <v>496</v>
      </c>
      <c r="B563" s="65">
        <v>1</v>
      </c>
      <c r="C563" s="66">
        <v>0</v>
      </c>
      <c r="D563" s="65">
        <v>3</v>
      </c>
      <c r="E563" s="66">
        <v>0</v>
      </c>
      <c r="F563" s="67"/>
      <c r="G563" s="65">
        <f t="shared" si="108"/>
        <v>1</v>
      </c>
      <c r="H563" s="66">
        <f t="shared" si="109"/>
        <v>3</v>
      </c>
      <c r="I563" s="20" t="str">
        <f t="shared" si="110"/>
        <v>-</v>
      </c>
      <c r="J563" s="21" t="str">
        <f t="shared" si="111"/>
        <v>-</v>
      </c>
    </row>
    <row r="564" spans="1:10" x14ac:dyDescent="0.2">
      <c r="A564" s="158" t="s">
        <v>236</v>
      </c>
      <c r="B564" s="65">
        <v>53</v>
      </c>
      <c r="C564" s="66">
        <v>209</v>
      </c>
      <c r="D564" s="65">
        <v>109</v>
      </c>
      <c r="E564" s="66">
        <v>867</v>
      </c>
      <c r="F564" s="67"/>
      <c r="G564" s="65">
        <f t="shared" si="108"/>
        <v>-156</v>
      </c>
      <c r="H564" s="66">
        <f t="shared" si="109"/>
        <v>-758</v>
      </c>
      <c r="I564" s="20">
        <f t="shared" si="110"/>
        <v>-0.74641148325358853</v>
      </c>
      <c r="J564" s="21">
        <f t="shared" si="111"/>
        <v>-0.87427912341407155</v>
      </c>
    </row>
    <row r="565" spans="1:10" x14ac:dyDescent="0.2">
      <c r="A565" s="158" t="s">
        <v>419</v>
      </c>
      <c r="B565" s="65">
        <v>0</v>
      </c>
      <c r="C565" s="66">
        <v>7</v>
      </c>
      <c r="D565" s="65">
        <v>0</v>
      </c>
      <c r="E565" s="66">
        <v>25</v>
      </c>
      <c r="F565" s="67"/>
      <c r="G565" s="65">
        <f t="shared" si="108"/>
        <v>-7</v>
      </c>
      <c r="H565" s="66">
        <f t="shared" si="109"/>
        <v>-25</v>
      </c>
      <c r="I565" s="20">
        <f t="shared" si="110"/>
        <v>-1</v>
      </c>
      <c r="J565" s="21">
        <f t="shared" si="111"/>
        <v>-1</v>
      </c>
    </row>
    <row r="566" spans="1:10" x14ac:dyDescent="0.2">
      <c r="A566" s="158" t="s">
        <v>306</v>
      </c>
      <c r="B566" s="65">
        <v>25</v>
      </c>
      <c r="C566" s="66">
        <v>2</v>
      </c>
      <c r="D566" s="65">
        <v>118</v>
      </c>
      <c r="E566" s="66">
        <v>22</v>
      </c>
      <c r="F566" s="67"/>
      <c r="G566" s="65">
        <f t="shared" si="108"/>
        <v>23</v>
      </c>
      <c r="H566" s="66">
        <f t="shared" si="109"/>
        <v>96</v>
      </c>
      <c r="I566" s="20" t="str">
        <f t="shared" si="110"/>
        <v>&gt;999%</v>
      </c>
      <c r="J566" s="21">
        <f t="shared" si="111"/>
        <v>4.3636363636363633</v>
      </c>
    </row>
    <row r="567" spans="1:10" x14ac:dyDescent="0.2">
      <c r="A567" s="158" t="s">
        <v>256</v>
      </c>
      <c r="B567" s="65">
        <v>19</v>
      </c>
      <c r="C567" s="66">
        <v>11</v>
      </c>
      <c r="D567" s="65">
        <v>33</v>
      </c>
      <c r="E567" s="66">
        <v>34</v>
      </c>
      <c r="F567" s="67"/>
      <c r="G567" s="65">
        <f t="shared" si="108"/>
        <v>8</v>
      </c>
      <c r="H567" s="66">
        <f t="shared" si="109"/>
        <v>-1</v>
      </c>
      <c r="I567" s="20">
        <f t="shared" si="110"/>
        <v>0.72727272727272729</v>
      </c>
      <c r="J567" s="21">
        <f t="shared" si="111"/>
        <v>-2.9411764705882353E-2</v>
      </c>
    </row>
    <row r="568" spans="1:10" x14ac:dyDescent="0.2">
      <c r="A568" s="158" t="s">
        <v>457</v>
      </c>
      <c r="B568" s="65">
        <v>3</v>
      </c>
      <c r="C568" s="66">
        <v>0</v>
      </c>
      <c r="D568" s="65">
        <v>7</v>
      </c>
      <c r="E568" s="66">
        <v>0</v>
      </c>
      <c r="F568" s="67"/>
      <c r="G568" s="65">
        <f t="shared" si="108"/>
        <v>3</v>
      </c>
      <c r="H568" s="66">
        <f t="shared" si="109"/>
        <v>7</v>
      </c>
      <c r="I568" s="20" t="str">
        <f t="shared" si="110"/>
        <v>-</v>
      </c>
      <c r="J568" s="21" t="str">
        <f t="shared" si="111"/>
        <v>-</v>
      </c>
    </row>
    <row r="569" spans="1:10" x14ac:dyDescent="0.2">
      <c r="A569" s="158" t="s">
        <v>213</v>
      </c>
      <c r="B569" s="65">
        <v>104</v>
      </c>
      <c r="C569" s="66">
        <v>93</v>
      </c>
      <c r="D569" s="65">
        <v>541</v>
      </c>
      <c r="E569" s="66">
        <v>337</v>
      </c>
      <c r="F569" s="67"/>
      <c r="G569" s="65">
        <f t="shared" si="108"/>
        <v>11</v>
      </c>
      <c r="H569" s="66">
        <f t="shared" si="109"/>
        <v>204</v>
      </c>
      <c r="I569" s="20">
        <f t="shared" si="110"/>
        <v>0.11827956989247312</v>
      </c>
      <c r="J569" s="21">
        <f t="shared" si="111"/>
        <v>0.60534124629080122</v>
      </c>
    </row>
    <row r="570" spans="1:10" x14ac:dyDescent="0.2">
      <c r="A570" s="158" t="s">
        <v>365</v>
      </c>
      <c r="B570" s="65">
        <v>146</v>
      </c>
      <c r="C570" s="66">
        <v>76</v>
      </c>
      <c r="D570" s="65">
        <v>719</v>
      </c>
      <c r="E570" s="66">
        <v>146</v>
      </c>
      <c r="F570" s="67"/>
      <c r="G570" s="65">
        <f t="shared" si="108"/>
        <v>70</v>
      </c>
      <c r="H570" s="66">
        <f t="shared" si="109"/>
        <v>573</v>
      </c>
      <c r="I570" s="20">
        <f t="shared" si="110"/>
        <v>0.92105263157894735</v>
      </c>
      <c r="J570" s="21">
        <f t="shared" si="111"/>
        <v>3.9246575342465753</v>
      </c>
    </row>
    <row r="571" spans="1:10" x14ac:dyDescent="0.2">
      <c r="A571" s="158" t="s">
        <v>420</v>
      </c>
      <c r="B571" s="65">
        <v>87</v>
      </c>
      <c r="C571" s="66">
        <v>163</v>
      </c>
      <c r="D571" s="65">
        <v>174</v>
      </c>
      <c r="E571" s="66">
        <v>419</v>
      </c>
      <c r="F571" s="67"/>
      <c r="G571" s="65">
        <f t="shared" si="108"/>
        <v>-76</v>
      </c>
      <c r="H571" s="66">
        <f t="shared" si="109"/>
        <v>-245</v>
      </c>
      <c r="I571" s="20">
        <f t="shared" si="110"/>
        <v>-0.46625766871165641</v>
      </c>
      <c r="J571" s="21">
        <f t="shared" si="111"/>
        <v>-0.58472553699284013</v>
      </c>
    </row>
    <row r="572" spans="1:10" x14ac:dyDescent="0.2">
      <c r="A572" s="158" t="s">
        <v>458</v>
      </c>
      <c r="B572" s="65">
        <v>90</v>
      </c>
      <c r="C572" s="66">
        <v>79</v>
      </c>
      <c r="D572" s="65">
        <v>371</v>
      </c>
      <c r="E572" s="66">
        <v>245</v>
      </c>
      <c r="F572" s="67"/>
      <c r="G572" s="65">
        <f t="shared" si="108"/>
        <v>11</v>
      </c>
      <c r="H572" s="66">
        <f t="shared" si="109"/>
        <v>126</v>
      </c>
      <c r="I572" s="20">
        <f t="shared" si="110"/>
        <v>0.13924050632911392</v>
      </c>
      <c r="J572" s="21">
        <f t="shared" si="111"/>
        <v>0.51428571428571423</v>
      </c>
    </row>
    <row r="573" spans="1:10" x14ac:dyDescent="0.2">
      <c r="A573" s="158" t="s">
        <v>475</v>
      </c>
      <c r="B573" s="65">
        <v>17</v>
      </c>
      <c r="C573" s="66">
        <v>19</v>
      </c>
      <c r="D573" s="65">
        <v>115</v>
      </c>
      <c r="E573" s="66">
        <v>79</v>
      </c>
      <c r="F573" s="67"/>
      <c r="G573" s="65">
        <f t="shared" si="108"/>
        <v>-2</v>
      </c>
      <c r="H573" s="66">
        <f t="shared" si="109"/>
        <v>36</v>
      </c>
      <c r="I573" s="20">
        <f t="shared" si="110"/>
        <v>-0.10526315789473684</v>
      </c>
      <c r="J573" s="21">
        <f t="shared" si="111"/>
        <v>0.45569620253164556</v>
      </c>
    </row>
    <row r="574" spans="1:10" x14ac:dyDescent="0.2">
      <c r="A574" s="158" t="s">
        <v>511</v>
      </c>
      <c r="B574" s="65">
        <v>35</v>
      </c>
      <c r="C574" s="66">
        <v>15</v>
      </c>
      <c r="D574" s="65">
        <v>134</v>
      </c>
      <c r="E574" s="66">
        <v>45</v>
      </c>
      <c r="F574" s="67"/>
      <c r="G574" s="65">
        <f t="shared" si="108"/>
        <v>20</v>
      </c>
      <c r="H574" s="66">
        <f t="shared" si="109"/>
        <v>89</v>
      </c>
      <c r="I574" s="20">
        <f t="shared" si="110"/>
        <v>1.3333333333333333</v>
      </c>
      <c r="J574" s="21">
        <f t="shared" si="111"/>
        <v>1.9777777777777779</v>
      </c>
    </row>
    <row r="575" spans="1:10" x14ac:dyDescent="0.2">
      <c r="A575" s="158" t="s">
        <v>388</v>
      </c>
      <c r="B575" s="65">
        <v>150</v>
      </c>
      <c r="C575" s="66">
        <v>0</v>
      </c>
      <c r="D575" s="65">
        <v>437</v>
      </c>
      <c r="E575" s="66">
        <v>0</v>
      </c>
      <c r="F575" s="67"/>
      <c r="G575" s="65">
        <f t="shared" si="108"/>
        <v>150</v>
      </c>
      <c r="H575" s="66">
        <f t="shared" si="109"/>
        <v>437</v>
      </c>
      <c r="I575" s="20" t="str">
        <f t="shared" si="110"/>
        <v>-</v>
      </c>
      <c r="J575" s="21" t="str">
        <f t="shared" si="111"/>
        <v>-</v>
      </c>
    </row>
    <row r="576" spans="1:10" s="160" customFormat="1" x14ac:dyDescent="0.2">
      <c r="A576" s="178" t="s">
        <v>701</v>
      </c>
      <c r="B576" s="71">
        <v>938</v>
      </c>
      <c r="C576" s="72">
        <v>1120</v>
      </c>
      <c r="D576" s="71">
        <v>3936</v>
      </c>
      <c r="E576" s="72">
        <v>3366</v>
      </c>
      <c r="F576" s="73"/>
      <c r="G576" s="71">
        <f t="shared" si="108"/>
        <v>-182</v>
      </c>
      <c r="H576" s="72">
        <f t="shared" si="109"/>
        <v>570</v>
      </c>
      <c r="I576" s="37">
        <f t="shared" si="110"/>
        <v>-0.16250000000000001</v>
      </c>
      <c r="J576" s="38">
        <f t="shared" si="111"/>
        <v>0.16934046345811052</v>
      </c>
    </row>
    <row r="577" spans="1:10" x14ac:dyDescent="0.2">
      <c r="A577" s="177"/>
      <c r="B577" s="143"/>
      <c r="C577" s="144"/>
      <c r="D577" s="143"/>
      <c r="E577" s="144"/>
      <c r="F577" s="145"/>
      <c r="G577" s="143"/>
      <c r="H577" s="144"/>
      <c r="I577" s="151"/>
      <c r="J577" s="152"/>
    </row>
    <row r="578" spans="1:10" s="139" customFormat="1" x14ac:dyDescent="0.2">
      <c r="A578" s="159" t="s">
        <v>96</v>
      </c>
      <c r="B578" s="65"/>
      <c r="C578" s="66"/>
      <c r="D578" s="65"/>
      <c r="E578" s="66"/>
      <c r="F578" s="67"/>
      <c r="G578" s="65"/>
      <c r="H578" s="66"/>
      <c r="I578" s="20"/>
      <c r="J578" s="21"/>
    </row>
    <row r="579" spans="1:10" x14ac:dyDescent="0.2">
      <c r="A579" s="158" t="s">
        <v>270</v>
      </c>
      <c r="B579" s="65">
        <v>0</v>
      </c>
      <c r="C579" s="66">
        <v>5</v>
      </c>
      <c r="D579" s="65">
        <v>7</v>
      </c>
      <c r="E579" s="66">
        <v>12</v>
      </c>
      <c r="F579" s="67"/>
      <c r="G579" s="65">
        <f t="shared" ref="G579:G585" si="112">B579-C579</f>
        <v>-5</v>
      </c>
      <c r="H579" s="66">
        <f t="shared" ref="H579:H585" si="113">D579-E579</f>
        <v>-5</v>
      </c>
      <c r="I579" s="20">
        <f t="shared" ref="I579:I585" si="114">IF(C579=0, "-", IF(G579/C579&lt;10, G579/C579, "&gt;999%"))</f>
        <v>-1</v>
      </c>
      <c r="J579" s="21">
        <f t="shared" ref="J579:J585" si="115">IF(E579=0, "-", IF(H579/E579&lt;10, H579/E579, "&gt;999%"))</f>
        <v>-0.41666666666666669</v>
      </c>
    </row>
    <row r="580" spans="1:10" x14ac:dyDescent="0.2">
      <c r="A580" s="158" t="s">
        <v>271</v>
      </c>
      <c r="B580" s="65">
        <v>0</v>
      </c>
      <c r="C580" s="66">
        <v>1</v>
      </c>
      <c r="D580" s="65">
        <v>0</v>
      </c>
      <c r="E580" s="66">
        <v>13</v>
      </c>
      <c r="F580" s="67"/>
      <c r="G580" s="65">
        <f t="shared" si="112"/>
        <v>-1</v>
      </c>
      <c r="H580" s="66">
        <f t="shared" si="113"/>
        <v>-13</v>
      </c>
      <c r="I580" s="20">
        <f t="shared" si="114"/>
        <v>-1</v>
      </c>
      <c r="J580" s="21">
        <f t="shared" si="115"/>
        <v>-1</v>
      </c>
    </row>
    <row r="581" spans="1:10" x14ac:dyDescent="0.2">
      <c r="A581" s="158" t="s">
        <v>285</v>
      </c>
      <c r="B581" s="65">
        <v>0</v>
      </c>
      <c r="C581" s="66">
        <v>2</v>
      </c>
      <c r="D581" s="65">
        <v>0</v>
      </c>
      <c r="E581" s="66">
        <v>7</v>
      </c>
      <c r="F581" s="67"/>
      <c r="G581" s="65">
        <f t="shared" si="112"/>
        <v>-2</v>
      </c>
      <c r="H581" s="66">
        <f t="shared" si="113"/>
        <v>-7</v>
      </c>
      <c r="I581" s="20">
        <f t="shared" si="114"/>
        <v>-1</v>
      </c>
      <c r="J581" s="21">
        <f t="shared" si="115"/>
        <v>-1</v>
      </c>
    </row>
    <row r="582" spans="1:10" x14ac:dyDescent="0.2">
      <c r="A582" s="158" t="s">
        <v>399</v>
      </c>
      <c r="B582" s="65">
        <v>82</v>
      </c>
      <c r="C582" s="66">
        <v>81</v>
      </c>
      <c r="D582" s="65">
        <v>369</v>
      </c>
      <c r="E582" s="66">
        <v>207</v>
      </c>
      <c r="F582" s="67"/>
      <c r="G582" s="65">
        <f t="shared" si="112"/>
        <v>1</v>
      </c>
      <c r="H582" s="66">
        <f t="shared" si="113"/>
        <v>162</v>
      </c>
      <c r="I582" s="20">
        <f t="shared" si="114"/>
        <v>1.2345679012345678E-2</v>
      </c>
      <c r="J582" s="21">
        <f t="shared" si="115"/>
        <v>0.78260869565217395</v>
      </c>
    </row>
    <row r="583" spans="1:10" x14ac:dyDescent="0.2">
      <c r="A583" s="158" t="s">
        <v>433</v>
      </c>
      <c r="B583" s="65">
        <v>69</v>
      </c>
      <c r="C583" s="66">
        <v>64</v>
      </c>
      <c r="D583" s="65">
        <v>286</v>
      </c>
      <c r="E583" s="66">
        <v>185</v>
      </c>
      <c r="F583" s="67"/>
      <c r="G583" s="65">
        <f t="shared" si="112"/>
        <v>5</v>
      </c>
      <c r="H583" s="66">
        <f t="shared" si="113"/>
        <v>101</v>
      </c>
      <c r="I583" s="20">
        <f t="shared" si="114"/>
        <v>7.8125E-2</v>
      </c>
      <c r="J583" s="21">
        <f t="shared" si="115"/>
        <v>0.54594594594594592</v>
      </c>
    </row>
    <row r="584" spans="1:10" x14ac:dyDescent="0.2">
      <c r="A584" s="158" t="s">
        <v>476</v>
      </c>
      <c r="B584" s="65">
        <v>23</v>
      </c>
      <c r="C584" s="66">
        <v>24</v>
      </c>
      <c r="D584" s="65">
        <v>89</v>
      </c>
      <c r="E584" s="66">
        <v>62</v>
      </c>
      <c r="F584" s="67"/>
      <c r="G584" s="65">
        <f t="shared" si="112"/>
        <v>-1</v>
      </c>
      <c r="H584" s="66">
        <f t="shared" si="113"/>
        <v>27</v>
      </c>
      <c r="I584" s="20">
        <f t="shared" si="114"/>
        <v>-4.1666666666666664E-2</v>
      </c>
      <c r="J584" s="21">
        <f t="shared" si="115"/>
        <v>0.43548387096774194</v>
      </c>
    </row>
    <row r="585" spans="1:10" s="160" customFormat="1" x14ac:dyDescent="0.2">
      <c r="A585" s="178" t="s">
        <v>702</v>
      </c>
      <c r="B585" s="71">
        <v>174</v>
      </c>
      <c r="C585" s="72">
        <v>177</v>
      </c>
      <c r="D585" s="71">
        <v>751</v>
      </c>
      <c r="E585" s="72">
        <v>486</v>
      </c>
      <c r="F585" s="73"/>
      <c r="G585" s="71">
        <f t="shared" si="112"/>
        <v>-3</v>
      </c>
      <c r="H585" s="72">
        <f t="shared" si="113"/>
        <v>265</v>
      </c>
      <c r="I585" s="37">
        <f t="shared" si="114"/>
        <v>-1.6949152542372881E-2</v>
      </c>
      <c r="J585" s="38">
        <f t="shared" si="115"/>
        <v>0.54526748971193417</v>
      </c>
    </row>
    <row r="586" spans="1:10" x14ac:dyDescent="0.2">
      <c r="A586" s="177"/>
      <c r="B586" s="143"/>
      <c r="C586" s="144"/>
      <c r="D586" s="143"/>
      <c r="E586" s="144"/>
      <c r="F586" s="145"/>
      <c r="G586" s="143"/>
      <c r="H586" s="144"/>
      <c r="I586" s="151"/>
      <c r="J586" s="152"/>
    </row>
    <row r="587" spans="1:10" s="139" customFormat="1" x14ac:dyDescent="0.2">
      <c r="A587" s="159" t="s">
        <v>97</v>
      </c>
      <c r="B587" s="65"/>
      <c r="C587" s="66"/>
      <c r="D587" s="65"/>
      <c r="E587" s="66"/>
      <c r="F587" s="67"/>
      <c r="G587" s="65"/>
      <c r="H587" s="66"/>
      <c r="I587" s="20"/>
      <c r="J587" s="21"/>
    </row>
    <row r="588" spans="1:10" x14ac:dyDescent="0.2">
      <c r="A588" s="158" t="s">
        <v>578</v>
      </c>
      <c r="B588" s="65">
        <v>25</v>
      </c>
      <c r="C588" s="66">
        <v>32</v>
      </c>
      <c r="D588" s="65">
        <v>138</v>
      </c>
      <c r="E588" s="66">
        <v>212</v>
      </c>
      <c r="F588" s="67"/>
      <c r="G588" s="65">
        <f>B588-C588</f>
        <v>-7</v>
      </c>
      <c r="H588" s="66">
        <f>D588-E588</f>
        <v>-74</v>
      </c>
      <c r="I588" s="20">
        <f>IF(C588=0, "-", IF(G588/C588&lt;10, G588/C588, "&gt;999%"))</f>
        <v>-0.21875</v>
      </c>
      <c r="J588" s="21">
        <f>IF(E588=0, "-", IF(H588/E588&lt;10, H588/E588, "&gt;999%"))</f>
        <v>-0.34905660377358488</v>
      </c>
    </row>
    <row r="589" spans="1:10" x14ac:dyDescent="0.2">
      <c r="A589" s="158" t="s">
        <v>565</v>
      </c>
      <c r="B589" s="65">
        <v>3</v>
      </c>
      <c r="C589" s="66">
        <v>1</v>
      </c>
      <c r="D589" s="65">
        <v>6</v>
      </c>
      <c r="E589" s="66">
        <v>7</v>
      </c>
      <c r="F589" s="67"/>
      <c r="G589" s="65">
        <f>B589-C589</f>
        <v>2</v>
      </c>
      <c r="H589" s="66">
        <f>D589-E589</f>
        <v>-1</v>
      </c>
      <c r="I589" s="20">
        <f>IF(C589=0, "-", IF(G589/C589&lt;10, G589/C589, "&gt;999%"))</f>
        <v>2</v>
      </c>
      <c r="J589" s="21">
        <f>IF(E589=0, "-", IF(H589/E589&lt;10, H589/E589, "&gt;999%"))</f>
        <v>-0.14285714285714285</v>
      </c>
    </row>
    <row r="590" spans="1:10" s="160" customFormat="1" x14ac:dyDescent="0.2">
      <c r="A590" s="178" t="s">
        <v>703</v>
      </c>
      <c r="B590" s="71">
        <v>28</v>
      </c>
      <c r="C590" s="72">
        <v>33</v>
      </c>
      <c r="D590" s="71">
        <v>144</v>
      </c>
      <c r="E590" s="72">
        <v>219</v>
      </c>
      <c r="F590" s="73"/>
      <c r="G590" s="71">
        <f>B590-C590</f>
        <v>-5</v>
      </c>
      <c r="H590" s="72">
        <f>D590-E590</f>
        <v>-75</v>
      </c>
      <c r="I590" s="37">
        <f>IF(C590=0, "-", IF(G590/C590&lt;10, G590/C590, "&gt;999%"))</f>
        <v>-0.15151515151515152</v>
      </c>
      <c r="J590" s="38">
        <f>IF(E590=0, "-", IF(H590/E590&lt;10, H590/E590, "&gt;999%"))</f>
        <v>-0.34246575342465752</v>
      </c>
    </row>
    <row r="591" spans="1:10" x14ac:dyDescent="0.2">
      <c r="A591" s="177"/>
      <c r="B591" s="143"/>
      <c r="C591" s="144"/>
      <c r="D591" s="143"/>
      <c r="E591" s="144"/>
      <c r="F591" s="145"/>
      <c r="G591" s="143"/>
      <c r="H591" s="144"/>
      <c r="I591" s="151"/>
      <c r="J591" s="152"/>
    </row>
    <row r="592" spans="1:10" s="139" customFormat="1" x14ac:dyDescent="0.2">
      <c r="A592" s="159" t="s">
        <v>98</v>
      </c>
      <c r="B592" s="65"/>
      <c r="C592" s="66"/>
      <c r="D592" s="65"/>
      <c r="E592" s="66"/>
      <c r="F592" s="67"/>
      <c r="G592" s="65"/>
      <c r="H592" s="66"/>
      <c r="I592" s="20"/>
      <c r="J592" s="21"/>
    </row>
    <row r="593" spans="1:10" x14ac:dyDescent="0.2">
      <c r="A593" s="158" t="s">
        <v>579</v>
      </c>
      <c r="B593" s="65">
        <v>19</v>
      </c>
      <c r="C593" s="66">
        <v>11</v>
      </c>
      <c r="D593" s="65">
        <v>66</v>
      </c>
      <c r="E593" s="66">
        <v>47</v>
      </c>
      <c r="F593" s="67"/>
      <c r="G593" s="65">
        <f>B593-C593</f>
        <v>8</v>
      </c>
      <c r="H593" s="66">
        <f>D593-E593</f>
        <v>19</v>
      </c>
      <c r="I593" s="20">
        <f>IF(C593=0, "-", IF(G593/C593&lt;10, G593/C593, "&gt;999%"))</f>
        <v>0.72727272727272729</v>
      </c>
      <c r="J593" s="21">
        <f>IF(E593=0, "-", IF(H593/E593&lt;10, H593/E593, "&gt;999%"))</f>
        <v>0.40425531914893614</v>
      </c>
    </row>
    <row r="594" spans="1:10" s="160" customFormat="1" x14ac:dyDescent="0.2">
      <c r="A594" s="165" t="s">
        <v>704</v>
      </c>
      <c r="B594" s="166">
        <v>19</v>
      </c>
      <c r="C594" s="167">
        <v>11</v>
      </c>
      <c r="D594" s="166">
        <v>66</v>
      </c>
      <c r="E594" s="167">
        <v>47</v>
      </c>
      <c r="F594" s="168"/>
      <c r="G594" s="166">
        <f>B594-C594</f>
        <v>8</v>
      </c>
      <c r="H594" s="167">
        <f>D594-E594</f>
        <v>19</v>
      </c>
      <c r="I594" s="169">
        <f>IF(C594=0, "-", IF(G594/C594&lt;10, G594/C594, "&gt;999%"))</f>
        <v>0.72727272727272729</v>
      </c>
      <c r="J594" s="170">
        <f>IF(E594=0, "-", IF(H594/E594&lt;10, H594/E594, "&gt;999%"))</f>
        <v>0.40425531914893614</v>
      </c>
    </row>
    <row r="595" spans="1:10" x14ac:dyDescent="0.2">
      <c r="A595" s="171"/>
      <c r="B595" s="172"/>
      <c r="C595" s="173"/>
      <c r="D595" s="172"/>
      <c r="E595" s="173"/>
      <c r="F595" s="174"/>
      <c r="G595" s="172"/>
      <c r="H595" s="173"/>
      <c r="I595" s="175"/>
      <c r="J595" s="176"/>
    </row>
    <row r="596" spans="1:10" x14ac:dyDescent="0.2">
      <c r="A596" s="27" t="s">
        <v>16</v>
      </c>
      <c r="B596" s="71">
        <f>SUM(B7:B595)/2</f>
        <v>25321</v>
      </c>
      <c r="C596" s="77">
        <f>SUM(C7:C595)/2</f>
        <v>24634</v>
      </c>
      <c r="D596" s="71">
        <f>SUM(D7:D595)/2</f>
        <v>122849</v>
      </c>
      <c r="E596" s="77">
        <f>SUM(E7:E595)/2</f>
        <v>91758</v>
      </c>
      <c r="F596" s="73"/>
      <c r="G596" s="71">
        <f>B596-C596</f>
        <v>687</v>
      </c>
      <c r="H596" s="72">
        <f>D596-E596</f>
        <v>31091</v>
      </c>
      <c r="I596" s="37">
        <f>IF(C596=0, 0, G596/C596)</f>
        <v>2.7888284484858326E-2</v>
      </c>
      <c r="J596" s="38">
        <f>IF(E596=0, 0, H596/E596)</f>
        <v>0.33883694064822684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8" max="16383" man="1"/>
    <brk id="168" max="16383" man="1"/>
    <brk id="227" max="16383" man="1"/>
    <brk id="285" max="16383" man="1"/>
    <brk id="345" max="16383" man="1"/>
    <brk id="403" max="16383" man="1"/>
    <brk id="460" max="16383" man="1"/>
    <brk id="522" max="16383" man="1"/>
    <brk id="57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111</v>
      </c>
      <c r="B7" s="65">
        <v>4864</v>
      </c>
      <c r="C7" s="66">
        <v>4843</v>
      </c>
      <c r="D7" s="65">
        <v>23892</v>
      </c>
      <c r="E7" s="66">
        <v>20563</v>
      </c>
      <c r="F7" s="67"/>
      <c r="G7" s="65">
        <f>B7-C7</f>
        <v>21</v>
      </c>
      <c r="H7" s="66">
        <f>D7-E7</f>
        <v>3329</v>
      </c>
      <c r="I7" s="28">
        <f>IF(C7=0, "-", IF(G7/C7&lt;10, G7/C7*100, "&gt;999"))</f>
        <v>0.43361552756555855</v>
      </c>
      <c r="J7" s="29">
        <f>IF(E7=0, "-", IF(H7/E7&lt;10, H7/E7*100, "&gt;999"))</f>
        <v>16.189271993386178</v>
      </c>
    </row>
    <row r="8" spans="1:10" x14ac:dyDescent="0.2">
      <c r="A8" s="7" t="s">
        <v>120</v>
      </c>
      <c r="B8" s="65">
        <v>11819</v>
      </c>
      <c r="C8" s="66">
        <v>11329</v>
      </c>
      <c r="D8" s="65">
        <v>61816</v>
      </c>
      <c r="E8" s="66">
        <v>42663</v>
      </c>
      <c r="F8" s="67"/>
      <c r="G8" s="65">
        <f>B8-C8</f>
        <v>490</v>
      </c>
      <c r="H8" s="66">
        <f>D8-E8</f>
        <v>19153</v>
      </c>
      <c r="I8" s="28">
        <f>IF(C8=0, "-", IF(G8/C8&lt;10, G8/C8*100, "&gt;999"))</f>
        <v>4.3251831582663964</v>
      </c>
      <c r="J8" s="29">
        <f>IF(E8=0, "-", IF(H8/E8&lt;10, H8/E8*100, "&gt;999"))</f>
        <v>44.893701802498654</v>
      </c>
    </row>
    <row r="9" spans="1:10" x14ac:dyDescent="0.2">
      <c r="A9" s="7" t="s">
        <v>126</v>
      </c>
      <c r="B9" s="65">
        <v>7413</v>
      </c>
      <c r="C9" s="66">
        <v>7400</v>
      </c>
      <c r="D9" s="65">
        <v>32572</v>
      </c>
      <c r="E9" s="66">
        <v>24682</v>
      </c>
      <c r="F9" s="67"/>
      <c r="G9" s="65">
        <f>B9-C9</f>
        <v>13</v>
      </c>
      <c r="H9" s="66">
        <f>D9-E9</f>
        <v>7890</v>
      </c>
      <c r="I9" s="28">
        <f>IF(C9=0, "-", IF(G9/C9&lt;10, G9/C9*100, "&gt;999"))</f>
        <v>0.17567567567567569</v>
      </c>
      <c r="J9" s="29">
        <f>IF(E9=0, "-", IF(H9/E9&lt;10, H9/E9*100, "&gt;999"))</f>
        <v>31.966615347216592</v>
      </c>
    </row>
    <row r="10" spans="1:10" x14ac:dyDescent="0.2">
      <c r="A10" s="7" t="s">
        <v>127</v>
      </c>
      <c r="B10" s="65">
        <v>1225</v>
      </c>
      <c r="C10" s="66">
        <v>1062</v>
      </c>
      <c r="D10" s="65">
        <v>4569</v>
      </c>
      <c r="E10" s="66">
        <v>3850</v>
      </c>
      <c r="F10" s="67"/>
      <c r="G10" s="65">
        <f>B10-C10</f>
        <v>163</v>
      </c>
      <c r="H10" s="66">
        <f>D10-E10</f>
        <v>719</v>
      </c>
      <c r="I10" s="28">
        <f>IF(C10=0, "-", IF(G10/C10&lt;10, G10/C10*100, "&gt;999"))</f>
        <v>15.34839924670433</v>
      </c>
      <c r="J10" s="29">
        <f>IF(E10=0, "-", IF(H10/E10&lt;10, H10/E10*100, "&gt;999"))</f>
        <v>18.675324675324674</v>
      </c>
    </row>
    <row r="11" spans="1:10" s="43" customFormat="1" x14ac:dyDescent="0.2">
      <c r="A11" s="27" t="s">
        <v>0</v>
      </c>
      <c r="B11" s="71">
        <f>SUM(B7:B10)</f>
        <v>25321</v>
      </c>
      <c r="C11" s="72">
        <f>SUM(C7:C10)</f>
        <v>24634</v>
      </c>
      <c r="D11" s="71">
        <f>SUM(D7:D10)</f>
        <v>122849</v>
      </c>
      <c r="E11" s="72">
        <f>SUM(E7:E10)</f>
        <v>91758</v>
      </c>
      <c r="F11" s="73"/>
      <c r="G11" s="71">
        <f>B11-C11</f>
        <v>687</v>
      </c>
      <c r="H11" s="72">
        <f>D11-E11</f>
        <v>31091</v>
      </c>
      <c r="I11" s="44">
        <f>IF(C11=0, 0, G11/C11*100)</f>
        <v>2.7888284484858326</v>
      </c>
      <c r="J11" s="45">
        <f>IF(E11=0, 0, H11/E11*100)</f>
        <v>33.883694064822684</v>
      </c>
    </row>
    <row r="13" spans="1:10" x14ac:dyDescent="0.2">
      <c r="A13" s="3"/>
      <c r="B13" s="196" t="s">
        <v>1</v>
      </c>
      <c r="C13" s="197"/>
      <c r="D13" s="196" t="s">
        <v>2</v>
      </c>
      <c r="E13" s="197"/>
      <c r="F13" s="59"/>
      <c r="G13" s="196" t="s">
        <v>3</v>
      </c>
      <c r="H13" s="200"/>
      <c r="I13" s="200"/>
      <c r="J13" s="197"/>
    </row>
    <row r="14" spans="1:10" x14ac:dyDescent="0.2">
      <c r="A14" s="7" t="s">
        <v>112</v>
      </c>
      <c r="B14" s="65">
        <v>184</v>
      </c>
      <c r="C14" s="66">
        <v>98</v>
      </c>
      <c r="D14" s="65">
        <v>951</v>
      </c>
      <c r="E14" s="66">
        <v>404</v>
      </c>
      <c r="F14" s="67"/>
      <c r="G14" s="65">
        <f t="shared" ref="G14:G34" si="0">B14-C14</f>
        <v>86</v>
      </c>
      <c r="H14" s="66">
        <f t="shared" ref="H14:H34" si="1">D14-E14</f>
        <v>547</v>
      </c>
      <c r="I14" s="28">
        <f t="shared" ref="I14:I33" si="2">IF(C14=0, "-", IF(G14/C14&lt;10, G14/C14*100, "&gt;999"))</f>
        <v>87.755102040816325</v>
      </c>
      <c r="J14" s="29">
        <f t="shared" ref="J14:J33" si="3">IF(E14=0, "-", IF(H14/E14&lt;10, H14/E14*100, "&gt;999"))</f>
        <v>135.39603960396042</v>
      </c>
    </row>
    <row r="15" spans="1:10" x14ac:dyDescent="0.2">
      <c r="A15" s="7" t="s">
        <v>113</v>
      </c>
      <c r="B15" s="65">
        <v>972</v>
      </c>
      <c r="C15" s="66">
        <v>721</v>
      </c>
      <c r="D15" s="65">
        <v>5480</v>
      </c>
      <c r="E15" s="66">
        <v>3885</v>
      </c>
      <c r="F15" s="67"/>
      <c r="G15" s="65">
        <f t="shared" si="0"/>
        <v>251</v>
      </c>
      <c r="H15" s="66">
        <f t="shared" si="1"/>
        <v>1595</v>
      </c>
      <c r="I15" s="28">
        <f t="shared" si="2"/>
        <v>34.812760055478506</v>
      </c>
      <c r="J15" s="29">
        <f t="shared" si="3"/>
        <v>41.055341055341053</v>
      </c>
    </row>
    <row r="16" spans="1:10" x14ac:dyDescent="0.2">
      <c r="A16" s="7" t="s">
        <v>114</v>
      </c>
      <c r="B16" s="65">
        <v>2581</v>
      </c>
      <c r="C16" s="66">
        <v>2782</v>
      </c>
      <c r="D16" s="65">
        <v>12026</v>
      </c>
      <c r="E16" s="66">
        <v>11691</v>
      </c>
      <c r="F16" s="67"/>
      <c r="G16" s="65">
        <f t="shared" si="0"/>
        <v>-201</v>
      </c>
      <c r="H16" s="66">
        <f t="shared" si="1"/>
        <v>335</v>
      </c>
      <c r="I16" s="28">
        <f t="shared" si="2"/>
        <v>-7.225017972681524</v>
      </c>
      <c r="J16" s="29">
        <f t="shared" si="3"/>
        <v>2.8654520571379694</v>
      </c>
    </row>
    <row r="17" spans="1:10" x14ac:dyDescent="0.2">
      <c r="A17" s="7" t="s">
        <v>115</v>
      </c>
      <c r="B17" s="65">
        <v>579</v>
      </c>
      <c r="C17" s="66">
        <v>721</v>
      </c>
      <c r="D17" s="65">
        <v>2644</v>
      </c>
      <c r="E17" s="66">
        <v>2555</v>
      </c>
      <c r="F17" s="67"/>
      <c r="G17" s="65">
        <f t="shared" si="0"/>
        <v>-142</v>
      </c>
      <c r="H17" s="66">
        <f t="shared" si="1"/>
        <v>89</v>
      </c>
      <c r="I17" s="28">
        <f t="shared" si="2"/>
        <v>-19.694868238557557</v>
      </c>
      <c r="J17" s="29">
        <f t="shared" si="3"/>
        <v>3.4833659491193734</v>
      </c>
    </row>
    <row r="18" spans="1:10" x14ac:dyDescent="0.2">
      <c r="A18" s="7" t="s">
        <v>116</v>
      </c>
      <c r="B18" s="65">
        <v>94</v>
      </c>
      <c r="C18" s="66">
        <v>123</v>
      </c>
      <c r="D18" s="65">
        <v>451</v>
      </c>
      <c r="E18" s="66">
        <v>358</v>
      </c>
      <c r="F18" s="67"/>
      <c r="G18" s="65">
        <f t="shared" si="0"/>
        <v>-29</v>
      </c>
      <c r="H18" s="66">
        <f t="shared" si="1"/>
        <v>93</v>
      </c>
      <c r="I18" s="28">
        <f t="shared" si="2"/>
        <v>-23.577235772357724</v>
      </c>
      <c r="J18" s="29">
        <f t="shared" si="3"/>
        <v>25.977653631284912</v>
      </c>
    </row>
    <row r="19" spans="1:10" x14ac:dyDescent="0.2">
      <c r="A19" s="7" t="s">
        <v>117</v>
      </c>
      <c r="B19" s="65">
        <v>16</v>
      </c>
      <c r="C19" s="66">
        <v>18</v>
      </c>
      <c r="D19" s="65">
        <v>56</v>
      </c>
      <c r="E19" s="66">
        <v>67</v>
      </c>
      <c r="F19" s="67"/>
      <c r="G19" s="65">
        <f t="shared" si="0"/>
        <v>-2</v>
      </c>
      <c r="H19" s="66">
        <f t="shared" si="1"/>
        <v>-11</v>
      </c>
      <c r="I19" s="28">
        <f t="shared" si="2"/>
        <v>-11.111111111111111</v>
      </c>
      <c r="J19" s="29">
        <f t="shared" si="3"/>
        <v>-16.417910447761194</v>
      </c>
    </row>
    <row r="20" spans="1:10" x14ac:dyDescent="0.2">
      <c r="A20" s="7" t="s">
        <v>118</v>
      </c>
      <c r="B20" s="65">
        <v>216</v>
      </c>
      <c r="C20" s="66">
        <v>133</v>
      </c>
      <c r="D20" s="65">
        <v>1288</v>
      </c>
      <c r="E20" s="66">
        <v>631</v>
      </c>
      <c r="F20" s="67"/>
      <c r="G20" s="65">
        <f t="shared" si="0"/>
        <v>83</v>
      </c>
      <c r="H20" s="66">
        <f t="shared" si="1"/>
        <v>657</v>
      </c>
      <c r="I20" s="28">
        <f t="shared" si="2"/>
        <v>62.406015037593988</v>
      </c>
      <c r="J20" s="29">
        <f t="shared" si="3"/>
        <v>104.12044374009508</v>
      </c>
    </row>
    <row r="21" spans="1:10" x14ac:dyDescent="0.2">
      <c r="A21" s="7" t="s">
        <v>119</v>
      </c>
      <c r="B21" s="65">
        <v>222</v>
      </c>
      <c r="C21" s="66">
        <v>247</v>
      </c>
      <c r="D21" s="65">
        <v>996</v>
      </c>
      <c r="E21" s="66">
        <v>972</v>
      </c>
      <c r="F21" s="67"/>
      <c r="G21" s="65">
        <f t="shared" si="0"/>
        <v>-25</v>
      </c>
      <c r="H21" s="66">
        <f t="shared" si="1"/>
        <v>24</v>
      </c>
      <c r="I21" s="28">
        <f t="shared" si="2"/>
        <v>-10.121457489878543</v>
      </c>
      <c r="J21" s="29">
        <f t="shared" si="3"/>
        <v>2.4691358024691357</v>
      </c>
    </row>
    <row r="22" spans="1:10" x14ac:dyDescent="0.2">
      <c r="A22" s="142" t="s">
        <v>121</v>
      </c>
      <c r="B22" s="143">
        <v>1294</v>
      </c>
      <c r="C22" s="144">
        <v>562</v>
      </c>
      <c r="D22" s="143">
        <v>6794</v>
      </c>
      <c r="E22" s="144">
        <v>2609</v>
      </c>
      <c r="F22" s="145"/>
      <c r="G22" s="143">
        <f t="shared" si="0"/>
        <v>732</v>
      </c>
      <c r="H22" s="144">
        <f t="shared" si="1"/>
        <v>4185</v>
      </c>
      <c r="I22" s="146">
        <f t="shared" si="2"/>
        <v>130.2491103202847</v>
      </c>
      <c r="J22" s="147">
        <f t="shared" si="3"/>
        <v>160.4062859333078</v>
      </c>
    </row>
    <row r="23" spans="1:10" x14ac:dyDescent="0.2">
      <c r="A23" s="7" t="s">
        <v>122</v>
      </c>
      <c r="B23" s="65">
        <v>3355</v>
      </c>
      <c r="C23" s="66">
        <v>2893</v>
      </c>
      <c r="D23" s="65">
        <v>17702</v>
      </c>
      <c r="E23" s="66">
        <v>11068</v>
      </c>
      <c r="F23" s="67"/>
      <c r="G23" s="65">
        <f t="shared" si="0"/>
        <v>462</v>
      </c>
      <c r="H23" s="66">
        <f t="shared" si="1"/>
        <v>6634</v>
      </c>
      <c r="I23" s="28">
        <f t="shared" si="2"/>
        <v>15.96958174904943</v>
      </c>
      <c r="J23" s="29">
        <f t="shared" si="3"/>
        <v>59.938561619082044</v>
      </c>
    </row>
    <row r="24" spans="1:10" x14ac:dyDescent="0.2">
      <c r="A24" s="7" t="s">
        <v>123</v>
      </c>
      <c r="B24" s="65">
        <v>3296</v>
      </c>
      <c r="C24" s="66">
        <v>4315</v>
      </c>
      <c r="D24" s="65">
        <v>19036</v>
      </c>
      <c r="E24" s="66">
        <v>16273</v>
      </c>
      <c r="F24" s="67"/>
      <c r="G24" s="65">
        <f t="shared" si="0"/>
        <v>-1019</v>
      </c>
      <c r="H24" s="66">
        <f t="shared" si="1"/>
        <v>2763</v>
      </c>
      <c r="I24" s="28">
        <f t="shared" si="2"/>
        <v>-23.615295480880651</v>
      </c>
      <c r="J24" s="29">
        <f t="shared" si="3"/>
        <v>16.979045043937809</v>
      </c>
    </row>
    <row r="25" spans="1:10" x14ac:dyDescent="0.2">
      <c r="A25" s="7" t="s">
        <v>124</v>
      </c>
      <c r="B25" s="65">
        <v>3431</v>
      </c>
      <c r="C25" s="66">
        <v>3010</v>
      </c>
      <c r="D25" s="65">
        <v>14628</v>
      </c>
      <c r="E25" s="66">
        <v>10365</v>
      </c>
      <c r="F25" s="67"/>
      <c r="G25" s="65">
        <f t="shared" si="0"/>
        <v>421</v>
      </c>
      <c r="H25" s="66">
        <f t="shared" si="1"/>
        <v>4263</v>
      </c>
      <c r="I25" s="28">
        <f t="shared" si="2"/>
        <v>13.986710963455149</v>
      </c>
      <c r="J25" s="29">
        <f t="shared" si="3"/>
        <v>41.128798842257595</v>
      </c>
    </row>
    <row r="26" spans="1:10" x14ac:dyDescent="0.2">
      <c r="A26" s="7" t="s">
        <v>125</v>
      </c>
      <c r="B26" s="65">
        <v>443</v>
      </c>
      <c r="C26" s="66">
        <v>549</v>
      </c>
      <c r="D26" s="65">
        <v>3656</v>
      </c>
      <c r="E26" s="66">
        <v>2348</v>
      </c>
      <c r="F26" s="67"/>
      <c r="G26" s="65">
        <f t="shared" si="0"/>
        <v>-106</v>
      </c>
      <c r="H26" s="66">
        <f t="shared" si="1"/>
        <v>1308</v>
      </c>
      <c r="I26" s="28">
        <f t="shared" si="2"/>
        <v>-19.307832422586522</v>
      </c>
      <c r="J26" s="29">
        <f t="shared" si="3"/>
        <v>55.706984667802381</v>
      </c>
    </row>
    <row r="27" spans="1:10" x14ac:dyDescent="0.2">
      <c r="A27" s="142" t="s">
        <v>128</v>
      </c>
      <c r="B27" s="143">
        <v>74</v>
      </c>
      <c r="C27" s="144">
        <v>52</v>
      </c>
      <c r="D27" s="143">
        <v>326</v>
      </c>
      <c r="E27" s="144">
        <v>224</v>
      </c>
      <c r="F27" s="145"/>
      <c r="G27" s="143">
        <f t="shared" si="0"/>
        <v>22</v>
      </c>
      <c r="H27" s="144">
        <f t="shared" si="1"/>
        <v>102</v>
      </c>
      <c r="I27" s="146">
        <f t="shared" si="2"/>
        <v>42.307692307692307</v>
      </c>
      <c r="J27" s="147">
        <f t="shared" si="3"/>
        <v>45.535714285714285</v>
      </c>
    </row>
    <row r="28" spans="1:10" x14ac:dyDescent="0.2">
      <c r="A28" s="7" t="s">
        <v>129</v>
      </c>
      <c r="B28" s="65">
        <v>4</v>
      </c>
      <c r="C28" s="66">
        <v>18</v>
      </c>
      <c r="D28" s="65">
        <v>27</v>
      </c>
      <c r="E28" s="66">
        <v>69</v>
      </c>
      <c r="F28" s="67"/>
      <c r="G28" s="65">
        <f t="shared" si="0"/>
        <v>-14</v>
      </c>
      <c r="H28" s="66">
        <f t="shared" si="1"/>
        <v>-42</v>
      </c>
      <c r="I28" s="28">
        <f t="shared" si="2"/>
        <v>-77.777777777777786</v>
      </c>
      <c r="J28" s="29">
        <f t="shared" si="3"/>
        <v>-60.869565217391312</v>
      </c>
    </row>
    <row r="29" spans="1:10" x14ac:dyDescent="0.2">
      <c r="A29" s="7" t="s">
        <v>130</v>
      </c>
      <c r="B29" s="65">
        <v>38</v>
      </c>
      <c r="C29" s="66">
        <v>70</v>
      </c>
      <c r="D29" s="65">
        <v>140</v>
      </c>
      <c r="E29" s="66">
        <v>187</v>
      </c>
      <c r="F29" s="67"/>
      <c r="G29" s="65">
        <f t="shared" si="0"/>
        <v>-32</v>
      </c>
      <c r="H29" s="66">
        <f t="shared" si="1"/>
        <v>-47</v>
      </c>
      <c r="I29" s="28">
        <f t="shared" si="2"/>
        <v>-45.714285714285715</v>
      </c>
      <c r="J29" s="29">
        <f t="shared" si="3"/>
        <v>-25.133689839572192</v>
      </c>
    </row>
    <row r="30" spans="1:10" x14ac:dyDescent="0.2">
      <c r="A30" s="7" t="s">
        <v>131</v>
      </c>
      <c r="B30" s="65">
        <v>556</v>
      </c>
      <c r="C30" s="66">
        <v>527</v>
      </c>
      <c r="D30" s="65">
        <v>2450</v>
      </c>
      <c r="E30" s="66">
        <v>1520</v>
      </c>
      <c r="F30" s="67"/>
      <c r="G30" s="65">
        <f t="shared" si="0"/>
        <v>29</v>
      </c>
      <c r="H30" s="66">
        <f t="shared" si="1"/>
        <v>930</v>
      </c>
      <c r="I30" s="28">
        <f t="shared" si="2"/>
        <v>5.5028462998102468</v>
      </c>
      <c r="J30" s="29">
        <f t="shared" si="3"/>
        <v>61.184210526315788</v>
      </c>
    </row>
    <row r="31" spans="1:10" x14ac:dyDescent="0.2">
      <c r="A31" s="7" t="s">
        <v>132</v>
      </c>
      <c r="B31" s="65">
        <v>857</v>
      </c>
      <c r="C31" s="66">
        <v>1191</v>
      </c>
      <c r="D31" s="65">
        <v>3789</v>
      </c>
      <c r="E31" s="66">
        <v>3565</v>
      </c>
      <c r="F31" s="67"/>
      <c r="G31" s="65">
        <f t="shared" si="0"/>
        <v>-334</v>
      </c>
      <c r="H31" s="66">
        <f t="shared" si="1"/>
        <v>224</v>
      </c>
      <c r="I31" s="28">
        <f t="shared" si="2"/>
        <v>-28.043660789252726</v>
      </c>
      <c r="J31" s="29">
        <f t="shared" si="3"/>
        <v>6.2833099579242644</v>
      </c>
    </row>
    <row r="32" spans="1:10" x14ac:dyDescent="0.2">
      <c r="A32" s="7" t="s">
        <v>133</v>
      </c>
      <c r="B32" s="65">
        <v>5884</v>
      </c>
      <c r="C32" s="66">
        <v>5542</v>
      </c>
      <c r="D32" s="65">
        <v>25840</v>
      </c>
      <c r="E32" s="66">
        <v>19117</v>
      </c>
      <c r="F32" s="67"/>
      <c r="G32" s="65">
        <f t="shared" si="0"/>
        <v>342</v>
      </c>
      <c r="H32" s="66">
        <f t="shared" si="1"/>
        <v>6723</v>
      </c>
      <c r="I32" s="28">
        <f t="shared" si="2"/>
        <v>6.171057380007217</v>
      </c>
      <c r="J32" s="29">
        <f t="shared" si="3"/>
        <v>35.167651828215725</v>
      </c>
    </row>
    <row r="33" spans="1:10" x14ac:dyDescent="0.2">
      <c r="A33" s="142" t="s">
        <v>127</v>
      </c>
      <c r="B33" s="143">
        <v>1225</v>
      </c>
      <c r="C33" s="144">
        <v>1062</v>
      </c>
      <c r="D33" s="143">
        <v>4569</v>
      </c>
      <c r="E33" s="144">
        <v>3850</v>
      </c>
      <c r="F33" s="145"/>
      <c r="G33" s="143">
        <f t="shared" si="0"/>
        <v>163</v>
      </c>
      <c r="H33" s="144">
        <f t="shared" si="1"/>
        <v>719</v>
      </c>
      <c r="I33" s="146">
        <f t="shared" si="2"/>
        <v>15.34839924670433</v>
      </c>
      <c r="J33" s="147">
        <f t="shared" si="3"/>
        <v>18.675324675324674</v>
      </c>
    </row>
    <row r="34" spans="1:10" s="43" customFormat="1" x14ac:dyDescent="0.2">
      <c r="A34" s="27" t="s">
        <v>0</v>
      </c>
      <c r="B34" s="71">
        <f>SUM(B14:B33)</f>
        <v>25321</v>
      </c>
      <c r="C34" s="72">
        <f>SUM(C14:C33)</f>
        <v>24634</v>
      </c>
      <c r="D34" s="71">
        <f>SUM(D14:D33)</f>
        <v>122849</v>
      </c>
      <c r="E34" s="72">
        <f>SUM(E14:E33)</f>
        <v>91758</v>
      </c>
      <c r="F34" s="73"/>
      <c r="G34" s="71">
        <f t="shared" si="0"/>
        <v>687</v>
      </c>
      <c r="H34" s="72">
        <f t="shared" si="1"/>
        <v>31091</v>
      </c>
      <c r="I34" s="44">
        <f>IF(C34=0, 0, G34/C34*100)</f>
        <v>2.7888284484858326</v>
      </c>
      <c r="J34" s="45">
        <f>IF(E34=0, 0, H34/E34*100)</f>
        <v>33.883694064822684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111</v>
      </c>
      <c r="B39" s="30">
        <f>$B$7/$B$11*100</f>
        <v>19.209351921330121</v>
      </c>
      <c r="C39" s="31">
        <f>$C$7/$C$11*100</f>
        <v>19.659819761305513</v>
      </c>
      <c r="D39" s="30">
        <f>$D$7/$D$11*100</f>
        <v>19.44826575714902</v>
      </c>
      <c r="E39" s="31">
        <f>$E$7/$E$11*100</f>
        <v>22.410035092308028</v>
      </c>
      <c r="F39" s="32"/>
      <c r="G39" s="30">
        <f>B39-C39</f>
        <v>-0.45046783997539208</v>
      </c>
      <c r="H39" s="31">
        <f>D39-E39</f>
        <v>-2.9617693351590084</v>
      </c>
    </row>
    <row r="40" spans="1:10" x14ac:dyDescent="0.2">
      <c r="A40" s="7" t="s">
        <v>120</v>
      </c>
      <c r="B40" s="30">
        <f>$B$8/$B$11*100</f>
        <v>46.676671537459022</v>
      </c>
      <c r="C40" s="31">
        <f>$C$8/$C$11*100</f>
        <v>45.98928310465211</v>
      </c>
      <c r="D40" s="30">
        <f>$D$8/$D$11*100</f>
        <v>50.318683912770965</v>
      </c>
      <c r="E40" s="31">
        <f>$E$8/$E$11*100</f>
        <v>46.495128490158891</v>
      </c>
      <c r="F40" s="32"/>
      <c r="G40" s="30">
        <f>B40-C40</f>
        <v>0.68738843280691242</v>
      </c>
      <c r="H40" s="31">
        <f>D40-E40</f>
        <v>3.823555422612074</v>
      </c>
    </row>
    <row r="41" spans="1:10" x14ac:dyDescent="0.2">
      <c r="A41" s="7" t="s">
        <v>126</v>
      </c>
      <c r="B41" s="30">
        <f>$B$9/$B$11*100</f>
        <v>29.276094940958096</v>
      </c>
      <c r="C41" s="31">
        <f>$C$9/$C$11*100</f>
        <v>30.039782414548998</v>
      </c>
      <c r="D41" s="30">
        <f>$D$9/$D$11*100</f>
        <v>26.513850336592075</v>
      </c>
      <c r="E41" s="31">
        <f>$E$9/$E$11*100</f>
        <v>26.899016979445932</v>
      </c>
      <c r="F41" s="32"/>
      <c r="G41" s="30">
        <f>B41-C41</f>
        <v>-0.7636874735909025</v>
      </c>
      <c r="H41" s="31">
        <f>D41-E41</f>
        <v>-0.38516664285385716</v>
      </c>
    </row>
    <row r="42" spans="1:10" x14ac:dyDescent="0.2">
      <c r="A42" s="7" t="s">
        <v>127</v>
      </c>
      <c r="B42" s="30">
        <f>$B$10/$B$11*100</f>
        <v>4.8378816002527545</v>
      </c>
      <c r="C42" s="31">
        <f>$C$10/$C$11*100</f>
        <v>4.311114719493383</v>
      </c>
      <c r="D42" s="30">
        <f>$D$10/$D$11*100</f>
        <v>3.7191999934879405</v>
      </c>
      <c r="E42" s="31">
        <f>$E$10/$E$11*100</f>
        <v>4.1958194380871419</v>
      </c>
      <c r="F42" s="32"/>
      <c r="G42" s="30">
        <f>B42-C42</f>
        <v>0.5267668807593715</v>
      </c>
      <c r="H42" s="31">
        <f>D42-E42</f>
        <v>-0.47661944459920136</v>
      </c>
    </row>
    <row r="43" spans="1:10" s="43" customFormat="1" x14ac:dyDescent="0.2">
      <c r="A43" s="27" t="s">
        <v>0</v>
      </c>
      <c r="B43" s="46">
        <f>SUM(B39:B42)</f>
        <v>100</v>
      </c>
      <c r="C43" s="47">
        <f>SUM(C39:C42)</f>
        <v>100</v>
      </c>
      <c r="D43" s="46">
        <f>SUM(D39:D42)</f>
        <v>100</v>
      </c>
      <c r="E43" s="47">
        <f>SUM(E39:E42)</f>
        <v>99.999999999999986</v>
      </c>
      <c r="F43" s="48"/>
      <c r="G43" s="46">
        <f>B43-C43</f>
        <v>0</v>
      </c>
      <c r="H43" s="47">
        <f>D43-E43</f>
        <v>0</v>
      </c>
    </row>
    <row r="45" spans="1:10" x14ac:dyDescent="0.2">
      <c r="A45" s="3"/>
      <c r="B45" s="196" t="s">
        <v>1</v>
      </c>
      <c r="C45" s="197"/>
      <c r="D45" s="196" t="s">
        <v>2</v>
      </c>
      <c r="E45" s="197"/>
      <c r="F45" s="59"/>
      <c r="G45" s="196" t="s">
        <v>9</v>
      </c>
      <c r="H45" s="197"/>
    </row>
    <row r="46" spans="1:10" x14ac:dyDescent="0.2">
      <c r="A46" s="7" t="s">
        <v>112</v>
      </c>
      <c r="B46" s="30">
        <f>$B$14/$B$34*100</f>
        <v>0.72666956281347506</v>
      </c>
      <c r="C46" s="31">
        <f>$C$14/$C$34*100</f>
        <v>0.39782414548997319</v>
      </c>
      <c r="D46" s="30">
        <f>$D$14/$D$34*100</f>
        <v>0.77412107546662978</v>
      </c>
      <c r="E46" s="31">
        <f>$E$14/$E$34*100</f>
        <v>0.44028858519148195</v>
      </c>
      <c r="F46" s="32"/>
      <c r="G46" s="30">
        <f t="shared" ref="G46:G66" si="4">B46-C46</f>
        <v>0.32884541732350187</v>
      </c>
      <c r="H46" s="31">
        <f t="shared" ref="H46:H66" si="5">D46-E46</f>
        <v>0.33383249027514783</v>
      </c>
    </row>
    <row r="47" spans="1:10" x14ac:dyDescent="0.2">
      <c r="A47" s="7" t="s">
        <v>113</v>
      </c>
      <c r="B47" s="30">
        <f>$B$15/$B$34*100</f>
        <v>3.8387109513842264</v>
      </c>
      <c r="C47" s="31">
        <f>$C$15/$C$34*100</f>
        <v>2.9268490703905172</v>
      </c>
      <c r="D47" s="30">
        <f>$D$15/$D$34*100</f>
        <v>4.4607607713534501</v>
      </c>
      <c r="E47" s="31">
        <f>$E$15/$E$34*100</f>
        <v>4.2339632511606622</v>
      </c>
      <c r="F47" s="32"/>
      <c r="G47" s="30">
        <f t="shared" si="4"/>
        <v>0.91186188099370913</v>
      </c>
      <c r="H47" s="31">
        <f t="shared" si="5"/>
        <v>0.22679752019278787</v>
      </c>
    </row>
    <row r="48" spans="1:10" x14ac:dyDescent="0.2">
      <c r="A48" s="7" t="s">
        <v>114</v>
      </c>
      <c r="B48" s="30">
        <f>$B$16/$B$34*100</f>
        <v>10.193120334899886</v>
      </c>
      <c r="C48" s="31">
        <f>$C$16/$C$34*100</f>
        <v>11.293334415848015</v>
      </c>
      <c r="D48" s="30">
        <f>$D$16/$D$34*100</f>
        <v>9.7892534737767498</v>
      </c>
      <c r="E48" s="31">
        <f>$E$16/$E$34*100</f>
        <v>12.741123389786177</v>
      </c>
      <c r="F48" s="32"/>
      <c r="G48" s="30">
        <f t="shared" si="4"/>
        <v>-1.1002140809481293</v>
      </c>
      <c r="H48" s="31">
        <f t="shared" si="5"/>
        <v>-2.9518699160094268</v>
      </c>
    </row>
    <row r="49" spans="1:8" x14ac:dyDescent="0.2">
      <c r="A49" s="7" t="s">
        <v>115</v>
      </c>
      <c r="B49" s="30">
        <f>$B$17/$B$34*100</f>
        <v>2.2866395482010979</v>
      </c>
      <c r="C49" s="31">
        <f>$C$17/$C$34*100</f>
        <v>2.9268490703905172</v>
      </c>
      <c r="D49" s="30">
        <f>$D$17/$D$34*100</f>
        <v>2.1522356714340369</v>
      </c>
      <c r="E49" s="31">
        <f>$E$17/$E$34*100</f>
        <v>2.7844983543669217</v>
      </c>
      <c r="F49" s="32"/>
      <c r="G49" s="30">
        <f t="shared" si="4"/>
        <v>-0.64020952218941929</v>
      </c>
      <c r="H49" s="31">
        <f t="shared" si="5"/>
        <v>-0.63226268293288479</v>
      </c>
    </row>
    <row r="50" spans="1:8" x14ac:dyDescent="0.2">
      <c r="A50" s="7" t="s">
        <v>116</v>
      </c>
      <c r="B50" s="30">
        <f>$B$18/$B$34*100</f>
        <v>0.37123336361123177</v>
      </c>
      <c r="C50" s="31">
        <f>$C$18/$C$34*100</f>
        <v>0.49930989689047661</v>
      </c>
      <c r="D50" s="30">
        <f>$D$18/$D$34*100</f>
        <v>0.36711735545262886</v>
      </c>
      <c r="E50" s="31">
        <f>$E$18/$E$34*100</f>
        <v>0.39015671658057061</v>
      </c>
      <c r="F50" s="32"/>
      <c r="G50" s="30">
        <f t="shared" si="4"/>
        <v>-0.12807653327924484</v>
      </c>
      <c r="H50" s="31">
        <f t="shared" si="5"/>
        <v>-2.3039361127941749E-2</v>
      </c>
    </row>
    <row r="51" spans="1:8" x14ac:dyDescent="0.2">
      <c r="A51" s="7" t="s">
        <v>117</v>
      </c>
      <c r="B51" s="30">
        <f>$B$19/$B$34*100</f>
        <v>6.318865763595434E-2</v>
      </c>
      <c r="C51" s="31">
        <f>$C$19/$C$34*100</f>
        <v>7.3069741008362429E-2</v>
      </c>
      <c r="D51" s="30">
        <f>$D$19/$D$34*100</f>
        <v>4.5584416641568107E-2</v>
      </c>
      <c r="E51" s="31">
        <f>$E$19/$E$34*100</f>
        <v>7.3018156455022992E-2</v>
      </c>
      <c r="F51" s="32"/>
      <c r="G51" s="30">
        <f t="shared" si="4"/>
        <v>-9.8810833724080893E-3</v>
      </c>
      <c r="H51" s="31">
        <f t="shared" si="5"/>
        <v>-2.7433739813454885E-2</v>
      </c>
    </row>
    <row r="52" spans="1:8" x14ac:dyDescent="0.2">
      <c r="A52" s="7" t="s">
        <v>118</v>
      </c>
      <c r="B52" s="30">
        <f>$B$20/$B$34*100</f>
        <v>0.85304687808538371</v>
      </c>
      <c r="C52" s="31">
        <f>$C$20/$C$34*100</f>
        <v>0.53990419745067797</v>
      </c>
      <c r="D52" s="30">
        <f>$D$20/$D$34*100</f>
        <v>1.0484415827560665</v>
      </c>
      <c r="E52" s="31">
        <f>$E$20/$E$34*100</f>
        <v>0.68767845855402254</v>
      </c>
      <c r="F52" s="32"/>
      <c r="G52" s="30">
        <f t="shared" si="4"/>
        <v>0.31314268063470574</v>
      </c>
      <c r="H52" s="31">
        <f t="shared" si="5"/>
        <v>0.36076312420204393</v>
      </c>
    </row>
    <row r="53" spans="1:8" x14ac:dyDescent="0.2">
      <c r="A53" s="7" t="s">
        <v>119</v>
      </c>
      <c r="B53" s="30">
        <f>$B$21/$B$34*100</f>
        <v>0.87674262469886655</v>
      </c>
      <c r="C53" s="31">
        <f>$C$21/$C$34*100</f>
        <v>1.0026792238369733</v>
      </c>
      <c r="D53" s="30">
        <f>$D$21/$D$34*100</f>
        <v>0.81075141026788977</v>
      </c>
      <c r="E53" s="31">
        <f>$E$21/$E$34*100</f>
        <v>1.0593081802131694</v>
      </c>
      <c r="F53" s="32"/>
      <c r="G53" s="30">
        <f t="shared" si="4"/>
        <v>-0.12593659913810673</v>
      </c>
      <c r="H53" s="31">
        <f t="shared" si="5"/>
        <v>-0.24855676994527964</v>
      </c>
    </row>
    <row r="54" spans="1:8" x14ac:dyDescent="0.2">
      <c r="A54" s="142" t="s">
        <v>121</v>
      </c>
      <c r="B54" s="148">
        <f>$B$22/$B$34*100</f>
        <v>5.1103826863078083</v>
      </c>
      <c r="C54" s="149">
        <f>$C$22/$C$34*100</f>
        <v>2.2813996914833155</v>
      </c>
      <c r="D54" s="148">
        <f>$D$22/$D$34*100</f>
        <v>5.5303665475502441</v>
      </c>
      <c r="E54" s="149">
        <f>$E$22/$E$34*100</f>
        <v>2.8433488088232086</v>
      </c>
      <c r="F54" s="150"/>
      <c r="G54" s="148">
        <f t="shared" si="4"/>
        <v>2.8289829948244929</v>
      </c>
      <c r="H54" s="149">
        <f t="shared" si="5"/>
        <v>2.6870177387270355</v>
      </c>
    </row>
    <row r="55" spans="1:8" x14ac:dyDescent="0.2">
      <c r="A55" s="7" t="s">
        <v>122</v>
      </c>
      <c r="B55" s="30">
        <f>$B$23/$B$34*100</f>
        <v>13.249871648039177</v>
      </c>
      <c r="C55" s="31">
        <f>$C$23/$C$34*100</f>
        <v>11.743931152066251</v>
      </c>
      <c r="D55" s="30">
        <f>$D$23/$D$34*100</f>
        <v>14.409559703375688</v>
      </c>
      <c r="E55" s="31">
        <f>$E$23/$E$34*100</f>
        <v>12.062163517077531</v>
      </c>
      <c r="F55" s="32"/>
      <c r="G55" s="30">
        <f t="shared" si="4"/>
        <v>1.5059404959729257</v>
      </c>
      <c r="H55" s="31">
        <f t="shared" si="5"/>
        <v>2.3473961862981572</v>
      </c>
    </row>
    <row r="56" spans="1:8" x14ac:dyDescent="0.2">
      <c r="A56" s="7" t="s">
        <v>123</v>
      </c>
      <c r="B56" s="30">
        <f>$B$24/$B$34*100</f>
        <v>13.016863473006596</v>
      </c>
      <c r="C56" s="31">
        <f>$C$24/$C$34*100</f>
        <v>17.516440691726881</v>
      </c>
      <c r="D56" s="30">
        <f>$D$24/$D$34*100</f>
        <v>15.495445628373044</v>
      </c>
      <c r="E56" s="31">
        <f>$E$24/$E$34*100</f>
        <v>17.734693432725212</v>
      </c>
      <c r="F56" s="32"/>
      <c r="G56" s="30">
        <f t="shared" si="4"/>
        <v>-4.4995772187202849</v>
      </c>
      <c r="H56" s="31">
        <f t="shared" si="5"/>
        <v>-2.2392478043521677</v>
      </c>
    </row>
    <row r="57" spans="1:8" x14ac:dyDescent="0.2">
      <c r="A57" s="7" t="s">
        <v>124</v>
      </c>
      <c r="B57" s="30">
        <f>$B$25/$B$34*100</f>
        <v>13.55001777180996</v>
      </c>
      <c r="C57" s="31">
        <f>$C$25/$C$34*100</f>
        <v>12.218884468620605</v>
      </c>
      <c r="D57" s="30">
        <f>$D$25/$D$34*100</f>
        <v>11.907300832729611</v>
      </c>
      <c r="E57" s="31">
        <f>$E$25/$E$34*100</f>
        <v>11.296017785915124</v>
      </c>
      <c r="F57" s="32"/>
      <c r="G57" s="30">
        <f t="shared" si="4"/>
        <v>1.3311333031893557</v>
      </c>
      <c r="H57" s="31">
        <f t="shared" si="5"/>
        <v>0.61128304681448675</v>
      </c>
    </row>
    <row r="58" spans="1:8" x14ac:dyDescent="0.2">
      <c r="A58" s="7" t="s">
        <v>125</v>
      </c>
      <c r="B58" s="30">
        <f>$B$26/$B$34*100</f>
        <v>1.7495359582954859</v>
      </c>
      <c r="C58" s="31">
        <f>$C$26/$C$34*100</f>
        <v>2.228627100755054</v>
      </c>
      <c r="D58" s="30">
        <f>$D$26/$D$34*100</f>
        <v>2.9760112007423749</v>
      </c>
      <c r="E58" s="31">
        <f>$E$26/$E$34*100</f>
        <v>2.558904945617821</v>
      </c>
      <c r="F58" s="32"/>
      <c r="G58" s="30">
        <f t="shared" si="4"/>
        <v>-0.47909114245956808</v>
      </c>
      <c r="H58" s="31">
        <f t="shared" si="5"/>
        <v>0.4171062551245539</v>
      </c>
    </row>
    <row r="59" spans="1:8" x14ac:dyDescent="0.2">
      <c r="A59" s="142" t="s">
        <v>128</v>
      </c>
      <c r="B59" s="148">
        <f>$B$27/$B$34*100</f>
        <v>0.29224754156628885</v>
      </c>
      <c r="C59" s="149">
        <f>$C$27/$C$34*100</f>
        <v>0.21109036291304703</v>
      </c>
      <c r="D59" s="148">
        <f>$D$27/$D$34*100</f>
        <v>0.26536642544912864</v>
      </c>
      <c r="E59" s="149">
        <f>$E$27/$E$34*100</f>
        <v>0.24412040367052462</v>
      </c>
      <c r="F59" s="150"/>
      <c r="G59" s="148">
        <f t="shared" si="4"/>
        <v>8.1157178653241818E-2</v>
      </c>
      <c r="H59" s="149">
        <f t="shared" si="5"/>
        <v>2.1246021778604018E-2</v>
      </c>
    </row>
    <row r="60" spans="1:8" x14ac:dyDescent="0.2">
      <c r="A60" s="7" t="s">
        <v>129</v>
      </c>
      <c r="B60" s="30">
        <f>$B$28/$B$34*100</f>
        <v>1.5797164408988585E-2</v>
      </c>
      <c r="C60" s="31">
        <f>$C$28/$C$34*100</f>
        <v>7.3069741008362429E-2</v>
      </c>
      <c r="D60" s="30">
        <f>$D$28/$D$34*100</f>
        <v>2.1978200880756048E-2</v>
      </c>
      <c r="E60" s="31">
        <f>$E$28/$E$34*100</f>
        <v>7.5197802916366963E-2</v>
      </c>
      <c r="F60" s="32"/>
      <c r="G60" s="30">
        <f t="shared" si="4"/>
        <v>-5.7272576599373848E-2</v>
      </c>
      <c r="H60" s="31">
        <f t="shared" si="5"/>
        <v>-5.3219602035610915E-2</v>
      </c>
    </row>
    <row r="61" spans="1:8" x14ac:dyDescent="0.2">
      <c r="A61" s="7" t="s">
        <v>130</v>
      </c>
      <c r="B61" s="30">
        <f>$B$29/$B$34*100</f>
        <v>0.15007306188539157</v>
      </c>
      <c r="C61" s="31">
        <f>$C$29/$C$34*100</f>
        <v>0.28416010392140945</v>
      </c>
      <c r="D61" s="30">
        <f>$D$29/$D$34*100</f>
        <v>0.11396104160392026</v>
      </c>
      <c r="E61" s="31">
        <f>$E$29/$E$34*100</f>
        <v>0.20379694413566121</v>
      </c>
      <c r="F61" s="32"/>
      <c r="G61" s="30">
        <f t="shared" si="4"/>
        <v>-0.13408704203601787</v>
      </c>
      <c r="H61" s="31">
        <f t="shared" si="5"/>
        <v>-8.9835902531740952E-2</v>
      </c>
    </row>
    <row r="62" spans="1:8" x14ac:dyDescent="0.2">
      <c r="A62" s="7" t="s">
        <v>131</v>
      </c>
      <c r="B62" s="30">
        <f>$B$30/$B$34*100</f>
        <v>2.1958058528494138</v>
      </c>
      <c r="C62" s="31">
        <f>$C$30/$C$34*100</f>
        <v>2.1393196395226108</v>
      </c>
      <c r="D62" s="30">
        <f>$D$30/$D$34*100</f>
        <v>1.9943182280686045</v>
      </c>
      <c r="E62" s="31">
        <f>$E$30/$E$34*100</f>
        <v>1.656531310621417</v>
      </c>
      <c r="F62" s="32"/>
      <c r="G62" s="30">
        <f t="shared" si="4"/>
        <v>5.6486213326802925E-2</v>
      </c>
      <c r="H62" s="31">
        <f t="shared" si="5"/>
        <v>0.33778691744718747</v>
      </c>
    </row>
    <row r="63" spans="1:8" x14ac:dyDescent="0.2">
      <c r="A63" s="7" t="s">
        <v>132</v>
      </c>
      <c r="B63" s="30">
        <f>$B$31/$B$34*100</f>
        <v>3.3845424746258046</v>
      </c>
      <c r="C63" s="31">
        <f>$C$31/$C$34*100</f>
        <v>4.8347811967199803</v>
      </c>
      <c r="D63" s="30">
        <f>$D$31/$D$34*100</f>
        <v>3.0842741902660991</v>
      </c>
      <c r="E63" s="31">
        <f>$E$31/$E$34*100</f>
        <v>3.8852198173456269</v>
      </c>
      <c r="F63" s="32"/>
      <c r="G63" s="30">
        <f t="shared" si="4"/>
        <v>-1.4502387220941757</v>
      </c>
      <c r="H63" s="31">
        <f t="shared" si="5"/>
        <v>-0.80094562707952788</v>
      </c>
    </row>
    <row r="64" spans="1:8" x14ac:dyDescent="0.2">
      <c r="A64" s="7" t="s">
        <v>133</v>
      </c>
      <c r="B64" s="30">
        <f>$B$32/$B$34*100</f>
        <v>23.237628845622211</v>
      </c>
      <c r="C64" s="31">
        <f>$C$32/$C$34*100</f>
        <v>22.497361370463587</v>
      </c>
      <c r="D64" s="30">
        <f>$D$32/$D$34*100</f>
        <v>21.033952250323569</v>
      </c>
      <c r="E64" s="31">
        <f>$E$32/$E$34*100</f>
        <v>20.834150700756339</v>
      </c>
      <c r="F64" s="32"/>
      <c r="G64" s="30">
        <f t="shared" si="4"/>
        <v>0.74026747515862468</v>
      </c>
      <c r="H64" s="31">
        <f t="shared" si="5"/>
        <v>0.19980154956722984</v>
      </c>
    </row>
    <row r="65" spans="1:8" x14ac:dyDescent="0.2">
      <c r="A65" s="142" t="s">
        <v>127</v>
      </c>
      <c r="B65" s="148">
        <f>$B$33/$B$34*100</f>
        <v>4.8378816002527545</v>
      </c>
      <c r="C65" s="149">
        <f>$C$33/$C$34*100</f>
        <v>4.311114719493383</v>
      </c>
      <c r="D65" s="148">
        <f>$D$33/$D$34*100</f>
        <v>3.7191999934879405</v>
      </c>
      <c r="E65" s="149">
        <f>$E$33/$E$34*100</f>
        <v>4.1958194380871419</v>
      </c>
      <c r="F65" s="150"/>
      <c r="G65" s="148">
        <f t="shared" si="4"/>
        <v>0.5267668807593715</v>
      </c>
      <c r="H65" s="149">
        <f t="shared" si="5"/>
        <v>-0.47661944459920136</v>
      </c>
    </row>
    <row r="66" spans="1:8" s="43" customFormat="1" x14ac:dyDescent="0.2">
      <c r="A66" s="27" t="s">
        <v>0</v>
      </c>
      <c r="B66" s="46">
        <f>SUM(B46:B65)</f>
        <v>100</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5"/>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4</v>
      </c>
      <c r="C6" s="66">
        <v>0</v>
      </c>
      <c r="D6" s="65">
        <v>10</v>
      </c>
      <c r="E6" s="66">
        <v>5</v>
      </c>
      <c r="F6" s="67"/>
      <c r="G6" s="65">
        <f t="shared" ref="G6:G37" si="0">B6-C6</f>
        <v>4</v>
      </c>
      <c r="H6" s="66">
        <f t="shared" ref="H6:H37" si="1">D6-E6</f>
        <v>5</v>
      </c>
      <c r="I6" s="20" t="str">
        <f t="shared" ref="I6:I37" si="2">IF(C6=0, "-", IF(G6/C6&lt;10, G6/C6, "&gt;999%"))</f>
        <v>-</v>
      </c>
      <c r="J6" s="21">
        <f t="shared" ref="J6:J37" si="3">IF(E6=0, "-", IF(H6/E6&lt;10, H6/E6, "&gt;999%"))</f>
        <v>1</v>
      </c>
    </row>
    <row r="7" spans="1:10" x14ac:dyDescent="0.2">
      <c r="A7" s="7" t="s">
        <v>32</v>
      </c>
      <c r="B7" s="65">
        <v>1</v>
      </c>
      <c r="C7" s="66">
        <v>0</v>
      </c>
      <c r="D7" s="65">
        <v>2</v>
      </c>
      <c r="E7" s="66">
        <v>0</v>
      </c>
      <c r="F7" s="67"/>
      <c r="G7" s="65">
        <f t="shared" si="0"/>
        <v>1</v>
      </c>
      <c r="H7" s="66">
        <f t="shared" si="1"/>
        <v>2</v>
      </c>
      <c r="I7" s="20" t="str">
        <f t="shared" si="2"/>
        <v>-</v>
      </c>
      <c r="J7" s="21" t="str">
        <f t="shared" si="3"/>
        <v>-</v>
      </c>
    </row>
    <row r="8" spans="1:10" x14ac:dyDescent="0.2">
      <c r="A8" s="7" t="s">
        <v>33</v>
      </c>
      <c r="B8" s="65">
        <v>2</v>
      </c>
      <c r="C8" s="66">
        <v>0</v>
      </c>
      <c r="D8" s="65">
        <v>15</v>
      </c>
      <c r="E8" s="66">
        <v>2</v>
      </c>
      <c r="F8" s="67"/>
      <c r="G8" s="65">
        <f t="shared" si="0"/>
        <v>2</v>
      </c>
      <c r="H8" s="66">
        <f t="shared" si="1"/>
        <v>13</v>
      </c>
      <c r="I8" s="20" t="str">
        <f t="shared" si="2"/>
        <v>-</v>
      </c>
      <c r="J8" s="21">
        <f t="shared" si="3"/>
        <v>6.5</v>
      </c>
    </row>
    <row r="9" spans="1:10" x14ac:dyDescent="0.2">
      <c r="A9" s="7" t="s">
        <v>34</v>
      </c>
      <c r="B9" s="65">
        <v>242</v>
      </c>
      <c r="C9" s="66">
        <v>346</v>
      </c>
      <c r="D9" s="65">
        <v>1430</v>
      </c>
      <c r="E9" s="66">
        <v>1134</v>
      </c>
      <c r="F9" s="67"/>
      <c r="G9" s="65">
        <f t="shared" si="0"/>
        <v>-104</v>
      </c>
      <c r="H9" s="66">
        <f t="shared" si="1"/>
        <v>296</v>
      </c>
      <c r="I9" s="20">
        <f t="shared" si="2"/>
        <v>-0.30057803468208094</v>
      </c>
      <c r="J9" s="21">
        <f t="shared" si="3"/>
        <v>0.26102292768959434</v>
      </c>
    </row>
    <row r="10" spans="1:10" x14ac:dyDescent="0.2">
      <c r="A10" s="7" t="s">
        <v>35</v>
      </c>
      <c r="B10" s="65">
        <v>2</v>
      </c>
      <c r="C10" s="66">
        <v>7</v>
      </c>
      <c r="D10" s="65">
        <v>21</v>
      </c>
      <c r="E10" s="66">
        <v>22</v>
      </c>
      <c r="F10" s="67"/>
      <c r="G10" s="65">
        <f t="shared" si="0"/>
        <v>-5</v>
      </c>
      <c r="H10" s="66">
        <f t="shared" si="1"/>
        <v>-1</v>
      </c>
      <c r="I10" s="20">
        <f t="shared" si="2"/>
        <v>-0.7142857142857143</v>
      </c>
      <c r="J10" s="21">
        <f t="shared" si="3"/>
        <v>-4.5454545454545456E-2</v>
      </c>
    </row>
    <row r="11" spans="1:10" x14ac:dyDescent="0.2">
      <c r="A11" s="7" t="s">
        <v>36</v>
      </c>
      <c r="B11" s="65">
        <v>422</v>
      </c>
      <c r="C11" s="66">
        <v>539</v>
      </c>
      <c r="D11" s="65">
        <v>2181</v>
      </c>
      <c r="E11" s="66">
        <v>1897</v>
      </c>
      <c r="F11" s="67"/>
      <c r="G11" s="65">
        <f t="shared" si="0"/>
        <v>-117</v>
      </c>
      <c r="H11" s="66">
        <f t="shared" si="1"/>
        <v>284</v>
      </c>
      <c r="I11" s="20">
        <f t="shared" si="2"/>
        <v>-0.21706864564007422</v>
      </c>
      <c r="J11" s="21">
        <f t="shared" si="3"/>
        <v>0.14971006852925672</v>
      </c>
    </row>
    <row r="12" spans="1:10" x14ac:dyDescent="0.2">
      <c r="A12" s="7" t="s">
        <v>37</v>
      </c>
      <c r="B12" s="65">
        <v>78</v>
      </c>
      <c r="C12" s="66">
        <v>0</v>
      </c>
      <c r="D12" s="65">
        <v>206</v>
      </c>
      <c r="E12" s="66">
        <v>0</v>
      </c>
      <c r="F12" s="67"/>
      <c r="G12" s="65">
        <f t="shared" si="0"/>
        <v>78</v>
      </c>
      <c r="H12" s="66">
        <f t="shared" si="1"/>
        <v>206</v>
      </c>
      <c r="I12" s="20" t="str">
        <f t="shared" si="2"/>
        <v>-</v>
      </c>
      <c r="J12" s="21" t="str">
        <f t="shared" si="3"/>
        <v>-</v>
      </c>
    </row>
    <row r="13" spans="1:10" x14ac:dyDescent="0.2">
      <c r="A13" s="7" t="s">
        <v>38</v>
      </c>
      <c r="B13" s="65">
        <v>0</v>
      </c>
      <c r="C13" s="66">
        <v>6</v>
      </c>
      <c r="D13" s="65">
        <v>7</v>
      </c>
      <c r="E13" s="66">
        <v>18</v>
      </c>
      <c r="F13" s="67"/>
      <c r="G13" s="65">
        <f t="shared" si="0"/>
        <v>-6</v>
      </c>
      <c r="H13" s="66">
        <f t="shared" si="1"/>
        <v>-11</v>
      </c>
      <c r="I13" s="20">
        <f t="shared" si="2"/>
        <v>-1</v>
      </c>
      <c r="J13" s="21">
        <f t="shared" si="3"/>
        <v>-0.61111111111111116</v>
      </c>
    </row>
    <row r="14" spans="1:10" x14ac:dyDescent="0.2">
      <c r="A14" s="7" t="s">
        <v>39</v>
      </c>
      <c r="B14" s="65">
        <v>3</v>
      </c>
      <c r="C14" s="66">
        <v>7</v>
      </c>
      <c r="D14" s="65">
        <v>7</v>
      </c>
      <c r="E14" s="66">
        <v>14</v>
      </c>
      <c r="F14" s="67"/>
      <c r="G14" s="65">
        <f t="shared" si="0"/>
        <v>-4</v>
      </c>
      <c r="H14" s="66">
        <f t="shared" si="1"/>
        <v>-7</v>
      </c>
      <c r="I14" s="20">
        <f t="shared" si="2"/>
        <v>-0.5714285714285714</v>
      </c>
      <c r="J14" s="21">
        <f t="shared" si="3"/>
        <v>-0.5</v>
      </c>
    </row>
    <row r="15" spans="1:10" x14ac:dyDescent="0.2">
      <c r="A15" s="7" t="s">
        <v>42</v>
      </c>
      <c r="B15" s="65">
        <v>8</v>
      </c>
      <c r="C15" s="66">
        <v>2</v>
      </c>
      <c r="D15" s="65">
        <v>20</v>
      </c>
      <c r="E15" s="66">
        <v>27</v>
      </c>
      <c r="F15" s="67"/>
      <c r="G15" s="65">
        <f t="shared" si="0"/>
        <v>6</v>
      </c>
      <c r="H15" s="66">
        <f t="shared" si="1"/>
        <v>-7</v>
      </c>
      <c r="I15" s="20">
        <f t="shared" si="2"/>
        <v>3</v>
      </c>
      <c r="J15" s="21">
        <f t="shared" si="3"/>
        <v>-0.25925925925925924</v>
      </c>
    </row>
    <row r="16" spans="1:10" x14ac:dyDescent="0.2">
      <c r="A16" s="7" t="s">
        <v>43</v>
      </c>
      <c r="B16" s="65">
        <v>6</v>
      </c>
      <c r="C16" s="66">
        <v>6</v>
      </c>
      <c r="D16" s="65">
        <v>30</v>
      </c>
      <c r="E16" s="66">
        <v>29</v>
      </c>
      <c r="F16" s="67"/>
      <c r="G16" s="65">
        <f t="shared" si="0"/>
        <v>0</v>
      </c>
      <c r="H16" s="66">
        <f t="shared" si="1"/>
        <v>1</v>
      </c>
      <c r="I16" s="20">
        <f t="shared" si="2"/>
        <v>0</v>
      </c>
      <c r="J16" s="21">
        <f t="shared" si="3"/>
        <v>3.4482758620689655E-2</v>
      </c>
    </row>
    <row r="17" spans="1:10" x14ac:dyDescent="0.2">
      <c r="A17" s="7" t="s">
        <v>44</v>
      </c>
      <c r="B17" s="65">
        <v>6</v>
      </c>
      <c r="C17" s="66">
        <v>19</v>
      </c>
      <c r="D17" s="65">
        <v>108</v>
      </c>
      <c r="E17" s="66">
        <v>76</v>
      </c>
      <c r="F17" s="67"/>
      <c r="G17" s="65">
        <f t="shared" si="0"/>
        <v>-13</v>
      </c>
      <c r="H17" s="66">
        <f t="shared" si="1"/>
        <v>32</v>
      </c>
      <c r="I17" s="20">
        <f t="shared" si="2"/>
        <v>-0.68421052631578949</v>
      </c>
      <c r="J17" s="21">
        <f t="shared" si="3"/>
        <v>0.42105263157894735</v>
      </c>
    </row>
    <row r="18" spans="1:10" x14ac:dyDescent="0.2">
      <c r="A18" s="7" t="s">
        <v>45</v>
      </c>
      <c r="B18" s="65">
        <v>1708</v>
      </c>
      <c r="C18" s="66">
        <v>1536</v>
      </c>
      <c r="D18" s="65">
        <v>6855</v>
      </c>
      <c r="E18" s="66">
        <v>5140</v>
      </c>
      <c r="F18" s="67"/>
      <c r="G18" s="65">
        <f t="shared" si="0"/>
        <v>172</v>
      </c>
      <c r="H18" s="66">
        <f t="shared" si="1"/>
        <v>1715</v>
      </c>
      <c r="I18" s="20">
        <f t="shared" si="2"/>
        <v>0.11197916666666667</v>
      </c>
      <c r="J18" s="21">
        <f t="shared" si="3"/>
        <v>0.33365758754863811</v>
      </c>
    </row>
    <row r="19" spans="1:10" x14ac:dyDescent="0.2">
      <c r="A19" s="7" t="s">
        <v>48</v>
      </c>
      <c r="B19" s="65">
        <v>2</v>
      </c>
      <c r="C19" s="66">
        <v>1</v>
      </c>
      <c r="D19" s="65">
        <v>23</v>
      </c>
      <c r="E19" s="66">
        <v>2</v>
      </c>
      <c r="F19" s="67"/>
      <c r="G19" s="65">
        <f t="shared" si="0"/>
        <v>1</v>
      </c>
      <c r="H19" s="66">
        <f t="shared" si="1"/>
        <v>21</v>
      </c>
      <c r="I19" s="20">
        <f t="shared" si="2"/>
        <v>1</v>
      </c>
      <c r="J19" s="21" t="str">
        <f t="shared" si="3"/>
        <v>&gt;999%</v>
      </c>
    </row>
    <row r="20" spans="1:10" x14ac:dyDescent="0.2">
      <c r="A20" s="7" t="s">
        <v>49</v>
      </c>
      <c r="B20" s="65">
        <v>716</v>
      </c>
      <c r="C20" s="66">
        <v>186</v>
      </c>
      <c r="D20" s="65">
        <v>2504</v>
      </c>
      <c r="E20" s="66">
        <v>657</v>
      </c>
      <c r="F20" s="67"/>
      <c r="G20" s="65">
        <f t="shared" si="0"/>
        <v>530</v>
      </c>
      <c r="H20" s="66">
        <f t="shared" si="1"/>
        <v>1847</v>
      </c>
      <c r="I20" s="20">
        <f t="shared" si="2"/>
        <v>2.849462365591398</v>
      </c>
      <c r="J20" s="21">
        <f t="shared" si="3"/>
        <v>2.811263318112633</v>
      </c>
    </row>
    <row r="21" spans="1:10" x14ac:dyDescent="0.2">
      <c r="A21" s="7" t="s">
        <v>51</v>
      </c>
      <c r="B21" s="65">
        <v>0</v>
      </c>
      <c r="C21" s="66">
        <v>416</v>
      </c>
      <c r="D21" s="65">
        <v>0</v>
      </c>
      <c r="E21" s="66">
        <v>2872</v>
      </c>
      <c r="F21" s="67"/>
      <c r="G21" s="65">
        <f t="shared" si="0"/>
        <v>-416</v>
      </c>
      <c r="H21" s="66">
        <f t="shared" si="1"/>
        <v>-2872</v>
      </c>
      <c r="I21" s="20">
        <f t="shared" si="2"/>
        <v>-1</v>
      </c>
      <c r="J21" s="21">
        <f t="shared" si="3"/>
        <v>-1</v>
      </c>
    </row>
    <row r="22" spans="1:10" x14ac:dyDescent="0.2">
      <c r="A22" s="7" t="s">
        <v>52</v>
      </c>
      <c r="B22" s="65">
        <v>189</v>
      </c>
      <c r="C22" s="66">
        <v>686</v>
      </c>
      <c r="D22" s="65">
        <v>2086</v>
      </c>
      <c r="E22" s="66">
        <v>3146</v>
      </c>
      <c r="F22" s="67"/>
      <c r="G22" s="65">
        <f t="shared" si="0"/>
        <v>-497</v>
      </c>
      <c r="H22" s="66">
        <f t="shared" si="1"/>
        <v>-1060</v>
      </c>
      <c r="I22" s="20">
        <f t="shared" si="2"/>
        <v>-0.72448979591836737</v>
      </c>
      <c r="J22" s="21">
        <f t="shared" si="3"/>
        <v>-0.33693579148124603</v>
      </c>
    </row>
    <row r="23" spans="1:10" x14ac:dyDescent="0.2">
      <c r="A23" s="7" t="s">
        <v>53</v>
      </c>
      <c r="B23" s="65">
        <v>1651</v>
      </c>
      <c r="C23" s="66">
        <v>1739</v>
      </c>
      <c r="D23" s="65">
        <v>9314</v>
      </c>
      <c r="E23" s="66">
        <v>6496</v>
      </c>
      <c r="F23" s="67"/>
      <c r="G23" s="65">
        <f t="shared" si="0"/>
        <v>-88</v>
      </c>
      <c r="H23" s="66">
        <f t="shared" si="1"/>
        <v>2818</v>
      </c>
      <c r="I23" s="20">
        <f t="shared" si="2"/>
        <v>-5.0603795284646348E-2</v>
      </c>
      <c r="J23" s="21">
        <f t="shared" si="3"/>
        <v>0.4338054187192118</v>
      </c>
    </row>
    <row r="24" spans="1:10" x14ac:dyDescent="0.2">
      <c r="A24" s="7" t="s">
        <v>55</v>
      </c>
      <c r="B24" s="65">
        <v>0</v>
      </c>
      <c r="C24" s="66">
        <v>0</v>
      </c>
      <c r="D24" s="65">
        <v>0</v>
      </c>
      <c r="E24" s="66">
        <v>3</v>
      </c>
      <c r="F24" s="67"/>
      <c r="G24" s="65">
        <f t="shared" si="0"/>
        <v>0</v>
      </c>
      <c r="H24" s="66">
        <f t="shared" si="1"/>
        <v>-3</v>
      </c>
      <c r="I24" s="20" t="str">
        <f t="shared" si="2"/>
        <v>-</v>
      </c>
      <c r="J24" s="21">
        <f t="shared" si="3"/>
        <v>-1</v>
      </c>
    </row>
    <row r="25" spans="1:10" x14ac:dyDescent="0.2">
      <c r="A25" s="7" t="s">
        <v>58</v>
      </c>
      <c r="B25" s="65">
        <v>1194</v>
      </c>
      <c r="C25" s="66">
        <v>916</v>
      </c>
      <c r="D25" s="65">
        <v>5404</v>
      </c>
      <c r="E25" s="66">
        <v>3158</v>
      </c>
      <c r="F25" s="67"/>
      <c r="G25" s="65">
        <f t="shared" si="0"/>
        <v>278</v>
      </c>
      <c r="H25" s="66">
        <f t="shared" si="1"/>
        <v>2246</v>
      </c>
      <c r="I25" s="20">
        <f t="shared" si="2"/>
        <v>0.30349344978165937</v>
      </c>
      <c r="J25" s="21">
        <f t="shared" si="3"/>
        <v>0.71120962634578844</v>
      </c>
    </row>
    <row r="26" spans="1:10" x14ac:dyDescent="0.2">
      <c r="A26" s="7" t="s">
        <v>59</v>
      </c>
      <c r="B26" s="65">
        <v>0</v>
      </c>
      <c r="C26" s="66">
        <v>0</v>
      </c>
      <c r="D26" s="65">
        <v>0</v>
      </c>
      <c r="E26" s="66">
        <v>3</v>
      </c>
      <c r="F26" s="67"/>
      <c r="G26" s="65">
        <f t="shared" si="0"/>
        <v>0</v>
      </c>
      <c r="H26" s="66">
        <f t="shared" si="1"/>
        <v>-3</v>
      </c>
      <c r="I26" s="20" t="str">
        <f t="shared" si="2"/>
        <v>-</v>
      </c>
      <c r="J26" s="21">
        <f t="shared" si="3"/>
        <v>-1</v>
      </c>
    </row>
    <row r="27" spans="1:10" x14ac:dyDescent="0.2">
      <c r="A27" s="7" t="s">
        <v>61</v>
      </c>
      <c r="B27" s="65">
        <v>50</v>
      </c>
      <c r="C27" s="66">
        <v>49</v>
      </c>
      <c r="D27" s="65">
        <v>141</v>
      </c>
      <c r="E27" s="66">
        <v>166</v>
      </c>
      <c r="F27" s="67"/>
      <c r="G27" s="65">
        <f t="shared" si="0"/>
        <v>1</v>
      </c>
      <c r="H27" s="66">
        <f t="shared" si="1"/>
        <v>-25</v>
      </c>
      <c r="I27" s="20">
        <f t="shared" si="2"/>
        <v>2.0408163265306121E-2</v>
      </c>
      <c r="J27" s="21">
        <f t="shared" si="3"/>
        <v>-0.15060240963855423</v>
      </c>
    </row>
    <row r="28" spans="1:10" x14ac:dyDescent="0.2">
      <c r="A28" s="7" t="s">
        <v>62</v>
      </c>
      <c r="B28" s="65">
        <v>195</v>
      </c>
      <c r="C28" s="66">
        <v>135</v>
      </c>
      <c r="D28" s="65">
        <v>906</v>
      </c>
      <c r="E28" s="66">
        <v>403</v>
      </c>
      <c r="F28" s="67"/>
      <c r="G28" s="65">
        <f t="shared" si="0"/>
        <v>60</v>
      </c>
      <c r="H28" s="66">
        <f t="shared" si="1"/>
        <v>503</v>
      </c>
      <c r="I28" s="20">
        <f t="shared" si="2"/>
        <v>0.44444444444444442</v>
      </c>
      <c r="J28" s="21">
        <f t="shared" si="3"/>
        <v>1.2481389578163771</v>
      </c>
    </row>
    <row r="29" spans="1:10" x14ac:dyDescent="0.2">
      <c r="A29" s="7" t="s">
        <v>64</v>
      </c>
      <c r="B29" s="65">
        <v>1652</v>
      </c>
      <c r="C29" s="66">
        <v>954</v>
      </c>
      <c r="D29" s="65">
        <v>7202</v>
      </c>
      <c r="E29" s="66">
        <v>4494</v>
      </c>
      <c r="F29" s="67"/>
      <c r="G29" s="65">
        <f t="shared" si="0"/>
        <v>698</v>
      </c>
      <c r="H29" s="66">
        <f t="shared" si="1"/>
        <v>2708</v>
      </c>
      <c r="I29" s="20">
        <f t="shared" si="2"/>
        <v>0.73165618448637315</v>
      </c>
      <c r="J29" s="21">
        <f t="shared" si="3"/>
        <v>0.60258121940364928</v>
      </c>
    </row>
    <row r="30" spans="1:10" x14ac:dyDescent="0.2">
      <c r="A30" s="7" t="s">
        <v>65</v>
      </c>
      <c r="B30" s="65">
        <v>6</v>
      </c>
      <c r="C30" s="66">
        <v>3</v>
      </c>
      <c r="D30" s="65">
        <v>16</v>
      </c>
      <c r="E30" s="66">
        <v>8</v>
      </c>
      <c r="F30" s="67"/>
      <c r="G30" s="65">
        <f t="shared" si="0"/>
        <v>3</v>
      </c>
      <c r="H30" s="66">
        <f t="shared" si="1"/>
        <v>8</v>
      </c>
      <c r="I30" s="20">
        <f t="shared" si="2"/>
        <v>1</v>
      </c>
      <c r="J30" s="21">
        <f t="shared" si="3"/>
        <v>1</v>
      </c>
    </row>
    <row r="31" spans="1:10" x14ac:dyDescent="0.2">
      <c r="A31" s="7" t="s">
        <v>66</v>
      </c>
      <c r="B31" s="65">
        <v>172</v>
      </c>
      <c r="C31" s="66">
        <v>219</v>
      </c>
      <c r="D31" s="65">
        <v>742</v>
      </c>
      <c r="E31" s="66">
        <v>634</v>
      </c>
      <c r="F31" s="67"/>
      <c r="G31" s="65">
        <f t="shared" si="0"/>
        <v>-47</v>
      </c>
      <c r="H31" s="66">
        <f t="shared" si="1"/>
        <v>108</v>
      </c>
      <c r="I31" s="20">
        <f t="shared" si="2"/>
        <v>-0.21461187214611871</v>
      </c>
      <c r="J31" s="21">
        <f t="shared" si="3"/>
        <v>0.17034700315457413</v>
      </c>
    </row>
    <row r="32" spans="1:10" x14ac:dyDescent="0.2">
      <c r="A32" s="7" t="s">
        <v>67</v>
      </c>
      <c r="B32" s="65">
        <v>427</v>
      </c>
      <c r="C32" s="66">
        <v>230</v>
      </c>
      <c r="D32" s="65">
        <v>1902</v>
      </c>
      <c r="E32" s="66">
        <v>647</v>
      </c>
      <c r="F32" s="67"/>
      <c r="G32" s="65">
        <f t="shared" si="0"/>
        <v>197</v>
      </c>
      <c r="H32" s="66">
        <f t="shared" si="1"/>
        <v>1255</v>
      </c>
      <c r="I32" s="20">
        <f t="shared" si="2"/>
        <v>0.85652173913043483</v>
      </c>
      <c r="J32" s="21">
        <f t="shared" si="3"/>
        <v>1.9397217928902628</v>
      </c>
    </row>
    <row r="33" spans="1:10" x14ac:dyDescent="0.2">
      <c r="A33" s="7" t="s">
        <v>68</v>
      </c>
      <c r="B33" s="65">
        <v>174</v>
      </c>
      <c r="C33" s="66">
        <v>264</v>
      </c>
      <c r="D33" s="65">
        <v>958</v>
      </c>
      <c r="E33" s="66">
        <v>824</v>
      </c>
      <c r="F33" s="67"/>
      <c r="G33" s="65">
        <f t="shared" si="0"/>
        <v>-90</v>
      </c>
      <c r="H33" s="66">
        <f t="shared" si="1"/>
        <v>134</v>
      </c>
      <c r="I33" s="20">
        <f t="shared" si="2"/>
        <v>-0.34090909090909088</v>
      </c>
      <c r="J33" s="21">
        <f t="shared" si="3"/>
        <v>0.16262135922330098</v>
      </c>
    </row>
    <row r="34" spans="1:10" x14ac:dyDescent="0.2">
      <c r="A34" s="7" t="s">
        <v>69</v>
      </c>
      <c r="B34" s="65">
        <v>0</v>
      </c>
      <c r="C34" s="66">
        <v>4</v>
      </c>
      <c r="D34" s="65">
        <v>7</v>
      </c>
      <c r="E34" s="66">
        <v>8</v>
      </c>
      <c r="F34" s="67"/>
      <c r="G34" s="65">
        <f t="shared" si="0"/>
        <v>-4</v>
      </c>
      <c r="H34" s="66">
        <f t="shared" si="1"/>
        <v>-1</v>
      </c>
      <c r="I34" s="20">
        <f t="shared" si="2"/>
        <v>-1</v>
      </c>
      <c r="J34" s="21">
        <f t="shared" si="3"/>
        <v>-0.125</v>
      </c>
    </row>
    <row r="35" spans="1:10" x14ac:dyDescent="0.2">
      <c r="A35" s="7" t="s">
        <v>72</v>
      </c>
      <c r="B35" s="65">
        <v>14</v>
      </c>
      <c r="C35" s="66">
        <v>9</v>
      </c>
      <c r="D35" s="65">
        <v>50</v>
      </c>
      <c r="E35" s="66">
        <v>30</v>
      </c>
      <c r="F35" s="67"/>
      <c r="G35" s="65">
        <f t="shared" si="0"/>
        <v>5</v>
      </c>
      <c r="H35" s="66">
        <f t="shared" si="1"/>
        <v>20</v>
      </c>
      <c r="I35" s="20">
        <f t="shared" si="2"/>
        <v>0.55555555555555558</v>
      </c>
      <c r="J35" s="21">
        <f t="shared" si="3"/>
        <v>0.66666666666666663</v>
      </c>
    </row>
    <row r="36" spans="1:10" x14ac:dyDescent="0.2">
      <c r="A36" s="7" t="s">
        <v>73</v>
      </c>
      <c r="B36" s="65">
        <v>2918</v>
      </c>
      <c r="C36" s="66">
        <v>2361</v>
      </c>
      <c r="D36" s="65">
        <v>13935</v>
      </c>
      <c r="E36" s="66">
        <v>8802</v>
      </c>
      <c r="F36" s="67"/>
      <c r="G36" s="65">
        <f t="shared" si="0"/>
        <v>557</v>
      </c>
      <c r="H36" s="66">
        <f t="shared" si="1"/>
        <v>5133</v>
      </c>
      <c r="I36" s="20">
        <f t="shared" si="2"/>
        <v>0.23591698432867428</v>
      </c>
      <c r="J36" s="21">
        <f t="shared" si="3"/>
        <v>0.58316291751874572</v>
      </c>
    </row>
    <row r="37" spans="1:10" x14ac:dyDescent="0.2">
      <c r="A37" s="7" t="s">
        <v>74</v>
      </c>
      <c r="B37" s="65">
        <v>3</v>
      </c>
      <c r="C37" s="66">
        <v>0</v>
      </c>
      <c r="D37" s="65">
        <v>11</v>
      </c>
      <c r="E37" s="66">
        <v>2</v>
      </c>
      <c r="F37" s="67"/>
      <c r="G37" s="65">
        <f t="shared" si="0"/>
        <v>3</v>
      </c>
      <c r="H37" s="66">
        <f t="shared" si="1"/>
        <v>9</v>
      </c>
      <c r="I37" s="20" t="str">
        <f t="shared" si="2"/>
        <v>-</v>
      </c>
      <c r="J37" s="21">
        <f t="shared" si="3"/>
        <v>4.5</v>
      </c>
    </row>
    <row r="38" spans="1:10" x14ac:dyDescent="0.2">
      <c r="A38" s="7" t="s">
        <v>75</v>
      </c>
      <c r="B38" s="65">
        <v>471</v>
      </c>
      <c r="C38" s="66">
        <v>755</v>
      </c>
      <c r="D38" s="65">
        <v>2262</v>
      </c>
      <c r="E38" s="66">
        <v>2192</v>
      </c>
      <c r="F38" s="67"/>
      <c r="G38" s="65">
        <f t="shared" ref="G38:G73" si="4">B38-C38</f>
        <v>-284</v>
      </c>
      <c r="H38" s="66">
        <f t="shared" ref="H38:H73" si="5">D38-E38</f>
        <v>70</v>
      </c>
      <c r="I38" s="20">
        <f t="shared" ref="I38:I73" si="6">IF(C38=0, "-", IF(G38/C38&lt;10, G38/C38, "&gt;999%"))</f>
        <v>-0.37615894039735098</v>
      </c>
      <c r="J38" s="21">
        <f t="shared" ref="J38:J73" si="7">IF(E38=0, "-", IF(H38/E38&lt;10, H38/E38, "&gt;999%"))</f>
        <v>3.1934306569343068E-2</v>
      </c>
    </row>
    <row r="39" spans="1:10" x14ac:dyDescent="0.2">
      <c r="A39" s="7" t="s">
        <v>77</v>
      </c>
      <c r="B39" s="65">
        <v>103</v>
      </c>
      <c r="C39" s="66">
        <v>166</v>
      </c>
      <c r="D39" s="65">
        <v>406</v>
      </c>
      <c r="E39" s="66">
        <v>617</v>
      </c>
      <c r="F39" s="67"/>
      <c r="G39" s="65">
        <f t="shared" si="4"/>
        <v>-63</v>
      </c>
      <c r="H39" s="66">
        <f t="shared" si="5"/>
        <v>-211</v>
      </c>
      <c r="I39" s="20">
        <f t="shared" si="6"/>
        <v>-0.37951807228915663</v>
      </c>
      <c r="J39" s="21">
        <f t="shared" si="7"/>
        <v>-0.34197730956239869</v>
      </c>
    </row>
    <row r="40" spans="1:10" x14ac:dyDescent="0.2">
      <c r="A40" s="7" t="s">
        <v>78</v>
      </c>
      <c r="B40" s="65">
        <v>1135</v>
      </c>
      <c r="C40" s="66">
        <v>320</v>
      </c>
      <c r="D40" s="65">
        <v>4813</v>
      </c>
      <c r="E40" s="66">
        <v>1391</v>
      </c>
      <c r="F40" s="67"/>
      <c r="G40" s="65">
        <f t="shared" si="4"/>
        <v>815</v>
      </c>
      <c r="H40" s="66">
        <f t="shared" si="5"/>
        <v>3422</v>
      </c>
      <c r="I40" s="20">
        <f t="shared" si="6"/>
        <v>2.546875</v>
      </c>
      <c r="J40" s="21">
        <f t="shared" si="7"/>
        <v>2.4601006470165347</v>
      </c>
    </row>
    <row r="41" spans="1:10" x14ac:dyDescent="0.2">
      <c r="A41" s="7" t="s">
        <v>79</v>
      </c>
      <c r="B41" s="65">
        <v>152</v>
      </c>
      <c r="C41" s="66">
        <v>133</v>
      </c>
      <c r="D41" s="65">
        <v>558</v>
      </c>
      <c r="E41" s="66">
        <v>398</v>
      </c>
      <c r="F41" s="67"/>
      <c r="G41" s="65">
        <f t="shared" si="4"/>
        <v>19</v>
      </c>
      <c r="H41" s="66">
        <f t="shared" si="5"/>
        <v>160</v>
      </c>
      <c r="I41" s="20">
        <f t="shared" si="6"/>
        <v>0.14285714285714285</v>
      </c>
      <c r="J41" s="21">
        <f t="shared" si="7"/>
        <v>0.4020100502512563</v>
      </c>
    </row>
    <row r="42" spans="1:10" x14ac:dyDescent="0.2">
      <c r="A42" s="7" t="s">
        <v>80</v>
      </c>
      <c r="B42" s="65">
        <v>1229</v>
      </c>
      <c r="C42" s="66">
        <v>2055</v>
      </c>
      <c r="D42" s="65">
        <v>9029</v>
      </c>
      <c r="E42" s="66">
        <v>7766</v>
      </c>
      <c r="F42" s="67"/>
      <c r="G42" s="65">
        <f t="shared" si="4"/>
        <v>-826</v>
      </c>
      <c r="H42" s="66">
        <f t="shared" si="5"/>
        <v>1263</v>
      </c>
      <c r="I42" s="20">
        <f t="shared" si="6"/>
        <v>-0.40194647201946471</v>
      </c>
      <c r="J42" s="21">
        <f t="shared" si="7"/>
        <v>0.16263198557816122</v>
      </c>
    </row>
    <row r="43" spans="1:10" x14ac:dyDescent="0.2">
      <c r="A43" s="7" t="s">
        <v>81</v>
      </c>
      <c r="B43" s="65">
        <v>0</v>
      </c>
      <c r="C43" s="66">
        <v>0</v>
      </c>
      <c r="D43" s="65">
        <v>0</v>
      </c>
      <c r="E43" s="66">
        <v>1</v>
      </c>
      <c r="F43" s="67"/>
      <c r="G43" s="65">
        <f t="shared" si="4"/>
        <v>0</v>
      </c>
      <c r="H43" s="66">
        <f t="shared" si="5"/>
        <v>-1</v>
      </c>
      <c r="I43" s="20" t="str">
        <f t="shared" si="6"/>
        <v>-</v>
      </c>
      <c r="J43" s="21">
        <f t="shared" si="7"/>
        <v>-1</v>
      </c>
    </row>
    <row r="44" spans="1:10" x14ac:dyDescent="0.2">
      <c r="A44" s="7" t="s">
        <v>82</v>
      </c>
      <c r="B44" s="65">
        <v>919</v>
      </c>
      <c r="C44" s="66">
        <v>922</v>
      </c>
      <c r="D44" s="65">
        <v>4885</v>
      </c>
      <c r="E44" s="66">
        <v>3856</v>
      </c>
      <c r="F44" s="67"/>
      <c r="G44" s="65">
        <f t="shared" si="4"/>
        <v>-3</v>
      </c>
      <c r="H44" s="66">
        <f t="shared" si="5"/>
        <v>1029</v>
      </c>
      <c r="I44" s="20">
        <f t="shared" si="6"/>
        <v>-3.2537960954446853E-3</v>
      </c>
      <c r="J44" s="21">
        <f t="shared" si="7"/>
        <v>0.26685684647302904</v>
      </c>
    </row>
    <row r="45" spans="1:10" x14ac:dyDescent="0.2">
      <c r="A45" s="7" t="s">
        <v>83</v>
      </c>
      <c r="B45" s="65">
        <v>36</v>
      </c>
      <c r="C45" s="66">
        <v>38</v>
      </c>
      <c r="D45" s="65">
        <v>155</v>
      </c>
      <c r="E45" s="66">
        <v>112</v>
      </c>
      <c r="F45" s="67"/>
      <c r="G45" s="65">
        <f t="shared" si="4"/>
        <v>-2</v>
      </c>
      <c r="H45" s="66">
        <f t="shared" si="5"/>
        <v>43</v>
      </c>
      <c r="I45" s="20">
        <f t="shared" si="6"/>
        <v>-5.2631578947368418E-2</v>
      </c>
      <c r="J45" s="21">
        <f t="shared" si="7"/>
        <v>0.38392857142857145</v>
      </c>
    </row>
    <row r="46" spans="1:10" x14ac:dyDescent="0.2">
      <c r="A46" s="7" t="s">
        <v>84</v>
      </c>
      <c r="B46" s="65">
        <v>57</v>
      </c>
      <c r="C46" s="66">
        <v>102</v>
      </c>
      <c r="D46" s="65">
        <v>397</v>
      </c>
      <c r="E46" s="66">
        <v>353</v>
      </c>
      <c r="F46" s="67"/>
      <c r="G46" s="65">
        <f t="shared" si="4"/>
        <v>-45</v>
      </c>
      <c r="H46" s="66">
        <f t="shared" si="5"/>
        <v>44</v>
      </c>
      <c r="I46" s="20">
        <f t="shared" si="6"/>
        <v>-0.44117647058823528</v>
      </c>
      <c r="J46" s="21">
        <f t="shared" si="7"/>
        <v>0.12464589235127478</v>
      </c>
    </row>
    <row r="47" spans="1:10" x14ac:dyDescent="0.2">
      <c r="A47" s="7" t="s">
        <v>85</v>
      </c>
      <c r="B47" s="65">
        <v>165</v>
      </c>
      <c r="C47" s="66">
        <v>199</v>
      </c>
      <c r="D47" s="65">
        <v>551</v>
      </c>
      <c r="E47" s="66">
        <v>527</v>
      </c>
      <c r="F47" s="67"/>
      <c r="G47" s="65">
        <f t="shared" si="4"/>
        <v>-34</v>
      </c>
      <c r="H47" s="66">
        <f t="shared" si="5"/>
        <v>24</v>
      </c>
      <c r="I47" s="20">
        <f t="shared" si="6"/>
        <v>-0.17085427135678391</v>
      </c>
      <c r="J47" s="21">
        <f t="shared" si="7"/>
        <v>4.5540796963946868E-2</v>
      </c>
    </row>
    <row r="48" spans="1:10" x14ac:dyDescent="0.2">
      <c r="A48" s="7" t="s">
        <v>86</v>
      </c>
      <c r="B48" s="65">
        <v>253</v>
      </c>
      <c r="C48" s="66">
        <v>154</v>
      </c>
      <c r="D48" s="65">
        <v>698</v>
      </c>
      <c r="E48" s="66">
        <v>480</v>
      </c>
      <c r="F48" s="67"/>
      <c r="G48" s="65">
        <f t="shared" si="4"/>
        <v>99</v>
      </c>
      <c r="H48" s="66">
        <f t="shared" si="5"/>
        <v>218</v>
      </c>
      <c r="I48" s="20">
        <f t="shared" si="6"/>
        <v>0.6428571428571429</v>
      </c>
      <c r="J48" s="21">
        <f t="shared" si="7"/>
        <v>0.45416666666666666</v>
      </c>
    </row>
    <row r="49" spans="1:10" x14ac:dyDescent="0.2">
      <c r="A49" s="7" t="s">
        <v>87</v>
      </c>
      <c r="B49" s="65">
        <v>1</v>
      </c>
      <c r="C49" s="66">
        <v>0</v>
      </c>
      <c r="D49" s="65">
        <v>6</v>
      </c>
      <c r="E49" s="66">
        <v>5</v>
      </c>
      <c r="F49" s="67"/>
      <c r="G49" s="65">
        <f t="shared" si="4"/>
        <v>1</v>
      </c>
      <c r="H49" s="66">
        <f t="shared" si="5"/>
        <v>1</v>
      </c>
      <c r="I49" s="20" t="str">
        <f t="shared" si="6"/>
        <v>-</v>
      </c>
      <c r="J49" s="21">
        <f t="shared" si="7"/>
        <v>0.2</v>
      </c>
    </row>
    <row r="50" spans="1:10" x14ac:dyDescent="0.2">
      <c r="A50" s="7" t="s">
        <v>89</v>
      </c>
      <c r="B50" s="65">
        <v>141</v>
      </c>
      <c r="C50" s="66">
        <v>109</v>
      </c>
      <c r="D50" s="65">
        <v>861</v>
      </c>
      <c r="E50" s="66">
        <v>375</v>
      </c>
      <c r="F50" s="67"/>
      <c r="G50" s="65">
        <f t="shared" si="4"/>
        <v>32</v>
      </c>
      <c r="H50" s="66">
        <f t="shared" si="5"/>
        <v>486</v>
      </c>
      <c r="I50" s="20">
        <f t="shared" si="6"/>
        <v>0.29357798165137616</v>
      </c>
      <c r="J50" s="21">
        <f t="shared" si="7"/>
        <v>1.296</v>
      </c>
    </row>
    <row r="51" spans="1:10" x14ac:dyDescent="0.2">
      <c r="A51" s="7" t="s">
        <v>90</v>
      </c>
      <c r="B51" s="65">
        <v>100</v>
      </c>
      <c r="C51" s="66">
        <v>50</v>
      </c>
      <c r="D51" s="65">
        <v>412</v>
      </c>
      <c r="E51" s="66">
        <v>176</v>
      </c>
      <c r="F51" s="67"/>
      <c r="G51" s="65">
        <f t="shared" si="4"/>
        <v>50</v>
      </c>
      <c r="H51" s="66">
        <f t="shared" si="5"/>
        <v>236</v>
      </c>
      <c r="I51" s="20">
        <f t="shared" si="6"/>
        <v>1</v>
      </c>
      <c r="J51" s="21">
        <f t="shared" si="7"/>
        <v>1.3409090909090908</v>
      </c>
    </row>
    <row r="52" spans="1:10" x14ac:dyDescent="0.2">
      <c r="A52" s="7" t="s">
        <v>91</v>
      </c>
      <c r="B52" s="65">
        <v>608</v>
      </c>
      <c r="C52" s="66">
        <v>684</v>
      </c>
      <c r="D52" s="65">
        <v>3606</v>
      </c>
      <c r="E52" s="66">
        <v>2623</v>
      </c>
      <c r="F52" s="67"/>
      <c r="G52" s="65">
        <f t="shared" si="4"/>
        <v>-76</v>
      </c>
      <c r="H52" s="66">
        <f t="shared" si="5"/>
        <v>983</v>
      </c>
      <c r="I52" s="20">
        <f t="shared" si="6"/>
        <v>-0.1111111111111111</v>
      </c>
      <c r="J52" s="21">
        <f t="shared" si="7"/>
        <v>0.37476172321768969</v>
      </c>
    </row>
    <row r="53" spans="1:10" x14ac:dyDescent="0.2">
      <c r="A53" s="7" t="s">
        <v>92</v>
      </c>
      <c r="B53" s="65">
        <v>491</v>
      </c>
      <c r="C53" s="66">
        <v>293</v>
      </c>
      <c r="D53" s="65">
        <v>2263</v>
      </c>
      <c r="E53" s="66">
        <v>1248</v>
      </c>
      <c r="F53" s="67"/>
      <c r="G53" s="65">
        <f t="shared" si="4"/>
        <v>198</v>
      </c>
      <c r="H53" s="66">
        <f t="shared" si="5"/>
        <v>1015</v>
      </c>
      <c r="I53" s="20">
        <f t="shared" si="6"/>
        <v>0.67576791808873715</v>
      </c>
      <c r="J53" s="21">
        <f t="shared" si="7"/>
        <v>0.81330128205128205</v>
      </c>
    </row>
    <row r="54" spans="1:10" x14ac:dyDescent="0.2">
      <c r="A54" s="7" t="s">
        <v>93</v>
      </c>
      <c r="B54" s="65">
        <v>5548</v>
      </c>
      <c r="C54" s="66">
        <v>5858</v>
      </c>
      <c r="D54" s="65">
        <v>27602</v>
      </c>
      <c r="E54" s="66">
        <v>21857</v>
      </c>
      <c r="F54" s="67"/>
      <c r="G54" s="65">
        <f t="shared" si="4"/>
        <v>-310</v>
      </c>
      <c r="H54" s="66">
        <f t="shared" si="5"/>
        <v>5745</v>
      </c>
      <c r="I54" s="20">
        <f t="shared" si="6"/>
        <v>-5.2919085011949474E-2</v>
      </c>
      <c r="J54" s="21">
        <f t="shared" si="7"/>
        <v>0.26284485519513201</v>
      </c>
    </row>
    <row r="55" spans="1:10" x14ac:dyDescent="0.2">
      <c r="A55" s="7" t="s">
        <v>95</v>
      </c>
      <c r="B55" s="65">
        <v>938</v>
      </c>
      <c r="C55" s="66">
        <v>1120</v>
      </c>
      <c r="D55" s="65">
        <v>3936</v>
      </c>
      <c r="E55" s="66">
        <v>3366</v>
      </c>
      <c r="F55" s="67"/>
      <c r="G55" s="65">
        <f t="shared" si="4"/>
        <v>-182</v>
      </c>
      <c r="H55" s="66">
        <f t="shared" si="5"/>
        <v>570</v>
      </c>
      <c r="I55" s="20">
        <f t="shared" si="6"/>
        <v>-0.16250000000000001</v>
      </c>
      <c r="J55" s="21">
        <f t="shared" si="7"/>
        <v>0.16934046345811052</v>
      </c>
    </row>
    <row r="56" spans="1:10" x14ac:dyDescent="0.2">
      <c r="A56" s="7" t="s">
        <v>96</v>
      </c>
      <c r="B56" s="65">
        <v>174</v>
      </c>
      <c r="C56" s="66">
        <v>177</v>
      </c>
      <c r="D56" s="65">
        <v>751</v>
      </c>
      <c r="E56" s="66">
        <v>486</v>
      </c>
      <c r="F56" s="67"/>
      <c r="G56" s="65">
        <f t="shared" si="4"/>
        <v>-3</v>
      </c>
      <c r="H56" s="66">
        <f t="shared" si="5"/>
        <v>265</v>
      </c>
      <c r="I56" s="20">
        <f t="shared" si="6"/>
        <v>-1.6949152542372881E-2</v>
      </c>
      <c r="J56" s="21">
        <f t="shared" si="7"/>
        <v>0.54526748971193417</v>
      </c>
    </row>
    <row r="57" spans="1:10" x14ac:dyDescent="0.2">
      <c r="A57" s="142" t="s">
        <v>40</v>
      </c>
      <c r="B57" s="143">
        <v>18</v>
      </c>
      <c r="C57" s="144">
        <v>10</v>
      </c>
      <c r="D57" s="143">
        <v>51</v>
      </c>
      <c r="E57" s="144">
        <v>58</v>
      </c>
      <c r="F57" s="145"/>
      <c r="G57" s="143">
        <f t="shared" si="4"/>
        <v>8</v>
      </c>
      <c r="H57" s="144">
        <f t="shared" si="5"/>
        <v>-7</v>
      </c>
      <c r="I57" s="151">
        <f t="shared" si="6"/>
        <v>0.8</v>
      </c>
      <c r="J57" s="152">
        <f t="shared" si="7"/>
        <v>-0.1206896551724138</v>
      </c>
    </row>
    <row r="58" spans="1:10" x14ac:dyDescent="0.2">
      <c r="A58" s="7" t="s">
        <v>41</v>
      </c>
      <c r="B58" s="65">
        <v>0</v>
      </c>
      <c r="C58" s="66">
        <v>0</v>
      </c>
      <c r="D58" s="65">
        <v>3</v>
      </c>
      <c r="E58" s="66">
        <v>0</v>
      </c>
      <c r="F58" s="67"/>
      <c r="G58" s="65">
        <f t="shared" si="4"/>
        <v>0</v>
      </c>
      <c r="H58" s="66">
        <f t="shared" si="5"/>
        <v>3</v>
      </c>
      <c r="I58" s="20" t="str">
        <f t="shared" si="6"/>
        <v>-</v>
      </c>
      <c r="J58" s="21" t="str">
        <f t="shared" si="7"/>
        <v>-</v>
      </c>
    </row>
    <row r="59" spans="1:10" x14ac:dyDescent="0.2">
      <c r="A59" s="7" t="s">
        <v>46</v>
      </c>
      <c r="B59" s="65">
        <v>4</v>
      </c>
      <c r="C59" s="66">
        <v>4</v>
      </c>
      <c r="D59" s="65">
        <v>34</v>
      </c>
      <c r="E59" s="66">
        <v>20</v>
      </c>
      <c r="F59" s="67"/>
      <c r="G59" s="65">
        <f t="shared" si="4"/>
        <v>0</v>
      </c>
      <c r="H59" s="66">
        <f t="shared" si="5"/>
        <v>14</v>
      </c>
      <c r="I59" s="20">
        <f t="shared" si="6"/>
        <v>0</v>
      </c>
      <c r="J59" s="21">
        <f t="shared" si="7"/>
        <v>0.7</v>
      </c>
    </row>
    <row r="60" spans="1:10" x14ac:dyDescent="0.2">
      <c r="A60" s="7" t="s">
        <v>47</v>
      </c>
      <c r="B60" s="65">
        <v>128</v>
      </c>
      <c r="C60" s="66">
        <v>99</v>
      </c>
      <c r="D60" s="65">
        <v>538</v>
      </c>
      <c r="E60" s="66">
        <v>352</v>
      </c>
      <c r="F60" s="67"/>
      <c r="G60" s="65">
        <f t="shared" si="4"/>
        <v>29</v>
      </c>
      <c r="H60" s="66">
        <f t="shared" si="5"/>
        <v>186</v>
      </c>
      <c r="I60" s="20">
        <f t="shared" si="6"/>
        <v>0.29292929292929293</v>
      </c>
      <c r="J60" s="21">
        <f t="shared" si="7"/>
        <v>0.52840909090909094</v>
      </c>
    </row>
    <row r="61" spans="1:10" x14ac:dyDescent="0.2">
      <c r="A61" s="7" t="s">
        <v>50</v>
      </c>
      <c r="B61" s="65">
        <v>213</v>
      </c>
      <c r="C61" s="66">
        <v>172</v>
      </c>
      <c r="D61" s="65">
        <v>715</v>
      </c>
      <c r="E61" s="66">
        <v>520</v>
      </c>
      <c r="F61" s="67"/>
      <c r="G61" s="65">
        <f t="shared" si="4"/>
        <v>41</v>
      </c>
      <c r="H61" s="66">
        <f t="shared" si="5"/>
        <v>195</v>
      </c>
      <c r="I61" s="20">
        <f t="shared" si="6"/>
        <v>0.23837209302325582</v>
      </c>
      <c r="J61" s="21">
        <f t="shared" si="7"/>
        <v>0.375</v>
      </c>
    </row>
    <row r="62" spans="1:10" x14ac:dyDescent="0.2">
      <c r="A62" s="7" t="s">
        <v>54</v>
      </c>
      <c r="B62" s="65">
        <v>10</v>
      </c>
      <c r="C62" s="66">
        <v>2</v>
      </c>
      <c r="D62" s="65">
        <v>41</v>
      </c>
      <c r="E62" s="66">
        <v>11</v>
      </c>
      <c r="F62" s="67"/>
      <c r="G62" s="65">
        <f t="shared" si="4"/>
        <v>8</v>
      </c>
      <c r="H62" s="66">
        <f t="shared" si="5"/>
        <v>30</v>
      </c>
      <c r="I62" s="20">
        <f t="shared" si="6"/>
        <v>4</v>
      </c>
      <c r="J62" s="21">
        <f t="shared" si="7"/>
        <v>2.7272727272727271</v>
      </c>
    </row>
    <row r="63" spans="1:10" x14ac:dyDescent="0.2">
      <c r="A63" s="7" t="s">
        <v>56</v>
      </c>
      <c r="B63" s="65">
        <v>2</v>
      </c>
      <c r="C63" s="66">
        <v>1</v>
      </c>
      <c r="D63" s="65">
        <v>3</v>
      </c>
      <c r="E63" s="66">
        <v>2</v>
      </c>
      <c r="F63" s="67"/>
      <c r="G63" s="65">
        <f t="shared" si="4"/>
        <v>1</v>
      </c>
      <c r="H63" s="66">
        <f t="shared" si="5"/>
        <v>1</v>
      </c>
      <c r="I63" s="20">
        <f t="shared" si="6"/>
        <v>1</v>
      </c>
      <c r="J63" s="21">
        <f t="shared" si="7"/>
        <v>0.5</v>
      </c>
    </row>
    <row r="64" spans="1:10" x14ac:dyDescent="0.2">
      <c r="A64" s="7" t="s">
        <v>57</v>
      </c>
      <c r="B64" s="65">
        <v>282</v>
      </c>
      <c r="C64" s="66">
        <v>312</v>
      </c>
      <c r="D64" s="65">
        <v>1090</v>
      </c>
      <c r="E64" s="66">
        <v>1027</v>
      </c>
      <c r="F64" s="67"/>
      <c r="G64" s="65">
        <f t="shared" si="4"/>
        <v>-30</v>
      </c>
      <c r="H64" s="66">
        <f t="shared" si="5"/>
        <v>63</v>
      </c>
      <c r="I64" s="20">
        <f t="shared" si="6"/>
        <v>-9.6153846153846159E-2</v>
      </c>
      <c r="J64" s="21">
        <f t="shared" si="7"/>
        <v>6.1343719571567673E-2</v>
      </c>
    </row>
    <row r="65" spans="1:10" x14ac:dyDescent="0.2">
      <c r="A65" s="7" t="s">
        <v>60</v>
      </c>
      <c r="B65" s="65">
        <v>58</v>
      </c>
      <c r="C65" s="66">
        <v>62</v>
      </c>
      <c r="D65" s="65">
        <v>221</v>
      </c>
      <c r="E65" s="66">
        <v>238</v>
      </c>
      <c r="F65" s="67"/>
      <c r="G65" s="65">
        <f t="shared" si="4"/>
        <v>-4</v>
      </c>
      <c r="H65" s="66">
        <f t="shared" si="5"/>
        <v>-17</v>
      </c>
      <c r="I65" s="20">
        <f t="shared" si="6"/>
        <v>-6.4516129032258063E-2</v>
      </c>
      <c r="J65" s="21">
        <f t="shared" si="7"/>
        <v>-7.1428571428571425E-2</v>
      </c>
    </row>
    <row r="66" spans="1:10" x14ac:dyDescent="0.2">
      <c r="A66" s="7" t="s">
        <v>63</v>
      </c>
      <c r="B66" s="65">
        <v>76</v>
      </c>
      <c r="C66" s="66">
        <v>45</v>
      </c>
      <c r="D66" s="65">
        <v>283</v>
      </c>
      <c r="E66" s="66">
        <v>210</v>
      </c>
      <c r="F66" s="67"/>
      <c r="G66" s="65">
        <f t="shared" si="4"/>
        <v>31</v>
      </c>
      <c r="H66" s="66">
        <f t="shared" si="5"/>
        <v>73</v>
      </c>
      <c r="I66" s="20">
        <f t="shared" si="6"/>
        <v>0.68888888888888888</v>
      </c>
      <c r="J66" s="21">
        <f t="shared" si="7"/>
        <v>0.34761904761904761</v>
      </c>
    </row>
    <row r="67" spans="1:10" x14ac:dyDescent="0.2">
      <c r="A67" s="7" t="s">
        <v>70</v>
      </c>
      <c r="B67" s="65">
        <v>17</v>
      </c>
      <c r="C67" s="66">
        <v>15</v>
      </c>
      <c r="D67" s="65">
        <v>62</v>
      </c>
      <c r="E67" s="66">
        <v>117</v>
      </c>
      <c r="F67" s="67"/>
      <c r="G67" s="65">
        <f t="shared" si="4"/>
        <v>2</v>
      </c>
      <c r="H67" s="66">
        <f t="shared" si="5"/>
        <v>-55</v>
      </c>
      <c r="I67" s="20">
        <f t="shared" si="6"/>
        <v>0.13333333333333333</v>
      </c>
      <c r="J67" s="21">
        <f t="shared" si="7"/>
        <v>-0.47008547008547008</v>
      </c>
    </row>
    <row r="68" spans="1:10" x14ac:dyDescent="0.2">
      <c r="A68" s="7" t="s">
        <v>71</v>
      </c>
      <c r="B68" s="65">
        <v>15</v>
      </c>
      <c r="C68" s="66">
        <v>18</v>
      </c>
      <c r="D68" s="65">
        <v>29</v>
      </c>
      <c r="E68" s="66">
        <v>145</v>
      </c>
      <c r="F68" s="67"/>
      <c r="G68" s="65">
        <f t="shared" si="4"/>
        <v>-3</v>
      </c>
      <c r="H68" s="66">
        <f t="shared" si="5"/>
        <v>-116</v>
      </c>
      <c r="I68" s="20">
        <f t="shared" si="6"/>
        <v>-0.16666666666666666</v>
      </c>
      <c r="J68" s="21">
        <f t="shared" si="7"/>
        <v>-0.8</v>
      </c>
    </row>
    <row r="69" spans="1:10" x14ac:dyDescent="0.2">
      <c r="A69" s="7" t="s">
        <v>76</v>
      </c>
      <c r="B69" s="65">
        <v>37</v>
      </c>
      <c r="C69" s="66">
        <v>28</v>
      </c>
      <c r="D69" s="65">
        <v>121</v>
      </c>
      <c r="E69" s="66">
        <v>83</v>
      </c>
      <c r="F69" s="67"/>
      <c r="G69" s="65">
        <f t="shared" si="4"/>
        <v>9</v>
      </c>
      <c r="H69" s="66">
        <f t="shared" si="5"/>
        <v>38</v>
      </c>
      <c r="I69" s="20">
        <f t="shared" si="6"/>
        <v>0.32142857142857145</v>
      </c>
      <c r="J69" s="21">
        <f t="shared" si="7"/>
        <v>0.45783132530120479</v>
      </c>
    </row>
    <row r="70" spans="1:10" x14ac:dyDescent="0.2">
      <c r="A70" s="7" t="s">
        <v>88</v>
      </c>
      <c r="B70" s="65">
        <v>24</v>
      </c>
      <c r="C70" s="66">
        <v>13</v>
      </c>
      <c r="D70" s="65">
        <v>104</v>
      </c>
      <c r="E70" s="66">
        <v>76</v>
      </c>
      <c r="F70" s="67"/>
      <c r="G70" s="65">
        <f t="shared" si="4"/>
        <v>11</v>
      </c>
      <c r="H70" s="66">
        <f t="shared" si="5"/>
        <v>28</v>
      </c>
      <c r="I70" s="20">
        <f t="shared" si="6"/>
        <v>0.84615384615384615</v>
      </c>
      <c r="J70" s="21">
        <f t="shared" si="7"/>
        <v>0.36842105263157893</v>
      </c>
    </row>
    <row r="71" spans="1:10" x14ac:dyDescent="0.2">
      <c r="A71" s="7" t="s">
        <v>94</v>
      </c>
      <c r="B71" s="65">
        <v>24</v>
      </c>
      <c r="C71" s="66">
        <v>34</v>
      </c>
      <c r="D71" s="65">
        <v>60</v>
      </c>
      <c r="E71" s="66">
        <v>85</v>
      </c>
      <c r="F71" s="67"/>
      <c r="G71" s="65">
        <f t="shared" si="4"/>
        <v>-10</v>
      </c>
      <c r="H71" s="66">
        <f t="shared" si="5"/>
        <v>-25</v>
      </c>
      <c r="I71" s="20">
        <f t="shared" si="6"/>
        <v>-0.29411764705882354</v>
      </c>
      <c r="J71" s="21">
        <f t="shared" si="7"/>
        <v>-0.29411764705882354</v>
      </c>
    </row>
    <row r="72" spans="1:10" x14ac:dyDescent="0.2">
      <c r="A72" s="7" t="s">
        <v>97</v>
      </c>
      <c r="B72" s="65">
        <v>28</v>
      </c>
      <c r="C72" s="66">
        <v>33</v>
      </c>
      <c r="D72" s="65">
        <v>144</v>
      </c>
      <c r="E72" s="66">
        <v>219</v>
      </c>
      <c r="F72" s="67"/>
      <c r="G72" s="65">
        <f t="shared" si="4"/>
        <v>-5</v>
      </c>
      <c r="H72" s="66">
        <f t="shared" si="5"/>
        <v>-75</v>
      </c>
      <c r="I72" s="20">
        <f t="shared" si="6"/>
        <v>-0.15151515151515152</v>
      </c>
      <c r="J72" s="21">
        <f t="shared" si="7"/>
        <v>-0.34246575342465752</v>
      </c>
    </row>
    <row r="73" spans="1:10" x14ac:dyDescent="0.2">
      <c r="A73" s="7" t="s">
        <v>98</v>
      </c>
      <c r="B73" s="65">
        <v>19</v>
      </c>
      <c r="C73" s="66">
        <v>11</v>
      </c>
      <c r="D73" s="65">
        <v>66</v>
      </c>
      <c r="E73" s="66">
        <v>47</v>
      </c>
      <c r="F73" s="67"/>
      <c r="G73" s="65">
        <f t="shared" si="4"/>
        <v>8</v>
      </c>
      <c r="H73" s="66">
        <f t="shared" si="5"/>
        <v>19</v>
      </c>
      <c r="I73" s="20">
        <f t="shared" si="6"/>
        <v>0.72727272727272729</v>
      </c>
      <c r="J73" s="21">
        <f t="shared" si="7"/>
        <v>0.40425531914893614</v>
      </c>
    </row>
    <row r="74" spans="1:10" x14ac:dyDescent="0.2">
      <c r="A74" s="1"/>
      <c r="B74" s="68"/>
      <c r="C74" s="69"/>
      <c r="D74" s="68"/>
      <c r="E74" s="69"/>
      <c r="F74" s="70"/>
      <c r="G74" s="68"/>
      <c r="H74" s="69"/>
      <c r="I74" s="5"/>
      <c r="J74" s="6"/>
    </row>
    <row r="75" spans="1:10" s="43" customFormat="1" x14ac:dyDescent="0.2">
      <c r="A75" s="27" t="s">
        <v>5</v>
      </c>
      <c r="B75" s="71">
        <f>SUM(B6:B74)</f>
        <v>25321</v>
      </c>
      <c r="C75" s="72">
        <f>SUM(C6:C74)</f>
        <v>24634</v>
      </c>
      <c r="D75" s="71">
        <f>SUM(D6:D74)</f>
        <v>122849</v>
      </c>
      <c r="E75" s="72">
        <f>SUM(E6:E74)</f>
        <v>91758</v>
      </c>
      <c r="F75" s="73"/>
      <c r="G75" s="71">
        <f>SUM(G6:G74)</f>
        <v>687</v>
      </c>
      <c r="H75" s="72">
        <f>SUM(H6:H74)</f>
        <v>31091</v>
      </c>
      <c r="I75" s="37">
        <f>IF(C75=0, 0, G75/C75)</f>
        <v>2.7888284484858326E-2</v>
      </c>
      <c r="J75" s="38">
        <f>IF(E75=0, 0, H75/E75)</f>
        <v>0.33883694064822684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5"/>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110</v>
      </c>
      <c r="B2" s="202" t="s">
        <v>100</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1.5797164408988599E-2</v>
      </c>
      <c r="C6" s="17">
        <v>0</v>
      </c>
      <c r="D6" s="16">
        <v>8.1400744002800198E-3</v>
      </c>
      <c r="E6" s="17">
        <v>5.4491161533599302E-3</v>
      </c>
      <c r="F6" s="12"/>
      <c r="G6" s="10">
        <f t="shared" ref="G6:G37" si="0">B6-C6</f>
        <v>1.5797164408988599E-2</v>
      </c>
      <c r="H6" s="11">
        <f t="shared" ref="H6:H37" si="1">D6-E6</f>
        <v>2.6909582469200896E-3</v>
      </c>
    </row>
    <row r="7" spans="1:8" x14ac:dyDescent="0.2">
      <c r="A7" s="7" t="s">
        <v>32</v>
      </c>
      <c r="B7" s="16">
        <v>3.9492911022471497E-3</v>
      </c>
      <c r="C7" s="17">
        <v>0</v>
      </c>
      <c r="D7" s="16">
        <v>1.6280148800560002E-3</v>
      </c>
      <c r="E7" s="17">
        <v>0</v>
      </c>
      <c r="F7" s="12"/>
      <c r="G7" s="10">
        <f t="shared" si="0"/>
        <v>3.9492911022471497E-3</v>
      </c>
      <c r="H7" s="11">
        <f t="shared" si="1"/>
        <v>1.6280148800560002E-3</v>
      </c>
    </row>
    <row r="8" spans="1:8" x14ac:dyDescent="0.2">
      <c r="A8" s="7" t="s">
        <v>33</v>
      </c>
      <c r="B8" s="16">
        <v>7.8985822044942908E-3</v>
      </c>
      <c r="C8" s="17">
        <v>0</v>
      </c>
      <c r="D8" s="16">
        <v>1.2210111600420001E-2</v>
      </c>
      <c r="E8" s="17">
        <v>2.1796464613439699E-3</v>
      </c>
      <c r="F8" s="12"/>
      <c r="G8" s="10">
        <f t="shared" si="0"/>
        <v>7.8985822044942908E-3</v>
      </c>
      <c r="H8" s="11">
        <f t="shared" si="1"/>
        <v>1.0030465139076031E-2</v>
      </c>
    </row>
    <row r="9" spans="1:8" x14ac:dyDescent="0.2">
      <c r="A9" s="7" t="s">
        <v>34</v>
      </c>
      <c r="B9" s="16">
        <v>0.95572844674380897</v>
      </c>
      <c r="C9" s="17">
        <v>1.4045627993829701</v>
      </c>
      <c r="D9" s="16">
        <v>1.1640306392400399</v>
      </c>
      <c r="E9" s="17">
        <v>1.2358595435820301</v>
      </c>
      <c r="F9" s="12"/>
      <c r="G9" s="10">
        <f t="shared" si="0"/>
        <v>-0.44883435263916116</v>
      </c>
      <c r="H9" s="11">
        <f t="shared" si="1"/>
        <v>-7.1828904341990185E-2</v>
      </c>
    </row>
    <row r="10" spans="1:8" x14ac:dyDescent="0.2">
      <c r="A10" s="7" t="s">
        <v>35</v>
      </c>
      <c r="B10" s="16">
        <v>7.8985822044942908E-3</v>
      </c>
      <c r="C10" s="17">
        <v>2.8416010392140902E-2</v>
      </c>
      <c r="D10" s="16">
        <v>1.7094156240588E-2</v>
      </c>
      <c r="E10" s="17">
        <v>2.3976111074783698E-2</v>
      </c>
      <c r="F10" s="12"/>
      <c r="G10" s="10">
        <f t="shared" si="0"/>
        <v>-2.0517428187646611E-2</v>
      </c>
      <c r="H10" s="11">
        <f t="shared" si="1"/>
        <v>-6.8819548341956978E-3</v>
      </c>
    </row>
    <row r="11" spans="1:8" x14ac:dyDescent="0.2">
      <c r="A11" s="7" t="s">
        <v>36</v>
      </c>
      <c r="B11" s="16">
        <v>1.6666008451483001</v>
      </c>
      <c r="C11" s="17">
        <v>2.1880328001948501</v>
      </c>
      <c r="D11" s="16">
        <v>1.7753502267010699</v>
      </c>
      <c r="E11" s="17">
        <v>2.0673946685847602</v>
      </c>
      <c r="F11" s="12"/>
      <c r="G11" s="10">
        <f t="shared" si="0"/>
        <v>-0.52143195504655004</v>
      </c>
      <c r="H11" s="11">
        <f t="shared" si="1"/>
        <v>-0.29204444188369028</v>
      </c>
    </row>
    <row r="12" spans="1:8" x14ac:dyDescent="0.2">
      <c r="A12" s="7" t="s">
        <v>37</v>
      </c>
      <c r="B12" s="16">
        <v>0.308044705975277</v>
      </c>
      <c r="C12" s="17">
        <v>0</v>
      </c>
      <c r="D12" s="16">
        <v>0.16768553264576799</v>
      </c>
      <c r="E12" s="17">
        <v>0</v>
      </c>
      <c r="F12" s="12"/>
      <c r="G12" s="10">
        <f t="shared" si="0"/>
        <v>0.308044705975277</v>
      </c>
      <c r="H12" s="11">
        <f t="shared" si="1"/>
        <v>0.16768553264576799</v>
      </c>
    </row>
    <row r="13" spans="1:8" x14ac:dyDescent="0.2">
      <c r="A13" s="7" t="s">
        <v>38</v>
      </c>
      <c r="B13" s="16">
        <v>0</v>
      </c>
      <c r="C13" s="17">
        <v>2.4356580336120801E-2</v>
      </c>
      <c r="D13" s="16">
        <v>5.6980520801960099E-3</v>
      </c>
      <c r="E13" s="17">
        <v>1.9616818152095698E-2</v>
      </c>
      <c r="F13" s="12"/>
      <c r="G13" s="10">
        <f t="shared" si="0"/>
        <v>-2.4356580336120801E-2</v>
      </c>
      <c r="H13" s="11">
        <f t="shared" si="1"/>
        <v>-1.3918766071899688E-2</v>
      </c>
    </row>
    <row r="14" spans="1:8" x14ac:dyDescent="0.2">
      <c r="A14" s="7" t="s">
        <v>39</v>
      </c>
      <c r="B14" s="16">
        <v>1.18478733067414E-2</v>
      </c>
      <c r="C14" s="17">
        <v>2.8416010392140902E-2</v>
      </c>
      <c r="D14" s="16">
        <v>5.6980520801960099E-3</v>
      </c>
      <c r="E14" s="17">
        <v>1.5257525229407799E-2</v>
      </c>
      <c r="F14" s="12"/>
      <c r="G14" s="10">
        <f t="shared" si="0"/>
        <v>-1.6568137085399504E-2</v>
      </c>
      <c r="H14" s="11">
        <f t="shared" si="1"/>
        <v>-9.5594731492117894E-3</v>
      </c>
    </row>
    <row r="15" spans="1:8" x14ac:dyDescent="0.2">
      <c r="A15" s="7" t="s">
        <v>42</v>
      </c>
      <c r="B15" s="16">
        <v>3.1594328817977198E-2</v>
      </c>
      <c r="C15" s="17">
        <v>8.1188601120402697E-3</v>
      </c>
      <c r="D15" s="16">
        <v>1.6280148800560001E-2</v>
      </c>
      <c r="E15" s="17">
        <v>2.9425227228143599E-2</v>
      </c>
      <c r="F15" s="12"/>
      <c r="G15" s="10">
        <f t="shared" si="0"/>
        <v>2.3475468705936926E-2</v>
      </c>
      <c r="H15" s="11">
        <f t="shared" si="1"/>
        <v>-1.3145078427583598E-2</v>
      </c>
    </row>
    <row r="16" spans="1:8" x14ac:dyDescent="0.2">
      <c r="A16" s="7" t="s">
        <v>43</v>
      </c>
      <c r="B16" s="16">
        <v>2.36957466134829E-2</v>
      </c>
      <c r="C16" s="17">
        <v>2.4356580336120801E-2</v>
      </c>
      <c r="D16" s="16">
        <v>2.4420223200840099E-2</v>
      </c>
      <c r="E16" s="17">
        <v>3.1604873689487598E-2</v>
      </c>
      <c r="F16" s="12"/>
      <c r="G16" s="10">
        <f t="shared" si="0"/>
        <v>-6.6083372263790047E-4</v>
      </c>
      <c r="H16" s="11">
        <f t="shared" si="1"/>
        <v>-7.1846504886474982E-3</v>
      </c>
    </row>
    <row r="17" spans="1:8" x14ac:dyDescent="0.2">
      <c r="A17" s="7" t="s">
        <v>44</v>
      </c>
      <c r="B17" s="16">
        <v>2.36957466134829E-2</v>
      </c>
      <c r="C17" s="17">
        <v>7.7129171064382607E-2</v>
      </c>
      <c r="D17" s="16">
        <v>8.7912803523024191E-2</v>
      </c>
      <c r="E17" s="17">
        <v>8.28265655310709E-2</v>
      </c>
      <c r="F17" s="12"/>
      <c r="G17" s="10">
        <f t="shared" si="0"/>
        <v>-5.3433424450899707E-2</v>
      </c>
      <c r="H17" s="11">
        <f t="shared" si="1"/>
        <v>5.0862379919532907E-3</v>
      </c>
    </row>
    <row r="18" spans="1:8" x14ac:dyDescent="0.2">
      <c r="A18" s="7" t="s">
        <v>45</v>
      </c>
      <c r="B18" s="16">
        <v>6.7453892026381297</v>
      </c>
      <c r="C18" s="17">
        <v>6.2352845660469303</v>
      </c>
      <c r="D18" s="16">
        <v>5.58002100139195</v>
      </c>
      <c r="E18" s="17">
        <v>5.6016914056539999</v>
      </c>
      <c r="F18" s="12"/>
      <c r="G18" s="10">
        <f t="shared" si="0"/>
        <v>0.51010463659119942</v>
      </c>
      <c r="H18" s="11">
        <f t="shared" si="1"/>
        <v>-2.1670404262049914E-2</v>
      </c>
    </row>
    <row r="19" spans="1:8" x14ac:dyDescent="0.2">
      <c r="A19" s="7" t="s">
        <v>48</v>
      </c>
      <c r="B19" s="16">
        <v>7.8985822044942908E-3</v>
      </c>
      <c r="C19" s="17">
        <v>4.0594300560201297E-3</v>
      </c>
      <c r="D19" s="16">
        <v>1.8722171120643998E-2</v>
      </c>
      <c r="E19" s="17">
        <v>2.1796464613439699E-3</v>
      </c>
      <c r="F19" s="12"/>
      <c r="G19" s="10">
        <f t="shared" si="0"/>
        <v>3.8391521484741611E-3</v>
      </c>
      <c r="H19" s="11">
        <f t="shared" si="1"/>
        <v>1.6542524659300027E-2</v>
      </c>
    </row>
    <row r="20" spans="1:8" x14ac:dyDescent="0.2">
      <c r="A20" s="7" t="s">
        <v>49</v>
      </c>
      <c r="B20" s="16">
        <v>2.8276924292089602</v>
      </c>
      <c r="C20" s="17">
        <v>0.75505399041974497</v>
      </c>
      <c r="D20" s="16">
        <v>2.03827462983012</v>
      </c>
      <c r="E20" s="17">
        <v>0.71601386255149402</v>
      </c>
      <c r="F20" s="12"/>
      <c r="G20" s="10">
        <f t="shared" si="0"/>
        <v>2.0726384387892152</v>
      </c>
      <c r="H20" s="11">
        <f t="shared" si="1"/>
        <v>1.322260767278626</v>
      </c>
    </row>
    <row r="21" spans="1:8" x14ac:dyDescent="0.2">
      <c r="A21" s="7" t="s">
        <v>51</v>
      </c>
      <c r="B21" s="16">
        <v>0</v>
      </c>
      <c r="C21" s="17">
        <v>1.68872290330438</v>
      </c>
      <c r="D21" s="16">
        <v>0</v>
      </c>
      <c r="E21" s="17">
        <v>3.1299723184899402</v>
      </c>
      <c r="F21" s="12"/>
      <c r="G21" s="10">
        <f t="shared" si="0"/>
        <v>-1.68872290330438</v>
      </c>
      <c r="H21" s="11">
        <f t="shared" si="1"/>
        <v>-3.1299723184899402</v>
      </c>
    </row>
    <row r="22" spans="1:8" x14ac:dyDescent="0.2">
      <c r="A22" s="7" t="s">
        <v>52</v>
      </c>
      <c r="B22" s="16">
        <v>0.74641601832471105</v>
      </c>
      <c r="C22" s="17">
        <v>2.78476901842981</v>
      </c>
      <c r="D22" s="16">
        <v>1.69801951989841</v>
      </c>
      <c r="E22" s="17">
        <v>3.4285838836940599</v>
      </c>
      <c r="F22" s="12"/>
      <c r="G22" s="10">
        <f t="shared" si="0"/>
        <v>-2.0383530001050989</v>
      </c>
      <c r="H22" s="11">
        <f t="shared" si="1"/>
        <v>-1.7305643637956498</v>
      </c>
    </row>
    <row r="23" spans="1:8" x14ac:dyDescent="0.2">
      <c r="A23" s="7" t="s">
        <v>53</v>
      </c>
      <c r="B23" s="16">
        <v>6.5202796098100393</v>
      </c>
      <c r="C23" s="17">
        <v>7.0593488674190104</v>
      </c>
      <c r="D23" s="16">
        <v>7.5816652964208098</v>
      </c>
      <c r="E23" s="17">
        <v>7.0794917064452205</v>
      </c>
      <c r="F23" s="12"/>
      <c r="G23" s="10">
        <f t="shared" si="0"/>
        <v>-0.53906925760897106</v>
      </c>
      <c r="H23" s="11">
        <f t="shared" si="1"/>
        <v>0.50217358997558925</v>
      </c>
    </row>
    <row r="24" spans="1:8" x14ac:dyDescent="0.2">
      <c r="A24" s="7" t="s">
        <v>55</v>
      </c>
      <c r="B24" s="16">
        <v>0</v>
      </c>
      <c r="C24" s="17">
        <v>0</v>
      </c>
      <c r="D24" s="16">
        <v>0</v>
      </c>
      <c r="E24" s="17">
        <v>3.2694696920159598E-3</v>
      </c>
      <c r="F24" s="12"/>
      <c r="G24" s="10">
        <f t="shared" si="0"/>
        <v>0</v>
      </c>
      <c r="H24" s="11">
        <f t="shared" si="1"/>
        <v>-3.2694696920159598E-3</v>
      </c>
    </row>
    <row r="25" spans="1:8" x14ac:dyDescent="0.2">
      <c r="A25" s="7" t="s">
        <v>58</v>
      </c>
      <c r="B25" s="16">
        <v>4.7154535760830907</v>
      </c>
      <c r="C25" s="17">
        <v>3.7184379313144404</v>
      </c>
      <c r="D25" s="16">
        <v>4.3988962059113197</v>
      </c>
      <c r="E25" s="17">
        <v>3.4416617624621302</v>
      </c>
      <c r="F25" s="12"/>
      <c r="G25" s="10">
        <f t="shared" si="0"/>
        <v>0.99701564476865023</v>
      </c>
      <c r="H25" s="11">
        <f t="shared" si="1"/>
        <v>0.95723444344918951</v>
      </c>
    </row>
    <row r="26" spans="1:8" x14ac:dyDescent="0.2">
      <c r="A26" s="7" t="s">
        <v>59</v>
      </c>
      <c r="B26" s="16">
        <v>0</v>
      </c>
      <c r="C26" s="17">
        <v>0</v>
      </c>
      <c r="D26" s="16">
        <v>0</v>
      </c>
      <c r="E26" s="17">
        <v>3.2694696920159598E-3</v>
      </c>
      <c r="F26" s="12"/>
      <c r="G26" s="10">
        <f t="shared" si="0"/>
        <v>0</v>
      </c>
      <c r="H26" s="11">
        <f t="shared" si="1"/>
        <v>-3.2694696920159598E-3</v>
      </c>
    </row>
    <row r="27" spans="1:8" x14ac:dyDescent="0.2">
      <c r="A27" s="7" t="s">
        <v>61</v>
      </c>
      <c r="B27" s="16">
        <v>0.197464555112357</v>
      </c>
      <c r="C27" s="17">
        <v>0.19891207274498698</v>
      </c>
      <c r="D27" s="16">
        <v>0.11477504904394799</v>
      </c>
      <c r="E27" s="17">
        <v>0.18091065629155001</v>
      </c>
      <c r="F27" s="12"/>
      <c r="G27" s="10">
        <f t="shared" si="0"/>
        <v>-1.4475176326299855E-3</v>
      </c>
      <c r="H27" s="11">
        <f t="shared" si="1"/>
        <v>-6.6135607247602021E-2</v>
      </c>
    </row>
    <row r="28" spans="1:8" x14ac:dyDescent="0.2">
      <c r="A28" s="7" t="s">
        <v>62</v>
      </c>
      <c r="B28" s="16">
        <v>0.770111764938194</v>
      </c>
      <c r="C28" s="17">
        <v>0.54802305756271796</v>
      </c>
      <c r="D28" s="16">
        <v>0.73749074066537001</v>
      </c>
      <c r="E28" s="17">
        <v>0.43919876196080998</v>
      </c>
      <c r="F28" s="12"/>
      <c r="G28" s="10">
        <f t="shared" si="0"/>
        <v>0.22208870737547604</v>
      </c>
      <c r="H28" s="11">
        <f t="shared" si="1"/>
        <v>0.29829197870456003</v>
      </c>
    </row>
    <row r="29" spans="1:8" x14ac:dyDescent="0.2">
      <c r="A29" s="7" t="s">
        <v>64</v>
      </c>
      <c r="B29" s="16">
        <v>6.5242289009122905</v>
      </c>
      <c r="C29" s="17">
        <v>3.8726962734432102</v>
      </c>
      <c r="D29" s="16">
        <v>5.8624815830816699</v>
      </c>
      <c r="E29" s="17">
        <v>4.8976655986399003</v>
      </c>
      <c r="F29" s="12"/>
      <c r="G29" s="10">
        <f t="shared" si="0"/>
        <v>2.6515326274690802</v>
      </c>
      <c r="H29" s="11">
        <f t="shared" si="1"/>
        <v>0.96481598444176964</v>
      </c>
    </row>
    <row r="30" spans="1:8" x14ac:dyDescent="0.2">
      <c r="A30" s="7" t="s">
        <v>65</v>
      </c>
      <c r="B30" s="16">
        <v>2.36957466134829E-2</v>
      </c>
      <c r="C30" s="17">
        <v>1.21782901680604E-2</v>
      </c>
      <c r="D30" s="16">
        <v>1.3024119040448002E-2</v>
      </c>
      <c r="E30" s="17">
        <v>8.7185858453758796E-3</v>
      </c>
      <c r="F30" s="12"/>
      <c r="G30" s="10">
        <f t="shared" si="0"/>
        <v>1.15174564454225E-2</v>
      </c>
      <c r="H30" s="11">
        <f t="shared" si="1"/>
        <v>4.3055331950721219E-3</v>
      </c>
    </row>
    <row r="31" spans="1:8" x14ac:dyDescent="0.2">
      <c r="A31" s="7" t="s">
        <v>66</v>
      </c>
      <c r="B31" s="16">
        <v>0.67927806958650905</v>
      </c>
      <c r="C31" s="17">
        <v>0.88901518226841003</v>
      </c>
      <c r="D31" s="16">
        <v>0.60399352050077704</v>
      </c>
      <c r="E31" s="17">
        <v>0.69094792824603801</v>
      </c>
      <c r="F31" s="12"/>
      <c r="G31" s="10">
        <f t="shared" si="0"/>
        <v>-0.20973711268190098</v>
      </c>
      <c r="H31" s="11">
        <f t="shared" si="1"/>
        <v>-8.6954407745260975E-2</v>
      </c>
    </row>
    <row r="32" spans="1:8" x14ac:dyDescent="0.2">
      <c r="A32" s="7" t="s">
        <v>67</v>
      </c>
      <c r="B32" s="16">
        <v>1.6863473006595302</v>
      </c>
      <c r="C32" s="17">
        <v>0.93366891288463105</v>
      </c>
      <c r="D32" s="16">
        <v>1.54824215093326</v>
      </c>
      <c r="E32" s="17">
        <v>0.70511563024477397</v>
      </c>
      <c r="F32" s="12"/>
      <c r="G32" s="10">
        <f t="shared" si="0"/>
        <v>0.75267838777489915</v>
      </c>
      <c r="H32" s="11">
        <f t="shared" si="1"/>
        <v>0.84312652068848604</v>
      </c>
    </row>
    <row r="33" spans="1:8" x14ac:dyDescent="0.2">
      <c r="A33" s="7" t="s">
        <v>68</v>
      </c>
      <c r="B33" s="16">
        <v>0.68717665179100296</v>
      </c>
      <c r="C33" s="17">
        <v>1.0716895347893198</v>
      </c>
      <c r="D33" s="16">
        <v>0.77981912754682592</v>
      </c>
      <c r="E33" s="17">
        <v>0.898014342073716</v>
      </c>
      <c r="F33" s="12"/>
      <c r="G33" s="10">
        <f t="shared" si="0"/>
        <v>-0.38451288299831687</v>
      </c>
      <c r="H33" s="11">
        <f t="shared" si="1"/>
        <v>-0.11819521452689008</v>
      </c>
    </row>
    <row r="34" spans="1:8" x14ac:dyDescent="0.2">
      <c r="A34" s="7" t="s">
        <v>69</v>
      </c>
      <c r="B34" s="16">
        <v>0</v>
      </c>
      <c r="C34" s="17">
        <v>1.6237720224080501E-2</v>
      </c>
      <c r="D34" s="16">
        <v>5.6980520801960099E-3</v>
      </c>
      <c r="E34" s="17">
        <v>8.7185858453758796E-3</v>
      </c>
      <c r="F34" s="12"/>
      <c r="G34" s="10">
        <f t="shared" si="0"/>
        <v>-1.6237720224080501E-2</v>
      </c>
      <c r="H34" s="11">
        <f t="shared" si="1"/>
        <v>-3.0205337651798697E-3</v>
      </c>
    </row>
    <row r="35" spans="1:8" x14ac:dyDescent="0.2">
      <c r="A35" s="7" t="s">
        <v>72</v>
      </c>
      <c r="B35" s="16">
        <v>5.5290075431460098E-2</v>
      </c>
      <c r="C35" s="17">
        <v>3.6534870504181194E-2</v>
      </c>
      <c r="D35" s="16">
        <v>4.0700372001400101E-2</v>
      </c>
      <c r="E35" s="17">
        <v>3.2694696920159499E-2</v>
      </c>
      <c r="F35" s="12"/>
      <c r="G35" s="10">
        <f t="shared" si="0"/>
        <v>1.8755204927278904E-2</v>
      </c>
      <c r="H35" s="11">
        <f t="shared" si="1"/>
        <v>8.0056750812406013E-3</v>
      </c>
    </row>
    <row r="36" spans="1:8" x14ac:dyDescent="0.2">
      <c r="A36" s="7" t="s">
        <v>73</v>
      </c>
      <c r="B36" s="16">
        <v>11.5240314363572</v>
      </c>
      <c r="C36" s="17">
        <v>9.5843143622635392</v>
      </c>
      <c r="D36" s="16">
        <v>11.3431936767902</v>
      </c>
      <c r="E36" s="17">
        <v>9.5926240763748094</v>
      </c>
      <c r="F36" s="12"/>
      <c r="G36" s="10">
        <f t="shared" si="0"/>
        <v>1.9397170740936609</v>
      </c>
      <c r="H36" s="11">
        <f t="shared" si="1"/>
        <v>1.7505696004153908</v>
      </c>
    </row>
    <row r="37" spans="1:8" x14ac:dyDescent="0.2">
      <c r="A37" s="7" t="s">
        <v>74</v>
      </c>
      <c r="B37" s="16">
        <v>1.18478733067414E-2</v>
      </c>
      <c r="C37" s="17">
        <v>0</v>
      </c>
      <c r="D37" s="16">
        <v>8.9540818403080202E-3</v>
      </c>
      <c r="E37" s="17">
        <v>2.1796464613439699E-3</v>
      </c>
      <c r="F37" s="12"/>
      <c r="G37" s="10">
        <f t="shared" si="0"/>
        <v>1.18478733067414E-2</v>
      </c>
      <c r="H37" s="11">
        <f t="shared" si="1"/>
        <v>6.7744353789640499E-3</v>
      </c>
    </row>
    <row r="38" spans="1:8" x14ac:dyDescent="0.2">
      <c r="A38" s="7" t="s">
        <v>75</v>
      </c>
      <c r="B38" s="16">
        <v>1.86011610915841</v>
      </c>
      <c r="C38" s="17">
        <v>3.0648696922952001</v>
      </c>
      <c r="D38" s="16">
        <v>1.8412848293433401</v>
      </c>
      <c r="E38" s="17">
        <v>2.3888925216329899</v>
      </c>
      <c r="F38" s="12"/>
      <c r="G38" s="10">
        <f t="shared" ref="G38:G73" si="2">B38-C38</f>
        <v>-1.2047535831367902</v>
      </c>
      <c r="H38" s="11">
        <f t="shared" ref="H38:H73" si="3">D38-E38</f>
        <v>-0.54760769228964978</v>
      </c>
    </row>
    <row r="39" spans="1:8" x14ac:dyDescent="0.2">
      <c r="A39" s="7" t="s">
        <v>77</v>
      </c>
      <c r="B39" s="16">
        <v>0.40677698353145603</v>
      </c>
      <c r="C39" s="17">
        <v>0.67386538929934203</v>
      </c>
      <c r="D39" s="16">
        <v>0.33048702065136898</v>
      </c>
      <c r="E39" s="17">
        <v>0.67242093332461506</v>
      </c>
      <c r="F39" s="12"/>
      <c r="G39" s="10">
        <f t="shared" si="2"/>
        <v>-0.26708840576788601</v>
      </c>
      <c r="H39" s="11">
        <f t="shared" si="3"/>
        <v>-0.34193391267324608</v>
      </c>
    </row>
    <row r="40" spans="1:8" x14ac:dyDescent="0.2">
      <c r="A40" s="7" t="s">
        <v>78</v>
      </c>
      <c r="B40" s="16">
        <v>4.4824454010505104</v>
      </c>
      <c r="C40" s="17">
        <v>1.2990176179264399</v>
      </c>
      <c r="D40" s="16">
        <v>3.9178178088547697</v>
      </c>
      <c r="E40" s="17">
        <v>1.51594411386473</v>
      </c>
      <c r="F40" s="12"/>
      <c r="G40" s="10">
        <f t="shared" si="2"/>
        <v>3.1834277831240705</v>
      </c>
      <c r="H40" s="11">
        <f t="shared" si="3"/>
        <v>2.4018736949900399</v>
      </c>
    </row>
    <row r="41" spans="1:8" x14ac:dyDescent="0.2">
      <c r="A41" s="7" t="s">
        <v>79</v>
      </c>
      <c r="B41" s="16">
        <v>0.60029224754156596</v>
      </c>
      <c r="C41" s="17">
        <v>0.53990419745067797</v>
      </c>
      <c r="D41" s="16">
        <v>0.454216151535625</v>
      </c>
      <c r="E41" s="17">
        <v>0.43374964580745001</v>
      </c>
      <c r="F41" s="12"/>
      <c r="G41" s="10">
        <f t="shared" si="2"/>
        <v>6.038805009088799E-2</v>
      </c>
      <c r="H41" s="11">
        <f t="shared" si="3"/>
        <v>2.0466505728174988E-2</v>
      </c>
    </row>
    <row r="42" spans="1:8" x14ac:dyDescent="0.2">
      <c r="A42" s="7" t="s">
        <v>80</v>
      </c>
      <c r="B42" s="16">
        <v>4.8536787646617405</v>
      </c>
      <c r="C42" s="17">
        <v>8.3421287651213802</v>
      </c>
      <c r="D42" s="16">
        <v>7.3496731760128302</v>
      </c>
      <c r="E42" s="17">
        <v>8.46356720939864</v>
      </c>
      <c r="F42" s="12"/>
      <c r="G42" s="10">
        <f t="shared" si="2"/>
        <v>-3.4884500004596397</v>
      </c>
      <c r="H42" s="11">
        <f t="shared" si="3"/>
        <v>-1.1138940333858098</v>
      </c>
    </row>
    <row r="43" spans="1:8" x14ac:dyDescent="0.2">
      <c r="A43" s="7" t="s">
        <v>81</v>
      </c>
      <c r="B43" s="16">
        <v>0</v>
      </c>
      <c r="C43" s="17">
        <v>0</v>
      </c>
      <c r="D43" s="16">
        <v>0</v>
      </c>
      <c r="E43" s="17">
        <v>1.0898232306719899E-3</v>
      </c>
      <c r="F43" s="12"/>
      <c r="G43" s="10">
        <f t="shared" si="2"/>
        <v>0</v>
      </c>
      <c r="H43" s="11">
        <f t="shared" si="3"/>
        <v>-1.0898232306719899E-3</v>
      </c>
    </row>
    <row r="44" spans="1:8" x14ac:dyDescent="0.2">
      <c r="A44" s="7" t="s">
        <v>82</v>
      </c>
      <c r="B44" s="16">
        <v>3.62939852296513</v>
      </c>
      <c r="C44" s="17">
        <v>3.7427945116505601</v>
      </c>
      <c r="D44" s="16">
        <v>3.9764263445367902</v>
      </c>
      <c r="E44" s="17">
        <v>4.2023583774711701</v>
      </c>
      <c r="F44" s="12"/>
      <c r="G44" s="10">
        <f t="shared" si="2"/>
        <v>-0.1133959886854301</v>
      </c>
      <c r="H44" s="11">
        <f t="shared" si="3"/>
        <v>-0.22593203293437991</v>
      </c>
    </row>
    <row r="45" spans="1:8" x14ac:dyDescent="0.2">
      <c r="A45" s="7" t="s">
        <v>83</v>
      </c>
      <c r="B45" s="16">
        <v>0.142174479680897</v>
      </c>
      <c r="C45" s="17">
        <v>0.15425834212876502</v>
      </c>
      <c r="D45" s="16">
        <v>0.12617115320434</v>
      </c>
      <c r="E45" s="17">
        <v>0.12206020183526201</v>
      </c>
      <c r="F45" s="12"/>
      <c r="G45" s="10">
        <f t="shared" si="2"/>
        <v>-1.2083862447868021E-2</v>
      </c>
      <c r="H45" s="11">
        <f t="shared" si="3"/>
        <v>4.110951369077992E-3</v>
      </c>
    </row>
    <row r="46" spans="1:8" x14ac:dyDescent="0.2">
      <c r="A46" s="7" t="s">
        <v>84</v>
      </c>
      <c r="B46" s="16">
        <v>0.22510959282808699</v>
      </c>
      <c r="C46" s="17">
        <v>0.41406186571405401</v>
      </c>
      <c r="D46" s="16">
        <v>0.32316095369111697</v>
      </c>
      <c r="E46" s="17">
        <v>0.38470760042721103</v>
      </c>
      <c r="F46" s="12"/>
      <c r="G46" s="10">
        <f t="shared" si="2"/>
        <v>-0.18895227288596703</v>
      </c>
      <c r="H46" s="11">
        <f t="shared" si="3"/>
        <v>-6.1546646736094057E-2</v>
      </c>
    </row>
    <row r="47" spans="1:8" x14ac:dyDescent="0.2">
      <c r="A47" s="7" t="s">
        <v>85</v>
      </c>
      <c r="B47" s="16">
        <v>0.65163303187077903</v>
      </c>
      <c r="C47" s="17">
        <v>0.80782658114800698</v>
      </c>
      <c r="D47" s="16">
        <v>0.44851809945542898</v>
      </c>
      <c r="E47" s="17">
        <v>0.57433684256413597</v>
      </c>
      <c r="F47" s="12"/>
      <c r="G47" s="10">
        <f t="shared" si="2"/>
        <v>-0.15619354927722795</v>
      </c>
      <c r="H47" s="11">
        <f t="shared" si="3"/>
        <v>-0.125818743108707</v>
      </c>
    </row>
    <row r="48" spans="1:8" x14ac:dyDescent="0.2">
      <c r="A48" s="7" t="s">
        <v>86</v>
      </c>
      <c r="B48" s="16">
        <v>0.99917064886852791</v>
      </c>
      <c r="C48" s="17">
        <v>0.62515222862710107</v>
      </c>
      <c r="D48" s="16">
        <v>0.56817719313954496</v>
      </c>
      <c r="E48" s="17">
        <v>0.52311515072255299</v>
      </c>
      <c r="F48" s="12"/>
      <c r="G48" s="10">
        <f t="shared" si="2"/>
        <v>0.37401842024142684</v>
      </c>
      <c r="H48" s="11">
        <f t="shared" si="3"/>
        <v>4.5062042416991965E-2</v>
      </c>
    </row>
    <row r="49" spans="1:8" x14ac:dyDescent="0.2">
      <c r="A49" s="7" t="s">
        <v>87</v>
      </c>
      <c r="B49" s="16">
        <v>3.9492911022471497E-3</v>
      </c>
      <c r="C49" s="17">
        <v>0</v>
      </c>
      <c r="D49" s="16">
        <v>4.8840446401680103E-3</v>
      </c>
      <c r="E49" s="17">
        <v>5.4491161533599302E-3</v>
      </c>
      <c r="F49" s="12"/>
      <c r="G49" s="10">
        <f t="shared" si="2"/>
        <v>3.9492911022471497E-3</v>
      </c>
      <c r="H49" s="11">
        <f t="shared" si="3"/>
        <v>-5.6507151319191984E-4</v>
      </c>
    </row>
    <row r="50" spans="1:8" x14ac:dyDescent="0.2">
      <c r="A50" s="7" t="s">
        <v>89</v>
      </c>
      <c r="B50" s="16">
        <v>0.55685004541684802</v>
      </c>
      <c r="C50" s="17">
        <v>0.44247787610619504</v>
      </c>
      <c r="D50" s="16">
        <v>0.70086040586410991</v>
      </c>
      <c r="E50" s="17">
        <v>0.40868371150199401</v>
      </c>
      <c r="F50" s="12"/>
      <c r="G50" s="10">
        <f t="shared" si="2"/>
        <v>0.11437216931065297</v>
      </c>
      <c r="H50" s="11">
        <f t="shared" si="3"/>
        <v>0.29217669436211591</v>
      </c>
    </row>
    <row r="51" spans="1:8" x14ac:dyDescent="0.2">
      <c r="A51" s="7" t="s">
        <v>90</v>
      </c>
      <c r="B51" s="16">
        <v>0.394929110224715</v>
      </c>
      <c r="C51" s="17">
        <v>0.20297150280100701</v>
      </c>
      <c r="D51" s="16">
        <v>0.33537106529153698</v>
      </c>
      <c r="E51" s="17">
        <v>0.191808888598269</v>
      </c>
      <c r="F51" s="12"/>
      <c r="G51" s="10">
        <f t="shared" si="2"/>
        <v>0.19195760742370799</v>
      </c>
      <c r="H51" s="11">
        <f t="shared" si="3"/>
        <v>0.14356217669326798</v>
      </c>
    </row>
    <row r="52" spans="1:8" x14ac:dyDescent="0.2">
      <c r="A52" s="7" t="s">
        <v>91</v>
      </c>
      <c r="B52" s="16">
        <v>2.4011689901662701</v>
      </c>
      <c r="C52" s="17">
        <v>2.7766501583177701</v>
      </c>
      <c r="D52" s="16">
        <v>2.9353108287409699</v>
      </c>
      <c r="E52" s="17">
        <v>2.8586063340526198</v>
      </c>
      <c r="F52" s="12"/>
      <c r="G52" s="10">
        <f t="shared" si="2"/>
        <v>-0.37548116815150001</v>
      </c>
      <c r="H52" s="11">
        <f t="shared" si="3"/>
        <v>7.6704494688350167E-2</v>
      </c>
    </row>
    <row r="53" spans="1:8" x14ac:dyDescent="0.2">
      <c r="A53" s="7" t="s">
        <v>92</v>
      </c>
      <c r="B53" s="16">
        <v>1.9391019312033499</v>
      </c>
      <c r="C53" s="17">
        <v>1.1894130064139001</v>
      </c>
      <c r="D53" s="16">
        <v>1.8420988367833699</v>
      </c>
      <c r="E53" s="17">
        <v>1.3600993918786399</v>
      </c>
      <c r="F53" s="12"/>
      <c r="G53" s="10">
        <f t="shared" si="2"/>
        <v>0.74968892478944982</v>
      </c>
      <c r="H53" s="11">
        <f t="shared" si="3"/>
        <v>0.48199944490473001</v>
      </c>
    </row>
    <row r="54" spans="1:8" x14ac:dyDescent="0.2">
      <c r="A54" s="7" t="s">
        <v>93</v>
      </c>
      <c r="B54" s="16">
        <v>21.910667035267199</v>
      </c>
      <c r="C54" s="17">
        <v>23.780141268165899</v>
      </c>
      <c r="D54" s="16">
        <v>22.468233359652899</v>
      </c>
      <c r="E54" s="17">
        <v>23.820266352797599</v>
      </c>
      <c r="F54" s="12"/>
      <c r="G54" s="10">
        <f t="shared" si="2"/>
        <v>-1.8694742328986997</v>
      </c>
      <c r="H54" s="11">
        <f t="shared" si="3"/>
        <v>-1.3520329931447002</v>
      </c>
    </row>
    <row r="55" spans="1:8" x14ac:dyDescent="0.2">
      <c r="A55" s="7" t="s">
        <v>95</v>
      </c>
      <c r="B55" s="16">
        <v>3.7044350539078201</v>
      </c>
      <c r="C55" s="17">
        <v>4.5465616627425502</v>
      </c>
      <c r="D55" s="16">
        <v>3.2039332839502199</v>
      </c>
      <c r="E55" s="17">
        <v>3.6683449944419002</v>
      </c>
      <c r="F55" s="12"/>
      <c r="G55" s="10">
        <f t="shared" si="2"/>
        <v>-0.84212660883473012</v>
      </c>
      <c r="H55" s="11">
        <f t="shared" si="3"/>
        <v>-0.46441171049168029</v>
      </c>
    </row>
    <row r="56" spans="1:8" x14ac:dyDescent="0.2">
      <c r="A56" s="7" t="s">
        <v>96</v>
      </c>
      <c r="B56" s="16">
        <v>0.68717665179100296</v>
      </c>
      <c r="C56" s="17">
        <v>0.71851911991556405</v>
      </c>
      <c r="D56" s="16">
        <v>0.61131958746102899</v>
      </c>
      <c r="E56" s="17">
        <v>0.52965409010658504</v>
      </c>
      <c r="F56" s="12"/>
      <c r="G56" s="10">
        <f t="shared" si="2"/>
        <v>-3.1342468124561096E-2</v>
      </c>
      <c r="H56" s="11">
        <f t="shared" si="3"/>
        <v>8.166549735444395E-2</v>
      </c>
    </row>
    <row r="57" spans="1:8" x14ac:dyDescent="0.2">
      <c r="A57" s="142" t="s">
        <v>40</v>
      </c>
      <c r="B57" s="153">
        <v>7.1087239840448596E-2</v>
      </c>
      <c r="C57" s="154">
        <v>4.0594300560201302E-2</v>
      </c>
      <c r="D57" s="153">
        <v>4.1514379441428099E-2</v>
      </c>
      <c r="E57" s="154">
        <v>6.3209747378975098E-2</v>
      </c>
      <c r="F57" s="155"/>
      <c r="G57" s="156">
        <f t="shared" si="2"/>
        <v>3.0492939280247294E-2</v>
      </c>
      <c r="H57" s="157">
        <f t="shared" si="3"/>
        <v>-2.1695367937546998E-2</v>
      </c>
    </row>
    <row r="58" spans="1:8" x14ac:dyDescent="0.2">
      <c r="A58" s="7" t="s">
        <v>41</v>
      </c>
      <c r="B58" s="16">
        <v>0</v>
      </c>
      <c r="C58" s="17">
        <v>0</v>
      </c>
      <c r="D58" s="16">
        <v>2.4420223200840099E-3</v>
      </c>
      <c r="E58" s="17">
        <v>0</v>
      </c>
      <c r="F58" s="12"/>
      <c r="G58" s="10">
        <f t="shared" si="2"/>
        <v>0</v>
      </c>
      <c r="H58" s="11">
        <f t="shared" si="3"/>
        <v>2.4420223200840099E-3</v>
      </c>
    </row>
    <row r="59" spans="1:8" x14ac:dyDescent="0.2">
      <c r="A59" s="7" t="s">
        <v>46</v>
      </c>
      <c r="B59" s="16">
        <v>1.5797164408988599E-2</v>
      </c>
      <c r="C59" s="17">
        <v>1.6237720224080501E-2</v>
      </c>
      <c r="D59" s="16">
        <v>2.7676252960952101E-2</v>
      </c>
      <c r="E59" s="17">
        <v>2.17964646134397E-2</v>
      </c>
      <c r="F59" s="12"/>
      <c r="G59" s="10">
        <f t="shared" si="2"/>
        <v>-4.4055581509190242E-4</v>
      </c>
      <c r="H59" s="11">
        <f t="shared" si="3"/>
        <v>5.8797883475124012E-3</v>
      </c>
    </row>
    <row r="60" spans="1:8" x14ac:dyDescent="0.2">
      <c r="A60" s="7" t="s">
        <v>47</v>
      </c>
      <c r="B60" s="16">
        <v>0.50550926108763505</v>
      </c>
      <c r="C60" s="17">
        <v>0.40188357554599302</v>
      </c>
      <c r="D60" s="16">
        <v>0.437936002735065</v>
      </c>
      <c r="E60" s="17">
        <v>0.383617777196539</v>
      </c>
      <c r="F60" s="12"/>
      <c r="G60" s="10">
        <f t="shared" si="2"/>
        <v>0.10362568554164203</v>
      </c>
      <c r="H60" s="11">
        <f t="shared" si="3"/>
        <v>5.4318225538525999E-2</v>
      </c>
    </row>
    <row r="61" spans="1:8" x14ac:dyDescent="0.2">
      <c r="A61" s="7" t="s">
        <v>50</v>
      </c>
      <c r="B61" s="16">
        <v>0.84119900477864196</v>
      </c>
      <c r="C61" s="17">
        <v>0.69822196963546301</v>
      </c>
      <c r="D61" s="16">
        <v>0.58201531962002107</v>
      </c>
      <c r="E61" s="17">
        <v>0.56670807994943206</v>
      </c>
      <c r="F61" s="12"/>
      <c r="G61" s="10">
        <f t="shared" si="2"/>
        <v>0.14297703514317894</v>
      </c>
      <c r="H61" s="11">
        <f t="shared" si="3"/>
        <v>1.5307239670589001E-2</v>
      </c>
    </row>
    <row r="62" spans="1:8" x14ac:dyDescent="0.2">
      <c r="A62" s="7" t="s">
        <v>54</v>
      </c>
      <c r="B62" s="16">
        <v>3.9492911022471502E-2</v>
      </c>
      <c r="C62" s="17">
        <v>8.1188601120402697E-3</v>
      </c>
      <c r="D62" s="16">
        <v>3.3374305041148099E-2</v>
      </c>
      <c r="E62" s="17">
        <v>1.1988055537391799E-2</v>
      </c>
      <c r="F62" s="12"/>
      <c r="G62" s="10">
        <f t="shared" si="2"/>
        <v>3.1374050910431231E-2</v>
      </c>
      <c r="H62" s="11">
        <f t="shared" si="3"/>
        <v>2.13862495037563E-2</v>
      </c>
    </row>
    <row r="63" spans="1:8" x14ac:dyDescent="0.2">
      <c r="A63" s="7" t="s">
        <v>56</v>
      </c>
      <c r="B63" s="16">
        <v>7.8985822044942908E-3</v>
      </c>
      <c r="C63" s="17">
        <v>4.0594300560201297E-3</v>
      </c>
      <c r="D63" s="16">
        <v>2.4420223200840099E-3</v>
      </c>
      <c r="E63" s="17">
        <v>2.1796464613439699E-3</v>
      </c>
      <c r="F63" s="12"/>
      <c r="G63" s="10">
        <f t="shared" si="2"/>
        <v>3.8391521484741611E-3</v>
      </c>
      <c r="H63" s="11">
        <f t="shared" si="3"/>
        <v>2.6237585874004004E-4</v>
      </c>
    </row>
    <row r="64" spans="1:8" x14ac:dyDescent="0.2">
      <c r="A64" s="7" t="s">
        <v>57</v>
      </c>
      <c r="B64" s="16">
        <v>1.1137000908337</v>
      </c>
      <c r="C64" s="17">
        <v>1.2665421774782799</v>
      </c>
      <c r="D64" s="16">
        <v>0.88726810963052194</v>
      </c>
      <c r="E64" s="17">
        <v>1.1192484579001301</v>
      </c>
      <c r="F64" s="12"/>
      <c r="G64" s="10">
        <f t="shared" si="2"/>
        <v>-0.15284208664457988</v>
      </c>
      <c r="H64" s="11">
        <f t="shared" si="3"/>
        <v>-0.23198034826960812</v>
      </c>
    </row>
    <row r="65" spans="1:8" x14ac:dyDescent="0.2">
      <c r="A65" s="7" t="s">
        <v>60</v>
      </c>
      <c r="B65" s="16">
        <v>0.22905888393033499</v>
      </c>
      <c r="C65" s="17">
        <v>0.25168466347324797</v>
      </c>
      <c r="D65" s="16">
        <v>0.17989564424618801</v>
      </c>
      <c r="E65" s="17">
        <v>0.259377928899932</v>
      </c>
      <c r="F65" s="12"/>
      <c r="G65" s="10">
        <f t="shared" si="2"/>
        <v>-2.2625779542912977E-2</v>
      </c>
      <c r="H65" s="11">
        <f t="shared" si="3"/>
        <v>-7.948228465374399E-2</v>
      </c>
    </row>
    <row r="66" spans="1:8" x14ac:dyDescent="0.2">
      <c r="A66" s="7" t="s">
        <v>63</v>
      </c>
      <c r="B66" s="16">
        <v>0.30014612377078298</v>
      </c>
      <c r="C66" s="17">
        <v>0.182674352520906</v>
      </c>
      <c r="D66" s="16">
        <v>0.23036410552792499</v>
      </c>
      <c r="E66" s="17">
        <v>0.22886287844111702</v>
      </c>
      <c r="F66" s="12"/>
      <c r="G66" s="10">
        <f t="shared" si="2"/>
        <v>0.11747177124987698</v>
      </c>
      <c r="H66" s="11">
        <f t="shared" si="3"/>
        <v>1.5012270868079713E-3</v>
      </c>
    </row>
    <row r="67" spans="1:8" x14ac:dyDescent="0.2">
      <c r="A67" s="7" t="s">
        <v>70</v>
      </c>
      <c r="B67" s="16">
        <v>6.7137948738201503E-2</v>
      </c>
      <c r="C67" s="17">
        <v>6.0891450840302001E-2</v>
      </c>
      <c r="D67" s="16">
        <v>5.0468461281736099E-2</v>
      </c>
      <c r="E67" s="17">
        <v>0.127509317988622</v>
      </c>
      <c r="F67" s="12"/>
      <c r="G67" s="10">
        <f t="shared" si="2"/>
        <v>6.2464978978995014E-3</v>
      </c>
      <c r="H67" s="11">
        <f t="shared" si="3"/>
        <v>-7.7040856706885902E-2</v>
      </c>
    </row>
    <row r="68" spans="1:8" x14ac:dyDescent="0.2">
      <c r="A68" s="7" t="s">
        <v>71</v>
      </c>
      <c r="B68" s="16">
        <v>5.9239366533707198E-2</v>
      </c>
      <c r="C68" s="17">
        <v>7.3069741008362388E-2</v>
      </c>
      <c r="D68" s="16">
        <v>2.3606215760812101E-2</v>
      </c>
      <c r="E68" s="17">
        <v>0.158024368447438</v>
      </c>
      <c r="F68" s="12"/>
      <c r="G68" s="10">
        <f t="shared" si="2"/>
        <v>-1.383037447465519E-2</v>
      </c>
      <c r="H68" s="11">
        <f t="shared" si="3"/>
        <v>-0.13441815268662591</v>
      </c>
    </row>
    <row r="69" spans="1:8" x14ac:dyDescent="0.2">
      <c r="A69" s="7" t="s">
        <v>76</v>
      </c>
      <c r="B69" s="16">
        <v>0.14612377078314398</v>
      </c>
      <c r="C69" s="17">
        <v>0.11366404156856399</v>
      </c>
      <c r="D69" s="16">
        <v>9.8494900243388209E-2</v>
      </c>
      <c r="E69" s="17">
        <v>9.0455328145774797E-2</v>
      </c>
      <c r="F69" s="12"/>
      <c r="G69" s="10">
        <f t="shared" si="2"/>
        <v>3.2459729214579985E-2</v>
      </c>
      <c r="H69" s="11">
        <f t="shared" si="3"/>
        <v>8.0395720976134122E-3</v>
      </c>
    </row>
    <row r="70" spans="1:8" x14ac:dyDescent="0.2">
      <c r="A70" s="7" t="s">
        <v>88</v>
      </c>
      <c r="B70" s="16">
        <v>9.4782986453931503E-2</v>
      </c>
      <c r="C70" s="17">
        <v>5.2772590728261799E-2</v>
      </c>
      <c r="D70" s="16">
        <v>8.4656773762912196E-2</v>
      </c>
      <c r="E70" s="17">
        <v>8.28265655310709E-2</v>
      </c>
      <c r="F70" s="12"/>
      <c r="G70" s="10">
        <f t="shared" si="2"/>
        <v>4.2010395725669704E-2</v>
      </c>
      <c r="H70" s="11">
        <f t="shared" si="3"/>
        <v>1.830208231841296E-3</v>
      </c>
    </row>
    <row r="71" spans="1:8" x14ac:dyDescent="0.2">
      <c r="A71" s="7" t="s">
        <v>94</v>
      </c>
      <c r="B71" s="16">
        <v>9.4782986453931503E-2</v>
      </c>
      <c r="C71" s="17">
        <v>0.138020621904685</v>
      </c>
      <c r="D71" s="16">
        <v>4.8840446401680102E-2</v>
      </c>
      <c r="E71" s="17">
        <v>9.2634974607118697E-2</v>
      </c>
      <c r="F71" s="12"/>
      <c r="G71" s="10">
        <f t="shared" si="2"/>
        <v>-4.32376354507535E-2</v>
      </c>
      <c r="H71" s="11">
        <f t="shared" si="3"/>
        <v>-4.3794528205438596E-2</v>
      </c>
    </row>
    <row r="72" spans="1:8" x14ac:dyDescent="0.2">
      <c r="A72" s="7" t="s">
        <v>97</v>
      </c>
      <c r="B72" s="16">
        <v>0.11058015086292</v>
      </c>
      <c r="C72" s="17">
        <v>0.13396119184866398</v>
      </c>
      <c r="D72" s="16">
        <v>0.11721707136403199</v>
      </c>
      <c r="E72" s="17">
        <v>0.23867128751716502</v>
      </c>
      <c r="F72" s="12"/>
      <c r="G72" s="10">
        <f t="shared" si="2"/>
        <v>-2.3381040985743978E-2</v>
      </c>
      <c r="H72" s="11">
        <f t="shared" si="3"/>
        <v>-0.12145421615313302</v>
      </c>
    </row>
    <row r="73" spans="1:8" x14ac:dyDescent="0.2">
      <c r="A73" s="7" t="s">
        <v>98</v>
      </c>
      <c r="B73" s="16">
        <v>7.50365309426958E-2</v>
      </c>
      <c r="C73" s="17">
        <v>4.46537306162215E-2</v>
      </c>
      <c r="D73" s="16">
        <v>5.3724491041848101E-2</v>
      </c>
      <c r="E73" s="17">
        <v>5.1221691841583296E-2</v>
      </c>
      <c r="F73" s="12"/>
      <c r="G73" s="10">
        <f t="shared" si="2"/>
        <v>3.03828003264743E-2</v>
      </c>
      <c r="H73" s="11">
        <f t="shared" si="3"/>
        <v>2.5027992002648047E-3</v>
      </c>
    </row>
    <row r="74" spans="1:8" x14ac:dyDescent="0.2">
      <c r="A74" s="1"/>
      <c r="B74" s="18"/>
      <c r="C74" s="19"/>
      <c r="D74" s="18"/>
      <c r="E74" s="19"/>
      <c r="F74" s="15"/>
      <c r="G74" s="13"/>
      <c r="H74" s="14"/>
    </row>
    <row r="75" spans="1:8" s="43" customFormat="1" x14ac:dyDescent="0.2">
      <c r="A75" s="27" t="s">
        <v>5</v>
      </c>
      <c r="B75" s="44">
        <f>SUM(B6:B74)</f>
        <v>100.00000000000011</v>
      </c>
      <c r="C75" s="45">
        <f>SUM(C6:C74)</f>
        <v>99.999999999999986</v>
      </c>
      <c r="D75" s="44">
        <f>SUM(D6:D74)</f>
        <v>100</v>
      </c>
      <c r="E75" s="45">
        <f>SUM(E6:E74)</f>
        <v>100.00000000000007</v>
      </c>
      <c r="F75" s="49"/>
      <c r="G75" s="50">
        <f>SUM(G6:G74)</f>
        <v>1.2832790385886028E-13</v>
      </c>
      <c r="H75" s="51">
        <f>SUM(H6:H74)</f>
        <v>-4.7351012000262926E-14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111</v>
      </c>
      <c r="B7" s="78">
        <f>SUM($B8:$B11)</f>
        <v>4864</v>
      </c>
      <c r="C7" s="79">
        <f>SUM($C8:$C11)</f>
        <v>4843</v>
      </c>
      <c r="D7" s="78">
        <f>SUM($D8:$D11)</f>
        <v>23892</v>
      </c>
      <c r="E7" s="79">
        <f>SUM($E8:$E11)</f>
        <v>20563</v>
      </c>
      <c r="F7" s="80"/>
      <c r="G7" s="78">
        <f>B7-C7</f>
        <v>21</v>
      </c>
      <c r="H7" s="79">
        <f>D7-E7</f>
        <v>3329</v>
      </c>
      <c r="I7" s="54">
        <f>IF(C7=0, "-", IF(G7/C7&lt;10, G7/C7, "&gt;999%"))</f>
        <v>4.3361552756555856E-3</v>
      </c>
      <c r="J7" s="55">
        <f>IF(E7=0, "-", IF(H7/E7&lt;10, H7/E7, "&gt;999%"))</f>
        <v>0.16189271993386178</v>
      </c>
    </row>
    <row r="8" spans="1:10" x14ac:dyDescent="0.2">
      <c r="A8" s="158" t="s">
        <v>160</v>
      </c>
      <c r="B8" s="65">
        <v>2760</v>
      </c>
      <c r="C8" s="66">
        <v>2880</v>
      </c>
      <c r="D8" s="65">
        <v>13895</v>
      </c>
      <c r="E8" s="66">
        <v>12220</v>
      </c>
      <c r="F8" s="67"/>
      <c r="G8" s="65">
        <f>B8-C8</f>
        <v>-120</v>
      </c>
      <c r="H8" s="66">
        <f>D8-E8</f>
        <v>1675</v>
      </c>
      <c r="I8" s="8">
        <f>IF(C8=0, "-", IF(G8/C8&lt;10, G8/C8, "&gt;999%"))</f>
        <v>-4.1666666666666664E-2</v>
      </c>
      <c r="J8" s="9">
        <f>IF(E8=0, "-", IF(H8/E8&lt;10, H8/E8, "&gt;999%"))</f>
        <v>0.13707037643207856</v>
      </c>
    </row>
    <row r="9" spans="1:10" x14ac:dyDescent="0.2">
      <c r="A9" s="158" t="s">
        <v>161</v>
      </c>
      <c r="B9" s="65">
        <v>1554</v>
      </c>
      <c r="C9" s="66">
        <v>1700</v>
      </c>
      <c r="D9" s="65">
        <v>6963</v>
      </c>
      <c r="E9" s="66">
        <v>6738</v>
      </c>
      <c r="F9" s="67"/>
      <c r="G9" s="65">
        <f>B9-C9</f>
        <v>-146</v>
      </c>
      <c r="H9" s="66">
        <f>D9-E9</f>
        <v>225</v>
      </c>
      <c r="I9" s="8">
        <f>IF(C9=0, "-", IF(G9/C9&lt;10, G9/C9, "&gt;999%"))</f>
        <v>-8.5882352941176465E-2</v>
      </c>
      <c r="J9" s="9">
        <f>IF(E9=0, "-", IF(H9/E9&lt;10, H9/E9, "&gt;999%"))</f>
        <v>3.3392698130008905E-2</v>
      </c>
    </row>
    <row r="10" spans="1:10" x14ac:dyDescent="0.2">
      <c r="A10" s="158" t="s">
        <v>162</v>
      </c>
      <c r="B10" s="65">
        <v>75</v>
      </c>
      <c r="C10" s="66">
        <v>181</v>
      </c>
      <c r="D10" s="65">
        <v>588</v>
      </c>
      <c r="E10" s="66">
        <v>712</v>
      </c>
      <c r="F10" s="67"/>
      <c r="G10" s="65">
        <f>B10-C10</f>
        <v>-106</v>
      </c>
      <c r="H10" s="66">
        <f>D10-E10</f>
        <v>-124</v>
      </c>
      <c r="I10" s="8">
        <f>IF(C10=0, "-", IF(G10/C10&lt;10, G10/C10, "&gt;999%"))</f>
        <v>-0.58563535911602205</v>
      </c>
      <c r="J10" s="9">
        <f>IF(E10=0, "-", IF(H10/E10&lt;10, H10/E10, "&gt;999%"))</f>
        <v>-0.17415730337078653</v>
      </c>
    </row>
    <row r="11" spans="1:10" x14ac:dyDescent="0.2">
      <c r="A11" s="158" t="s">
        <v>163</v>
      </c>
      <c r="B11" s="65">
        <v>475</v>
      </c>
      <c r="C11" s="66">
        <v>82</v>
      </c>
      <c r="D11" s="65">
        <v>2446</v>
      </c>
      <c r="E11" s="66">
        <v>893</v>
      </c>
      <c r="F11" s="67"/>
      <c r="G11" s="65">
        <f>B11-C11</f>
        <v>393</v>
      </c>
      <c r="H11" s="66">
        <f>D11-E11</f>
        <v>1553</v>
      </c>
      <c r="I11" s="8">
        <f>IF(C11=0, "-", IF(G11/C11&lt;10, G11/C11, "&gt;999%"))</f>
        <v>4.7926829268292686</v>
      </c>
      <c r="J11" s="9">
        <f>IF(E11=0, "-", IF(H11/E11&lt;10, H11/E11, "&gt;999%"))</f>
        <v>1.7390817469204927</v>
      </c>
    </row>
    <row r="12" spans="1:10" x14ac:dyDescent="0.2">
      <c r="A12" s="7"/>
      <c r="B12" s="65"/>
      <c r="C12" s="66"/>
      <c r="D12" s="65"/>
      <c r="E12" s="66"/>
      <c r="F12" s="67"/>
      <c r="G12" s="65"/>
      <c r="H12" s="66"/>
      <c r="I12" s="8"/>
      <c r="J12" s="9"/>
    </row>
    <row r="13" spans="1:10" s="160" customFormat="1" x14ac:dyDescent="0.2">
      <c r="A13" s="159" t="s">
        <v>120</v>
      </c>
      <c r="B13" s="78">
        <f>SUM($B14:$B17)</f>
        <v>11819</v>
      </c>
      <c r="C13" s="79">
        <f>SUM($C14:$C17)</f>
        <v>11329</v>
      </c>
      <c r="D13" s="78">
        <f>SUM($D14:$D17)</f>
        <v>61816</v>
      </c>
      <c r="E13" s="79">
        <f>SUM($E14:$E17)</f>
        <v>42663</v>
      </c>
      <c r="F13" s="80"/>
      <c r="G13" s="78">
        <f>B13-C13</f>
        <v>490</v>
      </c>
      <c r="H13" s="79">
        <f>D13-E13</f>
        <v>19153</v>
      </c>
      <c r="I13" s="54">
        <f>IF(C13=0, "-", IF(G13/C13&lt;10, G13/C13, "&gt;999%"))</f>
        <v>4.3251831582663963E-2</v>
      </c>
      <c r="J13" s="55">
        <f>IF(E13=0, "-", IF(H13/E13&lt;10, H13/E13, "&gt;999%"))</f>
        <v>0.44893701802498653</v>
      </c>
    </row>
    <row r="14" spans="1:10" x14ac:dyDescent="0.2">
      <c r="A14" s="158" t="s">
        <v>160</v>
      </c>
      <c r="B14" s="65">
        <v>7303</v>
      </c>
      <c r="C14" s="66">
        <v>6449</v>
      </c>
      <c r="D14" s="65">
        <v>37967</v>
      </c>
      <c r="E14" s="66">
        <v>24391</v>
      </c>
      <c r="F14" s="67"/>
      <c r="G14" s="65">
        <f>B14-C14</f>
        <v>854</v>
      </c>
      <c r="H14" s="66">
        <f>D14-E14</f>
        <v>13576</v>
      </c>
      <c r="I14" s="8">
        <f>IF(C14=0, "-", IF(G14/C14&lt;10, G14/C14, "&gt;999%"))</f>
        <v>0.13242363157078618</v>
      </c>
      <c r="J14" s="9">
        <f>IF(E14=0, "-", IF(H14/E14&lt;10, H14/E14, "&gt;999%"))</f>
        <v>0.55659874543889143</v>
      </c>
    </row>
    <row r="15" spans="1:10" x14ac:dyDescent="0.2">
      <c r="A15" s="158" t="s">
        <v>161</v>
      </c>
      <c r="B15" s="65">
        <v>3759</v>
      </c>
      <c r="C15" s="66">
        <v>4394</v>
      </c>
      <c r="D15" s="65">
        <v>18429</v>
      </c>
      <c r="E15" s="66">
        <v>15436</v>
      </c>
      <c r="F15" s="67"/>
      <c r="G15" s="65">
        <f>B15-C15</f>
        <v>-635</v>
      </c>
      <c r="H15" s="66">
        <f>D15-E15</f>
        <v>2993</v>
      </c>
      <c r="I15" s="8">
        <f>IF(C15=0, "-", IF(G15/C15&lt;10, G15/C15, "&gt;999%"))</f>
        <v>-0.14451524806554392</v>
      </c>
      <c r="J15" s="9">
        <f>IF(E15=0, "-", IF(H15/E15&lt;10, H15/E15, "&gt;999%"))</f>
        <v>0.19389738274164292</v>
      </c>
    </row>
    <row r="16" spans="1:10" x14ac:dyDescent="0.2">
      <c r="A16" s="158" t="s">
        <v>162</v>
      </c>
      <c r="B16" s="65">
        <v>144</v>
      </c>
      <c r="C16" s="66">
        <v>170</v>
      </c>
      <c r="D16" s="65">
        <v>894</v>
      </c>
      <c r="E16" s="66">
        <v>1076</v>
      </c>
      <c r="F16" s="67"/>
      <c r="G16" s="65">
        <f>B16-C16</f>
        <v>-26</v>
      </c>
      <c r="H16" s="66">
        <f>D16-E16</f>
        <v>-182</v>
      </c>
      <c r="I16" s="8">
        <f>IF(C16=0, "-", IF(G16/C16&lt;10, G16/C16, "&gt;999%"))</f>
        <v>-0.15294117647058825</v>
      </c>
      <c r="J16" s="9">
        <f>IF(E16=0, "-", IF(H16/E16&lt;10, H16/E16, "&gt;999%"))</f>
        <v>-0.16914498141263939</v>
      </c>
    </row>
    <row r="17" spans="1:10" x14ac:dyDescent="0.2">
      <c r="A17" s="158" t="s">
        <v>163</v>
      </c>
      <c r="B17" s="65">
        <v>613</v>
      </c>
      <c r="C17" s="66">
        <v>316</v>
      </c>
      <c r="D17" s="65">
        <v>4526</v>
      </c>
      <c r="E17" s="66">
        <v>1760</v>
      </c>
      <c r="F17" s="67"/>
      <c r="G17" s="65">
        <f>B17-C17</f>
        <v>297</v>
      </c>
      <c r="H17" s="66">
        <f>D17-E17</f>
        <v>2766</v>
      </c>
      <c r="I17" s="8">
        <f>IF(C17=0, "-", IF(G17/C17&lt;10, G17/C17, "&gt;999%"))</f>
        <v>0.939873417721519</v>
      </c>
      <c r="J17" s="9">
        <f>IF(E17=0, "-", IF(H17/E17&lt;10, H17/E17, "&gt;999%"))</f>
        <v>1.571590909090909</v>
      </c>
    </row>
    <row r="18" spans="1:10" x14ac:dyDescent="0.2">
      <c r="A18" s="22"/>
      <c r="B18" s="74"/>
      <c r="C18" s="75"/>
      <c r="D18" s="74"/>
      <c r="E18" s="75"/>
      <c r="F18" s="76"/>
      <c r="G18" s="74"/>
      <c r="H18" s="75"/>
      <c r="I18" s="23"/>
      <c r="J18" s="24"/>
    </row>
    <row r="19" spans="1:10" s="160" customFormat="1" x14ac:dyDescent="0.2">
      <c r="A19" s="159" t="s">
        <v>126</v>
      </c>
      <c r="B19" s="78">
        <f>SUM($B20:$B23)</f>
        <v>7413</v>
      </c>
      <c r="C19" s="79">
        <f>SUM($C20:$C23)</f>
        <v>7400</v>
      </c>
      <c r="D19" s="78">
        <f>SUM($D20:$D23)</f>
        <v>32572</v>
      </c>
      <c r="E19" s="79">
        <f>SUM($E20:$E23)</f>
        <v>24682</v>
      </c>
      <c r="F19" s="80"/>
      <c r="G19" s="78">
        <f>B19-C19</f>
        <v>13</v>
      </c>
      <c r="H19" s="79">
        <f>D19-E19</f>
        <v>7890</v>
      </c>
      <c r="I19" s="54">
        <f>IF(C19=0, "-", IF(G19/C19&lt;10, G19/C19, "&gt;999%"))</f>
        <v>1.7567567567567568E-3</v>
      </c>
      <c r="J19" s="55">
        <f>IF(E19=0, "-", IF(H19/E19&lt;10, H19/E19, "&gt;999%"))</f>
        <v>0.31966615347216593</v>
      </c>
    </row>
    <row r="20" spans="1:10" x14ac:dyDescent="0.2">
      <c r="A20" s="158" t="s">
        <v>160</v>
      </c>
      <c r="B20" s="65">
        <v>2299</v>
      </c>
      <c r="C20" s="66">
        <v>1874</v>
      </c>
      <c r="D20" s="65">
        <v>11563</v>
      </c>
      <c r="E20" s="66">
        <v>7070</v>
      </c>
      <c r="F20" s="67"/>
      <c r="G20" s="65">
        <f>B20-C20</f>
        <v>425</v>
      </c>
      <c r="H20" s="66">
        <f>D20-E20</f>
        <v>4493</v>
      </c>
      <c r="I20" s="8">
        <f>IF(C20=0, "-", IF(G20/C20&lt;10, G20/C20, "&gt;999%"))</f>
        <v>0.22678762006403416</v>
      </c>
      <c r="J20" s="9">
        <f>IF(E20=0, "-", IF(H20/E20&lt;10, H20/E20, "&gt;999%"))</f>
        <v>0.6355021216407355</v>
      </c>
    </row>
    <row r="21" spans="1:10" x14ac:dyDescent="0.2">
      <c r="A21" s="158" t="s">
        <v>161</v>
      </c>
      <c r="B21" s="65">
        <v>4318</v>
      </c>
      <c r="C21" s="66">
        <v>5215</v>
      </c>
      <c r="D21" s="65">
        <v>18370</v>
      </c>
      <c r="E21" s="66">
        <v>15595</v>
      </c>
      <c r="F21" s="67"/>
      <c r="G21" s="65">
        <f>B21-C21</f>
        <v>-897</v>
      </c>
      <c r="H21" s="66">
        <f>D21-E21</f>
        <v>2775</v>
      </c>
      <c r="I21" s="8">
        <f>IF(C21=0, "-", IF(G21/C21&lt;10, G21/C21, "&gt;999%"))</f>
        <v>-0.17200383509108341</v>
      </c>
      <c r="J21" s="9">
        <f>IF(E21=0, "-", IF(H21/E21&lt;10, H21/E21, "&gt;999%"))</f>
        <v>0.17794164796409107</v>
      </c>
    </row>
    <row r="22" spans="1:10" x14ac:dyDescent="0.2">
      <c r="A22" s="158" t="s">
        <v>162</v>
      </c>
      <c r="B22" s="65">
        <v>438</v>
      </c>
      <c r="C22" s="66">
        <v>216</v>
      </c>
      <c r="D22" s="65">
        <v>1592</v>
      </c>
      <c r="E22" s="66">
        <v>1522</v>
      </c>
      <c r="F22" s="67"/>
      <c r="G22" s="65">
        <f>B22-C22</f>
        <v>222</v>
      </c>
      <c r="H22" s="66">
        <f>D22-E22</f>
        <v>70</v>
      </c>
      <c r="I22" s="8">
        <f>IF(C22=0, "-", IF(G22/C22&lt;10, G22/C22, "&gt;999%"))</f>
        <v>1.0277777777777777</v>
      </c>
      <c r="J22" s="9">
        <f>IF(E22=0, "-", IF(H22/E22&lt;10, H22/E22, "&gt;999%"))</f>
        <v>4.5992115637319315E-2</v>
      </c>
    </row>
    <row r="23" spans="1:10" x14ac:dyDescent="0.2">
      <c r="A23" s="158" t="s">
        <v>163</v>
      </c>
      <c r="B23" s="65">
        <v>358</v>
      </c>
      <c r="C23" s="66">
        <v>95</v>
      </c>
      <c r="D23" s="65">
        <v>1047</v>
      </c>
      <c r="E23" s="66">
        <v>495</v>
      </c>
      <c r="F23" s="67"/>
      <c r="G23" s="65">
        <f>B23-C23</f>
        <v>263</v>
      </c>
      <c r="H23" s="66">
        <f>D23-E23</f>
        <v>552</v>
      </c>
      <c r="I23" s="8">
        <f>IF(C23=0, "-", IF(G23/C23&lt;10, G23/C23, "&gt;999%"))</f>
        <v>2.7684210526315791</v>
      </c>
      <c r="J23" s="9">
        <f>IF(E23=0, "-", IF(H23/E23&lt;10, H23/E23, "&gt;999%"))</f>
        <v>1.1151515151515152</v>
      </c>
    </row>
    <row r="24" spans="1:10" x14ac:dyDescent="0.2">
      <c r="A24" s="7"/>
      <c r="B24" s="65"/>
      <c r="C24" s="66"/>
      <c r="D24" s="65"/>
      <c r="E24" s="66"/>
      <c r="F24" s="67"/>
      <c r="G24" s="65"/>
      <c r="H24" s="66"/>
      <c r="I24" s="8"/>
      <c r="J24" s="9"/>
    </row>
    <row r="25" spans="1:10" s="43" customFormat="1" x14ac:dyDescent="0.2">
      <c r="A25" s="53" t="s">
        <v>29</v>
      </c>
      <c r="B25" s="78">
        <f>SUM($B26:$B29)</f>
        <v>24096</v>
      </c>
      <c r="C25" s="79">
        <f>SUM($C26:$C29)</f>
        <v>23572</v>
      </c>
      <c r="D25" s="78">
        <f>SUM($D26:$D29)</f>
        <v>118280</v>
      </c>
      <c r="E25" s="79">
        <f>SUM($E26:$E29)</f>
        <v>87908</v>
      </c>
      <c r="F25" s="80"/>
      <c r="G25" s="78">
        <f>B25-C25</f>
        <v>524</v>
      </c>
      <c r="H25" s="79">
        <f>D25-E25</f>
        <v>30372</v>
      </c>
      <c r="I25" s="54">
        <f>IF(C25=0, "-", IF(G25/C25&lt;10, G25/C25, "&gt;999%"))</f>
        <v>2.2229764126930257E-2</v>
      </c>
      <c r="J25" s="55">
        <f>IF(E25=0, "-", IF(H25/E25&lt;10, H25/E25, "&gt;999%"))</f>
        <v>0.34549756563680212</v>
      </c>
    </row>
    <row r="26" spans="1:10" x14ac:dyDescent="0.2">
      <c r="A26" s="158" t="s">
        <v>160</v>
      </c>
      <c r="B26" s="65">
        <v>12362</v>
      </c>
      <c r="C26" s="66">
        <v>11203</v>
      </c>
      <c r="D26" s="65">
        <v>63425</v>
      </c>
      <c r="E26" s="66">
        <v>43681</v>
      </c>
      <c r="F26" s="67"/>
      <c r="G26" s="65">
        <f>B26-C26</f>
        <v>1159</v>
      </c>
      <c r="H26" s="66">
        <f>D26-E26</f>
        <v>19744</v>
      </c>
      <c r="I26" s="8">
        <f>IF(C26=0, "-", IF(G26/C26&lt;10, G26/C26, "&gt;999%"))</f>
        <v>0.10345443184861199</v>
      </c>
      <c r="J26" s="9">
        <f>IF(E26=0, "-", IF(H26/E26&lt;10, H26/E26, "&gt;999%"))</f>
        <v>0.45200430393077079</v>
      </c>
    </row>
    <row r="27" spans="1:10" x14ac:dyDescent="0.2">
      <c r="A27" s="158" t="s">
        <v>161</v>
      </c>
      <c r="B27" s="65">
        <v>9631</v>
      </c>
      <c r="C27" s="66">
        <v>11309</v>
      </c>
      <c r="D27" s="65">
        <v>43762</v>
      </c>
      <c r="E27" s="66">
        <v>37769</v>
      </c>
      <c r="F27" s="67"/>
      <c r="G27" s="65">
        <f>B27-C27</f>
        <v>-1678</v>
      </c>
      <c r="H27" s="66">
        <f>D27-E27</f>
        <v>5993</v>
      </c>
      <c r="I27" s="8">
        <f>IF(C27=0, "-", IF(G27/C27&lt;10, G27/C27, "&gt;999%"))</f>
        <v>-0.14837739853214255</v>
      </c>
      <c r="J27" s="9">
        <f>IF(E27=0, "-", IF(H27/E27&lt;10, H27/E27, "&gt;999%"))</f>
        <v>0.15867510392120523</v>
      </c>
    </row>
    <row r="28" spans="1:10" x14ac:dyDescent="0.2">
      <c r="A28" s="158" t="s">
        <v>162</v>
      </c>
      <c r="B28" s="65">
        <v>657</v>
      </c>
      <c r="C28" s="66">
        <v>567</v>
      </c>
      <c r="D28" s="65">
        <v>3074</v>
      </c>
      <c r="E28" s="66">
        <v>3310</v>
      </c>
      <c r="F28" s="67"/>
      <c r="G28" s="65">
        <f>B28-C28</f>
        <v>90</v>
      </c>
      <c r="H28" s="66">
        <f>D28-E28</f>
        <v>-236</v>
      </c>
      <c r="I28" s="8">
        <f>IF(C28=0, "-", IF(G28/C28&lt;10, G28/C28, "&gt;999%"))</f>
        <v>0.15873015873015872</v>
      </c>
      <c r="J28" s="9">
        <f>IF(E28=0, "-", IF(H28/E28&lt;10, H28/E28, "&gt;999%"))</f>
        <v>-7.1299093655589119E-2</v>
      </c>
    </row>
    <row r="29" spans="1:10" x14ac:dyDescent="0.2">
      <c r="A29" s="158" t="s">
        <v>163</v>
      </c>
      <c r="B29" s="65">
        <v>1446</v>
      </c>
      <c r="C29" s="66">
        <v>493</v>
      </c>
      <c r="D29" s="65">
        <v>8019</v>
      </c>
      <c r="E29" s="66">
        <v>3148</v>
      </c>
      <c r="F29" s="67"/>
      <c r="G29" s="65">
        <f>B29-C29</f>
        <v>953</v>
      </c>
      <c r="H29" s="66">
        <f>D29-E29</f>
        <v>4871</v>
      </c>
      <c r="I29" s="8">
        <f>IF(C29=0, "-", IF(G29/C29&lt;10, G29/C29, "&gt;999%"))</f>
        <v>1.9330628803245435</v>
      </c>
      <c r="J29" s="9">
        <f>IF(E29=0, "-", IF(H29/E29&lt;10, H29/E29, "&gt;999%"))</f>
        <v>1.5473316391359593</v>
      </c>
    </row>
    <row r="30" spans="1:10" x14ac:dyDescent="0.2">
      <c r="A30" s="7"/>
      <c r="B30" s="65"/>
      <c r="C30" s="66"/>
      <c r="D30" s="65"/>
      <c r="E30" s="66"/>
      <c r="F30" s="67"/>
      <c r="G30" s="65"/>
      <c r="H30" s="66"/>
      <c r="I30" s="8"/>
      <c r="J30" s="9"/>
    </row>
    <row r="31" spans="1:10" s="43" customFormat="1" x14ac:dyDescent="0.2">
      <c r="A31" s="22" t="s">
        <v>127</v>
      </c>
      <c r="B31" s="78">
        <v>1225</v>
      </c>
      <c r="C31" s="79">
        <v>1062</v>
      </c>
      <c r="D31" s="78">
        <v>4569</v>
      </c>
      <c r="E31" s="79">
        <v>3850</v>
      </c>
      <c r="F31" s="80"/>
      <c r="G31" s="78">
        <f>B31-C31</f>
        <v>163</v>
      </c>
      <c r="H31" s="79">
        <f>D31-E31</f>
        <v>719</v>
      </c>
      <c r="I31" s="54">
        <f>IF(C31=0, "-", IF(G31/C31&lt;10, G31/C31, "&gt;999%"))</f>
        <v>0.15348399246704331</v>
      </c>
      <c r="J31" s="55">
        <f>IF(E31=0, "-", IF(H31/E31&lt;10, H31/E31, "&gt;999%"))</f>
        <v>0.18675324675324675</v>
      </c>
    </row>
    <row r="32" spans="1:10" x14ac:dyDescent="0.2">
      <c r="A32" s="1"/>
      <c r="B32" s="68"/>
      <c r="C32" s="69"/>
      <c r="D32" s="68"/>
      <c r="E32" s="69"/>
      <c r="F32" s="70"/>
      <c r="G32" s="68"/>
      <c r="H32" s="69"/>
      <c r="I32" s="5"/>
      <c r="J32" s="6"/>
    </row>
    <row r="33" spans="1:10" s="43" customFormat="1" x14ac:dyDescent="0.2">
      <c r="A33" s="27" t="s">
        <v>5</v>
      </c>
      <c r="B33" s="71">
        <f>SUM(B26:B32)</f>
        <v>25321</v>
      </c>
      <c r="C33" s="77">
        <f>SUM(C26:C32)</f>
        <v>24634</v>
      </c>
      <c r="D33" s="71">
        <f>SUM(D26:D32)</f>
        <v>122849</v>
      </c>
      <c r="E33" s="77">
        <f>SUM(E26:E32)</f>
        <v>91758</v>
      </c>
      <c r="F33" s="73"/>
      <c r="G33" s="71">
        <f>B33-C33</f>
        <v>687</v>
      </c>
      <c r="H33" s="72">
        <f>D33-E33</f>
        <v>31091</v>
      </c>
      <c r="I33" s="37">
        <f>IF(C33=0, 0, G33/C33)</f>
        <v>2.7888284484858326E-2</v>
      </c>
      <c r="J33" s="38">
        <f>IF(E33=0, 0, H33/E33)</f>
        <v>0.33883694064822684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111</v>
      </c>
      <c r="B7" s="65"/>
      <c r="C7" s="66"/>
      <c r="D7" s="65"/>
      <c r="E7" s="66"/>
      <c r="F7" s="67"/>
      <c r="G7" s="65"/>
      <c r="H7" s="66"/>
      <c r="I7" s="20"/>
      <c r="J7" s="21"/>
    </row>
    <row r="8" spans="1:10" x14ac:dyDescent="0.2">
      <c r="A8" s="158" t="s">
        <v>164</v>
      </c>
      <c r="B8" s="65">
        <v>133</v>
      </c>
      <c r="C8" s="66">
        <v>88</v>
      </c>
      <c r="D8" s="65">
        <v>835</v>
      </c>
      <c r="E8" s="66">
        <v>498</v>
      </c>
      <c r="F8" s="67"/>
      <c r="G8" s="65">
        <f>B8-C8</f>
        <v>45</v>
      </c>
      <c r="H8" s="66">
        <f>D8-E8</f>
        <v>337</v>
      </c>
      <c r="I8" s="20">
        <f>IF(C8=0, "-", IF(G8/C8&lt;10, G8/C8, "&gt;999%"))</f>
        <v>0.51136363636363635</v>
      </c>
      <c r="J8" s="21">
        <f>IF(E8=0, "-", IF(H8/E8&lt;10, H8/E8, "&gt;999%"))</f>
        <v>0.67670682730923692</v>
      </c>
    </row>
    <row r="9" spans="1:10" x14ac:dyDescent="0.2">
      <c r="A9" s="158" t="s">
        <v>165</v>
      </c>
      <c r="B9" s="65">
        <v>20</v>
      </c>
      <c r="C9" s="66">
        <v>26</v>
      </c>
      <c r="D9" s="65">
        <v>113</v>
      </c>
      <c r="E9" s="66">
        <v>91</v>
      </c>
      <c r="F9" s="67"/>
      <c r="G9" s="65">
        <f>B9-C9</f>
        <v>-6</v>
      </c>
      <c r="H9" s="66">
        <f>D9-E9</f>
        <v>22</v>
      </c>
      <c r="I9" s="20">
        <f>IF(C9=0, "-", IF(G9/C9&lt;10, G9/C9, "&gt;999%"))</f>
        <v>-0.23076923076923078</v>
      </c>
      <c r="J9" s="21">
        <f>IF(E9=0, "-", IF(H9/E9&lt;10, H9/E9, "&gt;999%"))</f>
        <v>0.24175824175824176</v>
      </c>
    </row>
    <row r="10" spans="1:10" x14ac:dyDescent="0.2">
      <c r="A10" s="158" t="s">
        <v>166</v>
      </c>
      <c r="B10" s="65">
        <v>414</v>
      </c>
      <c r="C10" s="66">
        <v>525</v>
      </c>
      <c r="D10" s="65">
        <v>2776</v>
      </c>
      <c r="E10" s="66">
        <v>2181</v>
      </c>
      <c r="F10" s="67"/>
      <c r="G10" s="65">
        <f>B10-C10</f>
        <v>-111</v>
      </c>
      <c r="H10" s="66">
        <f>D10-E10</f>
        <v>595</v>
      </c>
      <c r="I10" s="20">
        <f>IF(C10=0, "-", IF(G10/C10&lt;10, G10/C10, "&gt;999%"))</f>
        <v>-0.21142857142857144</v>
      </c>
      <c r="J10" s="21">
        <f>IF(E10=0, "-", IF(H10/E10&lt;10, H10/E10, "&gt;999%"))</f>
        <v>0.27281063732232919</v>
      </c>
    </row>
    <row r="11" spans="1:10" x14ac:dyDescent="0.2">
      <c r="A11" s="158" t="s">
        <v>167</v>
      </c>
      <c r="B11" s="65">
        <v>4286</v>
      </c>
      <c r="C11" s="66">
        <v>4199</v>
      </c>
      <c r="D11" s="65">
        <v>20138</v>
      </c>
      <c r="E11" s="66">
        <v>17773</v>
      </c>
      <c r="F11" s="67"/>
      <c r="G11" s="65">
        <f>B11-C11</f>
        <v>87</v>
      </c>
      <c r="H11" s="66">
        <f>D11-E11</f>
        <v>2365</v>
      </c>
      <c r="I11" s="20">
        <f>IF(C11=0, "-", IF(G11/C11&lt;10, G11/C11, "&gt;999%"))</f>
        <v>2.0719218861633724E-2</v>
      </c>
      <c r="J11" s="21">
        <f>IF(E11=0, "-", IF(H11/E11&lt;10, H11/E11, "&gt;999%"))</f>
        <v>0.13306701175941035</v>
      </c>
    </row>
    <row r="12" spans="1:10" x14ac:dyDescent="0.2">
      <c r="A12" s="158" t="s">
        <v>168</v>
      </c>
      <c r="B12" s="65">
        <v>11</v>
      </c>
      <c r="C12" s="66">
        <v>5</v>
      </c>
      <c r="D12" s="65">
        <v>30</v>
      </c>
      <c r="E12" s="66">
        <v>20</v>
      </c>
      <c r="F12" s="67"/>
      <c r="G12" s="65">
        <f>B12-C12</f>
        <v>6</v>
      </c>
      <c r="H12" s="66">
        <f>D12-E12</f>
        <v>10</v>
      </c>
      <c r="I12" s="20">
        <f>IF(C12=0, "-", IF(G12/C12&lt;10, G12/C12, "&gt;999%"))</f>
        <v>1.2</v>
      </c>
      <c r="J12" s="21">
        <f>IF(E12=0, "-", IF(H12/E12&lt;10, H12/E12, "&gt;999%"))</f>
        <v>0.5</v>
      </c>
    </row>
    <row r="13" spans="1:10" x14ac:dyDescent="0.2">
      <c r="A13" s="7"/>
      <c r="B13" s="65"/>
      <c r="C13" s="66"/>
      <c r="D13" s="65"/>
      <c r="E13" s="66"/>
      <c r="F13" s="67"/>
      <c r="G13" s="65"/>
      <c r="H13" s="66"/>
      <c r="I13" s="20"/>
      <c r="J13" s="21"/>
    </row>
    <row r="14" spans="1:10" s="139" customFormat="1" x14ac:dyDescent="0.2">
      <c r="A14" s="159" t="s">
        <v>120</v>
      </c>
      <c r="B14" s="65"/>
      <c r="C14" s="66"/>
      <c r="D14" s="65"/>
      <c r="E14" s="66"/>
      <c r="F14" s="67"/>
      <c r="G14" s="65"/>
      <c r="H14" s="66"/>
      <c r="I14" s="20"/>
      <c r="J14" s="21"/>
    </row>
    <row r="15" spans="1:10" x14ac:dyDescent="0.2">
      <c r="A15" s="158" t="s">
        <v>164</v>
      </c>
      <c r="B15" s="65">
        <v>2874</v>
      </c>
      <c r="C15" s="66">
        <v>2903</v>
      </c>
      <c r="D15" s="65">
        <v>13758</v>
      </c>
      <c r="E15" s="66">
        <v>10458</v>
      </c>
      <c r="F15" s="67"/>
      <c r="G15" s="65">
        <f>B15-C15</f>
        <v>-29</v>
      </c>
      <c r="H15" s="66">
        <f>D15-E15</f>
        <v>3300</v>
      </c>
      <c r="I15" s="20">
        <f>IF(C15=0, "-", IF(G15/C15&lt;10, G15/C15, "&gt;999%"))</f>
        <v>-9.9896658629004473E-3</v>
      </c>
      <c r="J15" s="21">
        <f>IF(E15=0, "-", IF(H15/E15&lt;10, H15/E15, "&gt;999%"))</f>
        <v>0.31554790590935167</v>
      </c>
    </row>
    <row r="16" spans="1:10" x14ac:dyDescent="0.2">
      <c r="A16" s="158" t="s">
        <v>165</v>
      </c>
      <c r="B16" s="65">
        <v>76</v>
      </c>
      <c r="C16" s="66">
        <v>11</v>
      </c>
      <c r="D16" s="65">
        <v>245</v>
      </c>
      <c r="E16" s="66">
        <v>57</v>
      </c>
      <c r="F16" s="67"/>
      <c r="G16" s="65">
        <f>B16-C16</f>
        <v>65</v>
      </c>
      <c r="H16" s="66">
        <f>D16-E16</f>
        <v>188</v>
      </c>
      <c r="I16" s="20">
        <f>IF(C16=0, "-", IF(G16/C16&lt;10, G16/C16, "&gt;999%"))</f>
        <v>5.9090909090909092</v>
      </c>
      <c r="J16" s="21">
        <f>IF(E16=0, "-", IF(H16/E16&lt;10, H16/E16, "&gt;999%"))</f>
        <v>3.2982456140350878</v>
      </c>
    </row>
    <row r="17" spans="1:10" x14ac:dyDescent="0.2">
      <c r="A17" s="158" t="s">
        <v>166</v>
      </c>
      <c r="B17" s="65">
        <v>823</v>
      </c>
      <c r="C17" s="66">
        <v>386</v>
      </c>
      <c r="D17" s="65">
        <v>4720</v>
      </c>
      <c r="E17" s="66">
        <v>2057</v>
      </c>
      <c r="F17" s="67"/>
      <c r="G17" s="65">
        <f>B17-C17</f>
        <v>437</v>
      </c>
      <c r="H17" s="66">
        <f>D17-E17</f>
        <v>2663</v>
      </c>
      <c r="I17" s="20">
        <f>IF(C17=0, "-", IF(G17/C17&lt;10, G17/C17, "&gt;999%"))</f>
        <v>1.1321243523316062</v>
      </c>
      <c r="J17" s="21">
        <f>IF(E17=0, "-", IF(H17/E17&lt;10, H17/E17, "&gt;999%"))</f>
        <v>1.2946037919299951</v>
      </c>
    </row>
    <row r="18" spans="1:10" x14ac:dyDescent="0.2">
      <c r="A18" s="158" t="s">
        <v>167</v>
      </c>
      <c r="B18" s="65">
        <v>8001</v>
      </c>
      <c r="C18" s="66">
        <v>7992</v>
      </c>
      <c r="D18" s="65">
        <v>42864</v>
      </c>
      <c r="E18" s="66">
        <v>30004</v>
      </c>
      <c r="F18" s="67"/>
      <c r="G18" s="65">
        <f>B18-C18</f>
        <v>9</v>
      </c>
      <c r="H18" s="66">
        <f>D18-E18</f>
        <v>12860</v>
      </c>
      <c r="I18" s="20">
        <f>IF(C18=0, "-", IF(G18/C18&lt;10, G18/C18, "&gt;999%"))</f>
        <v>1.1261261261261261E-3</v>
      </c>
      <c r="J18" s="21">
        <f>IF(E18=0, "-", IF(H18/E18&lt;10, H18/E18, "&gt;999%"))</f>
        <v>0.42860951873083591</v>
      </c>
    </row>
    <row r="19" spans="1:10" x14ac:dyDescent="0.2">
      <c r="A19" s="158" t="s">
        <v>168</v>
      </c>
      <c r="B19" s="65">
        <v>45</v>
      </c>
      <c r="C19" s="66">
        <v>37</v>
      </c>
      <c r="D19" s="65">
        <v>229</v>
      </c>
      <c r="E19" s="66">
        <v>87</v>
      </c>
      <c r="F19" s="67"/>
      <c r="G19" s="65">
        <f>B19-C19</f>
        <v>8</v>
      </c>
      <c r="H19" s="66">
        <f>D19-E19</f>
        <v>142</v>
      </c>
      <c r="I19" s="20">
        <f>IF(C19=0, "-", IF(G19/C19&lt;10, G19/C19, "&gt;999%"))</f>
        <v>0.21621621621621623</v>
      </c>
      <c r="J19" s="21">
        <f>IF(E19=0, "-", IF(H19/E19&lt;10, H19/E19, "&gt;999%"))</f>
        <v>1.632183908045977</v>
      </c>
    </row>
    <row r="20" spans="1:10" x14ac:dyDescent="0.2">
      <c r="A20" s="7"/>
      <c r="B20" s="65"/>
      <c r="C20" s="66"/>
      <c r="D20" s="65"/>
      <c r="E20" s="66"/>
      <c r="F20" s="67"/>
      <c r="G20" s="65"/>
      <c r="H20" s="66"/>
      <c r="I20" s="20"/>
      <c r="J20" s="21"/>
    </row>
    <row r="21" spans="1:10" s="139" customFormat="1" x14ac:dyDescent="0.2">
      <c r="A21" s="159" t="s">
        <v>126</v>
      </c>
      <c r="B21" s="65"/>
      <c r="C21" s="66"/>
      <c r="D21" s="65"/>
      <c r="E21" s="66"/>
      <c r="F21" s="67"/>
      <c r="G21" s="65"/>
      <c r="H21" s="66"/>
      <c r="I21" s="20"/>
      <c r="J21" s="21"/>
    </row>
    <row r="22" spans="1:10" x14ac:dyDescent="0.2">
      <c r="A22" s="158" t="s">
        <v>164</v>
      </c>
      <c r="B22" s="65">
        <v>6812</v>
      </c>
      <c r="C22" s="66">
        <v>6540</v>
      </c>
      <c r="D22" s="65">
        <v>30117</v>
      </c>
      <c r="E22" s="66">
        <v>22471</v>
      </c>
      <c r="F22" s="67"/>
      <c r="G22" s="65">
        <f>B22-C22</f>
        <v>272</v>
      </c>
      <c r="H22" s="66">
        <f>D22-E22</f>
        <v>7646</v>
      </c>
      <c r="I22" s="20">
        <f>IF(C22=0, "-", IF(G22/C22&lt;10, G22/C22, "&gt;999%"))</f>
        <v>4.1590214067278287E-2</v>
      </c>
      <c r="J22" s="21">
        <f>IF(E22=0, "-", IF(H22/E22&lt;10, H22/E22, "&gt;999%"))</f>
        <v>0.34026078056161274</v>
      </c>
    </row>
    <row r="23" spans="1:10" x14ac:dyDescent="0.2">
      <c r="A23" s="158" t="s">
        <v>165</v>
      </c>
      <c r="B23" s="65">
        <v>1</v>
      </c>
      <c r="C23" s="66">
        <v>0</v>
      </c>
      <c r="D23" s="65">
        <v>4</v>
      </c>
      <c r="E23" s="66">
        <v>4</v>
      </c>
      <c r="F23" s="67"/>
      <c r="G23" s="65">
        <f>B23-C23</f>
        <v>1</v>
      </c>
      <c r="H23" s="66">
        <f>D23-E23</f>
        <v>0</v>
      </c>
      <c r="I23" s="20" t="str">
        <f>IF(C23=0, "-", IF(G23/C23&lt;10, G23/C23, "&gt;999%"))</f>
        <v>-</v>
      </c>
      <c r="J23" s="21">
        <f>IF(E23=0, "-", IF(H23/E23&lt;10, H23/E23, "&gt;999%"))</f>
        <v>0</v>
      </c>
    </row>
    <row r="24" spans="1:10" x14ac:dyDescent="0.2">
      <c r="A24" s="158" t="s">
        <v>167</v>
      </c>
      <c r="B24" s="65">
        <v>600</v>
      </c>
      <c r="C24" s="66">
        <v>860</v>
      </c>
      <c r="D24" s="65">
        <v>2451</v>
      </c>
      <c r="E24" s="66">
        <v>2207</v>
      </c>
      <c r="F24" s="67"/>
      <c r="G24" s="65">
        <f>B24-C24</f>
        <v>-260</v>
      </c>
      <c r="H24" s="66">
        <f>D24-E24</f>
        <v>244</v>
      </c>
      <c r="I24" s="20">
        <f>IF(C24=0, "-", IF(G24/C24&lt;10, G24/C24, "&gt;999%"))</f>
        <v>-0.30232558139534882</v>
      </c>
      <c r="J24" s="21">
        <f>IF(E24=0, "-", IF(H24/E24&lt;10, H24/E24, "&gt;999%"))</f>
        <v>0.1105573176257363</v>
      </c>
    </row>
    <row r="25" spans="1:10" x14ac:dyDescent="0.2">
      <c r="A25" s="7"/>
      <c r="B25" s="65"/>
      <c r="C25" s="66"/>
      <c r="D25" s="65"/>
      <c r="E25" s="66"/>
      <c r="F25" s="67"/>
      <c r="G25" s="65"/>
      <c r="H25" s="66"/>
      <c r="I25" s="20"/>
      <c r="J25" s="21"/>
    </row>
    <row r="26" spans="1:10" x14ac:dyDescent="0.2">
      <c r="A26" s="7" t="s">
        <v>127</v>
      </c>
      <c r="B26" s="65">
        <v>1225</v>
      </c>
      <c r="C26" s="66">
        <v>1062</v>
      </c>
      <c r="D26" s="65">
        <v>4569</v>
      </c>
      <c r="E26" s="66">
        <v>3850</v>
      </c>
      <c r="F26" s="67"/>
      <c r="G26" s="65">
        <f>B26-C26</f>
        <v>163</v>
      </c>
      <c r="H26" s="66">
        <f>D26-E26</f>
        <v>719</v>
      </c>
      <c r="I26" s="20">
        <f>IF(C26=0, "-", IF(G26/C26&lt;10, G26/C26, "&gt;999%"))</f>
        <v>0.15348399246704331</v>
      </c>
      <c r="J26" s="21">
        <f>IF(E26=0, "-", IF(H26/E26&lt;10, H26/E26, "&gt;999%"))</f>
        <v>0.18675324675324675</v>
      </c>
    </row>
    <row r="27" spans="1:10" x14ac:dyDescent="0.2">
      <c r="A27" s="1"/>
      <c r="B27" s="68"/>
      <c r="C27" s="69"/>
      <c r="D27" s="68"/>
      <c r="E27" s="69"/>
      <c r="F27" s="70"/>
      <c r="G27" s="68"/>
      <c r="H27" s="69"/>
      <c r="I27" s="5"/>
      <c r="J27" s="6"/>
    </row>
    <row r="28" spans="1:10" s="43" customFormat="1" x14ac:dyDescent="0.2">
      <c r="A28" s="27" t="s">
        <v>5</v>
      </c>
      <c r="B28" s="71">
        <f>SUM(B6:B27)</f>
        <v>25321</v>
      </c>
      <c r="C28" s="77">
        <f>SUM(C6:C27)</f>
        <v>24634</v>
      </c>
      <c r="D28" s="71">
        <f>SUM(D6:D27)</f>
        <v>122849</v>
      </c>
      <c r="E28" s="77">
        <f>SUM(E6:E27)</f>
        <v>91758</v>
      </c>
      <c r="F28" s="73"/>
      <c r="G28" s="71">
        <f>B28-C28</f>
        <v>687</v>
      </c>
      <c r="H28" s="72">
        <f>D28-E28</f>
        <v>31091</v>
      </c>
      <c r="I28" s="37">
        <f>IF(C28=0, 0, G28/C28)</f>
        <v>2.7888284484858326E-2</v>
      </c>
      <c r="J28" s="38">
        <f>IF(E28=0, 0, H28/E28)</f>
        <v>0.33883694064822684</v>
      </c>
    </row>
    <row r="29" spans="1:10" s="43" customFormat="1" x14ac:dyDescent="0.2">
      <c r="A29" s="22"/>
      <c r="B29" s="78"/>
      <c r="C29" s="98"/>
      <c r="D29" s="78"/>
      <c r="E29" s="98"/>
      <c r="F29" s="80"/>
      <c r="G29" s="78"/>
      <c r="H29" s="79"/>
      <c r="I29" s="54"/>
      <c r="J29" s="55"/>
    </row>
    <row r="30" spans="1:10" s="139" customFormat="1" x14ac:dyDescent="0.2">
      <c r="A30" s="161" t="s">
        <v>169</v>
      </c>
      <c r="B30" s="74"/>
      <c r="C30" s="75"/>
      <c r="D30" s="74"/>
      <c r="E30" s="75"/>
      <c r="F30" s="76"/>
      <c r="G30" s="74"/>
      <c r="H30" s="75"/>
      <c r="I30" s="23"/>
      <c r="J30" s="24"/>
    </row>
    <row r="31" spans="1:10" x14ac:dyDescent="0.2">
      <c r="A31" s="7" t="s">
        <v>164</v>
      </c>
      <c r="B31" s="65">
        <v>9819</v>
      </c>
      <c r="C31" s="66">
        <v>9531</v>
      </c>
      <c r="D31" s="65">
        <v>44710</v>
      </c>
      <c r="E31" s="66">
        <v>33427</v>
      </c>
      <c r="F31" s="67"/>
      <c r="G31" s="65">
        <f>B31-C31</f>
        <v>288</v>
      </c>
      <c r="H31" s="66">
        <f>D31-E31</f>
        <v>11283</v>
      </c>
      <c r="I31" s="20">
        <f>IF(C31=0, "-", IF(G31/C31&lt;10, G31/C31, "&gt;999%"))</f>
        <v>3.0217186024551465E-2</v>
      </c>
      <c r="J31" s="21">
        <f>IF(E31=0, "-", IF(H31/E31&lt;10, H31/E31, "&gt;999%"))</f>
        <v>0.33754150836150415</v>
      </c>
    </row>
    <row r="32" spans="1:10" x14ac:dyDescent="0.2">
      <c r="A32" s="7" t="s">
        <v>165</v>
      </c>
      <c r="B32" s="65">
        <v>97</v>
      </c>
      <c r="C32" s="66">
        <v>37</v>
      </c>
      <c r="D32" s="65">
        <v>362</v>
      </c>
      <c r="E32" s="66">
        <v>152</v>
      </c>
      <c r="F32" s="67"/>
      <c r="G32" s="65">
        <f>B32-C32</f>
        <v>60</v>
      </c>
      <c r="H32" s="66">
        <f>D32-E32</f>
        <v>210</v>
      </c>
      <c r="I32" s="20">
        <f>IF(C32=0, "-", IF(G32/C32&lt;10, G32/C32, "&gt;999%"))</f>
        <v>1.6216216216216217</v>
      </c>
      <c r="J32" s="21">
        <f>IF(E32=0, "-", IF(H32/E32&lt;10, H32/E32, "&gt;999%"))</f>
        <v>1.381578947368421</v>
      </c>
    </row>
    <row r="33" spans="1:10" x14ac:dyDescent="0.2">
      <c r="A33" s="7" t="s">
        <v>166</v>
      </c>
      <c r="B33" s="65">
        <v>1237</v>
      </c>
      <c r="C33" s="66">
        <v>911</v>
      </c>
      <c r="D33" s="65">
        <v>7496</v>
      </c>
      <c r="E33" s="66">
        <v>4238</v>
      </c>
      <c r="F33" s="67"/>
      <c r="G33" s="65">
        <f>B33-C33</f>
        <v>326</v>
      </c>
      <c r="H33" s="66">
        <f>D33-E33</f>
        <v>3258</v>
      </c>
      <c r="I33" s="20">
        <f>IF(C33=0, "-", IF(G33/C33&lt;10, G33/C33, "&gt;999%"))</f>
        <v>0.35784851811196489</v>
      </c>
      <c r="J33" s="21">
        <f>IF(E33=0, "-", IF(H33/E33&lt;10, H33/E33, "&gt;999%"))</f>
        <v>0.76875884851344978</v>
      </c>
    </row>
    <row r="34" spans="1:10" x14ac:dyDescent="0.2">
      <c r="A34" s="7" t="s">
        <v>167</v>
      </c>
      <c r="B34" s="65">
        <v>12887</v>
      </c>
      <c r="C34" s="66">
        <v>13051</v>
      </c>
      <c r="D34" s="65">
        <v>65453</v>
      </c>
      <c r="E34" s="66">
        <v>49984</v>
      </c>
      <c r="F34" s="67"/>
      <c r="G34" s="65">
        <f>B34-C34</f>
        <v>-164</v>
      </c>
      <c r="H34" s="66">
        <f>D34-E34</f>
        <v>15469</v>
      </c>
      <c r="I34" s="20">
        <f>IF(C34=0, "-", IF(G34/C34&lt;10, G34/C34, "&gt;999%"))</f>
        <v>-1.2566086889893495E-2</v>
      </c>
      <c r="J34" s="21">
        <f>IF(E34=0, "-", IF(H34/E34&lt;10, H34/E34, "&gt;999%"))</f>
        <v>0.30947903329065302</v>
      </c>
    </row>
    <row r="35" spans="1:10" x14ac:dyDescent="0.2">
      <c r="A35" s="7" t="s">
        <v>168</v>
      </c>
      <c r="B35" s="65">
        <v>56</v>
      </c>
      <c r="C35" s="66">
        <v>42</v>
      </c>
      <c r="D35" s="65">
        <v>259</v>
      </c>
      <c r="E35" s="66">
        <v>107</v>
      </c>
      <c r="F35" s="67"/>
      <c r="G35" s="65">
        <f>B35-C35</f>
        <v>14</v>
      </c>
      <c r="H35" s="66">
        <f>D35-E35</f>
        <v>152</v>
      </c>
      <c r="I35" s="20">
        <f>IF(C35=0, "-", IF(G35/C35&lt;10, G35/C35, "&gt;999%"))</f>
        <v>0.33333333333333331</v>
      </c>
      <c r="J35" s="21">
        <f>IF(E35=0, "-", IF(H35/E35&lt;10, H35/E35, "&gt;999%"))</f>
        <v>1.4205607476635513</v>
      </c>
    </row>
    <row r="36" spans="1:10" x14ac:dyDescent="0.2">
      <c r="A36" s="7"/>
      <c r="B36" s="65"/>
      <c r="C36" s="66"/>
      <c r="D36" s="65"/>
      <c r="E36" s="66"/>
      <c r="F36" s="67"/>
      <c r="G36" s="65"/>
      <c r="H36" s="66"/>
      <c r="I36" s="20"/>
      <c r="J36" s="21"/>
    </row>
    <row r="37" spans="1:10" x14ac:dyDescent="0.2">
      <c r="A37" s="7" t="s">
        <v>127</v>
      </c>
      <c r="B37" s="65">
        <v>1225</v>
      </c>
      <c r="C37" s="66">
        <v>1062</v>
      </c>
      <c r="D37" s="65">
        <v>4569</v>
      </c>
      <c r="E37" s="66">
        <v>3850</v>
      </c>
      <c r="F37" s="67"/>
      <c r="G37" s="65">
        <f>B37-C37</f>
        <v>163</v>
      </c>
      <c r="H37" s="66">
        <f>D37-E37</f>
        <v>719</v>
      </c>
      <c r="I37" s="20">
        <f>IF(C37=0, "-", IF(G37/C37&lt;10, G37/C37, "&gt;999%"))</f>
        <v>0.15348399246704331</v>
      </c>
      <c r="J37" s="21">
        <f>IF(E37=0, "-", IF(H37/E37&lt;10, H37/E37, "&gt;999%"))</f>
        <v>0.18675324675324675</v>
      </c>
    </row>
    <row r="38" spans="1:10" x14ac:dyDescent="0.2">
      <c r="A38" s="7"/>
      <c r="B38" s="65"/>
      <c r="C38" s="66"/>
      <c r="D38" s="65"/>
      <c r="E38" s="66"/>
      <c r="F38" s="67"/>
      <c r="G38" s="65"/>
      <c r="H38" s="66"/>
      <c r="I38" s="20"/>
      <c r="J38" s="21"/>
    </row>
    <row r="39" spans="1:10" s="43" customFormat="1" x14ac:dyDescent="0.2">
      <c r="A39" s="27" t="s">
        <v>5</v>
      </c>
      <c r="B39" s="71">
        <f>SUM(B29:B38)</f>
        <v>25321</v>
      </c>
      <c r="C39" s="77">
        <f>SUM(C29:C38)</f>
        <v>24634</v>
      </c>
      <c r="D39" s="71">
        <f>SUM(D29:D38)</f>
        <v>122849</v>
      </c>
      <c r="E39" s="77">
        <f>SUM(E29:E38)</f>
        <v>91758</v>
      </c>
      <c r="F39" s="73"/>
      <c r="G39" s="71">
        <f>B39-C39</f>
        <v>687</v>
      </c>
      <c r="H39" s="72">
        <f>D39-E39</f>
        <v>31091</v>
      </c>
      <c r="I39" s="37">
        <f>IF(C39=0, 0, G39/C39)</f>
        <v>2.7888284484858326E-2</v>
      </c>
      <c r="J39" s="38">
        <f>IF(E39=0, 0, H39/E39)</f>
        <v>0.33883694064822684</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110</v>
      </c>
      <c r="B2" s="202" t="s">
        <v>100</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196</v>
      </c>
      <c r="B15" s="65">
        <v>149</v>
      </c>
      <c r="C15" s="66">
        <v>165</v>
      </c>
      <c r="D15" s="65">
        <v>900</v>
      </c>
      <c r="E15" s="66">
        <v>449</v>
      </c>
      <c r="F15" s="67"/>
      <c r="G15" s="65">
        <f t="shared" ref="G15:G41" si="0">B15-C15</f>
        <v>-16</v>
      </c>
      <c r="H15" s="66">
        <f t="shared" ref="H15:H41" si="1">D15-E15</f>
        <v>451</v>
      </c>
      <c r="I15" s="20">
        <f t="shared" ref="I15:I41" si="2">IF(C15=0, "-", IF(G15/C15&lt;10, G15/C15, "&gt;999%"))</f>
        <v>-9.696969696969697E-2</v>
      </c>
      <c r="J15" s="21">
        <f t="shared" ref="J15:J41" si="3">IF(E15=0, "-", IF(H15/E15&lt;10, H15/E15, "&gt;999%"))</f>
        <v>1.0044543429844097</v>
      </c>
    </row>
    <row r="16" spans="1:10" x14ac:dyDescent="0.2">
      <c r="A16" s="7" t="s">
        <v>195</v>
      </c>
      <c r="B16" s="65">
        <v>42</v>
      </c>
      <c r="C16" s="66">
        <v>43</v>
      </c>
      <c r="D16" s="65">
        <v>177</v>
      </c>
      <c r="E16" s="66">
        <v>145</v>
      </c>
      <c r="F16" s="67"/>
      <c r="G16" s="65">
        <f t="shared" si="0"/>
        <v>-1</v>
      </c>
      <c r="H16" s="66">
        <f t="shared" si="1"/>
        <v>32</v>
      </c>
      <c r="I16" s="20">
        <f t="shared" si="2"/>
        <v>-2.3255813953488372E-2</v>
      </c>
      <c r="J16" s="21">
        <f t="shared" si="3"/>
        <v>0.22068965517241379</v>
      </c>
    </row>
    <row r="17" spans="1:10" x14ac:dyDescent="0.2">
      <c r="A17" s="7" t="s">
        <v>194</v>
      </c>
      <c r="B17" s="65">
        <v>34</v>
      </c>
      <c r="C17" s="66">
        <v>81</v>
      </c>
      <c r="D17" s="65">
        <v>149</v>
      </c>
      <c r="E17" s="66">
        <v>207</v>
      </c>
      <c r="F17" s="67"/>
      <c r="G17" s="65">
        <f t="shared" si="0"/>
        <v>-47</v>
      </c>
      <c r="H17" s="66">
        <f t="shared" si="1"/>
        <v>-58</v>
      </c>
      <c r="I17" s="20">
        <f t="shared" si="2"/>
        <v>-0.58024691358024694</v>
      </c>
      <c r="J17" s="21">
        <f t="shared" si="3"/>
        <v>-0.28019323671497587</v>
      </c>
    </row>
    <row r="18" spans="1:10" x14ac:dyDescent="0.2">
      <c r="A18" s="7" t="s">
        <v>193</v>
      </c>
      <c r="B18" s="65">
        <v>0</v>
      </c>
      <c r="C18" s="66">
        <v>16</v>
      </c>
      <c r="D18" s="65">
        <v>2</v>
      </c>
      <c r="E18" s="66">
        <v>70</v>
      </c>
      <c r="F18" s="67"/>
      <c r="G18" s="65">
        <f t="shared" si="0"/>
        <v>-16</v>
      </c>
      <c r="H18" s="66">
        <f t="shared" si="1"/>
        <v>-68</v>
      </c>
      <c r="I18" s="20">
        <f t="shared" si="2"/>
        <v>-1</v>
      </c>
      <c r="J18" s="21">
        <f t="shared" si="3"/>
        <v>-0.97142857142857142</v>
      </c>
    </row>
    <row r="19" spans="1:10" x14ac:dyDescent="0.2">
      <c r="A19" s="7" t="s">
        <v>192</v>
      </c>
      <c r="B19" s="65">
        <v>2330</v>
      </c>
      <c r="C19" s="66">
        <v>738</v>
      </c>
      <c r="D19" s="65">
        <v>9455</v>
      </c>
      <c r="E19" s="66">
        <v>2701</v>
      </c>
      <c r="F19" s="67"/>
      <c r="G19" s="65">
        <f t="shared" si="0"/>
        <v>1592</v>
      </c>
      <c r="H19" s="66">
        <f t="shared" si="1"/>
        <v>6754</v>
      </c>
      <c r="I19" s="20">
        <f t="shared" si="2"/>
        <v>2.1571815718157183</v>
      </c>
      <c r="J19" s="21">
        <f t="shared" si="3"/>
        <v>2.5005553498704183</v>
      </c>
    </row>
    <row r="20" spans="1:10" x14ac:dyDescent="0.2">
      <c r="A20" s="7" t="s">
        <v>191</v>
      </c>
      <c r="B20" s="65">
        <v>142</v>
      </c>
      <c r="C20" s="66">
        <v>190</v>
      </c>
      <c r="D20" s="65">
        <v>932</v>
      </c>
      <c r="E20" s="66">
        <v>826</v>
      </c>
      <c r="F20" s="67"/>
      <c r="G20" s="65">
        <f t="shared" si="0"/>
        <v>-48</v>
      </c>
      <c r="H20" s="66">
        <f t="shared" si="1"/>
        <v>106</v>
      </c>
      <c r="I20" s="20">
        <f t="shared" si="2"/>
        <v>-0.25263157894736843</v>
      </c>
      <c r="J20" s="21">
        <f t="shared" si="3"/>
        <v>0.12832929782082325</v>
      </c>
    </row>
    <row r="21" spans="1:10" x14ac:dyDescent="0.2">
      <c r="A21" s="7" t="s">
        <v>190</v>
      </c>
      <c r="B21" s="65">
        <v>514</v>
      </c>
      <c r="C21" s="66">
        <v>608</v>
      </c>
      <c r="D21" s="65">
        <v>2450</v>
      </c>
      <c r="E21" s="66">
        <v>1958</v>
      </c>
      <c r="F21" s="67"/>
      <c r="G21" s="65">
        <f t="shared" si="0"/>
        <v>-94</v>
      </c>
      <c r="H21" s="66">
        <f t="shared" si="1"/>
        <v>492</v>
      </c>
      <c r="I21" s="20">
        <f t="shared" si="2"/>
        <v>-0.15460526315789475</v>
      </c>
      <c r="J21" s="21">
        <f t="shared" si="3"/>
        <v>0.2512768130745659</v>
      </c>
    </row>
    <row r="22" spans="1:10" x14ac:dyDescent="0.2">
      <c r="A22" s="7" t="s">
        <v>189</v>
      </c>
      <c r="B22" s="65">
        <v>18</v>
      </c>
      <c r="C22" s="66">
        <v>107</v>
      </c>
      <c r="D22" s="65">
        <v>125</v>
      </c>
      <c r="E22" s="66">
        <v>286</v>
      </c>
      <c r="F22" s="67"/>
      <c r="G22" s="65">
        <f t="shared" si="0"/>
        <v>-89</v>
      </c>
      <c r="H22" s="66">
        <f t="shared" si="1"/>
        <v>-161</v>
      </c>
      <c r="I22" s="20">
        <f t="shared" si="2"/>
        <v>-0.83177570093457942</v>
      </c>
      <c r="J22" s="21">
        <f t="shared" si="3"/>
        <v>-0.56293706293706292</v>
      </c>
    </row>
    <row r="23" spans="1:10" x14ac:dyDescent="0.2">
      <c r="A23" s="7" t="s">
        <v>188</v>
      </c>
      <c r="B23" s="65">
        <v>238</v>
      </c>
      <c r="C23" s="66">
        <v>175</v>
      </c>
      <c r="D23" s="65">
        <v>765</v>
      </c>
      <c r="E23" s="66">
        <v>443</v>
      </c>
      <c r="F23" s="67"/>
      <c r="G23" s="65">
        <f t="shared" si="0"/>
        <v>63</v>
      </c>
      <c r="H23" s="66">
        <f t="shared" si="1"/>
        <v>322</v>
      </c>
      <c r="I23" s="20">
        <f t="shared" si="2"/>
        <v>0.36</v>
      </c>
      <c r="J23" s="21">
        <f t="shared" si="3"/>
        <v>0.72686230248306993</v>
      </c>
    </row>
    <row r="24" spans="1:10" x14ac:dyDescent="0.2">
      <c r="A24" s="7" t="s">
        <v>187</v>
      </c>
      <c r="B24" s="65">
        <v>854</v>
      </c>
      <c r="C24" s="66">
        <v>1498</v>
      </c>
      <c r="D24" s="65">
        <v>3590</v>
      </c>
      <c r="E24" s="66">
        <v>4897</v>
      </c>
      <c r="F24" s="67"/>
      <c r="G24" s="65">
        <f t="shared" si="0"/>
        <v>-644</v>
      </c>
      <c r="H24" s="66">
        <f t="shared" si="1"/>
        <v>-1307</v>
      </c>
      <c r="I24" s="20">
        <f t="shared" si="2"/>
        <v>-0.42990654205607476</v>
      </c>
      <c r="J24" s="21">
        <f t="shared" si="3"/>
        <v>-0.26689810087808863</v>
      </c>
    </row>
    <row r="25" spans="1:10" x14ac:dyDescent="0.2">
      <c r="A25" s="7" t="s">
        <v>186</v>
      </c>
      <c r="B25" s="65">
        <v>218</v>
      </c>
      <c r="C25" s="66">
        <v>334</v>
      </c>
      <c r="D25" s="65">
        <v>1108</v>
      </c>
      <c r="E25" s="66">
        <v>980</v>
      </c>
      <c r="F25" s="67"/>
      <c r="G25" s="65">
        <f t="shared" si="0"/>
        <v>-116</v>
      </c>
      <c r="H25" s="66">
        <f t="shared" si="1"/>
        <v>128</v>
      </c>
      <c r="I25" s="20">
        <f t="shared" si="2"/>
        <v>-0.3473053892215569</v>
      </c>
      <c r="J25" s="21">
        <f t="shared" si="3"/>
        <v>0.1306122448979592</v>
      </c>
    </row>
    <row r="26" spans="1:10" x14ac:dyDescent="0.2">
      <c r="A26" s="7" t="s">
        <v>185</v>
      </c>
      <c r="B26" s="65">
        <v>73</v>
      </c>
      <c r="C26" s="66">
        <v>43</v>
      </c>
      <c r="D26" s="65">
        <v>427</v>
      </c>
      <c r="E26" s="66">
        <v>259</v>
      </c>
      <c r="F26" s="67"/>
      <c r="G26" s="65">
        <f t="shared" si="0"/>
        <v>30</v>
      </c>
      <c r="H26" s="66">
        <f t="shared" si="1"/>
        <v>168</v>
      </c>
      <c r="I26" s="20">
        <f t="shared" si="2"/>
        <v>0.69767441860465118</v>
      </c>
      <c r="J26" s="21">
        <f t="shared" si="3"/>
        <v>0.64864864864864868</v>
      </c>
    </row>
    <row r="27" spans="1:10" x14ac:dyDescent="0.2">
      <c r="A27" s="7" t="s">
        <v>184</v>
      </c>
      <c r="B27" s="65">
        <v>41</v>
      </c>
      <c r="C27" s="66">
        <v>31</v>
      </c>
      <c r="D27" s="65">
        <v>208</v>
      </c>
      <c r="E27" s="66">
        <v>148</v>
      </c>
      <c r="F27" s="67"/>
      <c r="G27" s="65">
        <f t="shared" si="0"/>
        <v>10</v>
      </c>
      <c r="H27" s="66">
        <f t="shared" si="1"/>
        <v>60</v>
      </c>
      <c r="I27" s="20">
        <f t="shared" si="2"/>
        <v>0.32258064516129031</v>
      </c>
      <c r="J27" s="21">
        <f t="shared" si="3"/>
        <v>0.40540540540540543</v>
      </c>
    </row>
    <row r="28" spans="1:10" x14ac:dyDescent="0.2">
      <c r="A28" s="7" t="s">
        <v>183</v>
      </c>
      <c r="B28" s="65">
        <v>7511</v>
      </c>
      <c r="C28" s="66">
        <v>7769</v>
      </c>
      <c r="D28" s="65">
        <v>42638</v>
      </c>
      <c r="E28" s="66">
        <v>30457</v>
      </c>
      <c r="F28" s="67"/>
      <c r="G28" s="65">
        <f t="shared" si="0"/>
        <v>-258</v>
      </c>
      <c r="H28" s="66">
        <f t="shared" si="1"/>
        <v>12181</v>
      </c>
      <c r="I28" s="20">
        <f t="shared" si="2"/>
        <v>-3.3208907195263225E-2</v>
      </c>
      <c r="J28" s="21">
        <f t="shared" si="3"/>
        <v>0.3999409002856486</v>
      </c>
    </row>
    <row r="29" spans="1:10" x14ac:dyDescent="0.2">
      <c r="A29" s="7" t="s">
        <v>182</v>
      </c>
      <c r="B29" s="65">
        <v>3461</v>
      </c>
      <c r="C29" s="66">
        <v>2768</v>
      </c>
      <c r="D29" s="65">
        <v>17065</v>
      </c>
      <c r="E29" s="66">
        <v>11236</v>
      </c>
      <c r="F29" s="67"/>
      <c r="G29" s="65">
        <f t="shared" si="0"/>
        <v>693</v>
      </c>
      <c r="H29" s="66">
        <f t="shared" si="1"/>
        <v>5829</v>
      </c>
      <c r="I29" s="20">
        <f t="shared" si="2"/>
        <v>0.25036127167630057</v>
      </c>
      <c r="J29" s="21">
        <f t="shared" si="3"/>
        <v>0.51877892488430044</v>
      </c>
    </row>
    <row r="30" spans="1:10" x14ac:dyDescent="0.2">
      <c r="A30" s="7" t="s">
        <v>181</v>
      </c>
      <c r="B30" s="65">
        <v>320</v>
      </c>
      <c r="C30" s="66">
        <v>261</v>
      </c>
      <c r="D30" s="65">
        <v>1478</v>
      </c>
      <c r="E30" s="66">
        <v>872</v>
      </c>
      <c r="F30" s="67"/>
      <c r="G30" s="65">
        <f t="shared" si="0"/>
        <v>59</v>
      </c>
      <c r="H30" s="66">
        <f t="shared" si="1"/>
        <v>606</v>
      </c>
      <c r="I30" s="20">
        <f t="shared" si="2"/>
        <v>0.22605363984674329</v>
      </c>
      <c r="J30" s="21">
        <f t="shared" si="3"/>
        <v>0.69495412844036697</v>
      </c>
    </row>
    <row r="31" spans="1:10" x14ac:dyDescent="0.2">
      <c r="A31" s="7" t="s">
        <v>179</v>
      </c>
      <c r="B31" s="65">
        <v>59</v>
      </c>
      <c r="C31" s="66">
        <v>141</v>
      </c>
      <c r="D31" s="65">
        <v>288</v>
      </c>
      <c r="E31" s="66">
        <v>515</v>
      </c>
      <c r="F31" s="67"/>
      <c r="G31" s="65">
        <f t="shared" si="0"/>
        <v>-82</v>
      </c>
      <c r="H31" s="66">
        <f t="shared" si="1"/>
        <v>-227</v>
      </c>
      <c r="I31" s="20">
        <f t="shared" si="2"/>
        <v>-0.58156028368794321</v>
      </c>
      <c r="J31" s="21">
        <f t="shared" si="3"/>
        <v>-0.4407766990291262</v>
      </c>
    </row>
    <row r="32" spans="1:10" x14ac:dyDescent="0.2">
      <c r="A32" s="7" t="s">
        <v>178</v>
      </c>
      <c r="B32" s="65">
        <v>150</v>
      </c>
      <c r="C32" s="66">
        <v>0</v>
      </c>
      <c r="D32" s="65">
        <v>437</v>
      </c>
      <c r="E32" s="66">
        <v>0</v>
      </c>
      <c r="F32" s="67"/>
      <c r="G32" s="65">
        <f t="shared" si="0"/>
        <v>150</v>
      </c>
      <c r="H32" s="66">
        <f t="shared" si="1"/>
        <v>437</v>
      </c>
      <c r="I32" s="20" t="str">
        <f t="shared" si="2"/>
        <v>-</v>
      </c>
      <c r="J32" s="21" t="str">
        <f t="shared" si="3"/>
        <v>-</v>
      </c>
    </row>
    <row r="33" spans="1:10" x14ac:dyDescent="0.2">
      <c r="A33" s="7" t="s">
        <v>177</v>
      </c>
      <c r="B33" s="65">
        <v>67</v>
      </c>
      <c r="C33" s="66">
        <v>0</v>
      </c>
      <c r="D33" s="65">
        <v>337</v>
      </c>
      <c r="E33" s="66">
        <v>0</v>
      </c>
      <c r="F33" s="67"/>
      <c r="G33" s="65">
        <f t="shared" si="0"/>
        <v>67</v>
      </c>
      <c r="H33" s="66">
        <f t="shared" si="1"/>
        <v>337</v>
      </c>
      <c r="I33" s="20" t="str">
        <f t="shared" si="2"/>
        <v>-</v>
      </c>
      <c r="J33" s="21" t="str">
        <f t="shared" si="3"/>
        <v>-</v>
      </c>
    </row>
    <row r="34" spans="1:10" x14ac:dyDescent="0.2">
      <c r="A34" s="7" t="s">
        <v>176</v>
      </c>
      <c r="B34" s="65">
        <v>145</v>
      </c>
      <c r="C34" s="66">
        <v>106</v>
      </c>
      <c r="D34" s="65">
        <v>610</v>
      </c>
      <c r="E34" s="66">
        <v>373</v>
      </c>
      <c r="F34" s="67"/>
      <c r="G34" s="65">
        <f t="shared" si="0"/>
        <v>39</v>
      </c>
      <c r="H34" s="66">
        <f t="shared" si="1"/>
        <v>237</v>
      </c>
      <c r="I34" s="20">
        <f t="shared" si="2"/>
        <v>0.36792452830188677</v>
      </c>
      <c r="J34" s="21">
        <f t="shared" si="3"/>
        <v>0.63538873994638068</v>
      </c>
    </row>
    <row r="35" spans="1:10" x14ac:dyDescent="0.2">
      <c r="A35" s="7" t="s">
        <v>175</v>
      </c>
      <c r="B35" s="65">
        <v>223</v>
      </c>
      <c r="C35" s="66">
        <v>202</v>
      </c>
      <c r="D35" s="65">
        <v>1160</v>
      </c>
      <c r="E35" s="66">
        <v>632</v>
      </c>
      <c r="F35" s="67"/>
      <c r="G35" s="65">
        <f t="shared" si="0"/>
        <v>21</v>
      </c>
      <c r="H35" s="66">
        <f t="shared" si="1"/>
        <v>528</v>
      </c>
      <c r="I35" s="20">
        <f t="shared" si="2"/>
        <v>0.10396039603960396</v>
      </c>
      <c r="J35" s="21">
        <f t="shared" si="3"/>
        <v>0.83544303797468356</v>
      </c>
    </row>
    <row r="36" spans="1:10" x14ac:dyDescent="0.2">
      <c r="A36" s="7" t="s">
        <v>174</v>
      </c>
      <c r="B36" s="65">
        <v>247</v>
      </c>
      <c r="C36" s="66">
        <v>246</v>
      </c>
      <c r="D36" s="65">
        <v>1269</v>
      </c>
      <c r="E36" s="66">
        <v>796</v>
      </c>
      <c r="F36" s="67"/>
      <c r="G36" s="65">
        <f t="shared" si="0"/>
        <v>1</v>
      </c>
      <c r="H36" s="66">
        <f t="shared" si="1"/>
        <v>473</v>
      </c>
      <c r="I36" s="20">
        <f t="shared" si="2"/>
        <v>4.0650406504065045E-3</v>
      </c>
      <c r="J36" s="21">
        <f t="shared" si="3"/>
        <v>0.59422110552763818</v>
      </c>
    </row>
    <row r="37" spans="1:10" x14ac:dyDescent="0.2">
      <c r="A37" s="7" t="s">
        <v>173</v>
      </c>
      <c r="B37" s="65">
        <v>88</v>
      </c>
      <c r="C37" s="66">
        <v>89</v>
      </c>
      <c r="D37" s="65">
        <v>359</v>
      </c>
      <c r="E37" s="66">
        <v>261</v>
      </c>
      <c r="F37" s="67"/>
      <c r="G37" s="65">
        <f t="shared" si="0"/>
        <v>-1</v>
      </c>
      <c r="H37" s="66">
        <f t="shared" si="1"/>
        <v>98</v>
      </c>
      <c r="I37" s="20">
        <f t="shared" si="2"/>
        <v>-1.1235955056179775E-2</v>
      </c>
      <c r="J37" s="21">
        <f t="shared" si="3"/>
        <v>0.37547892720306514</v>
      </c>
    </row>
    <row r="38" spans="1:10" x14ac:dyDescent="0.2">
      <c r="A38" s="7" t="s">
        <v>172</v>
      </c>
      <c r="B38" s="65">
        <v>6498</v>
      </c>
      <c r="C38" s="66">
        <v>7213</v>
      </c>
      <c r="D38" s="65">
        <v>30188</v>
      </c>
      <c r="E38" s="66">
        <v>26814</v>
      </c>
      <c r="F38" s="67"/>
      <c r="G38" s="65">
        <f t="shared" si="0"/>
        <v>-715</v>
      </c>
      <c r="H38" s="66">
        <f t="shared" si="1"/>
        <v>3374</v>
      </c>
      <c r="I38" s="20">
        <f t="shared" si="2"/>
        <v>-9.9126577013725223E-2</v>
      </c>
      <c r="J38" s="21">
        <f t="shared" si="3"/>
        <v>0.12582979040799583</v>
      </c>
    </row>
    <row r="39" spans="1:10" x14ac:dyDescent="0.2">
      <c r="A39" s="7" t="s">
        <v>171</v>
      </c>
      <c r="B39" s="65">
        <v>83</v>
      </c>
      <c r="C39" s="66">
        <v>89</v>
      </c>
      <c r="D39" s="65">
        <v>333</v>
      </c>
      <c r="E39" s="66">
        <v>266</v>
      </c>
      <c r="F39" s="67"/>
      <c r="G39" s="65">
        <f t="shared" si="0"/>
        <v>-6</v>
      </c>
      <c r="H39" s="66">
        <f t="shared" si="1"/>
        <v>67</v>
      </c>
      <c r="I39" s="20">
        <f t="shared" si="2"/>
        <v>-6.741573033707865E-2</v>
      </c>
      <c r="J39" s="21">
        <f t="shared" si="3"/>
        <v>0.25187969924812031</v>
      </c>
    </row>
    <row r="40" spans="1:10" x14ac:dyDescent="0.2">
      <c r="A40" s="7" t="s">
        <v>170</v>
      </c>
      <c r="B40" s="65">
        <v>871</v>
      </c>
      <c r="C40" s="66">
        <v>864</v>
      </c>
      <c r="D40" s="65">
        <v>2875</v>
      </c>
      <c r="E40" s="66">
        <v>2968</v>
      </c>
      <c r="F40" s="67"/>
      <c r="G40" s="65">
        <f t="shared" si="0"/>
        <v>7</v>
      </c>
      <c r="H40" s="66">
        <f t="shared" si="1"/>
        <v>-93</v>
      </c>
      <c r="I40" s="20">
        <f t="shared" si="2"/>
        <v>8.1018518518518514E-3</v>
      </c>
      <c r="J40" s="21">
        <f t="shared" si="3"/>
        <v>-3.1334231805929917E-2</v>
      </c>
    </row>
    <row r="41" spans="1:10" x14ac:dyDescent="0.2">
      <c r="A41" s="7" t="s">
        <v>180</v>
      </c>
      <c r="B41" s="65">
        <v>945</v>
      </c>
      <c r="C41" s="66">
        <v>857</v>
      </c>
      <c r="D41" s="65">
        <v>3524</v>
      </c>
      <c r="E41" s="66">
        <v>3199</v>
      </c>
      <c r="F41" s="67"/>
      <c r="G41" s="65">
        <f t="shared" si="0"/>
        <v>88</v>
      </c>
      <c r="H41" s="66">
        <f t="shared" si="1"/>
        <v>325</v>
      </c>
      <c r="I41" s="20">
        <f t="shared" si="2"/>
        <v>0.10268378063010501</v>
      </c>
      <c r="J41" s="21">
        <f t="shared" si="3"/>
        <v>0.1015942482025633</v>
      </c>
    </row>
    <row r="42" spans="1:10" x14ac:dyDescent="0.2">
      <c r="A42" s="7"/>
      <c r="B42" s="65"/>
      <c r="C42" s="66"/>
      <c r="D42" s="65"/>
      <c r="E42" s="66"/>
      <c r="F42" s="67"/>
      <c r="G42" s="65"/>
      <c r="H42" s="66"/>
      <c r="I42" s="20"/>
      <c r="J42" s="21"/>
    </row>
    <row r="43" spans="1:10" s="43" customFormat="1" x14ac:dyDescent="0.2">
      <c r="A43" s="27" t="s">
        <v>28</v>
      </c>
      <c r="B43" s="71">
        <f>SUM(B15:B42)</f>
        <v>25321</v>
      </c>
      <c r="C43" s="72">
        <f>SUM(C15:C42)</f>
        <v>24634</v>
      </c>
      <c r="D43" s="71">
        <f>SUM(D15:D42)</f>
        <v>122849</v>
      </c>
      <c r="E43" s="72">
        <f>SUM(E15:E42)</f>
        <v>91758</v>
      </c>
      <c r="F43" s="73"/>
      <c r="G43" s="71">
        <f>B43-C43</f>
        <v>687</v>
      </c>
      <c r="H43" s="72">
        <f>D43-E43</f>
        <v>31091</v>
      </c>
      <c r="I43" s="37">
        <f>IF(C43=0, "-", G43/C43)</f>
        <v>2.7888284484858326E-2</v>
      </c>
      <c r="J43" s="38">
        <f>IF(E43=0, "-", H43/E43)</f>
        <v>0.33883694064822684</v>
      </c>
    </row>
    <row r="44" spans="1:10" s="43" customFormat="1" x14ac:dyDescent="0.2">
      <c r="A44" s="27" t="s">
        <v>0</v>
      </c>
      <c r="B44" s="71">
        <f>B11+B43</f>
        <v>25321</v>
      </c>
      <c r="C44" s="77">
        <f>C11+C43</f>
        <v>24634</v>
      </c>
      <c r="D44" s="71">
        <f>D11+D43</f>
        <v>122849</v>
      </c>
      <c r="E44" s="77">
        <f>E11+E43</f>
        <v>91758</v>
      </c>
      <c r="F44" s="73"/>
      <c r="G44" s="71">
        <f>B44-C44</f>
        <v>687</v>
      </c>
      <c r="H44" s="72">
        <f>D44-E44</f>
        <v>31091</v>
      </c>
      <c r="I44" s="37">
        <f>IF(C44=0, "-", G44/C44)</f>
        <v>2.7888284484858326E-2</v>
      </c>
      <c r="J44" s="38">
        <f>IF(E44=0, "-", H44/E44)</f>
        <v>0.33883694064822684</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59"/>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164" t="s">
        <v>112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112</v>
      </c>
      <c r="B6" s="61" t="s">
        <v>12</v>
      </c>
      <c r="C6" s="62" t="s">
        <v>13</v>
      </c>
      <c r="D6" s="61" t="s">
        <v>12</v>
      </c>
      <c r="E6" s="63" t="s">
        <v>13</v>
      </c>
      <c r="F6" s="62" t="s">
        <v>12</v>
      </c>
      <c r="G6" s="62" t="s">
        <v>13</v>
      </c>
      <c r="H6" s="61" t="s">
        <v>12</v>
      </c>
      <c r="I6" s="63" t="s">
        <v>13</v>
      </c>
      <c r="J6" s="61"/>
      <c r="K6" s="63"/>
    </row>
    <row r="7" spans="1:11" x14ac:dyDescent="0.2">
      <c r="A7" s="7" t="s">
        <v>197</v>
      </c>
      <c r="B7" s="65">
        <v>6</v>
      </c>
      <c r="C7" s="34">
        <f>IF(B11=0, "-", B7/B11)</f>
        <v>3.2608695652173912E-2</v>
      </c>
      <c r="D7" s="65">
        <v>4</v>
      </c>
      <c r="E7" s="9">
        <f>IF(D11=0, "-", D7/D11)</f>
        <v>4.0816326530612242E-2</v>
      </c>
      <c r="F7" s="81">
        <v>30</v>
      </c>
      <c r="G7" s="34">
        <f>IF(F11=0, "-", F7/F11)</f>
        <v>3.1545741324921134E-2</v>
      </c>
      <c r="H7" s="65">
        <v>22</v>
      </c>
      <c r="I7" s="9">
        <f>IF(H11=0, "-", H7/H11)</f>
        <v>5.4455445544554455E-2</v>
      </c>
      <c r="J7" s="8">
        <f>IF(D7=0, "-", IF((B7-D7)/D7&lt;10, (B7-D7)/D7, "&gt;999%"))</f>
        <v>0.5</v>
      </c>
      <c r="K7" s="9">
        <f>IF(H7=0, "-", IF((F7-H7)/H7&lt;10, (F7-H7)/H7, "&gt;999%"))</f>
        <v>0.36363636363636365</v>
      </c>
    </row>
    <row r="8" spans="1:11" x14ac:dyDescent="0.2">
      <c r="A8" s="7" t="s">
        <v>198</v>
      </c>
      <c r="B8" s="65">
        <v>156</v>
      </c>
      <c r="C8" s="34">
        <f>IF(B11=0, "-", B8/B11)</f>
        <v>0.84782608695652173</v>
      </c>
      <c r="D8" s="65">
        <v>57</v>
      </c>
      <c r="E8" s="9">
        <f>IF(D11=0, "-", D8/D11)</f>
        <v>0.58163265306122447</v>
      </c>
      <c r="F8" s="81">
        <v>775</v>
      </c>
      <c r="G8" s="34">
        <f>IF(F11=0, "-", F8/F11)</f>
        <v>0.81493165089379604</v>
      </c>
      <c r="H8" s="65">
        <v>299</v>
      </c>
      <c r="I8" s="9">
        <f>IF(H11=0, "-", H8/H11)</f>
        <v>0.74009900990099009</v>
      </c>
      <c r="J8" s="8">
        <f>IF(D8=0, "-", IF((B8-D8)/D8&lt;10, (B8-D8)/D8, "&gt;999%"))</f>
        <v>1.736842105263158</v>
      </c>
      <c r="K8" s="9">
        <f>IF(H8=0, "-", IF((F8-H8)/H8&lt;10, (F8-H8)/H8, "&gt;999%"))</f>
        <v>1.5919732441471572</v>
      </c>
    </row>
    <row r="9" spans="1:11" x14ac:dyDescent="0.2">
      <c r="A9" s="7" t="s">
        <v>199</v>
      </c>
      <c r="B9" s="65">
        <v>22</v>
      </c>
      <c r="C9" s="34">
        <f>IF(B11=0, "-", B9/B11)</f>
        <v>0.11956521739130435</v>
      </c>
      <c r="D9" s="65">
        <v>37</v>
      </c>
      <c r="E9" s="9">
        <f>IF(D11=0, "-", D9/D11)</f>
        <v>0.37755102040816324</v>
      </c>
      <c r="F9" s="81">
        <v>146</v>
      </c>
      <c r="G9" s="34">
        <f>IF(F11=0, "-", F9/F11)</f>
        <v>0.15352260778128285</v>
      </c>
      <c r="H9" s="65">
        <v>83</v>
      </c>
      <c r="I9" s="9">
        <f>IF(H11=0, "-", H9/H11)</f>
        <v>0.20544554455445543</v>
      </c>
      <c r="J9" s="8">
        <f>IF(D9=0, "-", IF((B9-D9)/D9&lt;10, (B9-D9)/D9, "&gt;999%"))</f>
        <v>-0.40540540540540543</v>
      </c>
      <c r="K9" s="9">
        <f>IF(H9=0, "-", IF((F9-H9)/H9&lt;10, (F9-H9)/H9, "&gt;999%"))</f>
        <v>0.75903614457831325</v>
      </c>
    </row>
    <row r="10" spans="1:11" x14ac:dyDescent="0.2">
      <c r="A10" s="2"/>
      <c r="B10" s="68"/>
      <c r="C10" s="33"/>
      <c r="D10" s="68"/>
      <c r="E10" s="6"/>
      <c r="F10" s="82"/>
      <c r="G10" s="33"/>
      <c r="H10" s="68"/>
      <c r="I10" s="6"/>
      <c r="J10" s="5"/>
      <c r="K10" s="6"/>
    </row>
    <row r="11" spans="1:11" s="43" customFormat="1" x14ac:dyDescent="0.2">
      <c r="A11" s="162" t="s">
        <v>605</v>
      </c>
      <c r="B11" s="71">
        <f>SUM(B7:B10)</f>
        <v>184</v>
      </c>
      <c r="C11" s="40">
        <f>B11/25321</f>
        <v>7.26669562813475E-3</v>
      </c>
      <c r="D11" s="71">
        <f>SUM(D7:D10)</f>
        <v>98</v>
      </c>
      <c r="E11" s="41">
        <f>D11/24634</f>
        <v>3.978241454899732E-3</v>
      </c>
      <c r="F11" s="77">
        <f>SUM(F7:F10)</f>
        <v>951</v>
      </c>
      <c r="G11" s="42">
        <f>F11/122849</f>
        <v>7.7412107546662974E-3</v>
      </c>
      <c r="H11" s="71">
        <f>SUM(H7:H10)</f>
        <v>404</v>
      </c>
      <c r="I11" s="41">
        <f>H11/91758</f>
        <v>4.4028858519148195E-3</v>
      </c>
      <c r="J11" s="37">
        <f>IF(D11=0, "-", IF((B11-D11)/D11&lt;10, (B11-D11)/D11, "&gt;999%"))</f>
        <v>0.87755102040816324</v>
      </c>
      <c r="K11" s="38">
        <f>IF(H11=0, "-", IF((F11-H11)/H11&lt;10, (F11-H11)/H11, "&gt;999%"))</f>
        <v>1.3539603960396041</v>
      </c>
    </row>
    <row r="12" spans="1:11" x14ac:dyDescent="0.2">
      <c r="B12" s="83"/>
      <c r="D12" s="83"/>
      <c r="F12" s="83"/>
      <c r="H12" s="83"/>
    </row>
    <row r="13" spans="1:11" s="43" customFormat="1" x14ac:dyDescent="0.2">
      <c r="A13" s="162" t="s">
        <v>605</v>
      </c>
      <c r="B13" s="71">
        <v>184</v>
      </c>
      <c r="C13" s="40">
        <f>B13/25321</f>
        <v>7.26669562813475E-3</v>
      </c>
      <c r="D13" s="71">
        <v>98</v>
      </c>
      <c r="E13" s="41">
        <f>D13/24634</f>
        <v>3.978241454899732E-3</v>
      </c>
      <c r="F13" s="77">
        <v>951</v>
      </c>
      <c r="G13" s="42">
        <f>F13/122849</f>
        <v>7.7412107546662974E-3</v>
      </c>
      <c r="H13" s="71">
        <v>404</v>
      </c>
      <c r="I13" s="41">
        <f>H13/91758</f>
        <v>4.4028858519148195E-3</v>
      </c>
      <c r="J13" s="37">
        <f>IF(D13=0, "-", IF((B13-D13)/D13&lt;10, (B13-D13)/D13, "&gt;999%"))</f>
        <v>0.87755102040816324</v>
      </c>
      <c r="K13" s="38">
        <f>IF(H13=0, "-", IF((F13-H13)/H13&lt;10, (F13-H13)/H13, "&gt;999%"))</f>
        <v>1.3539603960396041</v>
      </c>
    </row>
    <row r="14" spans="1:11" x14ac:dyDescent="0.2">
      <c r="B14" s="83"/>
      <c r="D14" s="83"/>
      <c r="F14" s="83"/>
      <c r="H14" s="83"/>
    </row>
    <row r="15" spans="1:11" ht="15.75" x14ac:dyDescent="0.25">
      <c r="A15" s="164" t="s">
        <v>113</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137</v>
      </c>
      <c r="B17" s="61" t="s">
        <v>12</v>
      </c>
      <c r="C17" s="62" t="s">
        <v>13</v>
      </c>
      <c r="D17" s="61" t="s">
        <v>12</v>
      </c>
      <c r="E17" s="63" t="s">
        <v>13</v>
      </c>
      <c r="F17" s="62" t="s">
        <v>12</v>
      </c>
      <c r="G17" s="62" t="s">
        <v>13</v>
      </c>
      <c r="H17" s="61" t="s">
        <v>12</v>
      </c>
      <c r="I17" s="63" t="s">
        <v>13</v>
      </c>
      <c r="J17" s="61"/>
      <c r="K17" s="63"/>
    </row>
    <row r="18" spans="1:11" x14ac:dyDescent="0.2">
      <c r="A18" s="7" t="s">
        <v>200</v>
      </c>
      <c r="B18" s="65">
        <v>16</v>
      </c>
      <c r="C18" s="34">
        <f>IF(B33=0, "-", B18/B33)</f>
        <v>1.8327605956471937E-2</v>
      </c>
      <c r="D18" s="65">
        <v>13</v>
      </c>
      <c r="E18" s="9">
        <f>IF(D33=0, "-", D18/D33)</f>
        <v>1.9786910197869101E-2</v>
      </c>
      <c r="F18" s="81">
        <v>53</v>
      </c>
      <c r="G18" s="34">
        <f>IF(F33=0, "-", F18/F33)</f>
        <v>1.0273308780771467E-2</v>
      </c>
      <c r="H18" s="65">
        <v>23</v>
      </c>
      <c r="I18" s="9">
        <f>IF(H33=0, "-", H18/H33)</f>
        <v>6.2910284463894971E-3</v>
      </c>
      <c r="J18" s="8">
        <f t="shared" ref="J18:J31" si="0">IF(D18=0, "-", IF((B18-D18)/D18&lt;10, (B18-D18)/D18, "&gt;999%"))</f>
        <v>0.23076923076923078</v>
      </c>
      <c r="K18" s="9">
        <f t="shared" ref="K18:K31" si="1">IF(H18=0, "-", IF((F18-H18)/H18&lt;10, (F18-H18)/H18, "&gt;999%"))</f>
        <v>1.3043478260869565</v>
      </c>
    </row>
    <row r="19" spans="1:11" x14ac:dyDescent="0.2">
      <c r="A19" s="7" t="s">
        <v>201</v>
      </c>
      <c r="B19" s="65">
        <v>0</v>
      </c>
      <c r="C19" s="34">
        <f>IF(B33=0, "-", B19/B33)</f>
        <v>0</v>
      </c>
      <c r="D19" s="65">
        <v>5</v>
      </c>
      <c r="E19" s="9">
        <f>IF(D33=0, "-", D19/D33)</f>
        <v>7.6103500761035003E-3</v>
      </c>
      <c r="F19" s="81">
        <v>0</v>
      </c>
      <c r="G19" s="34">
        <f>IF(F33=0, "-", F19/F33)</f>
        <v>0</v>
      </c>
      <c r="H19" s="65">
        <v>22</v>
      </c>
      <c r="I19" s="9">
        <f>IF(H33=0, "-", H19/H33)</f>
        <v>6.0175054704595188E-3</v>
      </c>
      <c r="J19" s="8">
        <f t="shared" si="0"/>
        <v>-1</v>
      </c>
      <c r="K19" s="9">
        <f t="shared" si="1"/>
        <v>-1</v>
      </c>
    </row>
    <row r="20" spans="1:11" x14ac:dyDescent="0.2">
      <c r="A20" s="7" t="s">
        <v>202</v>
      </c>
      <c r="B20" s="65">
        <v>3</v>
      </c>
      <c r="C20" s="34">
        <f>IF(B33=0, "-", B20/B33)</f>
        <v>3.4364261168384879E-3</v>
      </c>
      <c r="D20" s="65">
        <v>18</v>
      </c>
      <c r="E20" s="9">
        <f>IF(D33=0, "-", D20/D33)</f>
        <v>2.7397260273972601E-2</v>
      </c>
      <c r="F20" s="81">
        <v>103</v>
      </c>
      <c r="G20" s="34">
        <f>IF(F33=0, "-", F20/F33)</f>
        <v>1.9965109517348322E-2</v>
      </c>
      <c r="H20" s="65">
        <v>272</v>
      </c>
      <c r="I20" s="9">
        <f>IF(H33=0, "-", H20/H33)</f>
        <v>7.4398249452954049E-2</v>
      </c>
      <c r="J20" s="8">
        <f t="shared" si="0"/>
        <v>-0.83333333333333337</v>
      </c>
      <c r="K20" s="9">
        <f t="shared" si="1"/>
        <v>-0.62132352941176472</v>
      </c>
    </row>
    <row r="21" spans="1:11" x14ac:dyDescent="0.2">
      <c r="A21" s="7" t="s">
        <v>203</v>
      </c>
      <c r="B21" s="65">
        <v>0</v>
      </c>
      <c r="C21" s="34">
        <f>IF(B33=0, "-", B21/B33)</f>
        <v>0</v>
      </c>
      <c r="D21" s="65">
        <v>0</v>
      </c>
      <c r="E21" s="9">
        <f>IF(D33=0, "-", D21/D33)</f>
        <v>0</v>
      </c>
      <c r="F21" s="81">
        <v>0</v>
      </c>
      <c r="G21" s="34">
        <f>IF(F33=0, "-", F21/F33)</f>
        <v>0</v>
      </c>
      <c r="H21" s="65">
        <v>5</v>
      </c>
      <c r="I21" s="9">
        <f>IF(H33=0, "-", H21/H33)</f>
        <v>1.3676148796498905E-3</v>
      </c>
      <c r="J21" s="8" t="str">
        <f t="shared" si="0"/>
        <v>-</v>
      </c>
      <c r="K21" s="9">
        <f t="shared" si="1"/>
        <v>-1</v>
      </c>
    </row>
    <row r="22" spans="1:11" x14ac:dyDescent="0.2">
      <c r="A22" s="7" t="s">
        <v>204</v>
      </c>
      <c r="B22" s="65">
        <v>61</v>
      </c>
      <c r="C22" s="34">
        <f>IF(B33=0, "-", B22/B33)</f>
        <v>6.9873997709049257E-2</v>
      </c>
      <c r="D22" s="65">
        <v>108</v>
      </c>
      <c r="E22" s="9">
        <f>IF(D33=0, "-", D22/D33)</f>
        <v>0.16438356164383561</v>
      </c>
      <c r="F22" s="81">
        <v>449</v>
      </c>
      <c r="G22" s="34">
        <f>IF(F33=0, "-", F22/F33)</f>
        <v>8.7032370614460161E-2</v>
      </c>
      <c r="H22" s="65">
        <v>566</v>
      </c>
      <c r="I22" s="9">
        <f>IF(H33=0, "-", H22/H33)</f>
        <v>0.15481400437636761</v>
      </c>
      <c r="J22" s="8">
        <f t="shared" si="0"/>
        <v>-0.43518518518518517</v>
      </c>
      <c r="K22" s="9">
        <f t="shared" si="1"/>
        <v>-0.20671378091872791</v>
      </c>
    </row>
    <row r="23" spans="1:11" x14ac:dyDescent="0.2">
      <c r="A23" s="7" t="s">
        <v>205</v>
      </c>
      <c r="B23" s="65">
        <v>166</v>
      </c>
      <c r="C23" s="34">
        <f>IF(B33=0, "-", B23/B33)</f>
        <v>0.19014891179839633</v>
      </c>
      <c r="D23" s="65">
        <v>63</v>
      </c>
      <c r="E23" s="9">
        <f>IF(D33=0, "-", D23/D33)</f>
        <v>9.5890410958904104E-2</v>
      </c>
      <c r="F23" s="81">
        <v>664</v>
      </c>
      <c r="G23" s="34">
        <f>IF(F33=0, "-", F23/F33)</f>
        <v>0.12870711378174066</v>
      </c>
      <c r="H23" s="65">
        <v>317</v>
      </c>
      <c r="I23" s="9">
        <f>IF(H33=0, "-", H23/H33)</f>
        <v>8.6706783369803059E-2</v>
      </c>
      <c r="J23" s="8">
        <f t="shared" si="0"/>
        <v>1.6349206349206349</v>
      </c>
      <c r="K23" s="9">
        <f t="shared" si="1"/>
        <v>1.0946372239747635</v>
      </c>
    </row>
    <row r="24" spans="1:11" x14ac:dyDescent="0.2">
      <c r="A24" s="7" t="s">
        <v>206</v>
      </c>
      <c r="B24" s="65">
        <v>226</v>
      </c>
      <c r="C24" s="34">
        <f>IF(B33=0, "-", B24/B33)</f>
        <v>0.25887743413516612</v>
      </c>
      <c r="D24" s="65">
        <v>149</v>
      </c>
      <c r="E24" s="9">
        <f>IF(D33=0, "-", D24/D33)</f>
        <v>0.22678843226788431</v>
      </c>
      <c r="F24" s="81">
        <v>1667</v>
      </c>
      <c r="G24" s="34">
        <f>IF(F33=0, "-", F24/F33)</f>
        <v>0.32312463655747237</v>
      </c>
      <c r="H24" s="65">
        <v>748</v>
      </c>
      <c r="I24" s="9">
        <f>IF(H33=0, "-", H24/H33)</f>
        <v>0.20459518599562362</v>
      </c>
      <c r="J24" s="8">
        <f t="shared" si="0"/>
        <v>0.51677852348993292</v>
      </c>
      <c r="K24" s="9">
        <f t="shared" si="1"/>
        <v>1.2286096256684491</v>
      </c>
    </row>
    <row r="25" spans="1:11" x14ac:dyDescent="0.2">
      <c r="A25" s="7" t="s">
        <v>207</v>
      </c>
      <c r="B25" s="65">
        <v>0</v>
      </c>
      <c r="C25" s="34">
        <f>IF(B33=0, "-", B25/B33)</f>
        <v>0</v>
      </c>
      <c r="D25" s="65">
        <v>1</v>
      </c>
      <c r="E25" s="9">
        <f>IF(D33=0, "-", D25/D33)</f>
        <v>1.5220700152207001E-3</v>
      </c>
      <c r="F25" s="81">
        <v>0</v>
      </c>
      <c r="G25" s="34">
        <f>IF(F33=0, "-", F25/F33)</f>
        <v>0</v>
      </c>
      <c r="H25" s="65">
        <v>9</v>
      </c>
      <c r="I25" s="9">
        <f>IF(H33=0, "-", H25/H33)</f>
        <v>2.4617067833698032E-3</v>
      </c>
      <c r="J25" s="8">
        <f t="shared" si="0"/>
        <v>-1</v>
      </c>
      <c r="K25" s="9">
        <f t="shared" si="1"/>
        <v>-1</v>
      </c>
    </row>
    <row r="26" spans="1:11" x14ac:dyDescent="0.2">
      <c r="A26" s="7" t="s">
        <v>208</v>
      </c>
      <c r="B26" s="65">
        <v>18</v>
      </c>
      <c r="C26" s="34">
        <f>IF(B33=0, "-", B26/B33)</f>
        <v>2.0618556701030927E-2</v>
      </c>
      <c r="D26" s="65">
        <v>11</v>
      </c>
      <c r="E26" s="9">
        <f>IF(D33=0, "-", D26/D33)</f>
        <v>1.6742770167427701E-2</v>
      </c>
      <c r="F26" s="81">
        <v>79</v>
      </c>
      <c r="G26" s="34">
        <f>IF(F33=0, "-", F26/F33)</f>
        <v>1.5313045163791433E-2</v>
      </c>
      <c r="H26" s="65">
        <v>42</v>
      </c>
      <c r="I26" s="9">
        <f>IF(H33=0, "-", H26/H33)</f>
        <v>1.1487964989059081E-2</v>
      </c>
      <c r="J26" s="8">
        <f t="shared" si="0"/>
        <v>0.63636363636363635</v>
      </c>
      <c r="K26" s="9">
        <f t="shared" si="1"/>
        <v>0.88095238095238093</v>
      </c>
    </row>
    <row r="27" spans="1:11" x14ac:dyDescent="0.2">
      <c r="A27" s="7" t="s">
        <v>209</v>
      </c>
      <c r="B27" s="65">
        <v>58</v>
      </c>
      <c r="C27" s="34">
        <f>IF(B33=0, "-", B27/B33)</f>
        <v>6.6437571592210767E-2</v>
      </c>
      <c r="D27" s="65">
        <v>30</v>
      </c>
      <c r="E27" s="9">
        <f>IF(D33=0, "-", D27/D33)</f>
        <v>4.5662100456621002E-2</v>
      </c>
      <c r="F27" s="81">
        <v>298</v>
      </c>
      <c r="G27" s="34">
        <f>IF(F33=0, "-", F27/F33)</f>
        <v>5.7763132389998063E-2</v>
      </c>
      <c r="H27" s="65">
        <v>192</v>
      </c>
      <c r="I27" s="9">
        <f>IF(H33=0, "-", H27/H33)</f>
        <v>5.2516411378555797E-2</v>
      </c>
      <c r="J27" s="8">
        <f t="shared" si="0"/>
        <v>0.93333333333333335</v>
      </c>
      <c r="K27" s="9">
        <f t="shared" si="1"/>
        <v>0.55208333333333337</v>
      </c>
    </row>
    <row r="28" spans="1:11" x14ac:dyDescent="0.2">
      <c r="A28" s="7" t="s">
        <v>210</v>
      </c>
      <c r="B28" s="65">
        <v>143</v>
      </c>
      <c r="C28" s="34">
        <f>IF(B33=0, "-", B28/B33)</f>
        <v>0.16380297823596793</v>
      </c>
      <c r="D28" s="65">
        <v>138</v>
      </c>
      <c r="E28" s="9">
        <f>IF(D33=0, "-", D28/D33)</f>
        <v>0.21004566210045661</v>
      </c>
      <c r="F28" s="81">
        <v>665</v>
      </c>
      <c r="G28" s="34">
        <f>IF(F33=0, "-", F28/F33)</f>
        <v>0.12890094979647218</v>
      </c>
      <c r="H28" s="65">
        <v>520</v>
      </c>
      <c r="I28" s="9">
        <f>IF(H33=0, "-", H28/H33)</f>
        <v>0.14223194748358861</v>
      </c>
      <c r="J28" s="8">
        <f t="shared" si="0"/>
        <v>3.6231884057971016E-2</v>
      </c>
      <c r="K28" s="9">
        <f t="shared" si="1"/>
        <v>0.27884615384615385</v>
      </c>
    </row>
    <row r="29" spans="1:11" x14ac:dyDescent="0.2">
      <c r="A29" s="7" t="s">
        <v>211</v>
      </c>
      <c r="B29" s="65">
        <v>0</v>
      </c>
      <c r="C29" s="34">
        <f>IF(B33=0, "-", B29/B33)</f>
        <v>0</v>
      </c>
      <c r="D29" s="65">
        <v>0</v>
      </c>
      <c r="E29" s="9">
        <f>IF(D33=0, "-", D29/D33)</f>
        <v>0</v>
      </c>
      <c r="F29" s="81">
        <v>0</v>
      </c>
      <c r="G29" s="34">
        <f>IF(F33=0, "-", F29/F33)</f>
        <v>0</v>
      </c>
      <c r="H29" s="65">
        <v>36</v>
      </c>
      <c r="I29" s="9">
        <f>IF(H33=0, "-", H29/H33)</f>
        <v>9.8468271334792128E-3</v>
      </c>
      <c r="J29" s="8" t="str">
        <f t="shared" si="0"/>
        <v>-</v>
      </c>
      <c r="K29" s="9">
        <f t="shared" si="1"/>
        <v>-1</v>
      </c>
    </row>
    <row r="30" spans="1:11" x14ac:dyDescent="0.2">
      <c r="A30" s="7" t="s">
        <v>212</v>
      </c>
      <c r="B30" s="65">
        <v>78</v>
      </c>
      <c r="C30" s="34">
        <f>IF(B33=0, "-", B30/B33)</f>
        <v>8.9347079037800689E-2</v>
      </c>
      <c r="D30" s="65">
        <v>28</v>
      </c>
      <c r="E30" s="9">
        <f>IF(D33=0, "-", D30/D33)</f>
        <v>4.2617960426179602E-2</v>
      </c>
      <c r="F30" s="81">
        <v>640</v>
      </c>
      <c r="G30" s="34">
        <f>IF(F33=0, "-", F30/F33)</f>
        <v>0.12405504942818375</v>
      </c>
      <c r="H30" s="65">
        <v>567</v>
      </c>
      <c r="I30" s="9">
        <f>IF(H33=0, "-", H30/H33)</f>
        <v>0.15508752735229758</v>
      </c>
      <c r="J30" s="8">
        <f t="shared" si="0"/>
        <v>1.7857142857142858</v>
      </c>
      <c r="K30" s="9">
        <f t="shared" si="1"/>
        <v>0.12874779541446207</v>
      </c>
    </row>
    <row r="31" spans="1:11" x14ac:dyDescent="0.2">
      <c r="A31" s="7" t="s">
        <v>213</v>
      </c>
      <c r="B31" s="65">
        <v>104</v>
      </c>
      <c r="C31" s="34">
        <f>IF(B33=0, "-", B31/B33)</f>
        <v>0.11912943871706758</v>
      </c>
      <c r="D31" s="65">
        <v>93</v>
      </c>
      <c r="E31" s="9">
        <f>IF(D33=0, "-", D31/D33)</f>
        <v>0.14155251141552511</v>
      </c>
      <c r="F31" s="81">
        <v>541</v>
      </c>
      <c r="G31" s="34">
        <f>IF(F33=0, "-", F31/F33)</f>
        <v>0.10486528396976158</v>
      </c>
      <c r="H31" s="65">
        <v>337</v>
      </c>
      <c r="I31" s="9">
        <f>IF(H33=0, "-", H31/H33)</f>
        <v>9.2177242888402622E-2</v>
      </c>
      <c r="J31" s="8">
        <f t="shared" si="0"/>
        <v>0.11827956989247312</v>
      </c>
      <c r="K31" s="9">
        <f t="shared" si="1"/>
        <v>0.60534124629080122</v>
      </c>
    </row>
    <row r="32" spans="1:11" x14ac:dyDescent="0.2">
      <c r="A32" s="2"/>
      <c r="B32" s="68"/>
      <c r="C32" s="33"/>
      <c r="D32" s="68"/>
      <c r="E32" s="6"/>
      <c r="F32" s="82"/>
      <c r="G32" s="33"/>
      <c r="H32" s="68"/>
      <c r="I32" s="6"/>
      <c r="J32" s="5"/>
      <c r="K32" s="6"/>
    </row>
    <row r="33" spans="1:11" s="43" customFormat="1" x14ac:dyDescent="0.2">
      <c r="A33" s="162" t="s">
        <v>604</v>
      </c>
      <c r="B33" s="71">
        <f>SUM(B18:B32)</f>
        <v>873</v>
      </c>
      <c r="C33" s="40">
        <f>B33/25321</f>
        <v>3.4477311322617589E-2</v>
      </c>
      <c r="D33" s="71">
        <f>SUM(D18:D32)</f>
        <v>657</v>
      </c>
      <c r="E33" s="41">
        <f>D33/24634</f>
        <v>2.6670455468052287E-2</v>
      </c>
      <c r="F33" s="77">
        <f>SUM(F18:F32)</f>
        <v>5159</v>
      </c>
      <c r="G33" s="42">
        <f>F33/122849</f>
        <v>4.1994643831044613E-2</v>
      </c>
      <c r="H33" s="71">
        <f>SUM(H18:H32)</f>
        <v>3656</v>
      </c>
      <c r="I33" s="41">
        <f>H33/91758</f>
        <v>3.9843937313367772E-2</v>
      </c>
      <c r="J33" s="37">
        <f>IF(D33=0, "-", IF((B33-D33)/D33&lt;10, (B33-D33)/D33, "&gt;999%"))</f>
        <v>0.32876712328767121</v>
      </c>
      <c r="K33" s="38">
        <f>IF(H33=0, "-", IF((F33-H33)/H33&lt;10, (F33-H33)/H33, "&gt;999%"))</f>
        <v>0.41110503282275712</v>
      </c>
    </row>
    <row r="34" spans="1:11" x14ac:dyDescent="0.2">
      <c r="B34" s="83"/>
      <c r="D34" s="83"/>
      <c r="F34" s="83"/>
      <c r="H34" s="83"/>
    </row>
    <row r="35" spans="1:11" x14ac:dyDescent="0.2">
      <c r="A35" s="163" t="s">
        <v>138</v>
      </c>
      <c r="B35" s="61" t="s">
        <v>12</v>
      </c>
      <c r="C35" s="62" t="s">
        <v>13</v>
      </c>
      <c r="D35" s="61" t="s">
        <v>12</v>
      </c>
      <c r="E35" s="63" t="s">
        <v>13</v>
      </c>
      <c r="F35" s="62" t="s">
        <v>12</v>
      </c>
      <c r="G35" s="62" t="s">
        <v>13</v>
      </c>
      <c r="H35" s="61" t="s">
        <v>12</v>
      </c>
      <c r="I35" s="63" t="s">
        <v>13</v>
      </c>
      <c r="J35" s="61"/>
      <c r="K35" s="63"/>
    </row>
    <row r="36" spans="1:11" x14ac:dyDescent="0.2">
      <c r="A36" s="7" t="s">
        <v>214</v>
      </c>
      <c r="B36" s="65">
        <v>13</v>
      </c>
      <c r="C36" s="34">
        <f>IF(B41=0, "-", B36/B41)</f>
        <v>0.13131313131313133</v>
      </c>
      <c r="D36" s="65">
        <v>10</v>
      </c>
      <c r="E36" s="9">
        <f>IF(D41=0, "-", D36/D41)</f>
        <v>0.15625</v>
      </c>
      <c r="F36" s="81">
        <v>66</v>
      </c>
      <c r="G36" s="34">
        <f>IF(F41=0, "-", F36/F41)</f>
        <v>0.20560747663551401</v>
      </c>
      <c r="H36" s="65">
        <v>48</v>
      </c>
      <c r="I36" s="9">
        <f>IF(H41=0, "-", H36/H41)</f>
        <v>0.20960698689956331</v>
      </c>
      <c r="J36" s="8">
        <f>IF(D36=0, "-", IF((B36-D36)/D36&lt;10, (B36-D36)/D36, "&gt;999%"))</f>
        <v>0.3</v>
      </c>
      <c r="K36" s="9">
        <f>IF(H36=0, "-", IF((F36-H36)/H36&lt;10, (F36-H36)/H36, "&gt;999%"))</f>
        <v>0.375</v>
      </c>
    </row>
    <row r="37" spans="1:11" x14ac:dyDescent="0.2">
      <c r="A37" s="7" t="s">
        <v>215</v>
      </c>
      <c r="B37" s="65">
        <v>3</v>
      </c>
      <c r="C37" s="34">
        <f>IF(B41=0, "-", B37/B41)</f>
        <v>3.0303030303030304E-2</v>
      </c>
      <c r="D37" s="65">
        <v>4</v>
      </c>
      <c r="E37" s="9">
        <f>IF(D41=0, "-", D37/D41)</f>
        <v>6.25E-2</v>
      </c>
      <c r="F37" s="81">
        <v>6</v>
      </c>
      <c r="G37" s="34">
        <f>IF(F41=0, "-", F37/F41)</f>
        <v>1.8691588785046728E-2</v>
      </c>
      <c r="H37" s="65">
        <v>7</v>
      </c>
      <c r="I37" s="9">
        <f>IF(H41=0, "-", H37/H41)</f>
        <v>3.0567685589519649E-2</v>
      </c>
      <c r="J37" s="8">
        <f>IF(D37=0, "-", IF((B37-D37)/D37&lt;10, (B37-D37)/D37, "&gt;999%"))</f>
        <v>-0.25</v>
      </c>
      <c r="K37" s="9">
        <f>IF(H37=0, "-", IF((F37-H37)/H37&lt;10, (F37-H37)/H37, "&gt;999%"))</f>
        <v>-0.14285714285714285</v>
      </c>
    </row>
    <row r="38" spans="1:11" x14ac:dyDescent="0.2">
      <c r="A38" s="7" t="s">
        <v>216</v>
      </c>
      <c r="B38" s="65">
        <v>83</v>
      </c>
      <c r="C38" s="34">
        <f>IF(B41=0, "-", B38/B41)</f>
        <v>0.83838383838383834</v>
      </c>
      <c r="D38" s="65">
        <v>50</v>
      </c>
      <c r="E38" s="9">
        <f>IF(D41=0, "-", D38/D41)</f>
        <v>0.78125</v>
      </c>
      <c r="F38" s="81">
        <v>249</v>
      </c>
      <c r="G38" s="34">
        <f>IF(F41=0, "-", F38/F41)</f>
        <v>0.77570093457943923</v>
      </c>
      <c r="H38" s="65">
        <v>171</v>
      </c>
      <c r="I38" s="9">
        <f>IF(H41=0, "-", H38/H41)</f>
        <v>0.74672489082969429</v>
      </c>
      <c r="J38" s="8">
        <f>IF(D38=0, "-", IF((B38-D38)/D38&lt;10, (B38-D38)/D38, "&gt;999%"))</f>
        <v>0.66</v>
      </c>
      <c r="K38" s="9">
        <f>IF(H38=0, "-", IF((F38-H38)/H38&lt;10, (F38-H38)/H38, "&gt;999%"))</f>
        <v>0.45614035087719296</v>
      </c>
    </row>
    <row r="39" spans="1:11" x14ac:dyDescent="0.2">
      <c r="A39" s="7" t="s">
        <v>217</v>
      </c>
      <c r="B39" s="65">
        <v>0</v>
      </c>
      <c r="C39" s="34">
        <f>IF(B41=0, "-", B39/B41)</f>
        <v>0</v>
      </c>
      <c r="D39" s="65">
        <v>0</v>
      </c>
      <c r="E39" s="9">
        <f>IF(D41=0, "-", D39/D41)</f>
        <v>0</v>
      </c>
      <c r="F39" s="81">
        <v>0</v>
      </c>
      <c r="G39" s="34">
        <f>IF(F41=0, "-", F39/F41)</f>
        <v>0</v>
      </c>
      <c r="H39" s="65">
        <v>3</v>
      </c>
      <c r="I39" s="9">
        <f>IF(H41=0, "-", H39/H41)</f>
        <v>1.3100436681222707E-2</v>
      </c>
      <c r="J39" s="8" t="str">
        <f>IF(D39=0, "-", IF((B39-D39)/D39&lt;10, (B39-D39)/D39, "&gt;999%"))</f>
        <v>-</v>
      </c>
      <c r="K39" s="9">
        <f>IF(H39=0, "-", IF((F39-H39)/H39&lt;10, (F39-H39)/H39, "&gt;999%"))</f>
        <v>-1</v>
      </c>
    </row>
    <row r="40" spans="1:11" x14ac:dyDescent="0.2">
      <c r="A40" s="2"/>
      <c r="B40" s="68"/>
      <c r="C40" s="33"/>
      <c r="D40" s="68"/>
      <c r="E40" s="6"/>
      <c r="F40" s="82"/>
      <c r="G40" s="33"/>
      <c r="H40" s="68"/>
      <c r="I40" s="6"/>
      <c r="J40" s="5"/>
      <c r="K40" s="6"/>
    </row>
    <row r="41" spans="1:11" s="43" customFormat="1" x14ac:dyDescent="0.2">
      <c r="A41" s="162" t="s">
        <v>603</v>
      </c>
      <c r="B41" s="71">
        <f>SUM(B36:B40)</f>
        <v>99</v>
      </c>
      <c r="C41" s="40">
        <f>B41/25321</f>
        <v>3.9097981912246749E-3</v>
      </c>
      <c r="D41" s="71">
        <f>SUM(D36:D40)</f>
        <v>64</v>
      </c>
      <c r="E41" s="41">
        <f>D41/24634</f>
        <v>2.5980352358528861E-3</v>
      </c>
      <c r="F41" s="77">
        <f>SUM(F36:F40)</f>
        <v>321</v>
      </c>
      <c r="G41" s="42">
        <f>F41/122849</f>
        <v>2.6129638824898861E-3</v>
      </c>
      <c r="H41" s="71">
        <f>SUM(H36:H40)</f>
        <v>229</v>
      </c>
      <c r="I41" s="41">
        <f>H41/91758</f>
        <v>2.4956951982388455E-3</v>
      </c>
      <c r="J41" s="37">
        <f>IF(D41=0, "-", IF((B41-D41)/D41&lt;10, (B41-D41)/D41, "&gt;999%"))</f>
        <v>0.546875</v>
      </c>
      <c r="K41" s="38">
        <f>IF(H41=0, "-", IF((F41-H41)/H41&lt;10, (F41-H41)/H41, "&gt;999%"))</f>
        <v>0.40174672489082969</v>
      </c>
    </row>
    <row r="42" spans="1:11" x14ac:dyDescent="0.2">
      <c r="B42" s="83"/>
      <c r="D42" s="83"/>
      <c r="F42" s="83"/>
      <c r="H42" s="83"/>
    </row>
    <row r="43" spans="1:11" s="43" customFormat="1" x14ac:dyDescent="0.2">
      <c r="A43" s="162" t="s">
        <v>602</v>
      </c>
      <c r="B43" s="71">
        <v>972</v>
      </c>
      <c r="C43" s="40">
        <f>B43/25321</f>
        <v>3.8387109513842263E-2</v>
      </c>
      <c r="D43" s="71">
        <v>721</v>
      </c>
      <c r="E43" s="41">
        <f>D43/24634</f>
        <v>2.9268490703905171E-2</v>
      </c>
      <c r="F43" s="77">
        <v>5480</v>
      </c>
      <c r="G43" s="42">
        <f>F43/122849</f>
        <v>4.4607607713534503E-2</v>
      </c>
      <c r="H43" s="71">
        <v>3885</v>
      </c>
      <c r="I43" s="41">
        <f>H43/91758</f>
        <v>4.233963251160662E-2</v>
      </c>
      <c r="J43" s="37">
        <f>IF(D43=0, "-", IF((B43-D43)/D43&lt;10, (B43-D43)/D43, "&gt;999%"))</f>
        <v>0.34812760055478503</v>
      </c>
      <c r="K43" s="38">
        <f>IF(H43=0, "-", IF((F43-H43)/H43&lt;10, (F43-H43)/H43, "&gt;999%"))</f>
        <v>0.41055341055341055</v>
      </c>
    </row>
    <row r="44" spans="1:11" x14ac:dyDescent="0.2">
      <c r="B44" s="83"/>
      <c r="D44" s="83"/>
      <c r="F44" s="83"/>
      <c r="H44" s="83"/>
    </row>
    <row r="45" spans="1:11" ht="15.75" x14ac:dyDescent="0.25">
      <c r="A45" s="164" t="s">
        <v>114</v>
      </c>
      <c r="B45" s="196" t="s">
        <v>1</v>
      </c>
      <c r="C45" s="200"/>
      <c r="D45" s="200"/>
      <c r="E45" s="197"/>
      <c r="F45" s="196" t="s">
        <v>14</v>
      </c>
      <c r="G45" s="200"/>
      <c r="H45" s="200"/>
      <c r="I45" s="197"/>
      <c r="J45" s="196" t="s">
        <v>15</v>
      </c>
      <c r="K45" s="197"/>
    </row>
    <row r="46" spans="1:11" x14ac:dyDescent="0.2">
      <c r="A46" s="22"/>
      <c r="B46" s="196">
        <f>VALUE(RIGHT($B$2, 4))</f>
        <v>2021</v>
      </c>
      <c r="C46" s="197"/>
      <c r="D46" s="196">
        <f>B46-1</f>
        <v>2020</v>
      </c>
      <c r="E46" s="204"/>
      <c r="F46" s="196">
        <f>B46</f>
        <v>2021</v>
      </c>
      <c r="G46" s="204"/>
      <c r="H46" s="196">
        <f>D46</f>
        <v>2020</v>
      </c>
      <c r="I46" s="204"/>
      <c r="J46" s="140" t="s">
        <v>4</v>
      </c>
      <c r="K46" s="141" t="s">
        <v>2</v>
      </c>
    </row>
    <row r="47" spans="1:11" x14ac:dyDescent="0.2">
      <c r="A47" s="163" t="s">
        <v>139</v>
      </c>
      <c r="B47" s="61" t="s">
        <v>12</v>
      </c>
      <c r="C47" s="62" t="s">
        <v>13</v>
      </c>
      <c r="D47" s="61" t="s">
        <v>12</v>
      </c>
      <c r="E47" s="63" t="s">
        <v>13</v>
      </c>
      <c r="F47" s="62" t="s">
        <v>12</v>
      </c>
      <c r="G47" s="62" t="s">
        <v>13</v>
      </c>
      <c r="H47" s="61" t="s">
        <v>12</v>
      </c>
      <c r="I47" s="63" t="s">
        <v>13</v>
      </c>
      <c r="J47" s="61"/>
      <c r="K47" s="63"/>
    </row>
    <row r="48" spans="1:11" x14ac:dyDescent="0.2">
      <c r="A48" s="7" t="s">
        <v>218</v>
      </c>
      <c r="B48" s="65">
        <v>2</v>
      </c>
      <c r="C48" s="34">
        <f>IF(B68=0, "-", B48/B68)</f>
        <v>8.3647009619406104E-4</v>
      </c>
      <c r="D48" s="65">
        <v>0</v>
      </c>
      <c r="E48" s="9">
        <f>IF(D68=0, "-", D48/D68)</f>
        <v>0</v>
      </c>
      <c r="F48" s="81">
        <v>5</v>
      </c>
      <c r="G48" s="34">
        <f>IF(F68=0, "-", F48/F68)</f>
        <v>4.5240680419833513E-4</v>
      </c>
      <c r="H48" s="65">
        <v>3</v>
      </c>
      <c r="I48" s="9">
        <f>IF(H68=0, "-", H48/H68)</f>
        <v>2.8560548362528563E-4</v>
      </c>
      <c r="J48" s="8" t="str">
        <f t="shared" ref="J48:J66" si="2">IF(D48=0, "-", IF((B48-D48)/D48&lt;10, (B48-D48)/D48, "&gt;999%"))</f>
        <v>-</v>
      </c>
      <c r="K48" s="9">
        <f t="shared" ref="K48:K66" si="3">IF(H48=0, "-", IF((F48-H48)/H48&lt;10, (F48-H48)/H48, "&gt;999%"))</f>
        <v>0.66666666666666663</v>
      </c>
    </row>
    <row r="49" spans="1:11" x14ac:dyDescent="0.2">
      <c r="A49" s="7" t="s">
        <v>219</v>
      </c>
      <c r="B49" s="65">
        <v>9</v>
      </c>
      <c r="C49" s="34">
        <f>IF(B68=0, "-", B49/B68)</f>
        <v>3.7641154328732747E-3</v>
      </c>
      <c r="D49" s="65">
        <v>42</v>
      </c>
      <c r="E49" s="9">
        <f>IF(D68=0, "-", D49/D68)</f>
        <v>1.7492711370262391E-2</v>
      </c>
      <c r="F49" s="81">
        <v>109</v>
      </c>
      <c r="G49" s="34">
        <f>IF(F68=0, "-", F49/F68)</f>
        <v>9.8624683315237053E-3</v>
      </c>
      <c r="H49" s="65">
        <v>165</v>
      </c>
      <c r="I49" s="9">
        <f>IF(H68=0, "-", H49/H68)</f>
        <v>1.5708301599390708E-2</v>
      </c>
      <c r="J49" s="8">
        <f t="shared" si="2"/>
        <v>-0.7857142857142857</v>
      </c>
      <c r="K49" s="9">
        <f t="shared" si="3"/>
        <v>-0.33939393939393941</v>
      </c>
    </row>
    <row r="50" spans="1:11" x14ac:dyDescent="0.2">
      <c r="A50" s="7" t="s">
        <v>220</v>
      </c>
      <c r="B50" s="65">
        <v>0</v>
      </c>
      <c r="C50" s="34">
        <f>IF(B68=0, "-", B50/B68)</f>
        <v>0</v>
      </c>
      <c r="D50" s="65">
        <v>17</v>
      </c>
      <c r="E50" s="9">
        <f>IF(D68=0, "-", D50/D68)</f>
        <v>7.0803831736776339E-3</v>
      </c>
      <c r="F50" s="81">
        <v>0</v>
      </c>
      <c r="G50" s="34">
        <f>IF(F68=0, "-", F50/F68)</f>
        <v>0</v>
      </c>
      <c r="H50" s="65">
        <v>202</v>
      </c>
      <c r="I50" s="9">
        <f>IF(H68=0, "-", H50/H68)</f>
        <v>1.9230769230769232E-2</v>
      </c>
      <c r="J50" s="8">
        <f t="shared" si="2"/>
        <v>-1</v>
      </c>
      <c r="K50" s="9">
        <f t="shared" si="3"/>
        <v>-1</v>
      </c>
    </row>
    <row r="51" spans="1:11" x14ac:dyDescent="0.2">
      <c r="A51" s="7" t="s">
        <v>221</v>
      </c>
      <c r="B51" s="65">
        <v>19</v>
      </c>
      <c r="C51" s="34">
        <f>IF(B68=0, "-", B51/B68)</f>
        <v>7.9464659138435804E-3</v>
      </c>
      <c r="D51" s="65">
        <v>155</v>
      </c>
      <c r="E51" s="9">
        <f>IF(D68=0, "-", D51/D68)</f>
        <v>6.4556434818825489E-2</v>
      </c>
      <c r="F51" s="81">
        <v>362</v>
      </c>
      <c r="G51" s="34">
        <f>IF(F68=0, "-", F51/F68)</f>
        <v>3.2754252623959465E-2</v>
      </c>
      <c r="H51" s="65">
        <v>782</v>
      </c>
      <c r="I51" s="9">
        <f>IF(H68=0, "-", H51/H68)</f>
        <v>7.444782939832445E-2</v>
      </c>
      <c r="J51" s="8">
        <f t="shared" si="2"/>
        <v>-0.8774193548387097</v>
      </c>
      <c r="K51" s="9">
        <f t="shared" si="3"/>
        <v>-0.53708439897698212</v>
      </c>
    </row>
    <row r="52" spans="1:11" x14ac:dyDescent="0.2">
      <c r="A52" s="7" t="s">
        <v>222</v>
      </c>
      <c r="B52" s="65">
        <v>0</v>
      </c>
      <c r="C52" s="34">
        <f>IF(B68=0, "-", B52/B68)</f>
        <v>0</v>
      </c>
      <c r="D52" s="65">
        <v>58</v>
      </c>
      <c r="E52" s="9">
        <f>IF(D68=0, "-", D52/D68)</f>
        <v>2.4156601416076635E-2</v>
      </c>
      <c r="F52" s="81">
        <v>0</v>
      </c>
      <c r="G52" s="34">
        <f>IF(F68=0, "-", F52/F68)</f>
        <v>0</v>
      </c>
      <c r="H52" s="65">
        <v>222</v>
      </c>
      <c r="I52" s="9">
        <f>IF(H68=0, "-", H52/H68)</f>
        <v>2.1134805788271135E-2</v>
      </c>
      <c r="J52" s="8">
        <f t="shared" si="2"/>
        <v>-1</v>
      </c>
      <c r="K52" s="9">
        <f t="shared" si="3"/>
        <v>-1</v>
      </c>
    </row>
    <row r="53" spans="1:11" x14ac:dyDescent="0.2">
      <c r="A53" s="7" t="s">
        <v>223</v>
      </c>
      <c r="B53" s="65">
        <v>464</v>
      </c>
      <c r="C53" s="34">
        <f>IF(B68=0, "-", B53/B68)</f>
        <v>0.19406106231702216</v>
      </c>
      <c r="D53" s="65">
        <v>474</v>
      </c>
      <c r="E53" s="9">
        <f>IF(D68=0, "-", D53/D68)</f>
        <v>0.19741774260724698</v>
      </c>
      <c r="F53" s="81">
        <v>2990</v>
      </c>
      <c r="G53" s="34">
        <f>IF(F68=0, "-", F53/F68)</f>
        <v>0.27053926891060442</v>
      </c>
      <c r="H53" s="65">
        <v>2060</v>
      </c>
      <c r="I53" s="9">
        <f>IF(H68=0, "-", H53/H68)</f>
        <v>0.19611576542269613</v>
      </c>
      <c r="J53" s="8">
        <f t="shared" si="2"/>
        <v>-2.1097046413502109E-2</v>
      </c>
      <c r="K53" s="9">
        <f t="shared" si="3"/>
        <v>0.45145631067961167</v>
      </c>
    </row>
    <row r="54" spans="1:11" x14ac:dyDescent="0.2">
      <c r="A54" s="7" t="s">
        <v>224</v>
      </c>
      <c r="B54" s="65">
        <v>6</v>
      </c>
      <c r="C54" s="34">
        <f>IF(B68=0, "-", B54/B68)</f>
        <v>2.509410288582183E-3</v>
      </c>
      <c r="D54" s="65">
        <v>8</v>
      </c>
      <c r="E54" s="9">
        <f>IF(D68=0, "-", D54/D68)</f>
        <v>3.3319450229071222E-3</v>
      </c>
      <c r="F54" s="81">
        <v>23</v>
      </c>
      <c r="G54" s="34">
        <f>IF(F68=0, "-", F54/F68)</f>
        <v>2.0810712993123417E-3</v>
      </c>
      <c r="H54" s="65">
        <v>44</v>
      </c>
      <c r="I54" s="9">
        <f>IF(H68=0, "-", H54/H68)</f>
        <v>4.1888804265041886E-3</v>
      </c>
      <c r="J54" s="8">
        <f t="shared" si="2"/>
        <v>-0.25</v>
      </c>
      <c r="K54" s="9">
        <f t="shared" si="3"/>
        <v>-0.47727272727272729</v>
      </c>
    </row>
    <row r="55" spans="1:11" x14ac:dyDescent="0.2">
      <c r="A55" s="7" t="s">
        <v>225</v>
      </c>
      <c r="B55" s="65">
        <v>675</v>
      </c>
      <c r="C55" s="34">
        <f>IF(B68=0, "-", B55/B68)</f>
        <v>0.2823086574654956</v>
      </c>
      <c r="D55" s="65">
        <v>301</v>
      </c>
      <c r="E55" s="9">
        <f>IF(D68=0, "-", D55/D68)</f>
        <v>0.12536443148688048</v>
      </c>
      <c r="F55" s="81">
        <v>2081</v>
      </c>
      <c r="G55" s="34">
        <f>IF(F68=0, "-", F55/F68)</f>
        <v>0.18829171190734709</v>
      </c>
      <c r="H55" s="65">
        <v>1492</v>
      </c>
      <c r="I55" s="9">
        <f>IF(H68=0, "-", H55/H68)</f>
        <v>0.14204112718964204</v>
      </c>
      <c r="J55" s="8">
        <f t="shared" si="2"/>
        <v>1.2425249169435215</v>
      </c>
      <c r="K55" s="9">
        <f t="shared" si="3"/>
        <v>0.39477211796246647</v>
      </c>
    </row>
    <row r="56" spans="1:11" x14ac:dyDescent="0.2">
      <c r="A56" s="7" t="s">
        <v>226</v>
      </c>
      <c r="B56" s="65">
        <v>459</v>
      </c>
      <c r="C56" s="34">
        <f>IF(B68=0, "-", B56/B68)</f>
        <v>0.191969887076537</v>
      </c>
      <c r="D56" s="65">
        <v>387</v>
      </c>
      <c r="E56" s="9">
        <f>IF(D68=0, "-", D56/D68)</f>
        <v>0.16118284048313203</v>
      </c>
      <c r="F56" s="81">
        <v>1785</v>
      </c>
      <c r="G56" s="34">
        <f>IF(F68=0, "-", F56/F68)</f>
        <v>0.16150922909880563</v>
      </c>
      <c r="H56" s="65">
        <v>1500</v>
      </c>
      <c r="I56" s="9">
        <f>IF(H68=0, "-", H56/H68)</f>
        <v>0.1428027418126428</v>
      </c>
      <c r="J56" s="8">
        <f t="shared" si="2"/>
        <v>0.18604651162790697</v>
      </c>
      <c r="K56" s="9">
        <f t="shared" si="3"/>
        <v>0.19</v>
      </c>
    </row>
    <row r="57" spans="1:11" x14ac:dyDescent="0.2">
      <c r="A57" s="7" t="s">
        <v>227</v>
      </c>
      <c r="B57" s="65">
        <v>0</v>
      </c>
      <c r="C57" s="34">
        <f>IF(B68=0, "-", B57/B68)</f>
        <v>0</v>
      </c>
      <c r="D57" s="65">
        <v>2</v>
      </c>
      <c r="E57" s="9">
        <f>IF(D68=0, "-", D57/D68)</f>
        <v>8.3298625572678054E-4</v>
      </c>
      <c r="F57" s="81">
        <v>2</v>
      </c>
      <c r="G57" s="34">
        <f>IF(F68=0, "-", F57/F68)</f>
        <v>1.8096272167933406E-4</v>
      </c>
      <c r="H57" s="65">
        <v>5</v>
      </c>
      <c r="I57" s="9">
        <f>IF(H68=0, "-", H57/H68)</f>
        <v>4.7600913937547601E-4</v>
      </c>
      <c r="J57" s="8">
        <f t="shared" si="2"/>
        <v>-1</v>
      </c>
      <c r="K57" s="9">
        <f t="shared" si="3"/>
        <v>-0.6</v>
      </c>
    </row>
    <row r="58" spans="1:11" x14ac:dyDescent="0.2">
      <c r="A58" s="7" t="s">
        <v>228</v>
      </c>
      <c r="B58" s="65">
        <v>5</v>
      </c>
      <c r="C58" s="34">
        <f>IF(B68=0, "-", B58/B68)</f>
        <v>2.0911752404851529E-3</v>
      </c>
      <c r="D58" s="65">
        <v>1</v>
      </c>
      <c r="E58" s="9">
        <f>IF(D68=0, "-", D58/D68)</f>
        <v>4.1649312786339027E-4</v>
      </c>
      <c r="F58" s="81">
        <v>11</v>
      </c>
      <c r="G58" s="34">
        <f>IF(F68=0, "-", F58/F68)</f>
        <v>9.9529496923633732E-4</v>
      </c>
      <c r="H58" s="65">
        <v>26</v>
      </c>
      <c r="I58" s="9">
        <f>IF(H68=0, "-", H58/H68)</f>
        <v>2.4752475247524753E-3</v>
      </c>
      <c r="J58" s="8">
        <f t="shared" si="2"/>
        <v>4</v>
      </c>
      <c r="K58" s="9">
        <f t="shared" si="3"/>
        <v>-0.57692307692307687</v>
      </c>
    </row>
    <row r="59" spans="1:11" x14ac:dyDescent="0.2">
      <c r="A59" s="7" t="s">
        <v>229</v>
      </c>
      <c r="B59" s="65">
        <v>0</v>
      </c>
      <c r="C59" s="34">
        <f>IF(B68=0, "-", B59/B68)</f>
        <v>0</v>
      </c>
      <c r="D59" s="65">
        <v>0</v>
      </c>
      <c r="E59" s="9">
        <f>IF(D68=0, "-", D59/D68)</f>
        <v>0</v>
      </c>
      <c r="F59" s="81">
        <v>0</v>
      </c>
      <c r="G59" s="34">
        <f>IF(F68=0, "-", F59/F68)</f>
        <v>0</v>
      </c>
      <c r="H59" s="65">
        <v>15</v>
      </c>
      <c r="I59" s="9">
        <f>IF(H68=0, "-", H59/H68)</f>
        <v>1.4280274181264281E-3</v>
      </c>
      <c r="J59" s="8" t="str">
        <f t="shared" si="2"/>
        <v>-</v>
      </c>
      <c r="K59" s="9">
        <f t="shared" si="3"/>
        <v>-1</v>
      </c>
    </row>
    <row r="60" spans="1:11" x14ac:dyDescent="0.2">
      <c r="A60" s="7" t="s">
        <v>230</v>
      </c>
      <c r="B60" s="65">
        <v>15</v>
      </c>
      <c r="C60" s="34">
        <f>IF(B68=0, "-", B60/B68)</f>
        <v>6.2735257214554582E-3</v>
      </c>
      <c r="D60" s="65">
        <v>0</v>
      </c>
      <c r="E60" s="9">
        <f>IF(D68=0, "-", D60/D68)</f>
        <v>0</v>
      </c>
      <c r="F60" s="81">
        <v>139</v>
      </c>
      <c r="G60" s="34">
        <f>IF(F68=0, "-", F60/F68)</f>
        <v>1.2576909156713717E-2</v>
      </c>
      <c r="H60" s="65">
        <v>0</v>
      </c>
      <c r="I60" s="9">
        <f>IF(H68=0, "-", H60/H68)</f>
        <v>0</v>
      </c>
      <c r="J60" s="8" t="str">
        <f t="shared" si="2"/>
        <v>-</v>
      </c>
      <c r="K60" s="9" t="str">
        <f t="shared" si="3"/>
        <v>-</v>
      </c>
    </row>
    <row r="61" spans="1:11" x14ac:dyDescent="0.2">
      <c r="A61" s="7" t="s">
        <v>231</v>
      </c>
      <c r="B61" s="65">
        <v>85</v>
      </c>
      <c r="C61" s="34">
        <f>IF(B68=0, "-", B61/B68)</f>
        <v>3.5549979088247592E-2</v>
      </c>
      <c r="D61" s="65">
        <v>51</v>
      </c>
      <c r="E61" s="9">
        <f>IF(D68=0, "-", D61/D68)</f>
        <v>2.1241149521032902E-2</v>
      </c>
      <c r="F61" s="81">
        <v>322</v>
      </c>
      <c r="G61" s="34">
        <f>IF(F68=0, "-", F61/F68)</f>
        <v>2.9134998190372782E-2</v>
      </c>
      <c r="H61" s="65">
        <v>291</v>
      </c>
      <c r="I61" s="9">
        <f>IF(H68=0, "-", H61/H68)</f>
        <v>2.7703731911652704E-2</v>
      </c>
      <c r="J61" s="8">
        <f t="shared" si="2"/>
        <v>0.66666666666666663</v>
      </c>
      <c r="K61" s="9">
        <f t="shared" si="3"/>
        <v>0.10652920962199312</v>
      </c>
    </row>
    <row r="62" spans="1:11" x14ac:dyDescent="0.2">
      <c r="A62" s="7" t="s">
        <v>232</v>
      </c>
      <c r="B62" s="65">
        <v>37</v>
      </c>
      <c r="C62" s="34">
        <f>IF(B68=0, "-", B62/B68)</f>
        <v>1.547469677959013E-2</v>
      </c>
      <c r="D62" s="65">
        <v>26</v>
      </c>
      <c r="E62" s="9">
        <f>IF(D68=0, "-", D62/D68)</f>
        <v>1.0828821324448146E-2</v>
      </c>
      <c r="F62" s="81">
        <v>173</v>
      </c>
      <c r="G62" s="34">
        <f>IF(F68=0, "-", F62/F68)</f>
        <v>1.5653275425262396E-2</v>
      </c>
      <c r="H62" s="65">
        <v>103</v>
      </c>
      <c r="I62" s="9">
        <f>IF(H68=0, "-", H62/H68)</f>
        <v>9.8057882711348066E-3</v>
      </c>
      <c r="J62" s="8">
        <f t="shared" si="2"/>
        <v>0.42307692307692307</v>
      </c>
      <c r="K62" s="9">
        <f t="shared" si="3"/>
        <v>0.67961165048543692</v>
      </c>
    </row>
    <row r="63" spans="1:11" x14ac:dyDescent="0.2">
      <c r="A63" s="7" t="s">
        <v>233</v>
      </c>
      <c r="B63" s="65">
        <v>550</v>
      </c>
      <c r="C63" s="34">
        <f>IF(B68=0, "-", B63/B68)</f>
        <v>0.23002927645336679</v>
      </c>
      <c r="D63" s="65">
        <v>661</v>
      </c>
      <c r="E63" s="9">
        <f>IF(D68=0, "-", D63/D68)</f>
        <v>0.27530195751770098</v>
      </c>
      <c r="F63" s="81">
        <v>2893</v>
      </c>
      <c r="G63" s="34">
        <f>IF(F68=0, "-", F63/F68)</f>
        <v>0.26176257690915672</v>
      </c>
      <c r="H63" s="65">
        <v>2668</v>
      </c>
      <c r="I63" s="9">
        <f>IF(H68=0, "-", H63/H68)</f>
        <v>0.25399847677075399</v>
      </c>
      <c r="J63" s="8">
        <f t="shared" si="2"/>
        <v>-0.16792738275340394</v>
      </c>
      <c r="K63" s="9">
        <f t="shared" si="3"/>
        <v>8.4332833583208394E-2</v>
      </c>
    </row>
    <row r="64" spans="1:11" x14ac:dyDescent="0.2">
      <c r="A64" s="7" t="s">
        <v>234</v>
      </c>
      <c r="B64" s="65">
        <v>1</v>
      </c>
      <c r="C64" s="34">
        <f>IF(B68=0, "-", B64/B68)</f>
        <v>4.1823504809703052E-4</v>
      </c>
      <c r="D64" s="65">
        <v>0</v>
      </c>
      <c r="E64" s="9">
        <f>IF(D68=0, "-", D64/D68)</f>
        <v>0</v>
      </c>
      <c r="F64" s="81">
        <v>4</v>
      </c>
      <c r="G64" s="34">
        <f>IF(F68=0, "-", F64/F68)</f>
        <v>3.6192544335866811E-4</v>
      </c>
      <c r="H64" s="65">
        <v>7</v>
      </c>
      <c r="I64" s="9">
        <f>IF(H68=0, "-", H64/H68)</f>
        <v>6.6641279512566639E-4</v>
      </c>
      <c r="J64" s="8" t="str">
        <f t="shared" si="2"/>
        <v>-</v>
      </c>
      <c r="K64" s="9">
        <f t="shared" si="3"/>
        <v>-0.42857142857142855</v>
      </c>
    </row>
    <row r="65" spans="1:11" x14ac:dyDescent="0.2">
      <c r="A65" s="7" t="s">
        <v>235</v>
      </c>
      <c r="B65" s="65">
        <v>11</v>
      </c>
      <c r="C65" s="34">
        <f>IF(B68=0, "-", B65/B68)</f>
        <v>4.6005855290673359E-3</v>
      </c>
      <c r="D65" s="65">
        <v>9</v>
      </c>
      <c r="E65" s="9">
        <f>IF(D68=0, "-", D65/D68)</f>
        <v>3.7484381507705122E-3</v>
      </c>
      <c r="F65" s="81">
        <v>44</v>
      </c>
      <c r="G65" s="34">
        <f>IF(F68=0, "-", F65/F68)</f>
        <v>3.9811798769453493E-3</v>
      </c>
      <c r="H65" s="65">
        <v>52</v>
      </c>
      <c r="I65" s="9">
        <f>IF(H68=0, "-", H65/H68)</f>
        <v>4.9504950495049506E-3</v>
      </c>
      <c r="J65" s="8">
        <f t="shared" si="2"/>
        <v>0.22222222222222221</v>
      </c>
      <c r="K65" s="9">
        <f t="shared" si="3"/>
        <v>-0.15384615384615385</v>
      </c>
    </row>
    <row r="66" spans="1:11" x14ac:dyDescent="0.2">
      <c r="A66" s="7" t="s">
        <v>236</v>
      </c>
      <c r="B66" s="65">
        <v>53</v>
      </c>
      <c r="C66" s="34">
        <f>IF(B68=0, "-", B66/B68)</f>
        <v>2.2166457549142617E-2</v>
      </c>
      <c r="D66" s="65">
        <v>209</v>
      </c>
      <c r="E66" s="9">
        <f>IF(D68=0, "-", D66/D68)</f>
        <v>8.7047063723448559E-2</v>
      </c>
      <c r="F66" s="81">
        <v>109</v>
      </c>
      <c r="G66" s="34">
        <f>IF(F68=0, "-", F66/F68)</f>
        <v>9.8624683315237053E-3</v>
      </c>
      <c r="H66" s="65">
        <v>867</v>
      </c>
      <c r="I66" s="9">
        <f>IF(H68=0, "-", H66/H68)</f>
        <v>8.2539984767707533E-2</v>
      </c>
      <c r="J66" s="8">
        <f t="shared" si="2"/>
        <v>-0.74641148325358853</v>
      </c>
      <c r="K66" s="9">
        <f t="shared" si="3"/>
        <v>-0.87427912341407155</v>
      </c>
    </row>
    <row r="67" spans="1:11" x14ac:dyDescent="0.2">
      <c r="A67" s="2"/>
      <c r="B67" s="68"/>
      <c r="C67" s="33"/>
      <c r="D67" s="68"/>
      <c r="E67" s="6"/>
      <c r="F67" s="82"/>
      <c r="G67" s="33"/>
      <c r="H67" s="68"/>
      <c r="I67" s="6"/>
      <c r="J67" s="5"/>
      <c r="K67" s="6"/>
    </row>
    <row r="68" spans="1:11" s="43" customFormat="1" x14ac:dyDescent="0.2">
      <c r="A68" s="162" t="s">
        <v>601</v>
      </c>
      <c r="B68" s="71">
        <f>SUM(B48:B67)</f>
        <v>2391</v>
      </c>
      <c r="C68" s="40">
        <f>B68/25321</f>
        <v>9.4427550254729278E-2</v>
      </c>
      <c r="D68" s="71">
        <f>SUM(D48:D67)</f>
        <v>2401</v>
      </c>
      <c r="E68" s="41">
        <f>D68/24634</f>
        <v>9.7466915645043437E-2</v>
      </c>
      <c r="F68" s="77">
        <f>SUM(F48:F67)</f>
        <v>11052</v>
      </c>
      <c r="G68" s="42">
        <f>F68/122849</f>
        <v>8.9964102271894761E-2</v>
      </c>
      <c r="H68" s="71">
        <f>SUM(H48:H67)</f>
        <v>10504</v>
      </c>
      <c r="I68" s="41">
        <f>H68/91758</f>
        <v>0.1144750321497853</v>
      </c>
      <c r="J68" s="37">
        <f>IF(D68=0, "-", IF((B68-D68)/D68&lt;10, (B68-D68)/D68, "&gt;999%"))</f>
        <v>-4.1649312786339026E-3</v>
      </c>
      <c r="K68" s="38">
        <f>IF(H68=0, "-", IF((F68-H68)/H68&lt;10, (F68-H68)/H68, "&gt;999%"))</f>
        <v>5.2170601675552174E-2</v>
      </c>
    </row>
    <row r="69" spans="1:11" x14ac:dyDescent="0.2">
      <c r="B69" s="83"/>
      <c r="D69" s="83"/>
      <c r="F69" s="83"/>
      <c r="H69" s="83"/>
    </row>
    <row r="70" spans="1:11" x14ac:dyDescent="0.2">
      <c r="A70" s="163" t="s">
        <v>140</v>
      </c>
      <c r="B70" s="61" t="s">
        <v>12</v>
      </c>
      <c r="C70" s="62" t="s">
        <v>13</v>
      </c>
      <c r="D70" s="61" t="s">
        <v>12</v>
      </c>
      <c r="E70" s="63" t="s">
        <v>13</v>
      </c>
      <c r="F70" s="62" t="s">
        <v>12</v>
      </c>
      <c r="G70" s="62" t="s">
        <v>13</v>
      </c>
      <c r="H70" s="61" t="s">
        <v>12</v>
      </c>
      <c r="I70" s="63" t="s">
        <v>13</v>
      </c>
      <c r="J70" s="61"/>
      <c r="K70" s="63"/>
    </row>
    <row r="71" spans="1:11" x14ac:dyDescent="0.2">
      <c r="A71" s="7" t="s">
        <v>237</v>
      </c>
      <c r="B71" s="65">
        <v>1</v>
      </c>
      <c r="C71" s="34">
        <f>IF(B81=0, "-", B71/B81)</f>
        <v>5.263157894736842E-3</v>
      </c>
      <c r="D71" s="65">
        <v>58</v>
      </c>
      <c r="E71" s="9">
        <f>IF(D81=0, "-", D71/D81)</f>
        <v>0.15223097112860892</v>
      </c>
      <c r="F71" s="81">
        <v>54</v>
      </c>
      <c r="G71" s="34">
        <f>IF(F81=0, "-", F71/F81)</f>
        <v>5.5441478439425054E-2</v>
      </c>
      <c r="H71" s="65">
        <v>179</v>
      </c>
      <c r="I71" s="9">
        <f>IF(H81=0, "-", H71/H81)</f>
        <v>0.15080033698399326</v>
      </c>
      <c r="J71" s="8">
        <f t="shared" ref="J71:J79" si="4">IF(D71=0, "-", IF((B71-D71)/D71&lt;10, (B71-D71)/D71, "&gt;999%"))</f>
        <v>-0.98275862068965514</v>
      </c>
      <c r="K71" s="9">
        <f t="shared" ref="K71:K79" si="5">IF(H71=0, "-", IF((F71-H71)/H71&lt;10, (F71-H71)/H71, "&gt;999%"))</f>
        <v>-0.6983240223463687</v>
      </c>
    </row>
    <row r="72" spans="1:11" x14ac:dyDescent="0.2">
      <c r="A72" s="7" t="s">
        <v>238</v>
      </c>
      <c r="B72" s="65">
        <v>42</v>
      </c>
      <c r="C72" s="34">
        <f>IF(B81=0, "-", B72/B81)</f>
        <v>0.22105263157894736</v>
      </c>
      <c r="D72" s="65">
        <v>72</v>
      </c>
      <c r="E72" s="9">
        <f>IF(D81=0, "-", D72/D81)</f>
        <v>0.1889763779527559</v>
      </c>
      <c r="F72" s="81">
        <v>283</v>
      </c>
      <c r="G72" s="34">
        <f>IF(F81=0, "-", F72/F81)</f>
        <v>0.29055441478439425</v>
      </c>
      <c r="H72" s="65">
        <v>229</v>
      </c>
      <c r="I72" s="9">
        <f>IF(H81=0, "-", H72/H81)</f>
        <v>0.19292333614153329</v>
      </c>
      <c r="J72" s="8">
        <f t="shared" si="4"/>
        <v>-0.41666666666666669</v>
      </c>
      <c r="K72" s="9">
        <f t="shared" si="5"/>
        <v>0.23580786026200873</v>
      </c>
    </row>
    <row r="73" spans="1:11" x14ac:dyDescent="0.2">
      <c r="A73" s="7" t="s">
        <v>239</v>
      </c>
      <c r="B73" s="65">
        <v>49</v>
      </c>
      <c r="C73" s="34">
        <f>IF(B81=0, "-", B73/B81)</f>
        <v>0.25789473684210529</v>
      </c>
      <c r="D73" s="65">
        <v>45</v>
      </c>
      <c r="E73" s="9">
        <f>IF(D81=0, "-", D73/D81)</f>
        <v>0.11811023622047244</v>
      </c>
      <c r="F73" s="81">
        <v>234</v>
      </c>
      <c r="G73" s="34">
        <f>IF(F81=0, "-", F73/F81)</f>
        <v>0.2402464065708419</v>
      </c>
      <c r="H73" s="65">
        <v>105</v>
      </c>
      <c r="I73" s="9">
        <f>IF(H81=0, "-", H73/H81)</f>
        <v>8.8458298230834037E-2</v>
      </c>
      <c r="J73" s="8">
        <f t="shared" si="4"/>
        <v>8.8888888888888892E-2</v>
      </c>
      <c r="K73" s="9">
        <f t="shared" si="5"/>
        <v>1.2285714285714286</v>
      </c>
    </row>
    <row r="74" spans="1:11" x14ac:dyDescent="0.2">
      <c r="A74" s="7" t="s">
        <v>240</v>
      </c>
      <c r="B74" s="65">
        <v>1</v>
      </c>
      <c r="C74" s="34">
        <f>IF(B81=0, "-", B74/B81)</f>
        <v>5.263157894736842E-3</v>
      </c>
      <c r="D74" s="65">
        <v>0</v>
      </c>
      <c r="E74" s="9">
        <f>IF(D81=0, "-", D74/D81)</f>
        <v>0</v>
      </c>
      <c r="F74" s="81">
        <v>3</v>
      </c>
      <c r="G74" s="34">
        <f>IF(F81=0, "-", F74/F81)</f>
        <v>3.0800821355236141E-3</v>
      </c>
      <c r="H74" s="65">
        <v>4</v>
      </c>
      <c r="I74" s="9">
        <f>IF(H81=0, "-", H74/H81)</f>
        <v>3.3698399326032012E-3</v>
      </c>
      <c r="J74" s="8" t="str">
        <f t="shared" si="4"/>
        <v>-</v>
      </c>
      <c r="K74" s="9">
        <f t="shared" si="5"/>
        <v>-0.25</v>
      </c>
    </row>
    <row r="75" spans="1:11" x14ac:dyDescent="0.2">
      <c r="A75" s="7" t="s">
        <v>241</v>
      </c>
      <c r="B75" s="65">
        <v>2</v>
      </c>
      <c r="C75" s="34">
        <f>IF(B81=0, "-", B75/B81)</f>
        <v>1.0526315789473684E-2</v>
      </c>
      <c r="D75" s="65">
        <v>0</v>
      </c>
      <c r="E75" s="9">
        <f>IF(D81=0, "-", D75/D81)</f>
        <v>0</v>
      </c>
      <c r="F75" s="81">
        <v>4</v>
      </c>
      <c r="G75" s="34">
        <f>IF(F81=0, "-", F75/F81)</f>
        <v>4.1067761806981521E-3</v>
      </c>
      <c r="H75" s="65">
        <v>5</v>
      </c>
      <c r="I75" s="9">
        <f>IF(H81=0, "-", H75/H81)</f>
        <v>4.2122999157540014E-3</v>
      </c>
      <c r="J75" s="8" t="str">
        <f t="shared" si="4"/>
        <v>-</v>
      </c>
      <c r="K75" s="9">
        <f t="shared" si="5"/>
        <v>-0.2</v>
      </c>
    </row>
    <row r="76" spans="1:11" x14ac:dyDescent="0.2">
      <c r="A76" s="7" t="s">
        <v>242</v>
      </c>
      <c r="B76" s="65">
        <v>69</v>
      </c>
      <c r="C76" s="34">
        <f>IF(B81=0, "-", B76/B81)</f>
        <v>0.36315789473684212</v>
      </c>
      <c r="D76" s="65">
        <v>150</v>
      </c>
      <c r="E76" s="9">
        <f>IF(D81=0, "-", D76/D81)</f>
        <v>0.39370078740157483</v>
      </c>
      <c r="F76" s="81">
        <v>272</v>
      </c>
      <c r="G76" s="34">
        <f>IF(F81=0, "-", F76/F81)</f>
        <v>0.27926078028747431</v>
      </c>
      <c r="H76" s="65">
        <v>529</v>
      </c>
      <c r="I76" s="9">
        <f>IF(H81=0, "-", H76/H81)</f>
        <v>0.44566133108677336</v>
      </c>
      <c r="J76" s="8">
        <f t="shared" si="4"/>
        <v>-0.54</v>
      </c>
      <c r="K76" s="9">
        <f t="shared" si="5"/>
        <v>-0.48582230623818523</v>
      </c>
    </row>
    <row r="77" spans="1:11" x14ac:dyDescent="0.2">
      <c r="A77" s="7" t="s">
        <v>243</v>
      </c>
      <c r="B77" s="65">
        <v>7</v>
      </c>
      <c r="C77" s="34">
        <f>IF(B81=0, "-", B77/B81)</f>
        <v>3.6842105263157891E-2</v>
      </c>
      <c r="D77" s="65">
        <v>17</v>
      </c>
      <c r="E77" s="9">
        <f>IF(D81=0, "-", D77/D81)</f>
        <v>4.4619422572178477E-2</v>
      </c>
      <c r="F77" s="81">
        <v>30</v>
      </c>
      <c r="G77" s="34">
        <f>IF(F81=0, "-", F77/F81)</f>
        <v>3.0800821355236138E-2</v>
      </c>
      <c r="H77" s="65">
        <v>38</v>
      </c>
      <c r="I77" s="9">
        <f>IF(H81=0, "-", H77/H81)</f>
        <v>3.201347935973041E-2</v>
      </c>
      <c r="J77" s="8">
        <f t="shared" si="4"/>
        <v>-0.58823529411764708</v>
      </c>
      <c r="K77" s="9">
        <f t="shared" si="5"/>
        <v>-0.21052631578947367</v>
      </c>
    </row>
    <row r="78" spans="1:11" x14ac:dyDescent="0.2">
      <c r="A78" s="7" t="s">
        <v>244</v>
      </c>
      <c r="B78" s="65">
        <v>16</v>
      </c>
      <c r="C78" s="34">
        <f>IF(B81=0, "-", B78/B81)</f>
        <v>8.4210526315789472E-2</v>
      </c>
      <c r="D78" s="65">
        <v>21</v>
      </c>
      <c r="E78" s="9">
        <f>IF(D81=0, "-", D78/D81)</f>
        <v>5.5118110236220472E-2</v>
      </c>
      <c r="F78" s="81">
        <v>70</v>
      </c>
      <c r="G78" s="34">
        <f>IF(F81=0, "-", F78/F81)</f>
        <v>7.1868583162217656E-2</v>
      </c>
      <c r="H78" s="65">
        <v>47</v>
      </c>
      <c r="I78" s="9">
        <f>IF(H81=0, "-", H78/H81)</f>
        <v>3.9595619208087615E-2</v>
      </c>
      <c r="J78" s="8">
        <f t="shared" si="4"/>
        <v>-0.23809523809523808</v>
      </c>
      <c r="K78" s="9">
        <f t="shared" si="5"/>
        <v>0.48936170212765956</v>
      </c>
    </row>
    <row r="79" spans="1:11" x14ac:dyDescent="0.2">
      <c r="A79" s="7" t="s">
        <v>245</v>
      </c>
      <c r="B79" s="65">
        <v>3</v>
      </c>
      <c r="C79" s="34">
        <f>IF(B81=0, "-", B79/B81)</f>
        <v>1.5789473684210527E-2</v>
      </c>
      <c r="D79" s="65">
        <v>18</v>
      </c>
      <c r="E79" s="9">
        <f>IF(D81=0, "-", D79/D81)</f>
        <v>4.7244094488188976E-2</v>
      </c>
      <c r="F79" s="81">
        <v>24</v>
      </c>
      <c r="G79" s="34">
        <f>IF(F81=0, "-", F79/F81)</f>
        <v>2.4640657084188913E-2</v>
      </c>
      <c r="H79" s="65">
        <v>51</v>
      </c>
      <c r="I79" s="9">
        <f>IF(H81=0, "-", H79/H81)</f>
        <v>4.2965459140690818E-2</v>
      </c>
      <c r="J79" s="8">
        <f t="shared" si="4"/>
        <v>-0.83333333333333337</v>
      </c>
      <c r="K79" s="9">
        <f t="shared" si="5"/>
        <v>-0.52941176470588236</v>
      </c>
    </row>
    <row r="80" spans="1:11" x14ac:dyDescent="0.2">
      <c r="A80" s="2"/>
      <c r="B80" s="68"/>
      <c r="C80" s="33"/>
      <c r="D80" s="68"/>
      <c r="E80" s="6"/>
      <c r="F80" s="82"/>
      <c r="G80" s="33"/>
      <c r="H80" s="68"/>
      <c r="I80" s="6"/>
      <c r="J80" s="5"/>
      <c r="K80" s="6"/>
    </row>
    <row r="81" spans="1:11" s="43" customFormat="1" x14ac:dyDescent="0.2">
      <c r="A81" s="162" t="s">
        <v>600</v>
      </c>
      <c r="B81" s="71">
        <f>SUM(B71:B80)</f>
        <v>190</v>
      </c>
      <c r="C81" s="40">
        <f>B81/25321</f>
        <v>7.503653094269579E-3</v>
      </c>
      <c r="D81" s="71">
        <f>SUM(D71:D80)</f>
        <v>381</v>
      </c>
      <c r="E81" s="41">
        <f>D81/24634</f>
        <v>1.5466428513436714E-2</v>
      </c>
      <c r="F81" s="77">
        <f>SUM(F71:F80)</f>
        <v>974</v>
      </c>
      <c r="G81" s="42">
        <f>F81/122849</f>
        <v>7.9284324658727388E-3</v>
      </c>
      <c r="H81" s="71">
        <f>SUM(H71:H80)</f>
        <v>1187</v>
      </c>
      <c r="I81" s="41">
        <f>H81/91758</f>
        <v>1.2936201748076461E-2</v>
      </c>
      <c r="J81" s="37">
        <f>IF(D81=0, "-", IF((B81-D81)/D81&lt;10, (B81-D81)/D81, "&gt;999%"))</f>
        <v>-0.50131233595800528</v>
      </c>
      <c r="K81" s="38">
        <f>IF(H81=0, "-", IF((F81-H81)/H81&lt;10, (F81-H81)/H81, "&gt;999%"))</f>
        <v>-0.17944397641112048</v>
      </c>
    </row>
    <row r="82" spans="1:11" x14ac:dyDescent="0.2">
      <c r="B82" s="83"/>
      <c r="D82" s="83"/>
      <c r="F82" s="83"/>
      <c r="H82" s="83"/>
    </row>
    <row r="83" spans="1:11" s="43" customFormat="1" x14ac:dyDescent="0.2">
      <c r="A83" s="162" t="s">
        <v>599</v>
      </c>
      <c r="B83" s="71">
        <v>2581</v>
      </c>
      <c r="C83" s="40">
        <f>B83/25321</f>
        <v>0.10193120334899886</v>
      </c>
      <c r="D83" s="71">
        <v>2782</v>
      </c>
      <c r="E83" s="41">
        <f>D83/24634</f>
        <v>0.11293334415848015</v>
      </c>
      <c r="F83" s="77">
        <v>12026</v>
      </c>
      <c r="G83" s="42">
        <f>F83/122849</f>
        <v>9.7892534737767503E-2</v>
      </c>
      <c r="H83" s="71">
        <v>11691</v>
      </c>
      <c r="I83" s="41">
        <f>H83/91758</f>
        <v>0.12741123389786177</v>
      </c>
      <c r="J83" s="37">
        <f>IF(D83=0, "-", IF((B83-D83)/D83&lt;10, (B83-D83)/D83, "&gt;999%"))</f>
        <v>-7.2250179726815245E-2</v>
      </c>
      <c r="K83" s="38">
        <f>IF(H83=0, "-", IF((F83-H83)/H83&lt;10, (F83-H83)/H83, "&gt;999%"))</f>
        <v>2.8654520571379693E-2</v>
      </c>
    </row>
    <row r="84" spans="1:11" x14ac:dyDescent="0.2">
      <c r="B84" s="83"/>
      <c r="D84" s="83"/>
      <c r="F84" s="83"/>
      <c r="H84" s="83"/>
    </row>
    <row r="85" spans="1:11" ht="15.75" x14ac:dyDescent="0.25">
      <c r="A85" s="164" t="s">
        <v>115</v>
      </c>
      <c r="B85" s="196" t="s">
        <v>1</v>
      </c>
      <c r="C85" s="200"/>
      <c r="D85" s="200"/>
      <c r="E85" s="197"/>
      <c r="F85" s="196" t="s">
        <v>14</v>
      </c>
      <c r="G85" s="200"/>
      <c r="H85" s="200"/>
      <c r="I85" s="197"/>
      <c r="J85" s="196" t="s">
        <v>15</v>
      </c>
      <c r="K85" s="197"/>
    </row>
    <row r="86" spans="1:11" x14ac:dyDescent="0.2">
      <c r="A86" s="22"/>
      <c r="B86" s="196">
        <f>VALUE(RIGHT($B$2, 4))</f>
        <v>2021</v>
      </c>
      <c r="C86" s="197"/>
      <c r="D86" s="196">
        <f>B86-1</f>
        <v>2020</v>
      </c>
      <c r="E86" s="204"/>
      <c r="F86" s="196">
        <f>B86</f>
        <v>2021</v>
      </c>
      <c r="G86" s="204"/>
      <c r="H86" s="196">
        <f>D86</f>
        <v>2020</v>
      </c>
      <c r="I86" s="204"/>
      <c r="J86" s="140" t="s">
        <v>4</v>
      </c>
      <c r="K86" s="141" t="s">
        <v>2</v>
      </c>
    </row>
    <row r="87" spans="1:11" x14ac:dyDescent="0.2">
      <c r="A87" s="163" t="s">
        <v>141</v>
      </c>
      <c r="B87" s="61" t="s">
        <v>12</v>
      </c>
      <c r="C87" s="62" t="s">
        <v>13</v>
      </c>
      <c r="D87" s="61" t="s">
        <v>12</v>
      </c>
      <c r="E87" s="63" t="s">
        <v>13</v>
      </c>
      <c r="F87" s="62" t="s">
        <v>12</v>
      </c>
      <c r="G87" s="62" t="s">
        <v>13</v>
      </c>
      <c r="H87" s="61" t="s">
        <v>12</v>
      </c>
      <c r="I87" s="63" t="s">
        <v>13</v>
      </c>
      <c r="J87" s="61"/>
      <c r="K87" s="63"/>
    </row>
    <row r="88" spans="1:11" x14ac:dyDescent="0.2">
      <c r="A88" s="7" t="s">
        <v>246</v>
      </c>
      <c r="B88" s="65">
        <v>0</v>
      </c>
      <c r="C88" s="34">
        <f>IF(B100=0, "-", B88/B100)</f>
        <v>0</v>
      </c>
      <c r="D88" s="65">
        <v>1</v>
      </c>
      <c r="E88" s="9">
        <f>IF(D100=0, "-", D88/D100)</f>
        <v>2.4630541871921183E-3</v>
      </c>
      <c r="F88" s="81">
        <v>0</v>
      </c>
      <c r="G88" s="34">
        <f>IF(F100=0, "-", F88/F100)</f>
        <v>0</v>
      </c>
      <c r="H88" s="65">
        <v>10</v>
      </c>
      <c r="I88" s="9">
        <f>IF(H100=0, "-", H88/H100)</f>
        <v>6.0168471720818293E-3</v>
      </c>
      <c r="J88" s="8">
        <f t="shared" ref="J88:J98" si="6">IF(D88=0, "-", IF((B88-D88)/D88&lt;10, (B88-D88)/D88, "&gt;999%"))</f>
        <v>-1</v>
      </c>
      <c r="K88" s="9">
        <f t="shared" ref="K88:K98" si="7">IF(H88=0, "-", IF((F88-H88)/H88&lt;10, (F88-H88)/H88, "&gt;999%"))</f>
        <v>-1</v>
      </c>
    </row>
    <row r="89" spans="1:11" x14ac:dyDescent="0.2">
      <c r="A89" s="7" t="s">
        <v>247</v>
      </c>
      <c r="B89" s="65">
        <v>0</v>
      </c>
      <c r="C89" s="34">
        <f>IF(B100=0, "-", B89/B100)</f>
        <v>0</v>
      </c>
      <c r="D89" s="65">
        <v>5</v>
      </c>
      <c r="E89" s="9">
        <f>IF(D100=0, "-", D89/D100)</f>
        <v>1.2315270935960592E-2</v>
      </c>
      <c r="F89" s="81">
        <v>6</v>
      </c>
      <c r="G89" s="34">
        <f>IF(F100=0, "-", F89/F100)</f>
        <v>3.8585209003215433E-3</v>
      </c>
      <c r="H89" s="65">
        <v>15</v>
      </c>
      <c r="I89" s="9">
        <f>IF(H100=0, "-", H89/H100)</f>
        <v>9.0252707581227436E-3</v>
      </c>
      <c r="J89" s="8">
        <f t="shared" si="6"/>
        <v>-1</v>
      </c>
      <c r="K89" s="9">
        <f t="shared" si="7"/>
        <v>-0.6</v>
      </c>
    </row>
    <row r="90" spans="1:11" x14ac:dyDescent="0.2">
      <c r="A90" s="7" t="s">
        <v>248</v>
      </c>
      <c r="B90" s="65">
        <v>47</v>
      </c>
      <c r="C90" s="34">
        <f>IF(B100=0, "-", B90/B100)</f>
        <v>0.14551083591331268</v>
      </c>
      <c r="D90" s="65">
        <v>0</v>
      </c>
      <c r="E90" s="9">
        <f>IF(D100=0, "-", D90/D100)</f>
        <v>0</v>
      </c>
      <c r="F90" s="81">
        <v>47</v>
      </c>
      <c r="G90" s="34">
        <f>IF(F100=0, "-", F90/F100)</f>
        <v>3.0225080385852091E-2</v>
      </c>
      <c r="H90" s="65">
        <v>0</v>
      </c>
      <c r="I90" s="9">
        <f>IF(H100=0, "-", H90/H100)</f>
        <v>0</v>
      </c>
      <c r="J90" s="8" t="str">
        <f t="shared" si="6"/>
        <v>-</v>
      </c>
      <c r="K90" s="9" t="str">
        <f t="shared" si="7"/>
        <v>-</v>
      </c>
    </row>
    <row r="91" spans="1:11" x14ac:dyDescent="0.2">
      <c r="A91" s="7" t="s">
        <v>249</v>
      </c>
      <c r="B91" s="65">
        <v>0</v>
      </c>
      <c r="C91" s="34">
        <f>IF(B100=0, "-", B91/B100)</f>
        <v>0</v>
      </c>
      <c r="D91" s="65">
        <v>4</v>
      </c>
      <c r="E91" s="9">
        <f>IF(D100=0, "-", D91/D100)</f>
        <v>9.852216748768473E-3</v>
      </c>
      <c r="F91" s="81">
        <v>0</v>
      </c>
      <c r="G91" s="34">
        <f>IF(F100=0, "-", F91/F100)</f>
        <v>0</v>
      </c>
      <c r="H91" s="65">
        <v>15</v>
      </c>
      <c r="I91" s="9">
        <f>IF(H100=0, "-", H91/H100)</f>
        <v>9.0252707581227436E-3</v>
      </c>
      <c r="J91" s="8">
        <f t="shared" si="6"/>
        <v>-1</v>
      </c>
      <c r="K91" s="9">
        <f t="shared" si="7"/>
        <v>-1</v>
      </c>
    </row>
    <row r="92" spans="1:11" x14ac:dyDescent="0.2">
      <c r="A92" s="7" t="s">
        <v>250</v>
      </c>
      <c r="B92" s="65">
        <v>35</v>
      </c>
      <c r="C92" s="34">
        <f>IF(B100=0, "-", B92/B100)</f>
        <v>0.10835913312693499</v>
      </c>
      <c r="D92" s="65">
        <v>40</v>
      </c>
      <c r="E92" s="9">
        <f>IF(D100=0, "-", D92/D100)</f>
        <v>9.8522167487684734E-2</v>
      </c>
      <c r="F92" s="81">
        <v>175</v>
      </c>
      <c r="G92" s="34">
        <f>IF(F100=0, "-", F92/F100)</f>
        <v>0.11254019292604502</v>
      </c>
      <c r="H92" s="65">
        <v>182</v>
      </c>
      <c r="I92" s="9">
        <f>IF(H100=0, "-", H92/H100)</f>
        <v>0.1095066185318893</v>
      </c>
      <c r="J92" s="8">
        <f t="shared" si="6"/>
        <v>-0.125</v>
      </c>
      <c r="K92" s="9">
        <f t="shared" si="7"/>
        <v>-3.8461538461538464E-2</v>
      </c>
    </row>
    <row r="93" spans="1:11" x14ac:dyDescent="0.2">
      <c r="A93" s="7" t="s">
        <v>251</v>
      </c>
      <c r="B93" s="65">
        <v>0</v>
      </c>
      <c r="C93" s="34">
        <f>IF(B100=0, "-", B93/B100)</f>
        <v>0</v>
      </c>
      <c r="D93" s="65">
        <v>3</v>
      </c>
      <c r="E93" s="9">
        <f>IF(D100=0, "-", D93/D100)</f>
        <v>7.3891625615763543E-3</v>
      </c>
      <c r="F93" s="81">
        <v>3</v>
      </c>
      <c r="G93" s="34">
        <f>IF(F100=0, "-", F93/F100)</f>
        <v>1.9292604501607716E-3</v>
      </c>
      <c r="H93" s="65">
        <v>10</v>
      </c>
      <c r="I93" s="9">
        <f>IF(H100=0, "-", H93/H100)</f>
        <v>6.0168471720818293E-3</v>
      </c>
      <c r="J93" s="8">
        <f t="shared" si="6"/>
        <v>-1</v>
      </c>
      <c r="K93" s="9">
        <f t="shared" si="7"/>
        <v>-0.7</v>
      </c>
    </row>
    <row r="94" spans="1:11" x14ac:dyDescent="0.2">
      <c r="A94" s="7" t="s">
        <v>252</v>
      </c>
      <c r="B94" s="65">
        <v>16</v>
      </c>
      <c r="C94" s="34">
        <f>IF(B100=0, "-", B94/B100)</f>
        <v>4.9535603715170282E-2</v>
      </c>
      <c r="D94" s="65">
        <v>20</v>
      </c>
      <c r="E94" s="9">
        <f>IF(D100=0, "-", D94/D100)</f>
        <v>4.9261083743842367E-2</v>
      </c>
      <c r="F94" s="81">
        <v>92</v>
      </c>
      <c r="G94" s="34">
        <f>IF(F100=0, "-", F94/F100)</f>
        <v>5.9163987138263666E-2</v>
      </c>
      <c r="H94" s="65">
        <v>107</v>
      </c>
      <c r="I94" s="9">
        <f>IF(H100=0, "-", H94/H100)</f>
        <v>6.4380264741275575E-2</v>
      </c>
      <c r="J94" s="8">
        <f t="shared" si="6"/>
        <v>-0.2</v>
      </c>
      <c r="K94" s="9">
        <f t="shared" si="7"/>
        <v>-0.14018691588785046</v>
      </c>
    </row>
    <row r="95" spans="1:11" x14ac:dyDescent="0.2">
      <c r="A95" s="7" t="s">
        <v>253</v>
      </c>
      <c r="B95" s="65">
        <v>0</v>
      </c>
      <c r="C95" s="34">
        <f>IF(B100=0, "-", B95/B100)</f>
        <v>0</v>
      </c>
      <c r="D95" s="65">
        <v>1</v>
      </c>
      <c r="E95" s="9">
        <f>IF(D100=0, "-", D95/D100)</f>
        <v>2.4630541871921183E-3</v>
      </c>
      <c r="F95" s="81">
        <v>5</v>
      </c>
      <c r="G95" s="34">
        <f>IF(F100=0, "-", F95/F100)</f>
        <v>3.2154340836012861E-3</v>
      </c>
      <c r="H95" s="65">
        <v>18</v>
      </c>
      <c r="I95" s="9">
        <f>IF(H100=0, "-", H95/H100)</f>
        <v>1.0830324909747292E-2</v>
      </c>
      <c r="J95" s="8">
        <f t="shared" si="6"/>
        <v>-1</v>
      </c>
      <c r="K95" s="9">
        <f t="shared" si="7"/>
        <v>-0.72222222222222221</v>
      </c>
    </row>
    <row r="96" spans="1:11" x14ac:dyDescent="0.2">
      <c r="A96" s="7" t="s">
        <v>254</v>
      </c>
      <c r="B96" s="65">
        <v>1</v>
      </c>
      <c r="C96" s="34">
        <f>IF(B100=0, "-", B96/B100)</f>
        <v>3.0959752321981426E-3</v>
      </c>
      <c r="D96" s="65">
        <v>34</v>
      </c>
      <c r="E96" s="9">
        <f>IF(D100=0, "-", D96/D100)</f>
        <v>8.3743842364532015E-2</v>
      </c>
      <c r="F96" s="81">
        <v>71</v>
      </c>
      <c r="G96" s="34">
        <f>IF(F100=0, "-", F96/F100)</f>
        <v>4.5659163987138263E-2</v>
      </c>
      <c r="H96" s="65">
        <v>66</v>
      </c>
      <c r="I96" s="9">
        <f>IF(H100=0, "-", H96/H100)</f>
        <v>3.9711191335740074E-2</v>
      </c>
      <c r="J96" s="8">
        <f t="shared" si="6"/>
        <v>-0.97058823529411764</v>
      </c>
      <c r="K96" s="9">
        <f t="shared" si="7"/>
        <v>7.575757575757576E-2</v>
      </c>
    </row>
    <row r="97" spans="1:11" x14ac:dyDescent="0.2">
      <c r="A97" s="7" t="s">
        <v>255</v>
      </c>
      <c r="B97" s="65">
        <v>205</v>
      </c>
      <c r="C97" s="34">
        <f>IF(B100=0, "-", B97/B100)</f>
        <v>0.6346749226006192</v>
      </c>
      <c r="D97" s="65">
        <v>287</v>
      </c>
      <c r="E97" s="9">
        <f>IF(D100=0, "-", D97/D100)</f>
        <v>0.7068965517241379</v>
      </c>
      <c r="F97" s="81">
        <v>1123</v>
      </c>
      <c r="G97" s="34">
        <f>IF(F100=0, "-", F97/F100)</f>
        <v>0.72218649517684885</v>
      </c>
      <c r="H97" s="65">
        <v>1205</v>
      </c>
      <c r="I97" s="9">
        <f>IF(H100=0, "-", H97/H100)</f>
        <v>0.72503008423586046</v>
      </c>
      <c r="J97" s="8">
        <f t="shared" si="6"/>
        <v>-0.2857142857142857</v>
      </c>
      <c r="K97" s="9">
        <f t="shared" si="7"/>
        <v>-6.8049792531120326E-2</v>
      </c>
    </row>
    <row r="98" spans="1:11" x14ac:dyDescent="0.2">
      <c r="A98" s="7" t="s">
        <v>256</v>
      </c>
      <c r="B98" s="65">
        <v>19</v>
      </c>
      <c r="C98" s="34">
        <f>IF(B100=0, "-", B98/B100)</f>
        <v>5.8823529411764705E-2</v>
      </c>
      <c r="D98" s="65">
        <v>11</v>
      </c>
      <c r="E98" s="9">
        <f>IF(D100=0, "-", D98/D100)</f>
        <v>2.7093596059113302E-2</v>
      </c>
      <c r="F98" s="81">
        <v>33</v>
      </c>
      <c r="G98" s="34">
        <f>IF(F100=0, "-", F98/F100)</f>
        <v>2.122186495176849E-2</v>
      </c>
      <c r="H98" s="65">
        <v>34</v>
      </c>
      <c r="I98" s="9">
        <f>IF(H100=0, "-", H98/H100)</f>
        <v>2.0457280385078221E-2</v>
      </c>
      <c r="J98" s="8">
        <f t="shared" si="6"/>
        <v>0.72727272727272729</v>
      </c>
      <c r="K98" s="9">
        <f t="shared" si="7"/>
        <v>-2.9411764705882353E-2</v>
      </c>
    </row>
    <row r="99" spans="1:11" x14ac:dyDescent="0.2">
      <c r="A99" s="2"/>
      <c r="B99" s="68"/>
      <c r="C99" s="33"/>
      <c r="D99" s="68"/>
      <c r="E99" s="6"/>
      <c r="F99" s="82"/>
      <c r="G99" s="33"/>
      <c r="H99" s="68"/>
      <c r="I99" s="6"/>
      <c r="J99" s="5"/>
      <c r="K99" s="6"/>
    </row>
    <row r="100" spans="1:11" s="43" customFormat="1" x14ac:dyDescent="0.2">
      <c r="A100" s="162" t="s">
        <v>598</v>
      </c>
      <c r="B100" s="71">
        <f>SUM(B88:B99)</f>
        <v>323</v>
      </c>
      <c r="C100" s="40">
        <f>B100/25321</f>
        <v>1.2756210260258284E-2</v>
      </c>
      <c r="D100" s="71">
        <f>SUM(D88:D99)</f>
        <v>406</v>
      </c>
      <c r="E100" s="41">
        <f>D100/24634</f>
        <v>1.6481286027441748E-2</v>
      </c>
      <c r="F100" s="77">
        <f>SUM(F88:F99)</f>
        <v>1555</v>
      </c>
      <c r="G100" s="42">
        <f>F100/122849</f>
        <v>1.265781569243543E-2</v>
      </c>
      <c r="H100" s="71">
        <f>SUM(H88:H99)</f>
        <v>1662</v>
      </c>
      <c r="I100" s="41">
        <f>H100/91758</f>
        <v>1.8112862093768389E-2</v>
      </c>
      <c r="J100" s="37">
        <f>IF(D100=0, "-", IF((B100-D100)/D100&lt;10, (B100-D100)/D100, "&gt;999%"))</f>
        <v>-0.20443349753694581</v>
      </c>
      <c r="K100" s="38">
        <f>IF(H100=0, "-", IF((F100-H100)/H100&lt;10, (F100-H100)/H100, "&gt;999%"))</f>
        <v>-6.4380264741275575E-2</v>
      </c>
    </row>
    <row r="101" spans="1:11" x14ac:dyDescent="0.2">
      <c r="B101" s="83"/>
      <c r="D101" s="83"/>
      <c r="F101" s="83"/>
      <c r="H101" s="83"/>
    </row>
    <row r="102" spans="1:11" x14ac:dyDescent="0.2">
      <c r="A102" s="163" t="s">
        <v>142</v>
      </c>
      <c r="B102" s="61" t="s">
        <v>12</v>
      </c>
      <c r="C102" s="62" t="s">
        <v>13</v>
      </c>
      <c r="D102" s="61" t="s">
        <v>12</v>
      </c>
      <c r="E102" s="63" t="s">
        <v>13</v>
      </c>
      <c r="F102" s="62" t="s">
        <v>12</v>
      </c>
      <c r="G102" s="62" t="s">
        <v>13</v>
      </c>
      <c r="H102" s="61" t="s">
        <v>12</v>
      </c>
      <c r="I102" s="63" t="s">
        <v>13</v>
      </c>
      <c r="J102" s="61"/>
      <c r="K102" s="63"/>
    </row>
    <row r="103" spans="1:11" x14ac:dyDescent="0.2">
      <c r="A103" s="7" t="s">
        <v>257</v>
      </c>
      <c r="B103" s="65">
        <v>2</v>
      </c>
      <c r="C103" s="34">
        <f>IF(B119=0, "-", B103/B119)</f>
        <v>7.8125E-3</v>
      </c>
      <c r="D103" s="65">
        <v>0</v>
      </c>
      <c r="E103" s="9">
        <f>IF(D119=0, "-", D103/D119)</f>
        <v>0</v>
      </c>
      <c r="F103" s="81">
        <v>3</v>
      </c>
      <c r="G103" s="34">
        <f>IF(F119=0, "-", F103/F119)</f>
        <v>2.7548209366391185E-3</v>
      </c>
      <c r="H103" s="65">
        <v>1</v>
      </c>
      <c r="I103" s="9">
        <f>IF(H119=0, "-", H103/H119)</f>
        <v>1.1198208286674132E-3</v>
      </c>
      <c r="J103" s="8" t="str">
        <f t="shared" ref="J103:J117" si="8">IF(D103=0, "-", IF((B103-D103)/D103&lt;10, (B103-D103)/D103, "&gt;999%"))</f>
        <v>-</v>
      </c>
      <c r="K103" s="9">
        <f t="shared" ref="K103:K117" si="9">IF(H103=0, "-", IF((F103-H103)/H103&lt;10, (F103-H103)/H103, "&gt;999%"))</f>
        <v>2</v>
      </c>
    </row>
    <row r="104" spans="1:11" x14ac:dyDescent="0.2">
      <c r="A104" s="7" t="s">
        <v>258</v>
      </c>
      <c r="B104" s="65">
        <v>7</v>
      </c>
      <c r="C104" s="34">
        <f>IF(B119=0, "-", B104/B119)</f>
        <v>2.734375E-2</v>
      </c>
      <c r="D104" s="65">
        <v>23</v>
      </c>
      <c r="E104" s="9">
        <f>IF(D119=0, "-", D104/D119)</f>
        <v>7.301587301587302E-2</v>
      </c>
      <c r="F104" s="81">
        <v>47</v>
      </c>
      <c r="G104" s="34">
        <f>IF(F119=0, "-", F104/F119)</f>
        <v>4.3158861340679519E-2</v>
      </c>
      <c r="H104" s="65">
        <v>62</v>
      </c>
      <c r="I104" s="9">
        <f>IF(H119=0, "-", H104/H119)</f>
        <v>6.942889137737962E-2</v>
      </c>
      <c r="J104" s="8">
        <f t="shared" si="8"/>
        <v>-0.69565217391304346</v>
      </c>
      <c r="K104" s="9">
        <f t="shared" si="9"/>
        <v>-0.24193548387096775</v>
      </c>
    </row>
    <row r="105" spans="1:11" x14ac:dyDescent="0.2">
      <c r="A105" s="7" t="s">
        <v>259</v>
      </c>
      <c r="B105" s="65">
        <v>8</v>
      </c>
      <c r="C105" s="34">
        <f>IF(B119=0, "-", B105/B119)</f>
        <v>3.125E-2</v>
      </c>
      <c r="D105" s="65">
        <v>16</v>
      </c>
      <c r="E105" s="9">
        <f>IF(D119=0, "-", D105/D119)</f>
        <v>5.0793650793650794E-2</v>
      </c>
      <c r="F105" s="81">
        <v>63</v>
      </c>
      <c r="G105" s="34">
        <f>IF(F119=0, "-", F105/F119)</f>
        <v>5.7851239669421489E-2</v>
      </c>
      <c r="H105" s="65">
        <v>52</v>
      </c>
      <c r="I105" s="9">
        <f>IF(H119=0, "-", H105/H119)</f>
        <v>5.823068309070549E-2</v>
      </c>
      <c r="J105" s="8">
        <f t="shared" si="8"/>
        <v>-0.5</v>
      </c>
      <c r="K105" s="9">
        <f t="shared" si="9"/>
        <v>0.21153846153846154</v>
      </c>
    </row>
    <row r="106" spans="1:11" x14ac:dyDescent="0.2">
      <c r="A106" s="7" t="s">
        <v>260</v>
      </c>
      <c r="B106" s="65">
        <v>84</v>
      </c>
      <c r="C106" s="34">
        <f>IF(B119=0, "-", B106/B119)</f>
        <v>0.328125</v>
      </c>
      <c r="D106" s="65">
        <v>92</v>
      </c>
      <c r="E106" s="9">
        <f>IF(D119=0, "-", D106/D119)</f>
        <v>0.29206349206349208</v>
      </c>
      <c r="F106" s="81">
        <v>337</v>
      </c>
      <c r="G106" s="34">
        <f>IF(F119=0, "-", F106/F119)</f>
        <v>0.30945821854912764</v>
      </c>
      <c r="H106" s="65">
        <v>273</v>
      </c>
      <c r="I106" s="9">
        <f>IF(H119=0, "-", H106/H119)</f>
        <v>0.3057110862262038</v>
      </c>
      <c r="J106" s="8">
        <f t="shared" si="8"/>
        <v>-8.6956521739130432E-2</v>
      </c>
      <c r="K106" s="9">
        <f t="shared" si="9"/>
        <v>0.23443223443223443</v>
      </c>
    </row>
    <row r="107" spans="1:11" x14ac:dyDescent="0.2">
      <c r="A107" s="7" t="s">
        <v>261</v>
      </c>
      <c r="B107" s="65">
        <v>0</v>
      </c>
      <c r="C107" s="34">
        <f>IF(B119=0, "-", B107/B119)</f>
        <v>0</v>
      </c>
      <c r="D107" s="65">
        <v>0</v>
      </c>
      <c r="E107" s="9">
        <f>IF(D119=0, "-", D107/D119)</f>
        <v>0</v>
      </c>
      <c r="F107" s="81">
        <v>0</v>
      </c>
      <c r="G107" s="34">
        <f>IF(F119=0, "-", F107/F119)</f>
        <v>0</v>
      </c>
      <c r="H107" s="65">
        <v>1</v>
      </c>
      <c r="I107" s="9">
        <f>IF(H119=0, "-", H107/H119)</f>
        <v>1.1198208286674132E-3</v>
      </c>
      <c r="J107" s="8" t="str">
        <f t="shared" si="8"/>
        <v>-</v>
      </c>
      <c r="K107" s="9">
        <f t="shared" si="9"/>
        <v>-1</v>
      </c>
    </row>
    <row r="108" spans="1:11" x14ac:dyDescent="0.2">
      <c r="A108" s="7" t="s">
        <v>262</v>
      </c>
      <c r="B108" s="65">
        <v>0</v>
      </c>
      <c r="C108" s="34">
        <f>IF(B119=0, "-", B108/B119)</f>
        <v>0</v>
      </c>
      <c r="D108" s="65">
        <v>1</v>
      </c>
      <c r="E108" s="9">
        <f>IF(D119=0, "-", D108/D119)</f>
        <v>3.1746031746031746E-3</v>
      </c>
      <c r="F108" s="81">
        <v>4</v>
      </c>
      <c r="G108" s="34">
        <f>IF(F119=0, "-", F108/F119)</f>
        <v>3.6730945821854912E-3</v>
      </c>
      <c r="H108" s="65">
        <v>2</v>
      </c>
      <c r="I108" s="9">
        <f>IF(H119=0, "-", H108/H119)</f>
        <v>2.2396416573348264E-3</v>
      </c>
      <c r="J108" s="8">
        <f t="shared" si="8"/>
        <v>-1</v>
      </c>
      <c r="K108" s="9">
        <f t="shared" si="9"/>
        <v>1</v>
      </c>
    </row>
    <row r="109" spans="1:11" x14ac:dyDescent="0.2">
      <c r="A109" s="7" t="s">
        <v>263</v>
      </c>
      <c r="B109" s="65">
        <v>0</v>
      </c>
      <c r="C109" s="34">
        <f>IF(B119=0, "-", B109/B119)</f>
        <v>0</v>
      </c>
      <c r="D109" s="65">
        <v>0</v>
      </c>
      <c r="E109" s="9">
        <f>IF(D119=0, "-", D109/D119)</f>
        <v>0</v>
      </c>
      <c r="F109" s="81">
        <v>0</v>
      </c>
      <c r="G109" s="34">
        <f>IF(F119=0, "-", F109/F119)</f>
        <v>0</v>
      </c>
      <c r="H109" s="65">
        <v>2</v>
      </c>
      <c r="I109" s="9">
        <f>IF(H119=0, "-", H109/H119)</f>
        <v>2.2396416573348264E-3</v>
      </c>
      <c r="J109" s="8" t="str">
        <f t="shared" si="8"/>
        <v>-</v>
      </c>
      <c r="K109" s="9">
        <f t="shared" si="9"/>
        <v>-1</v>
      </c>
    </row>
    <row r="110" spans="1:11" x14ac:dyDescent="0.2">
      <c r="A110" s="7" t="s">
        <v>264</v>
      </c>
      <c r="B110" s="65">
        <v>13</v>
      </c>
      <c r="C110" s="34">
        <f>IF(B119=0, "-", B110/B119)</f>
        <v>5.078125E-2</v>
      </c>
      <c r="D110" s="65">
        <v>9</v>
      </c>
      <c r="E110" s="9">
        <f>IF(D119=0, "-", D110/D119)</f>
        <v>2.8571428571428571E-2</v>
      </c>
      <c r="F110" s="81">
        <v>22</v>
      </c>
      <c r="G110" s="34">
        <f>IF(F119=0, "-", F110/F119)</f>
        <v>2.0202020202020204E-2</v>
      </c>
      <c r="H110" s="65">
        <v>29</v>
      </c>
      <c r="I110" s="9">
        <f>IF(H119=0, "-", H110/H119)</f>
        <v>3.2474804031354984E-2</v>
      </c>
      <c r="J110" s="8">
        <f t="shared" si="8"/>
        <v>0.44444444444444442</v>
      </c>
      <c r="K110" s="9">
        <f t="shared" si="9"/>
        <v>-0.2413793103448276</v>
      </c>
    </row>
    <row r="111" spans="1:11" x14ac:dyDescent="0.2">
      <c r="A111" s="7" t="s">
        <v>265</v>
      </c>
      <c r="B111" s="65">
        <v>17</v>
      </c>
      <c r="C111" s="34">
        <f>IF(B119=0, "-", B111/B119)</f>
        <v>6.640625E-2</v>
      </c>
      <c r="D111" s="65">
        <v>11</v>
      </c>
      <c r="E111" s="9">
        <f>IF(D119=0, "-", D111/D119)</f>
        <v>3.4920634920634921E-2</v>
      </c>
      <c r="F111" s="81">
        <v>66</v>
      </c>
      <c r="G111" s="34">
        <f>IF(F119=0, "-", F111/F119)</f>
        <v>6.0606060606060608E-2</v>
      </c>
      <c r="H111" s="65">
        <v>58</v>
      </c>
      <c r="I111" s="9">
        <f>IF(H119=0, "-", H111/H119)</f>
        <v>6.4949608062709968E-2</v>
      </c>
      <c r="J111" s="8">
        <f t="shared" si="8"/>
        <v>0.54545454545454541</v>
      </c>
      <c r="K111" s="9">
        <f t="shared" si="9"/>
        <v>0.13793103448275862</v>
      </c>
    </row>
    <row r="112" spans="1:11" x14ac:dyDescent="0.2">
      <c r="A112" s="7" t="s">
        <v>266</v>
      </c>
      <c r="B112" s="65">
        <v>22</v>
      </c>
      <c r="C112" s="34">
        <f>IF(B119=0, "-", B112/B119)</f>
        <v>8.59375E-2</v>
      </c>
      <c r="D112" s="65">
        <v>12</v>
      </c>
      <c r="E112" s="9">
        <f>IF(D119=0, "-", D112/D119)</f>
        <v>3.8095238095238099E-2</v>
      </c>
      <c r="F112" s="81">
        <v>133</v>
      </c>
      <c r="G112" s="34">
        <f>IF(F119=0, "-", F112/F119)</f>
        <v>0.12213039485766758</v>
      </c>
      <c r="H112" s="65">
        <v>45</v>
      </c>
      <c r="I112" s="9">
        <f>IF(H119=0, "-", H112/H119)</f>
        <v>5.0391937290033592E-2</v>
      </c>
      <c r="J112" s="8">
        <f t="shared" si="8"/>
        <v>0.83333333333333337</v>
      </c>
      <c r="K112" s="9">
        <f t="shared" si="9"/>
        <v>1.9555555555555555</v>
      </c>
    </row>
    <row r="113" spans="1:11" x14ac:dyDescent="0.2">
      <c r="A113" s="7" t="s">
        <v>267</v>
      </c>
      <c r="B113" s="65">
        <v>80</v>
      </c>
      <c r="C113" s="34">
        <f>IF(B119=0, "-", B113/B119)</f>
        <v>0.3125</v>
      </c>
      <c r="D113" s="65">
        <v>82</v>
      </c>
      <c r="E113" s="9">
        <f>IF(D119=0, "-", D113/D119)</f>
        <v>0.26031746031746034</v>
      </c>
      <c r="F113" s="81">
        <v>349</v>
      </c>
      <c r="G113" s="34">
        <f>IF(F119=0, "-", F113/F119)</f>
        <v>0.32047750229568411</v>
      </c>
      <c r="H113" s="65">
        <v>208</v>
      </c>
      <c r="I113" s="9">
        <f>IF(H119=0, "-", H113/H119)</f>
        <v>0.23292273236282196</v>
      </c>
      <c r="J113" s="8">
        <f t="shared" si="8"/>
        <v>-2.4390243902439025E-2</v>
      </c>
      <c r="K113" s="9">
        <f t="shared" si="9"/>
        <v>0.67788461538461542</v>
      </c>
    </row>
    <row r="114" spans="1:11" x14ac:dyDescent="0.2">
      <c r="A114" s="7" t="s">
        <v>268</v>
      </c>
      <c r="B114" s="65">
        <v>23</v>
      </c>
      <c r="C114" s="34">
        <f>IF(B119=0, "-", B114/B119)</f>
        <v>8.984375E-2</v>
      </c>
      <c r="D114" s="65">
        <v>63</v>
      </c>
      <c r="E114" s="9">
        <f>IF(D119=0, "-", D114/D119)</f>
        <v>0.2</v>
      </c>
      <c r="F114" s="81">
        <v>58</v>
      </c>
      <c r="G114" s="34">
        <f>IF(F119=0, "-", F114/F119)</f>
        <v>5.3259871441689623E-2</v>
      </c>
      <c r="H114" s="65">
        <v>134</v>
      </c>
      <c r="I114" s="9">
        <f>IF(H119=0, "-", H114/H119)</f>
        <v>0.15005599104143338</v>
      </c>
      <c r="J114" s="8">
        <f t="shared" si="8"/>
        <v>-0.63492063492063489</v>
      </c>
      <c r="K114" s="9">
        <f t="shared" si="9"/>
        <v>-0.56716417910447758</v>
      </c>
    </row>
    <row r="115" spans="1:11" x14ac:dyDescent="0.2">
      <c r="A115" s="7" t="s">
        <v>269</v>
      </c>
      <c r="B115" s="65">
        <v>0</v>
      </c>
      <c r="C115" s="34">
        <f>IF(B119=0, "-", B115/B119)</f>
        <v>0</v>
      </c>
      <c r="D115" s="65">
        <v>0</v>
      </c>
      <c r="E115" s="9">
        <f>IF(D119=0, "-", D115/D119)</f>
        <v>0</v>
      </c>
      <c r="F115" s="81">
        <v>0</v>
      </c>
      <c r="G115" s="34">
        <f>IF(F119=0, "-", F115/F119)</f>
        <v>0</v>
      </c>
      <c r="H115" s="65">
        <v>1</v>
      </c>
      <c r="I115" s="9">
        <f>IF(H119=0, "-", H115/H119)</f>
        <v>1.1198208286674132E-3</v>
      </c>
      <c r="J115" s="8" t="str">
        <f t="shared" si="8"/>
        <v>-</v>
      </c>
      <c r="K115" s="9">
        <f t="shared" si="9"/>
        <v>-1</v>
      </c>
    </row>
    <row r="116" spans="1:11" x14ac:dyDescent="0.2">
      <c r="A116" s="7" t="s">
        <v>270</v>
      </c>
      <c r="B116" s="65">
        <v>0</v>
      </c>
      <c r="C116" s="34">
        <f>IF(B119=0, "-", B116/B119)</f>
        <v>0</v>
      </c>
      <c r="D116" s="65">
        <v>5</v>
      </c>
      <c r="E116" s="9">
        <f>IF(D119=0, "-", D116/D119)</f>
        <v>1.5873015873015872E-2</v>
      </c>
      <c r="F116" s="81">
        <v>7</v>
      </c>
      <c r="G116" s="34">
        <f>IF(F119=0, "-", F116/F119)</f>
        <v>6.4279155188246093E-3</v>
      </c>
      <c r="H116" s="65">
        <v>12</v>
      </c>
      <c r="I116" s="9">
        <f>IF(H119=0, "-", H116/H119)</f>
        <v>1.3437849944008958E-2</v>
      </c>
      <c r="J116" s="8">
        <f t="shared" si="8"/>
        <v>-1</v>
      </c>
      <c r="K116" s="9">
        <f t="shared" si="9"/>
        <v>-0.41666666666666669</v>
      </c>
    </row>
    <row r="117" spans="1:11" x14ac:dyDescent="0.2">
      <c r="A117" s="7" t="s">
        <v>271</v>
      </c>
      <c r="B117" s="65">
        <v>0</v>
      </c>
      <c r="C117" s="34">
        <f>IF(B119=0, "-", B117/B119)</f>
        <v>0</v>
      </c>
      <c r="D117" s="65">
        <v>1</v>
      </c>
      <c r="E117" s="9">
        <f>IF(D119=0, "-", D117/D119)</f>
        <v>3.1746031746031746E-3</v>
      </c>
      <c r="F117" s="81">
        <v>0</v>
      </c>
      <c r="G117" s="34">
        <f>IF(F119=0, "-", F117/F119)</f>
        <v>0</v>
      </c>
      <c r="H117" s="65">
        <v>13</v>
      </c>
      <c r="I117" s="9">
        <f>IF(H119=0, "-", H117/H119)</f>
        <v>1.4557670772676373E-2</v>
      </c>
      <c r="J117" s="8">
        <f t="shared" si="8"/>
        <v>-1</v>
      </c>
      <c r="K117" s="9">
        <f t="shared" si="9"/>
        <v>-1</v>
      </c>
    </row>
    <row r="118" spans="1:11" x14ac:dyDescent="0.2">
      <c r="A118" s="2"/>
      <c r="B118" s="68"/>
      <c r="C118" s="33"/>
      <c r="D118" s="68"/>
      <c r="E118" s="6"/>
      <c r="F118" s="82"/>
      <c r="G118" s="33"/>
      <c r="H118" s="68"/>
      <c r="I118" s="6"/>
      <c r="J118" s="5"/>
      <c r="K118" s="6"/>
    </row>
    <row r="119" spans="1:11" s="43" customFormat="1" x14ac:dyDescent="0.2">
      <c r="A119" s="162" t="s">
        <v>597</v>
      </c>
      <c r="B119" s="71">
        <f>SUM(B103:B118)</f>
        <v>256</v>
      </c>
      <c r="C119" s="40">
        <f>B119/25321</f>
        <v>1.0110185221752695E-2</v>
      </c>
      <c r="D119" s="71">
        <f>SUM(D103:D118)</f>
        <v>315</v>
      </c>
      <c r="E119" s="41">
        <f>D119/24634</f>
        <v>1.2787204676463425E-2</v>
      </c>
      <c r="F119" s="77">
        <f>SUM(F103:F118)</f>
        <v>1089</v>
      </c>
      <c r="G119" s="42">
        <f>F119/122849</f>
        <v>8.8645410219049398E-3</v>
      </c>
      <c r="H119" s="71">
        <f>SUM(H103:H118)</f>
        <v>893</v>
      </c>
      <c r="I119" s="41">
        <f>H119/91758</f>
        <v>9.7321214499008265E-3</v>
      </c>
      <c r="J119" s="37">
        <f>IF(D119=0, "-", IF((B119-D119)/D119&lt;10, (B119-D119)/D119, "&gt;999%"))</f>
        <v>-0.1873015873015873</v>
      </c>
      <c r="K119" s="38">
        <f>IF(H119=0, "-", IF((F119-H119)/H119&lt;10, (F119-H119)/H119, "&gt;999%"))</f>
        <v>0.21948488241881298</v>
      </c>
    </row>
    <row r="120" spans="1:11" x14ac:dyDescent="0.2">
      <c r="B120" s="83"/>
      <c r="D120" s="83"/>
      <c r="F120" s="83"/>
      <c r="H120" s="83"/>
    </row>
    <row r="121" spans="1:11" s="43" customFormat="1" x14ac:dyDescent="0.2">
      <c r="A121" s="162" t="s">
        <v>596</v>
      </c>
      <c r="B121" s="71">
        <v>579</v>
      </c>
      <c r="C121" s="40">
        <f>B121/25321</f>
        <v>2.2866395482010977E-2</v>
      </c>
      <c r="D121" s="71">
        <v>721</v>
      </c>
      <c r="E121" s="41">
        <f>D121/24634</f>
        <v>2.9268490703905171E-2</v>
      </c>
      <c r="F121" s="77">
        <v>2644</v>
      </c>
      <c r="G121" s="42">
        <f>F121/122849</f>
        <v>2.1522356714340368E-2</v>
      </c>
      <c r="H121" s="71">
        <v>2555</v>
      </c>
      <c r="I121" s="41">
        <f>H121/91758</f>
        <v>2.7844983543669218E-2</v>
      </c>
      <c r="J121" s="37">
        <f>IF(D121=0, "-", IF((B121-D121)/D121&lt;10, (B121-D121)/D121, "&gt;999%"))</f>
        <v>-0.19694868238557559</v>
      </c>
      <c r="K121" s="38">
        <f>IF(H121=0, "-", IF((F121-H121)/H121&lt;10, (F121-H121)/H121, "&gt;999%"))</f>
        <v>3.4833659491193734E-2</v>
      </c>
    </row>
    <row r="122" spans="1:11" x14ac:dyDescent="0.2">
      <c r="B122" s="83"/>
      <c r="D122" s="83"/>
      <c r="F122" s="83"/>
      <c r="H122" s="83"/>
    </row>
    <row r="123" spans="1:11" ht="15.75" x14ac:dyDescent="0.25">
      <c r="A123" s="164" t="s">
        <v>116</v>
      </c>
      <c r="B123" s="196" t="s">
        <v>1</v>
      </c>
      <c r="C123" s="200"/>
      <c r="D123" s="200"/>
      <c r="E123" s="197"/>
      <c r="F123" s="196" t="s">
        <v>14</v>
      </c>
      <c r="G123" s="200"/>
      <c r="H123" s="200"/>
      <c r="I123" s="197"/>
      <c r="J123" s="196" t="s">
        <v>15</v>
      </c>
      <c r="K123" s="197"/>
    </row>
    <row r="124" spans="1:11" x14ac:dyDescent="0.2">
      <c r="A124" s="22"/>
      <c r="B124" s="196">
        <f>VALUE(RIGHT($B$2, 4))</f>
        <v>2021</v>
      </c>
      <c r="C124" s="197"/>
      <c r="D124" s="196">
        <f>B124-1</f>
        <v>2020</v>
      </c>
      <c r="E124" s="204"/>
      <c r="F124" s="196">
        <f>B124</f>
        <v>2021</v>
      </c>
      <c r="G124" s="204"/>
      <c r="H124" s="196">
        <f>D124</f>
        <v>2020</v>
      </c>
      <c r="I124" s="204"/>
      <c r="J124" s="140" t="s">
        <v>4</v>
      </c>
      <c r="K124" s="141" t="s">
        <v>2</v>
      </c>
    </row>
    <row r="125" spans="1:11" x14ac:dyDescent="0.2">
      <c r="A125" s="163" t="s">
        <v>143</v>
      </c>
      <c r="B125" s="61" t="s">
        <v>12</v>
      </c>
      <c r="C125" s="62" t="s">
        <v>13</v>
      </c>
      <c r="D125" s="61" t="s">
        <v>12</v>
      </c>
      <c r="E125" s="63" t="s">
        <v>13</v>
      </c>
      <c r="F125" s="62" t="s">
        <v>12</v>
      </c>
      <c r="G125" s="62" t="s">
        <v>13</v>
      </c>
      <c r="H125" s="61" t="s">
        <v>12</v>
      </c>
      <c r="I125" s="63" t="s">
        <v>13</v>
      </c>
      <c r="J125" s="61"/>
      <c r="K125" s="63"/>
    </row>
    <row r="126" spans="1:11" x14ac:dyDescent="0.2">
      <c r="A126" s="7" t="s">
        <v>272</v>
      </c>
      <c r="B126" s="65">
        <v>0</v>
      </c>
      <c r="C126" s="34">
        <f>IF(B130=0, "-", B126/B130)</f>
        <v>0</v>
      </c>
      <c r="D126" s="65">
        <v>3</v>
      </c>
      <c r="E126" s="9">
        <f>IF(D130=0, "-", D126/D130)</f>
        <v>5.0847457627118647E-2</v>
      </c>
      <c r="F126" s="81">
        <v>0</v>
      </c>
      <c r="G126" s="34">
        <f>IF(F130=0, "-", F126/F130)</f>
        <v>0</v>
      </c>
      <c r="H126" s="65">
        <v>31</v>
      </c>
      <c r="I126" s="9">
        <f>IF(H130=0, "-", H126/H130)</f>
        <v>0.13025210084033614</v>
      </c>
      <c r="J126" s="8">
        <f>IF(D126=0, "-", IF((B126-D126)/D126&lt;10, (B126-D126)/D126, "&gt;999%"))</f>
        <v>-1</v>
      </c>
      <c r="K126" s="9">
        <f>IF(H126=0, "-", IF((F126-H126)/H126&lt;10, (F126-H126)/H126, "&gt;999%"))</f>
        <v>-1</v>
      </c>
    </row>
    <row r="127" spans="1:11" x14ac:dyDescent="0.2">
      <c r="A127" s="7" t="s">
        <v>273</v>
      </c>
      <c r="B127" s="65">
        <v>50</v>
      </c>
      <c r="C127" s="34">
        <f>IF(B130=0, "-", B127/B130)</f>
        <v>0.8771929824561403</v>
      </c>
      <c r="D127" s="65">
        <v>54</v>
      </c>
      <c r="E127" s="9">
        <f>IF(D130=0, "-", D127/D130)</f>
        <v>0.9152542372881356</v>
      </c>
      <c r="F127" s="81">
        <v>211</v>
      </c>
      <c r="G127" s="34">
        <f>IF(F130=0, "-", F127/F130)</f>
        <v>0.86122448979591837</v>
      </c>
      <c r="H127" s="65">
        <v>197</v>
      </c>
      <c r="I127" s="9">
        <f>IF(H130=0, "-", H127/H130)</f>
        <v>0.82773109243697474</v>
      </c>
      <c r="J127" s="8">
        <f>IF(D127=0, "-", IF((B127-D127)/D127&lt;10, (B127-D127)/D127, "&gt;999%"))</f>
        <v>-7.407407407407407E-2</v>
      </c>
      <c r="K127" s="9">
        <f>IF(H127=0, "-", IF((F127-H127)/H127&lt;10, (F127-H127)/H127, "&gt;999%"))</f>
        <v>7.1065989847715741E-2</v>
      </c>
    </row>
    <row r="128" spans="1:11" x14ac:dyDescent="0.2">
      <c r="A128" s="7" t="s">
        <v>274</v>
      </c>
      <c r="B128" s="65">
        <v>7</v>
      </c>
      <c r="C128" s="34">
        <f>IF(B130=0, "-", B128/B130)</f>
        <v>0.12280701754385964</v>
      </c>
      <c r="D128" s="65">
        <v>2</v>
      </c>
      <c r="E128" s="9">
        <f>IF(D130=0, "-", D128/D130)</f>
        <v>3.3898305084745763E-2</v>
      </c>
      <c r="F128" s="81">
        <v>34</v>
      </c>
      <c r="G128" s="34">
        <f>IF(F130=0, "-", F128/F130)</f>
        <v>0.13877551020408163</v>
      </c>
      <c r="H128" s="65">
        <v>10</v>
      </c>
      <c r="I128" s="9">
        <f>IF(H130=0, "-", H128/H130)</f>
        <v>4.2016806722689079E-2</v>
      </c>
      <c r="J128" s="8">
        <f>IF(D128=0, "-", IF((B128-D128)/D128&lt;10, (B128-D128)/D128, "&gt;999%"))</f>
        <v>2.5</v>
      </c>
      <c r="K128" s="9">
        <f>IF(H128=0, "-", IF((F128-H128)/H128&lt;10, (F128-H128)/H128, "&gt;999%"))</f>
        <v>2.4</v>
      </c>
    </row>
    <row r="129" spans="1:11" x14ac:dyDescent="0.2">
      <c r="A129" s="2"/>
      <c r="B129" s="68"/>
      <c r="C129" s="33"/>
      <c r="D129" s="68"/>
      <c r="E129" s="6"/>
      <c r="F129" s="82"/>
      <c r="G129" s="33"/>
      <c r="H129" s="68"/>
      <c r="I129" s="6"/>
      <c r="J129" s="5"/>
      <c r="K129" s="6"/>
    </row>
    <row r="130" spans="1:11" s="43" customFormat="1" x14ac:dyDescent="0.2">
      <c r="A130" s="162" t="s">
        <v>595</v>
      </c>
      <c r="B130" s="71">
        <f>SUM(B126:B129)</f>
        <v>57</v>
      </c>
      <c r="C130" s="40">
        <f>B130/25321</f>
        <v>2.2510959282808734E-3</v>
      </c>
      <c r="D130" s="71">
        <f>SUM(D126:D129)</f>
        <v>59</v>
      </c>
      <c r="E130" s="41">
        <f>D130/24634</f>
        <v>2.3950637330518794E-3</v>
      </c>
      <c r="F130" s="77">
        <f>SUM(F126:F129)</f>
        <v>245</v>
      </c>
      <c r="G130" s="42">
        <f>F130/122849</f>
        <v>1.9943182280686045E-3</v>
      </c>
      <c r="H130" s="71">
        <f>SUM(H126:H129)</f>
        <v>238</v>
      </c>
      <c r="I130" s="41">
        <f>H130/91758</f>
        <v>2.5937792889993245E-3</v>
      </c>
      <c r="J130" s="37">
        <f>IF(D130=0, "-", IF((B130-D130)/D130&lt;10, (B130-D130)/D130, "&gt;999%"))</f>
        <v>-3.3898305084745763E-2</v>
      </c>
      <c r="K130" s="38">
        <f>IF(H130=0, "-", IF((F130-H130)/H130&lt;10, (F130-H130)/H130, "&gt;999%"))</f>
        <v>2.9411764705882353E-2</v>
      </c>
    </row>
    <row r="131" spans="1:11" x14ac:dyDescent="0.2">
      <c r="B131" s="83"/>
      <c r="D131" s="83"/>
      <c r="F131" s="83"/>
      <c r="H131" s="83"/>
    </row>
    <row r="132" spans="1:11" x14ac:dyDescent="0.2">
      <c r="A132" s="163" t="s">
        <v>144</v>
      </c>
      <c r="B132" s="61" t="s">
        <v>12</v>
      </c>
      <c r="C132" s="62" t="s">
        <v>13</v>
      </c>
      <c r="D132" s="61" t="s">
        <v>12</v>
      </c>
      <c r="E132" s="63" t="s">
        <v>13</v>
      </c>
      <c r="F132" s="62" t="s">
        <v>12</v>
      </c>
      <c r="G132" s="62" t="s">
        <v>13</v>
      </c>
      <c r="H132" s="61" t="s">
        <v>12</v>
      </c>
      <c r="I132" s="63" t="s">
        <v>13</v>
      </c>
      <c r="J132" s="61"/>
      <c r="K132" s="63"/>
    </row>
    <row r="133" spans="1:11" x14ac:dyDescent="0.2">
      <c r="A133" s="7" t="s">
        <v>275</v>
      </c>
      <c r="B133" s="65">
        <v>8</v>
      </c>
      <c r="C133" s="34">
        <f>IF(B145=0, "-", B133/B145)</f>
        <v>0.21621621621621623</v>
      </c>
      <c r="D133" s="65">
        <v>4</v>
      </c>
      <c r="E133" s="9">
        <f>IF(D145=0, "-", D133/D145)</f>
        <v>6.25E-2</v>
      </c>
      <c r="F133" s="81">
        <v>25</v>
      </c>
      <c r="G133" s="34">
        <f>IF(F145=0, "-", F133/F145)</f>
        <v>0.12135922330097088</v>
      </c>
      <c r="H133" s="65">
        <v>9</v>
      </c>
      <c r="I133" s="9">
        <f>IF(H145=0, "-", H133/H145)</f>
        <v>7.4999999999999997E-2</v>
      </c>
      <c r="J133" s="8">
        <f t="shared" ref="J133:J143" si="10">IF(D133=0, "-", IF((B133-D133)/D133&lt;10, (B133-D133)/D133, "&gt;999%"))</f>
        <v>1</v>
      </c>
      <c r="K133" s="9">
        <f t="shared" ref="K133:K143" si="11">IF(H133=0, "-", IF((F133-H133)/H133&lt;10, (F133-H133)/H133, "&gt;999%"))</f>
        <v>1.7777777777777777</v>
      </c>
    </row>
    <row r="134" spans="1:11" x14ac:dyDescent="0.2">
      <c r="A134" s="7" t="s">
        <v>276</v>
      </c>
      <c r="B134" s="65">
        <v>2</v>
      </c>
      <c r="C134" s="34">
        <f>IF(B145=0, "-", B134/B145)</f>
        <v>5.4054054054054057E-2</v>
      </c>
      <c r="D134" s="65">
        <v>2</v>
      </c>
      <c r="E134" s="9">
        <f>IF(D145=0, "-", D134/D145)</f>
        <v>3.125E-2</v>
      </c>
      <c r="F134" s="81">
        <v>8</v>
      </c>
      <c r="G134" s="34">
        <f>IF(F145=0, "-", F134/F145)</f>
        <v>3.8834951456310676E-2</v>
      </c>
      <c r="H134" s="65">
        <v>5</v>
      </c>
      <c r="I134" s="9">
        <f>IF(H145=0, "-", H134/H145)</f>
        <v>4.1666666666666664E-2</v>
      </c>
      <c r="J134" s="8">
        <f t="shared" si="10"/>
        <v>0</v>
      </c>
      <c r="K134" s="9">
        <f t="shared" si="11"/>
        <v>0.6</v>
      </c>
    </row>
    <row r="135" spans="1:11" x14ac:dyDescent="0.2">
      <c r="A135" s="7" t="s">
        <v>277</v>
      </c>
      <c r="B135" s="65">
        <v>11</v>
      </c>
      <c r="C135" s="34">
        <f>IF(B145=0, "-", B135/B145)</f>
        <v>0.29729729729729731</v>
      </c>
      <c r="D135" s="65">
        <v>26</v>
      </c>
      <c r="E135" s="9">
        <f>IF(D145=0, "-", D135/D145)</f>
        <v>0.40625</v>
      </c>
      <c r="F135" s="81">
        <v>26</v>
      </c>
      <c r="G135" s="34">
        <f>IF(F145=0, "-", F135/F145)</f>
        <v>0.12621359223300971</v>
      </c>
      <c r="H135" s="65">
        <v>40</v>
      </c>
      <c r="I135" s="9">
        <f>IF(H145=0, "-", H135/H145)</f>
        <v>0.33333333333333331</v>
      </c>
      <c r="J135" s="8">
        <f t="shared" si="10"/>
        <v>-0.57692307692307687</v>
      </c>
      <c r="K135" s="9">
        <f t="shared" si="11"/>
        <v>-0.35</v>
      </c>
    </row>
    <row r="136" spans="1:11" x14ac:dyDescent="0.2">
      <c r="A136" s="7" t="s">
        <v>278</v>
      </c>
      <c r="B136" s="65">
        <v>0</v>
      </c>
      <c r="C136" s="34">
        <f>IF(B145=0, "-", B136/B145)</f>
        <v>0</v>
      </c>
      <c r="D136" s="65">
        <v>0</v>
      </c>
      <c r="E136" s="9">
        <f>IF(D145=0, "-", D136/D145)</f>
        <v>0</v>
      </c>
      <c r="F136" s="81">
        <v>3</v>
      </c>
      <c r="G136" s="34">
        <f>IF(F145=0, "-", F136/F145)</f>
        <v>1.4563106796116505E-2</v>
      </c>
      <c r="H136" s="65">
        <v>0</v>
      </c>
      <c r="I136" s="9">
        <f>IF(H145=0, "-", H136/H145)</f>
        <v>0</v>
      </c>
      <c r="J136" s="8" t="str">
        <f t="shared" si="10"/>
        <v>-</v>
      </c>
      <c r="K136" s="9" t="str">
        <f t="shared" si="11"/>
        <v>-</v>
      </c>
    </row>
    <row r="137" spans="1:11" x14ac:dyDescent="0.2">
      <c r="A137" s="7" t="s">
        <v>279</v>
      </c>
      <c r="B137" s="65">
        <v>1</v>
      </c>
      <c r="C137" s="34">
        <f>IF(B145=0, "-", B137/B145)</f>
        <v>2.7027027027027029E-2</v>
      </c>
      <c r="D137" s="65">
        <v>0</v>
      </c>
      <c r="E137" s="9">
        <f>IF(D145=0, "-", D137/D145)</f>
        <v>0</v>
      </c>
      <c r="F137" s="81">
        <v>4</v>
      </c>
      <c r="G137" s="34">
        <f>IF(F145=0, "-", F137/F145)</f>
        <v>1.9417475728155338E-2</v>
      </c>
      <c r="H137" s="65">
        <v>1</v>
      </c>
      <c r="I137" s="9">
        <f>IF(H145=0, "-", H137/H145)</f>
        <v>8.3333333333333332E-3</v>
      </c>
      <c r="J137" s="8" t="str">
        <f t="shared" si="10"/>
        <v>-</v>
      </c>
      <c r="K137" s="9">
        <f t="shared" si="11"/>
        <v>3</v>
      </c>
    </row>
    <row r="138" spans="1:11" x14ac:dyDescent="0.2">
      <c r="A138" s="7" t="s">
        <v>280</v>
      </c>
      <c r="B138" s="65">
        <v>0</v>
      </c>
      <c r="C138" s="34">
        <f>IF(B145=0, "-", B138/B145)</f>
        <v>0</v>
      </c>
      <c r="D138" s="65">
        <v>0</v>
      </c>
      <c r="E138" s="9">
        <f>IF(D145=0, "-", D138/D145)</f>
        <v>0</v>
      </c>
      <c r="F138" s="81">
        <v>0</v>
      </c>
      <c r="G138" s="34">
        <f>IF(F145=0, "-", F138/F145)</f>
        <v>0</v>
      </c>
      <c r="H138" s="65">
        <v>1</v>
      </c>
      <c r="I138" s="9">
        <f>IF(H145=0, "-", H138/H145)</f>
        <v>8.3333333333333332E-3</v>
      </c>
      <c r="J138" s="8" t="str">
        <f t="shared" si="10"/>
        <v>-</v>
      </c>
      <c r="K138" s="9">
        <f t="shared" si="11"/>
        <v>-1</v>
      </c>
    </row>
    <row r="139" spans="1:11" x14ac:dyDescent="0.2">
      <c r="A139" s="7" t="s">
        <v>281</v>
      </c>
      <c r="B139" s="65">
        <v>2</v>
      </c>
      <c r="C139" s="34">
        <f>IF(B145=0, "-", B139/B145)</f>
        <v>5.4054054054054057E-2</v>
      </c>
      <c r="D139" s="65">
        <v>2</v>
      </c>
      <c r="E139" s="9">
        <f>IF(D145=0, "-", D139/D145)</f>
        <v>3.125E-2</v>
      </c>
      <c r="F139" s="81">
        <v>13</v>
      </c>
      <c r="G139" s="34">
        <f>IF(F145=0, "-", F139/F145)</f>
        <v>6.3106796116504854E-2</v>
      </c>
      <c r="H139" s="65">
        <v>6</v>
      </c>
      <c r="I139" s="9">
        <f>IF(H145=0, "-", H139/H145)</f>
        <v>0.05</v>
      </c>
      <c r="J139" s="8">
        <f t="shared" si="10"/>
        <v>0</v>
      </c>
      <c r="K139" s="9">
        <f t="shared" si="11"/>
        <v>1.1666666666666667</v>
      </c>
    </row>
    <row r="140" spans="1:11" x14ac:dyDescent="0.2">
      <c r="A140" s="7" t="s">
        <v>282</v>
      </c>
      <c r="B140" s="65">
        <v>0</v>
      </c>
      <c r="C140" s="34">
        <f>IF(B145=0, "-", B140/B145)</f>
        <v>0</v>
      </c>
      <c r="D140" s="65">
        <v>2</v>
      </c>
      <c r="E140" s="9">
        <f>IF(D145=0, "-", D140/D145)</f>
        <v>3.125E-2</v>
      </c>
      <c r="F140" s="81">
        <v>0</v>
      </c>
      <c r="G140" s="34">
        <f>IF(F145=0, "-", F140/F145)</f>
        <v>0</v>
      </c>
      <c r="H140" s="65">
        <v>5</v>
      </c>
      <c r="I140" s="9">
        <f>IF(H145=0, "-", H140/H145)</f>
        <v>4.1666666666666664E-2</v>
      </c>
      <c r="J140" s="8">
        <f t="shared" si="10"/>
        <v>-1</v>
      </c>
      <c r="K140" s="9">
        <f t="shared" si="11"/>
        <v>-1</v>
      </c>
    </row>
    <row r="141" spans="1:11" x14ac:dyDescent="0.2">
      <c r="A141" s="7" t="s">
        <v>283</v>
      </c>
      <c r="B141" s="65">
        <v>7</v>
      </c>
      <c r="C141" s="34">
        <f>IF(B145=0, "-", B141/B145)</f>
        <v>0.1891891891891892</v>
      </c>
      <c r="D141" s="65">
        <v>26</v>
      </c>
      <c r="E141" s="9">
        <f>IF(D145=0, "-", D141/D145)</f>
        <v>0.40625</v>
      </c>
      <c r="F141" s="81">
        <v>75</v>
      </c>
      <c r="G141" s="34">
        <f>IF(F145=0, "-", F141/F145)</f>
        <v>0.36407766990291263</v>
      </c>
      <c r="H141" s="65">
        <v>46</v>
      </c>
      <c r="I141" s="9">
        <f>IF(H145=0, "-", H141/H145)</f>
        <v>0.38333333333333336</v>
      </c>
      <c r="J141" s="8">
        <f t="shared" si="10"/>
        <v>-0.73076923076923073</v>
      </c>
      <c r="K141" s="9">
        <f t="shared" si="11"/>
        <v>0.63043478260869568</v>
      </c>
    </row>
    <row r="142" spans="1:11" x14ac:dyDescent="0.2">
      <c r="A142" s="7" t="s">
        <v>284</v>
      </c>
      <c r="B142" s="65">
        <v>6</v>
      </c>
      <c r="C142" s="34">
        <f>IF(B145=0, "-", B142/B145)</f>
        <v>0.16216216216216217</v>
      </c>
      <c r="D142" s="65">
        <v>0</v>
      </c>
      <c r="E142" s="9">
        <f>IF(D145=0, "-", D142/D145)</f>
        <v>0</v>
      </c>
      <c r="F142" s="81">
        <v>52</v>
      </c>
      <c r="G142" s="34">
        <f>IF(F145=0, "-", F142/F145)</f>
        <v>0.25242718446601942</v>
      </c>
      <c r="H142" s="65">
        <v>0</v>
      </c>
      <c r="I142" s="9">
        <f>IF(H145=0, "-", H142/H145)</f>
        <v>0</v>
      </c>
      <c r="J142" s="8" t="str">
        <f t="shared" si="10"/>
        <v>-</v>
      </c>
      <c r="K142" s="9" t="str">
        <f t="shared" si="11"/>
        <v>-</v>
      </c>
    </row>
    <row r="143" spans="1:11" x14ac:dyDescent="0.2">
      <c r="A143" s="7" t="s">
        <v>285</v>
      </c>
      <c r="B143" s="65">
        <v>0</v>
      </c>
      <c r="C143" s="34">
        <f>IF(B145=0, "-", B143/B145)</f>
        <v>0</v>
      </c>
      <c r="D143" s="65">
        <v>2</v>
      </c>
      <c r="E143" s="9">
        <f>IF(D145=0, "-", D143/D145)</f>
        <v>3.125E-2</v>
      </c>
      <c r="F143" s="81">
        <v>0</v>
      </c>
      <c r="G143" s="34">
        <f>IF(F145=0, "-", F143/F145)</f>
        <v>0</v>
      </c>
      <c r="H143" s="65">
        <v>7</v>
      </c>
      <c r="I143" s="9">
        <f>IF(H145=0, "-", H143/H145)</f>
        <v>5.8333333333333334E-2</v>
      </c>
      <c r="J143" s="8">
        <f t="shared" si="10"/>
        <v>-1</v>
      </c>
      <c r="K143" s="9">
        <f t="shared" si="11"/>
        <v>-1</v>
      </c>
    </row>
    <row r="144" spans="1:11" x14ac:dyDescent="0.2">
      <c r="A144" s="2"/>
      <c r="B144" s="68"/>
      <c r="C144" s="33"/>
      <c r="D144" s="68"/>
      <c r="E144" s="6"/>
      <c r="F144" s="82"/>
      <c r="G144" s="33"/>
      <c r="H144" s="68"/>
      <c r="I144" s="6"/>
      <c r="J144" s="5"/>
      <c r="K144" s="6"/>
    </row>
    <row r="145" spans="1:11" s="43" customFormat="1" x14ac:dyDescent="0.2">
      <c r="A145" s="162" t="s">
        <v>594</v>
      </c>
      <c r="B145" s="71">
        <f>SUM(B133:B144)</f>
        <v>37</v>
      </c>
      <c r="C145" s="40">
        <f>B145/25321</f>
        <v>1.4612377078314443E-3</v>
      </c>
      <c r="D145" s="71">
        <f>SUM(D133:D144)</f>
        <v>64</v>
      </c>
      <c r="E145" s="41">
        <f>D145/24634</f>
        <v>2.5980352358528861E-3</v>
      </c>
      <c r="F145" s="77">
        <f>SUM(F133:F144)</f>
        <v>206</v>
      </c>
      <c r="G145" s="42">
        <f>F145/122849</f>
        <v>1.6768553264576839E-3</v>
      </c>
      <c r="H145" s="71">
        <f>SUM(H133:H144)</f>
        <v>120</v>
      </c>
      <c r="I145" s="41">
        <f>H145/91758</f>
        <v>1.307787876806382E-3</v>
      </c>
      <c r="J145" s="37">
        <f>IF(D145=0, "-", IF((B145-D145)/D145&lt;10, (B145-D145)/D145, "&gt;999%"))</f>
        <v>-0.421875</v>
      </c>
      <c r="K145" s="38">
        <f>IF(H145=0, "-", IF((F145-H145)/H145&lt;10, (F145-H145)/H145, "&gt;999%"))</f>
        <v>0.71666666666666667</v>
      </c>
    </row>
    <row r="146" spans="1:11" x14ac:dyDescent="0.2">
      <c r="B146" s="83"/>
      <c r="D146" s="83"/>
      <c r="F146" s="83"/>
      <c r="H146" s="83"/>
    </row>
    <row r="147" spans="1:11" s="43" customFormat="1" x14ac:dyDescent="0.2">
      <c r="A147" s="162" t="s">
        <v>593</v>
      </c>
      <c r="B147" s="71">
        <v>94</v>
      </c>
      <c r="C147" s="40">
        <f>B147/25321</f>
        <v>3.7123336361123177E-3</v>
      </c>
      <c r="D147" s="71">
        <v>123</v>
      </c>
      <c r="E147" s="41">
        <f>D147/24634</f>
        <v>4.9930989689047659E-3</v>
      </c>
      <c r="F147" s="77">
        <v>451</v>
      </c>
      <c r="G147" s="42">
        <f>F147/122849</f>
        <v>3.6711735545262884E-3</v>
      </c>
      <c r="H147" s="71">
        <v>358</v>
      </c>
      <c r="I147" s="41">
        <f>H147/91758</f>
        <v>3.9015671658057063E-3</v>
      </c>
      <c r="J147" s="37">
        <f>IF(D147=0, "-", IF((B147-D147)/D147&lt;10, (B147-D147)/D147, "&gt;999%"))</f>
        <v>-0.23577235772357724</v>
      </c>
      <c r="K147" s="38">
        <f>IF(H147=0, "-", IF((F147-H147)/H147&lt;10, (F147-H147)/H147, "&gt;999%"))</f>
        <v>0.25977653631284914</v>
      </c>
    </row>
    <row r="148" spans="1:11" x14ac:dyDescent="0.2">
      <c r="B148" s="83"/>
      <c r="D148" s="83"/>
      <c r="F148" s="83"/>
      <c r="H148" s="83"/>
    </row>
    <row r="149" spans="1:11" ht="15.75" x14ac:dyDescent="0.25">
      <c r="A149" s="164" t="s">
        <v>117</v>
      </c>
      <c r="B149" s="196" t="s">
        <v>1</v>
      </c>
      <c r="C149" s="200"/>
      <c r="D149" s="200"/>
      <c r="E149" s="197"/>
      <c r="F149" s="196" t="s">
        <v>14</v>
      </c>
      <c r="G149" s="200"/>
      <c r="H149" s="200"/>
      <c r="I149" s="197"/>
      <c r="J149" s="196" t="s">
        <v>15</v>
      </c>
      <c r="K149" s="197"/>
    </row>
    <row r="150" spans="1:11" x14ac:dyDescent="0.2">
      <c r="A150" s="22"/>
      <c r="B150" s="196">
        <f>VALUE(RIGHT($B$2, 4))</f>
        <v>2021</v>
      </c>
      <c r="C150" s="197"/>
      <c r="D150" s="196">
        <f>B150-1</f>
        <v>2020</v>
      </c>
      <c r="E150" s="204"/>
      <c r="F150" s="196">
        <f>B150</f>
        <v>2021</v>
      </c>
      <c r="G150" s="204"/>
      <c r="H150" s="196">
        <f>D150</f>
        <v>2020</v>
      </c>
      <c r="I150" s="204"/>
      <c r="J150" s="140" t="s">
        <v>4</v>
      </c>
      <c r="K150" s="141" t="s">
        <v>2</v>
      </c>
    </row>
    <row r="151" spans="1:11" x14ac:dyDescent="0.2">
      <c r="A151" s="163" t="s">
        <v>145</v>
      </c>
      <c r="B151" s="61" t="s">
        <v>12</v>
      </c>
      <c r="C151" s="62" t="s">
        <v>13</v>
      </c>
      <c r="D151" s="61" t="s">
        <v>12</v>
      </c>
      <c r="E151" s="63" t="s">
        <v>13</v>
      </c>
      <c r="F151" s="62" t="s">
        <v>12</v>
      </c>
      <c r="G151" s="62" t="s">
        <v>13</v>
      </c>
      <c r="H151" s="61" t="s">
        <v>12</v>
      </c>
      <c r="I151" s="63" t="s">
        <v>13</v>
      </c>
      <c r="J151" s="61"/>
      <c r="K151" s="63"/>
    </row>
    <row r="152" spans="1:11" x14ac:dyDescent="0.2">
      <c r="A152" s="7" t="s">
        <v>286</v>
      </c>
      <c r="B152" s="65">
        <v>0</v>
      </c>
      <c r="C152" s="34" t="str">
        <f>IF(B154=0, "-", B152/B154)</f>
        <v>-</v>
      </c>
      <c r="D152" s="65">
        <v>6</v>
      </c>
      <c r="E152" s="9">
        <f>IF(D154=0, "-", D152/D154)</f>
        <v>1</v>
      </c>
      <c r="F152" s="81">
        <v>7</v>
      </c>
      <c r="G152" s="34">
        <f>IF(F154=0, "-", F152/F154)</f>
        <v>1</v>
      </c>
      <c r="H152" s="65">
        <v>18</v>
      </c>
      <c r="I152" s="9">
        <f>IF(H154=0, "-", H152/H154)</f>
        <v>1</v>
      </c>
      <c r="J152" s="8">
        <f>IF(D152=0, "-", IF((B152-D152)/D152&lt;10, (B152-D152)/D152, "&gt;999%"))</f>
        <v>-1</v>
      </c>
      <c r="K152" s="9">
        <f>IF(H152=0, "-", IF((F152-H152)/H152&lt;10, (F152-H152)/H152, "&gt;999%"))</f>
        <v>-0.61111111111111116</v>
      </c>
    </row>
    <row r="153" spans="1:11" x14ac:dyDescent="0.2">
      <c r="A153" s="2"/>
      <c r="B153" s="68"/>
      <c r="C153" s="33"/>
      <c r="D153" s="68"/>
      <c r="E153" s="6"/>
      <c r="F153" s="82"/>
      <c r="G153" s="33"/>
      <c r="H153" s="68"/>
      <c r="I153" s="6"/>
      <c r="J153" s="5"/>
      <c r="K153" s="6"/>
    </row>
    <row r="154" spans="1:11" s="43" customFormat="1" x14ac:dyDescent="0.2">
      <c r="A154" s="162" t="s">
        <v>592</v>
      </c>
      <c r="B154" s="71">
        <f>SUM(B152:B153)</f>
        <v>0</v>
      </c>
      <c r="C154" s="40">
        <f>B154/25321</f>
        <v>0</v>
      </c>
      <c r="D154" s="71">
        <f>SUM(D152:D153)</f>
        <v>6</v>
      </c>
      <c r="E154" s="41">
        <f>D154/24634</f>
        <v>2.435658033612081E-4</v>
      </c>
      <c r="F154" s="77">
        <f>SUM(F152:F153)</f>
        <v>7</v>
      </c>
      <c r="G154" s="42">
        <f>F154/122849</f>
        <v>5.6980520801960131E-5</v>
      </c>
      <c r="H154" s="71">
        <f>SUM(H152:H153)</f>
        <v>18</v>
      </c>
      <c r="I154" s="41">
        <f>H154/91758</f>
        <v>1.9616818152095729E-4</v>
      </c>
      <c r="J154" s="37">
        <f>IF(D154=0, "-", IF((B154-D154)/D154&lt;10, (B154-D154)/D154, "&gt;999%"))</f>
        <v>-1</v>
      </c>
      <c r="K154" s="38">
        <f>IF(H154=0, "-", IF((F154-H154)/H154&lt;10, (F154-H154)/H154, "&gt;999%"))</f>
        <v>-0.61111111111111116</v>
      </c>
    </row>
    <row r="155" spans="1:11" x14ac:dyDescent="0.2">
      <c r="B155" s="83"/>
      <c r="D155" s="83"/>
      <c r="F155" s="83"/>
      <c r="H155" s="83"/>
    </row>
    <row r="156" spans="1:11" x14ac:dyDescent="0.2">
      <c r="A156" s="163" t="s">
        <v>146</v>
      </c>
      <c r="B156" s="61" t="s">
        <v>12</v>
      </c>
      <c r="C156" s="62" t="s">
        <v>13</v>
      </c>
      <c r="D156" s="61" t="s">
        <v>12</v>
      </c>
      <c r="E156" s="63" t="s">
        <v>13</v>
      </c>
      <c r="F156" s="62" t="s">
        <v>12</v>
      </c>
      <c r="G156" s="62" t="s">
        <v>13</v>
      </c>
      <c r="H156" s="61" t="s">
        <v>12</v>
      </c>
      <c r="I156" s="63" t="s">
        <v>13</v>
      </c>
      <c r="J156" s="61"/>
      <c r="K156" s="63"/>
    </row>
    <row r="157" spans="1:11" x14ac:dyDescent="0.2">
      <c r="A157" s="7" t="s">
        <v>287</v>
      </c>
      <c r="B157" s="65">
        <v>1</v>
      </c>
      <c r="C157" s="34">
        <f>IF(B170=0, "-", B157/B170)</f>
        <v>6.25E-2</v>
      </c>
      <c r="D157" s="65">
        <v>0</v>
      </c>
      <c r="E157" s="9">
        <f>IF(D170=0, "-", D157/D170)</f>
        <v>0</v>
      </c>
      <c r="F157" s="81">
        <v>2</v>
      </c>
      <c r="G157" s="34">
        <f>IF(F170=0, "-", F157/F170)</f>
        <v>4.0816326530612242E-2</v>
      </c>
      <c r="H157" s="65">
        <v>1</v>
      </c>
      <c r="I157" s="9">
        <f>IF(H170=0, "-", H157/H170)</f>
        <v>2.0408163265306121E-2</v>
      </c>
      <c r="J157" s="8" t="str">
        <f t="shared" ref="J157:J168" si="12">IF(D157=0, "-", IF((B157-D157)/D157&lt;10, (B157-D157)/D157, "&gt;999%"))</f>
        <v>-</v>
      </c>
      <c r="K157" s="9">
        <f t="shared" ref="K157:K168" si="13">IF(H157=0, "-", IF((F157-H157)/H157&lt;10, (F157-H157)/H157, "&gt;999%"))</f>
        <v>1</v>
      </c>
    </row>
    <row r="158" spans="1:11" x14ac:dyDescent="0.2">
      <c r="A158" s="7" t="s">
        <v>288</v>
      </c>
      <c r="B158" s="65">
        <v>1</v>
      </c>
      <c r="C158" s="34">
        <f>IF(B170=0, "-", B158/B170)</f>
        <v>6.25E-2</v>
      </c>
      <c r="D158" s="65">
        <v>2</v>
      </c>
      <c r="E158" s="9">
        <f>IF(D170=0, "-", D158/D170)</f>
        <v>0.16666666666666666</v>
      </c>
      <c r="F158" s="81">
        <v>5</v>
      </c>
      <c r="G158" s="34">
        <f>IF(F170=0, "-", F158/F170)</f>
        <v>0.10204081632653061</v>
      </c>
      <c r="H158" s="65">
        <v>3</v>
      </c>
      <c r="I158" s="9">
        <f>IF(H170=0, "-", H158/H170)</f>
        <v>6.1224489795918366E-2</v>
      </c>
      <c r="J158" s="8">
        <f t="shared" si="12"/>
        <v>-0.5</v>
      </c>
      <c r="K158" s="9">
        <f t="shared" si="13"/>
        <v>0.66666666666666663</v>
      </c>
    </row>
    <row r="159" spans="1:11" x14ac:dyDescent="0.2">
      <c r="A159" s="7" t="s">
        <v>289</v>
      </c>
      <c r="B159" s="65">
        <v>7</v>
      </c>
      <c r="C159" s="34">
        <f>IF(B170=0, "-", B159/B170)</f>
        <v>0.4375</v>
      </c>
      <c r="D159" s="65">
        <v>0</v>
      </c>
      <c r="E159" s="9">
        <f>IF(D170=0, "-", D159/D170)</f>
        <v>0</v>
      </c>
      <c r="F159" s="81">
        <v>7</v>
      </c>
      <c r="G159" s="34">
        <f>IF(F170=0, "-", F159/F170)</f>
        <v>0.14285714285714285</v>
      </c>
      <c r="H159" s="65">
        <v>5</v>
      </c>
      <c r="I159" s="9">
        <f>IF(H170=0, "-", H159/H170)</f>
        <v>0.10204081632653061</v>
      </c>
      <c r="J159" s="8" t="str">
        <f t="shared" si="12"/>
        <v>-</v>
      </c>
      <c r="K159" s="9">
        <f t="shared" si="13"/>
        <v>0.4</v>
      </c>
    </row>
    <row r="160" spans="1:11" x14ac:dyDescent="0.2">
      <c r="A160" s="7" t="s">
        <v>290</v>
      </c>
      <c r="B160" s="65">
        <v>0</v>
      </c>
      <c r="C160" s="34">
        <f>IF(B170=0, "-", B160/B170)</f>
        <v>0</v>
      </c>
      <c r="D160" s="65">
        <v>1</v>
      </c>
      <c r="E160" s="9">
        <f>IF(D170=0, "-", D160/D170)</f>
        <v>8.3333333333333329E-2</v>
      </c>
      <c r="F160" s="81">
        <v>6</v>
      </c>
      <c r="G160" s="34">
        <f>IF(F170=0, "-", F160/F170)</f>
        <v>0.12244897959183673</v>
      </c>
      <c r="H160" s="65">
        <v>5</v>
      </c>
      <c r="I160" s="9">
        <f>IF(H170=0, "-", H160/H170)</f>
        <v>0.10204081632653061</v>
      </c>
      <c r="J160" s="8">
        <f t="shared" si="12"/>
        <v>-1</v>
      </c>
      <c r="K160" s="9">
        <f t="shared" si="13"/>
        <v>0.2</v>
      </c>
    </row>
    <row r="161" spans="1:11" x14ac:dyDescent="0.2">
      <c r="A161" s="7" t="s">
        <v>291</v>
      </c>
      <c r="B161" s="65">
        <v>0</v>
      </c>
      <c r="C161" s="34">
        <f>IF(B170=0, "-", B161/B170)</f>
        <v>0</v>
      </c>
      <c r="D161" s="65">
        <v>2</v>
      </c>
      <c r="E161" s="9">
        <f>IF(D170=0, "-", D161/D170)</f>
        <v>0.16666666666666666</v>
      </c>
      <c r="F161" s="81">
        <v>0</v>
      </c>
      <c r="G161" s="34">
        <f>IF(F170=0, "-", F161/F170)</f>
        <v>0</v>
      </c>
      <c r="H161" s="65">
        <v>11</v>
      </c>
      <c r="I161" s="9">
        <f>IF(H170=0, "-", H161/H170)</f>
        <v>0.22448979591836735</v>
      </c>
      <c r="J161" s="8">
        <f t="shared" si="12"/>
        <v>-1</v>
      </c>
      <c r="K161" s="9">
        <f t="shared" si="13"/>
        <v>-1</v>
      </c>
    </row>
    <row r="162" spans="1:11" x14ac:dyDescent="0.2">
      <c r="A162" s="7" t="s">
        <v>292</v>
      </c>
      <c r="B162" s="65">
        <v>0</v>
      </c>
      <c r="C162" s="34">
        <f>IF(B170=0, "-", B162/B170)</f>
        <v>0</v>
      </c>
      <c r="D162" s="65">
        <v>0</v>
      </c>
      <c r="E162" s="9">
        <f>IF(D170=0, "-", D162/D170)</f>
        <v>0</v>
      </c>
      <c r="F162" s="81">
        <v>0</v>
      </c>
      <c r="G162" s="34">
        <f>IF(F170=0, "-", F162/F170)</f>
        <v>0</v>
      </c>
      <c r="H162" s="65">
        <v>1</v>
      </c>
      <c r="I162" s="9">
        <f>IF(H170=0, "-", H162/H170)</f>
        <v>2.0408163265306121E-2</v>
      </c>
      <c r="J162" s="8" t="str">
        <f t="shared" si="12"/>
        <v>-</v>
      </c>
      <c r="K162" s="9">
        <f t="shared" si="13"/>
        <v>-1</v>
      </c>
    </row>
    <row r="163" spans="1:11" x14ac:dyDescent="0.2">
      <c r="A163" s="7" t="s">
        <v>293</v>
      </c>
      <c r="B163" s="65">
        <v>0</v>
      </c>
      <c r="C163" s="34">
        <f>IF(B170=0, "-", B163/B170)</f>
        <v>0</v>
      </c>
      <c r="D163" s="65">
        <v>0</v>
      </c>
      <c r="E163" s="9">
        <f>IF(D170=0, "-", D163/D170)</f>
        <v>0</v>
      </c>
      <c r="F163" s="81">
        <v>2</v>
      </c>
      <c r="G163" s="34">
        <f>IF(F170=0, "-", F163/F170)</f>
        <v>4.0816326530612242E-2</v>
      </c>
      <c r="H163" s="65">
        <v>1</v>
      </c>
      <c r="I163" s="9">
        <f>IF(H170=0, "-", H163/H170)</f>
        <v>2.0408163265306121E-2</v>
      </c>
      <c r="J163" s="8" t="str">
        <f t="shared" si="12"/>
        <v>-</v>
      </c>
      <c r="K163" s="9">
        <f t="shared" si="13"/>
        <v>1</v>
      </c>
    </row>
    <row r="164" spans="1:11" x14ac:dyDescent="0.2">
      <c r="A164" s="7" t="s">
        <v>294</v>
      </c>
      <c r="B164" s="65">
        <v>0</v>
      </c>
      <c r="C164" s="34">
        <f>IF(B170=0, "-", B164/B170)</f>
        <v>0</v>
      </c>
      <c r="D164" s="65">
        <v>0</v>
      </c>
      <c r="E164" s="9">
        <f>IF(D170=0, "-", D164/D170)</f>
        <v>0</v>
      </c>
      <c r="F164" s="81">
        <v>1</v>
      </c>
      <c r="G164" s="34">
        <f>IF(F170=0, "-", F164/F170)</f>
        <v>2.0408163265306121E-2</v>
      </c>
      <c r="H164" s="65">
        <v>1</v>
      </c>
      <c r="I164" s="9">
        <f>IF(H170=0, "-", H164/H170)</f>
        <v>2.0408163265306121E-2</v>
      </c>
      <c r="J164" s="8" t="str">
        <f t="shared" si="12"/>
        <v>-</v>
      </c>
      <c r="K164" s="9">
        <f t="shared" si="13"/>
        <v>0</v>
      </c>
    </row>
    <row r="165" spans="1:11" x14ac:dyDescent="0.2">
      <c r="A165" s="7" t="s">
        <v>295</v>
      </c>
      <c r="B165" s="65">
        <v>0</v>
      </c>
      <c r="C165" s="34">
        <f>IF(B170=0, "-", B165/B170)</f>
        <v>0</v>
      </c>
      <c r="D165" s="65">
        <v>3</v>
      </c>
      <c r="E165" s="9">
        <f>IF(D170=0, "-", D165/D170)</f>
        <v>0.25</v>
      </c>
      <c r="F165" s="81">
        <v>1</v>
      </c>
      <c r="G165" s="34">
        <f>IF(F170=0, "-", F165/F170)</f>
        <v>2.0408163265306121E-2</v>
      </c>
      <c r="H165" s="65">
        <v>8</v>
      </c>
      <c r="I165" s="9">
        <f>IF(H170=0, "-", H165/H170)</f>
        <v>0.16326530612244897</v>
      </c>
      <c r="J165" s="8">
        <f t="shared" si="12"/>
        <v>-1</v>
      </c>
      <c r="K165" s="9">
        <f t="shared" si="13"/>
        <v>-0.875</v>
      </c>
    </row>
    <row r="166" spans="1:11" x14ac:dyDescent="0.2">
      <c r="A166" s="7" t="s">
        <v>296</v>
      </c>
      <c r="B166" s="65">
        <v>6</v>
      </c>
      <c r="C166" s="34">
        <f>IF(B170=0, "-", B166/B170)</f>
        <v>0.375</v>
      </c>
      <c r="D166" s="65">
        <v>4</v>
      </c>
      <c r="E166" s="9">
        <f>IF(D170=0, "-", D166/D170)</f>
        <v>0.33333333333333331</v>
      </c>
      <c r="F166" s="81">
        <v>20</v>
      </c>
      <c r="G166" s="34">
        <f>IF(F170=0, "-", F166/F170)</f>
        <v>0.40816326530612246</v>
      </c>
      <c r="H166" s="65">
        <v>10</v>
      </c>
      <c r="I166" s="9">
        <f>IF(H170=0, "-", H166/H170)</f>
        <v>0.20408163265306123</v>
      </c>
      <c r="J166" s="8">
        <f t="shared" si="12"/>
        <v>0.5</v>
      </c>
      <c r="K166" s="9">
        <f t="shared" si="13"/>
        <v>1</v>
      </c>
    </row>
    <row r="167" spans="1:11" x14ac:dyDescent="0.2">
      <c r="A167" s="7" t="s">
        <v>297</v>
      </c>
      <c r="B167" s="65">
        <v>0</v>
      </c>
      <c r="C167" s="34">
        <f>IF(B170=0, "-", B167/B170)</f>
        <v>0</v>
      </c>
      <c r="D167" s="65">
        <v>0</v>
      </c>
      <c r="E167" s="9">
        <f>IF(D170=0, "-", D167/D170)</f>
        <v>0</v>
      </c>
      <c r="F167" s="81">
        <v>3</v>
      </c>
      <c r="G167" s="34">
        <f>IF(F170=0, "-", F167/F170)</f>
        <v>6.1224489795918366E-2</v>
      </c>
      <c r="H167" s="65">
        <v>2</v>
      </c>
      <c r="I167" s="9">
        <f>IF(H170=0, "-", H167/H170)</f>
        <v>4.0816326530612242E-2</v>
      </c>
      <c r="J167" s="8" t="str">
        <f t="shared" si="12"/>
        <v>-</v>
      </c>
      <c r="K167" s="9">
        <f t="shared" si="13"/>
        <v>0.5</v>
      </c>
    </row>
    <row r="168" spans="1:11" x14ac:dyDescent="0.2">
      <c r="A168" s="7" t="s">
        <v>298</v>
      </c>
      <c r="B168" s="65">
        <v>1</v>
      </c>
      <c r="C168" s="34">
        <f>IF(B170=0, "-", B168/B170)</f>
        <v>6.25E-2</v>
      </c>
      <c r="D168" s="65">
        <v>0</v>
      </c>
      <c r="E168" s="9">
        <f>IF(D170=0, "-", D168/D170)</f>
        <v>0</v>
      </c>
      <c r="F168" s="81">
        <v>2</v>
      </c>
      <c r="G168" s="34">
        <f>IF(F170=0, "-", F168/F170)</f>
        <v>4.0816326530612242E-2</v>
      </c>
      <c r="H168" s="65">
        <v>1</v>
      </c>
      <c r="I168" s="9">
        <f>IF(H170=0, "-", H168/H170)</f>
        <v>2.0408163265306121E-2</v>
      </c>
      <c r="J168" s="8" t="str">
        <f t="shared" si="12"/>
        <v>-</v>
      </c>
      <c r="K168" s="9">
        <f t="shared" si="13"/>
        <v>1</v>
      </c>
    </row>
    <row r="169" spans="1:11" x14ac:dyDescent="0.2">
      <c r="A169" s="2"/>
      <c r="B169" s="68"/>
      <c r="C169" s="33"/>
      <c r="D169" s="68"/>
      <c r="E169" s="6"/>
      <c r="F169" s="82"/>
      <c r="G169" s="33"/>
      <c r="H169" s="68"/>
      <c r="I169" s="6"/>
      <c r="J169" s="5"/>
      <c r="K169" s="6"/>
    </row>
    <row r="170" spans="1:11" s="43" customFormat="1" x14ac:dyDescent="0.2">
      <c r="A170" s="162" t="s">
        <v>591</v>
      </c>
      <c r="B170" s="71">
        <f>SUM(B157:B169)</f>
        <v>16</v>
      </c>
      <c r="C170" s="40">
        <f>B170/25321</f>
        <v>6.3188657635954344E-4</v>
      </c>
      <c r="D170" s="71">
        <f>SUM(D157:D169)</f>
        <v>12</v>
      </c>
      <c r="E170" s="41">
        <f>D170/24634</f>
        <v>4.871316067224162E-4</v>
      </c>
      <c r="F170" s="77">
        <f>SUM(F157:F169)</f>
        <v>49</v>
      </c>
      <c r="G170" s="42">
        <f>F170/122849</f>
        <v>3.9886364561372091E-4</v>
      </c>
      <c r="H170" s="71">
        <f>SUM(H157:H169)</f>
        <v>49</v>
      </c>
      <c r="I170" s="41">
        <f>H170/91758</f>
        <v>5.3401338302927264E-4</v>
      </c>
      <c r="J170" s="37">
        <f>IF(D170=0, "-", IF((B170-D170)/D170&lt;10, (B170-D170)/D170, "&gt;999%"))</f>
        <v>0.33333333333333331</v>
      </c>
      <c r="K170" s="38">
        <f>IF(H170=0, "-", IF((F170-H170)/H170&lt;10, (F170-H170)/H170, "&gt;999%"))</f>
        <v>0</v>
      </c>
    </row>
    <row r="171" spans="1:11" x14ac:dyDescent="0.2">
      <c r="B171" s="83"/>
      <c r="D171" s="83"/>
      <c r="F171" s="83"/>
      <c r="H171" s="83"/>
    </row>
    <row r="172" spans="1:11" s="43" customFormat="1" x14ac:dyDescent="0.2">
      <c r="A172" s="162" t="s">
        <v>590</v>
      </c>
      <c r="B172" s="71">
        <v>16</v>
      </c>
      <c r="C172" s="40">
        <f>B172/25321</f>
        <v>6.3188657635954344E-4</v>
      </c>
      <c r="D172" s="71">
        <v>18</v>
      </c>
      <c r="E172" s="41">
        <f>D172/24634</f>
        <v>7.3069741008362427E-4</v>
      </c>
      <c r="F172" s="77">
        <v>56</v>
      </c>
      <c r="G172" s="42">
        <f>F172/122849</f>
        <v>4.5584416641568105E-4</v>
      </c>
      <c r="H172" s="71">
        <v>67</v>
      </c>
      <c r="I172" s="41">
        <f>H172/91758</f>
        <v>7.3018156455022991E-4</v>
      </c>
      <c r="J172" s="37">
        <f>IF(D172=0, "-", IF((B172-D172)/D172&lt;10, (B172-D172)/D172, "&gt;999%"))</f>
        <v>-0.1111111111111111</v>
      </c>
      <c r="K172" s="38">
        <f>IF(H172=0, "-", IF((F172-H172)/H172&lt;10, (F172-H172)/H172, "&gt;999%"))</f>
        <v>-0.16417910447761194</v>
      </c>
    </row>
    <row r="173" spans="1:11" x14ac:dyDescent="0.2">
      <c r="B173" s="83"/>
      <c r="D173" s="83"/>
      <c r="F173" s="83"/>
      <c r="H173" s="83"/>
    </row>
    <row r="174" spans="1:11" ht="15.75" x14ac:dyDescent="0.25">
      <c r="A174" s="164" t="s">
        <v>118</v>
      </c>
      <c r="B174" s="196" t="s">
        <v>1</v>
      </c>
      <c r="C174" s="200"/>
      <c r="D174" s="200"/>
      <c r="E174" s="197"/>
      <c r="F174" s="196" t="s">
        <v>14</v>
      </c>
      <c r="G174" s="200"/>
      <c r="H174" s="200"/>
      <c r="I174" s="197"/>
      <c r="J174" s="196" t="s">
        <v>15</v>
      </c>
      <c r="K174" s="197"/>
    </row>
    <row r="175" spans="1:11" x14ac:dyDescent="0.2">
      <c r="A175" s="22"/>
      <c r="B175" s="196">
        <f>VALUE(RIGHT($B$2, 4))</f>
        <v>2021</v>
      </c>
      <c r="C175" s="197"/>
      <c r="D175" s="196">
        <f>B175-1</f>
        <v>2020</v>
      </c>
      <c r="E175" s="204"/>
      <c r="F175" s="196">
        <f>B175</f>
        <v>2021</v>
      </c>
      <c r="G175" s="204"/>
      <c r="H175" s="196">
        <f>D175</f>
        <v>2020</v>
      </c>
      <c r="I175" s="204"/>
      <c r="J175" s="140" t="s">
        <v>4</v>
      </c>
      <c r="K175" s="141" t="s">
        <v>2</v>
      </c>
    </row>
    <row r="176" spans="1:11" x14ac:dyDescent="0.2">
      <c r="A176" s="163" t="s">
        <v>147</v>
      </c>
      <c r="B176" s="61" t="s">
        <v>12</v>
      </c>
      <c r="C176" s="62" t="s">
        <v>13</v>
      </c>
      <c r="D176" s="61" t="s">
        <v>12</v>
      </c>
      <c r="E176" s="63" t="s">
        <v>13</v>
      </c>
      <c r="F176" s="62" t="s">
        <v>12</v>
      </c>
      <c r="G176" s="62" t="s">
        <v>13</v>
      </c>
      <c r="H176" s="61" t="s">
        <v>12</v>
      </c>
      <c r="I176" s="63" t="s">
        <v>13</v>
      </c>
      <c r="J176" s="61"/>
      <c r="K176" s="63"/>
    </row>
    <row r="177" spans="1:11" x14ac:dyDescent="0.2">
      <c r="A177" s="7" t="s">
        <v>299</v>
      </c>
      <c r="B177" s="65">
        <v>34</v>
      </c>
      <c r="C177" s="34">
        <f>IF(B186=0, "-", B177/B186)</f>
        <v>0.16585365853658537</v>
      </c>
      <c r="D177" s="65">
        <v>26</v>
      </c>
      <c r="E177" s="9">
        <f>IF(D186=0, "-", D177/D186)</f>
        <v>0.21666666666666667</v>
      </c>
      <c r="F177" s="81">
        <v>137</v>
      </c>
      <c r="G177" s="34">
        <f>IF(F186=0, "-", F177/F186)</f>
        <v>0.11257189811010682</v>
      </c>
      <c r="H177" s="65">
        <v>106</v>
      </c>
      <c r="I177" s="9">
        <f>IF(H186=0, "-", H177/H186)</f>
        <v>0.18827708703374779</v>
      </c>
      <c r="J177" s="8">
        <f t="shared" ref="J177:J184" si="14">IF(D177=0, "-", IF((B177-D177)/D177&lt;10, (B177-D177)/D177, "&gt;999%"))</f>
        <v>0.30769230769230771</v>
      </c>
      <c r="K177" s="9">
        <f t="shared" ref="K177:K184" si="15">IF(H177=0, "-", IF((F177-H177)/H177&lt;10, (F177-H177)/H177, "&gt;999%"))</f>
        <v>0.29245283018867924</v>
      </c>
    </row>
    <row r="178" spans="1:11" x14ac:dyDescent="0.2">
      <c r="A178" s="7" t="s">
        <v>300</v>
      </c>
      <c r="B178" s="65">
        <v>2</v>
      </c>
      <c r="C178" s="34">
        <f>IF(B186=0, "-", B178/B186)</f>
        <v>9.7560975609756097E-3</v>
      </c>
      <c r="D178" s="65">
        <v>12</v>
      </c>
      <c r="E178" s="9">
        <f>IF(D186=0, "-", D178/D186)</f>
        <v>0.1</v>
      </c>
      <c r="F178" s="81">
        <v>55</v>
      </c>
      <c r="G178" s="34">
        <f>IF(F186=0, "-", F178/F186)</f>
        <v>4.5193097781429742E-2</v>
      </c>
      <c r="H178" s="65">
        <v>51</v>
      </c>
      <c r="I178" s="9">
        <f>IF(H186=0, "-", H178/H186)</f>
        <v>9.0586145648312605E-2</v>
      </c>
      <c r="J178" s="8">
        <f t="shared" si="14"/>
        <v>-0.83333333333333337</v>
      </c>
      <c r="K178" s="9">
        <f t="shared" si="15"/>
        <v>7.8431372549019607E-2</v>
      </c>
    </row>
    <row r="179" spans="1:11" x14ac:dyDescent="0.2">
      <c r="A179" s="7" t="s">
        <v>301</v>
      </c>
      <c r="B179" s="65">
        <v>110</v>
      </c>
      <c r="C179" s="34">
        <f>IF(B186=0, "-", B179/B186)</f>
        <v>0.53658536585365857</v>
      </c>
      <c r="D179" s="65">
        <v>54</v>
      </c>
      <c r="E179" s="9">
        <f>IF(D186=0, "-", D179/D186)</f>
        <v>0.45</v>
      </c>
      <c r="F179" s="81">
        <v>728</v>
      </c>
      <c r="G179" s="34">
        <f>IF(F186=0, "-", F179/F186)</f>
        <v>0.59819227608874281</v>
      </c>
      <c r="H179" s="65">
        <v>289</v>
      </c>
      <c r="I179" s="9">
        <f>IF(H186=0, "-", H179/H186)</f>
        <v>0.51332149200710475</v>
      </c>
      <c r="J179" s="8">
        <f t="shared" si="14"/>
        <v>1.037037037037037</v>
      </c>
      <c r="K179" s="9">
        <f t="shared" si="15"/>
        <v>1.5190311418685121</v>
      </c>
    </row>
    <row r="180" spans="1:11" x14ac:dyDescent="0.2">
      <c r="A180" s="7" t="s">
        <v>302</v>
      </c>
      <c r="B180" s="65">
        <v>30</v>
      </c>
      <c r="C180" s="34">
        <f>IF(B186=0, "-", B180/B186)</f>
        <v>0.14634146341463414</v>
      </c>
      <c r="D180" s="65">
        <v>16</v>
      </c>
      <c r="E180" s="9">
        <f>IF(D186=0, "-", D180/D186)</f>
        <v>0.13333333333333333</v>
      </c>
      <c r="F180" s="81">
        <v>150</v>
      </c>
      <c r="G180" s="34">
        <f>IF(F186=0, "-", F180/F186)</f>
        <v>0.12325390304026294</v>
      </c>
      <c r="H180" s="65">
        <v>60</v>
      </c>
      <c r="I180" s="9">
        <f>IF(H186=0, "-", H180/H186)</f>
        <v>0.10657193605683836</v>
      </c>
      <c r="J180" s="8">
        <f t="shared" si="14"/>
        <v>0.875</v>
      </c>
      <c r="K180" s="9">
        <f t="shared" si="15"/>
        <v>1.5</v>
      </c>
    </row>
    <row r="181" spans="1:11" x14ac:dyDescent="0.2">
      <c r="A181" s="7" t="s">
        <v>303</v>
      </c>
      <c r="B181" s="65">
        <v>0</v>
      </c>
      <c r="C181" s="34">
        <f>IF(B186=0, "-", B181/B186)</f>
        <v>0</v>
      </c>
      <c r="D181" s="65">
        <v>4</v>
      </c>
      <c r="E181" s="9">
        <f>IF(D186=0, "-", D181/D186)</f>
        <v>3.3333333333333333E-2</v>
      </c>
      <c r="F181" s="81">
        <v>3</v>
      </c>
      <c r="G181" s="34">
        <f>IF(F186=0, "-", F181/F186)</f>
        <v>2.4650780608052587E-3</v>
      </c>
      <c r="H181" s="65">
        <v>11</v>
      </c>
      <c r="I181" s="9">
        <f>IF(H186=0, "-", H181/H186)</f>
        <v>1.9538188277087035E-2</v>
      </c>
      <c r="J181" s="8">
        <f t="shared" si="14"/>
        <v>-1</v>
      </c>
      <c r="K181" s="9">
        <f t="shared" si="15"/>
        <v>-0.72727272727272729</v>
      </c>
    </row>
    <row r="182" spans="1:11" x14ac:dyDescent="0.2">
      <c r="A182" s="7" t="s">
        <v>304</v>
      </c>
      <c r="B182" s="65">
        <v>0</v>
      </c>
      <c r="C182" s="34">
        <f>IF(B186=0, "-", B182/B186)</f>
        <v>0</v>
      </c>
      <c r="D182" s="65">
        <v>6</v>
      </c>
      <c r="E182" s="9">
        <f>IF(D186=0, "-", D182/D186)</f>
        <v>0.05</v>
      </c>
      <c r="F182" s="81">
        <v>15</v>
      </c>
      <c r="G182" s="34">
        <f>IF(F186=0, "-", F182/F186)</f>
        <v>1.2325390304026294E-2</v>
      </c>
      <c r="H182" s="65">
        <v>20</v>
      </c>
      <c r="I182" s="9">
        <f>IF(H186=0, "-", H182/H186)</f>
        <v>3.5523978685612786E-2</v>
      </c>
      <c r="J182" s="8">
        <f t="shared" si="14"/>
        <v>-1</v>
      </c>
      <c r="K182" s="9">
        <f t="shared" si="15"/>
        <v>-0.25</v>
      </c>
    </row>
    <row r="183" spans="1:11" x14ac:dyDescent="0.2">
      <c r="A183" s="7" t="s">
        <v>305</v>
      </c>
      <c r="B183" s="65">
        <v>4</v>
      </c>
      <c r="C183" s="34">
        <f>IF(B186=0, "-", B183/B186)</f>
        <v>1.9512195121951219E-2</v>
      </c>
      <c r="D183" s="65">
        <v>0</v>
      </c>
      <c r="E183" s="9">
        <f>IF(D186=0, "-", D183/D186)</f>
        <v>0</v>
      </c>
      <c r="F183" s="81">
        <v>11</v>
      </c>
      <c r="G183" s="34">
        <f>IF(F186=0, "-", F183/F186)</f>
        <v>9.0386195562859491E-3</v>
      </c>
      <c r="H183" s="65">
        <v>4</v>
      </c>
      <c r="I183" s="9">
        <f>IF(H186=0, "-", H183/H186)</f>
        <v>7.104795737122558E-3</v>
      </c>
      <c r="J183" s="8" t="str">
        <f t="shared" si="14"/>
        <v>-</v>
      </c>
      <c r="K183" s="9">
        <f t="shared" si="15"/>
        <v>1.75</v>
      </c>
    </row>
    <row r="184" spans="1:11" x14ac:dyDescent="0.2">
      <c r="A184" s="7" t="s">
        <v>306</v>
      </c>
      <c r="B184" s="65">
        <v>25</v>
      </c>
      <c r="C184" s="34">
        <f>IF(B186=0, "-", B184/B186)</f>
        <v>0.12195121951219512</v>
      </c>
      <c r="D184" s="65">
        <v>2</v>
      </c>
      <c r="E184" s="9">
        <f>IF(D186=0, "-", D184/D186)</f>
        <v>1.6666666666666666E-2</v>
      </c>
      <c r="F184" s="81">
        <v>118</v>
      </c>
      <c r="G184" s="34">
        <f>IF(F186=0, "-", F184/F186)</f>
        <v>9.6959737058340184E-2</v>
      </c>
      <c r="H184" s="65">
        <v>22</v>
      </c>
      <c r="I184" s="9">
        <f>IF(H186=0, "-", H184/H186)</f>
        <v>3.9076376554174071E-2</v>
      </c>
      <c r="J184" s="8" t="str">
        <f t="shared" si="14"/>
        <v>&gt;999%</v>
      </c>
      <c r="K184" s="9">
        <f t="shared" si="15"/>
        <v>4.3636363636363633</v>
      </c>
    </row>
    <row r="185" spans="1:11" x14ac:dyDescent="0.2">
      <c r="A185" s="2"/>
      <c r="B185" s="68"/>
      <c r="C185" s="33"/>
      <c r="D185" s="68"/>
      <c r="E185" s="6"/>
      <c r="F185" s="82"/>
      <c r="G185" s="33"/>
      <c r="H185" s="68"/>
      <c r="I185" s="6"/>
      <c r="J185" s="5"/>
      <c r="K185" s="6"/>
    </row>
    <row r="186" spans="1:11" s="43" customFormat="1" x14ac:dyDescent="0.2">
      <c r="A186" s="162" t="s">
        <v>589</v>
      </c>
      <c r="B186" s="71">
        <f>SUM(B177:B185)</f>
        <v>205</v>
      </c>
      <c r="C186" s="40">
        <f>B186/25321</f>
        <v>8.096046759606651E-3</v>
      </c>
      <c r="D186" s="71">
        <f>SUM(D177:D185)</f>
        <v>120</v>
      </c>
      <c r="E186" s="41">
        <f>D186/24634</f>
        <v>4.8713160672241617E-3</v>
      </c>
      <c r="F186" s="77">
        <f>SUM(F177:F185)</f>
        <v>1217</v>
      </c>
      <c r="G186" s="42">
        <f>F186/122849</f>
        <v>9.906470545140782E-3</v>
      </c>
      <c r="H186" s="71">
        <f>SUM(H177:H185)</f>
        <v>563</v>
      </c>
      <c r="I186" s="41">
        <f>H186/91758</f>
        <v>6.1357047886832754E-3</v>
      </c>
      <c r="J186" s="37">
        <f>IF(D186=0, "-", IF((B186-D186)/D186&lt;10, (B186-D186)/D186, "&gt;999%"))</f>
        <v>0.70833333333333337</v>
      </c>
      <c r="K186" s="38">
        <f>IF(H186=0, "-", IF((F186-H186)/H186&lt;10, (F186-H186)/H186, "&gt;999%"))</f>
        <v>1.1616341030195383</v>
      </c>
    </row>
    <row r="187" spans="1:11" x14ac:dyDescent="0.2">
      <c r="B187" s="83"/>
      <c r="D187" s="83"/>
      <c r="F187" s="83"/>
      <c r="H187" s="83"/>
    </row>
    <row r="188" spans="1:11" x14ac:dyDescent="0.2">
      <c r="A188" s="163" t="s">
        <v>148</v>
      </c>
      <c r="B188" s="61" t="s">
        <v>12</v>
      </c>
      <c r="C188" s="62" t="s">
        <v>13</v>
      </c>
      <c r="D188" s="61" t="s">
        <v>12</v>
      </c>
      <c r="E188" s="63" t="s">
        <v>13</v>
      </c>
      <c r="F188" s="62" t="s">
        <v>12</v>
      </c>
      <c r="G188" s="62" t="s">
        <v>13</v>
      </c>
      <c r="H188" s="61" t="s">
        <v>12</v>
      </c>
      <c r="I188" s="63" t="s">
        <v>13</v>
      </c>
      <c r="J188" s="61"/>
      <c r="K188" s="63"/>
    </row>
    <row r="189" spans="1:11" x14ac:dyDescent="0.2">
      <c r="A189" s="7" t="s">
        <v>307</v>
      </c>
      <c r="B189" s="65">
        <v>0</v>
      </c>
      <c r="C189" s="34">
        <f>IF(B195=0, "-", B189/B195)</f>
        <v>0</v>
      </c>
      <c r="D189" s="65">
        <v>0</v>
      </c>
      <c r="E189" s="9">
        <f>IF(D195=0, "-", D189/D195)</f>
        <v>0</v>
      </c>
      <c r="F189" s="81">
        <v>4</v>
      </c>
      <c r="G189" s="34">
        <f>IF(F195=0, "-", F189/F195)</f>
        <v>5.6338028169014086E-2</v>
      </c>
      <c r="H189" s="65">
        <v>2</v>
      </c>
      <c r="I189" s="9">
        <f>IF(H195=0, "-", H189/H195)</f>
        <v>2.9411764705882353E-2</v>
      </c>
      <c r="J189" s="8" t="str">
        <f>IF(D189=0, "-", IF((B189-D189)/D189&lt;10, (B189-D189)/D189, "&gt;999%"))</f>
        <v>-</v>
      </c>
      <c r="K189" s="9">
        <f>IF(H189=0, "-", IF((F189-H189)/H189&lt;10, (F189-H189)/H189, "&gt;999%"))</f>
        <v>1</v>
      </c>
    </row>
    <row r="190" spans="1:11" x14ac:dyDescent="0.2">
      <c r="A190" s="7" t="s">
        <v>308</v>
      </c>
      <c r="B190" s="65">
        <v>5</v>
      </c>
      <c r="C190" s="34">
        <f>IF(B195=0, "-", B190/B195)</f>
        <v>0.45454545454545453</v>
      </c>
      <c r="D190" s="65">
        <v>1</v>
      </c>
      <c r="E190" s="9">
        <f>IF(D195=0, "-", D190/D195)</f>
        <v>7.6923076923076927E-2</v>
      </c>
      <c r="F190" s="81">
        <v>19</v>
      </c>
      <c r="G190" s="34">
        <f>IF(F195=0, "-", F190/F195)</f>
        <v>0.26760563380281688</v>
      </c>
      <c r="H190" s="65">
        <v>10</v>
      </c>
      <c r="I190" s="9">
        <f>IF(H195=0, "-", H190/H195)</f>
        <v>0.14705882352941177</v>
      </c>
      <c r="J190" s="8">
        <f>IF(D190=0, "-", IF((B190-D190)/D190&lt;10, (B190-D190)/D190, "&gt;999%"))</f>
        <v>4</v>
      </c>
      <c r="K190" s="9">
        <f>IF(H190=0, "-", IF((F190-H190)/H190&lt;10, (F190-H190)/H190, "&gt;999%"))</f>
        <v>0.9</v>
      </c>
    </row>
    <row r="191" spans="1:11" x14ac:dyDescent="0.2">
      <c r="A191" s="7" t="s">
        <v>309</v>
      </c>
      <c r="B191" s="65">
        <v>6</v>
      </c>
      <c r="C191" s="34">
        <f>IF(B195=0, "-", B191/B195)</f>
        <v>0.54545454545454541</v>
      </c>
      <c r="D191" s="65">
        <v>7</v>
      </c>
      <c r="E191" s="9">
        <f>IF(D195=0, "-", D191/D195)</f>
        <v>0.53846153846153844</v>
      </c>
      <c r="F191" s="81">
        <v>33</v>
      </c>
      <c r="G191" s="34">
        <f>IF(F195=0, "-", F191/F195)</f>
        <v>0.46478873239436619</v>
      </c>
      <c r="H191" s="65">
        <v>30</v>
      </c>
      <c r="I191" s="9">
        <f>IF(H195=0, "-", H191/H195)</f>
        <v>0.44117647058823528</v>
      </c>
      <c r="J191" s="8">
        <f>IF(D191=0, "-", IF((B191-D191)/D191&lt;10, (B191-D191)/D191, "&gt;999%"))</f>
        <v>-0.14285714285714285</v>
      </c>
      <c r="K191" s="9">
        <f>IF(H191=0, "-", IF((F191-H191)/H191&lt;10, (F191-H191)/H191, "&gt;999%"))</f>
        <v>0.1</v>
      </c>
    </row>
    <row r="192" spans="1:11" x14ac:dyDescent="0.2">
      <c r="A192" s="7" t="s">
        <v>310</v>
      </c>
      <c r="B192" s="65">
        <v>0</v>
      </c>
      <c r="C192" s="34">
        <f>IF(B195=0, "-", B192/B195)</f>
        <v>0</v>
      </c>
      <c r="D192" s="65">
        <v>5</v>
      </c>
      <c r="E192" s="9">
        <f>IF(D195=0, "-", D192/D195)</f>
        <v>0.38461538461538464</v>
      </c>
      <c r="F192" s="81">
        <v>8</v>
      </c>
      <c r="G192" s="34">
        <f>IF(F195=0, "-", F192/F195)</f>
        <v>0.11267605633802817</v>
      </c>
      <c r="H192" s="65">
        <v>26</v>
      </c>
      <c r="I192" s="9">
        <f>IF(H195=0, "-", H192/H195)</f>
        <v>0.38235294117647056</v>
      </c>
      <c r="J192" s="8">
        <f>IF(D192=0, "-", IF((B192-D192)/D192&lt;10, (B192-D192)/D192, "&gt;999%"))</f>
        <v>-1</v>
      </c>
      <c r="K192" s="9">
        <f>IF(H192=0, "-", IF((F192-H192)/H192&lt;10, (F192-H192)/H192, "&gt;999%"))</f>
        <v>-0.69230769230769229</v>
      </c>
    </row>
    <row r="193" spans="1:11" x14ac:dyDescent="0.2">
      <c r="A193" s="7" t="s">
        <v>311</v>
      </c>
      <c r="B193" s="65">
        <v>0</v>
      </c>
      <c r="C193" s="34">
        <f>IF(B195=0, "-", B193/B195)</f>
        <v>0</v>
      </c>
      <c r="D193" s="65">
        <v>0</v>
      </c>
      <c r="E193" s="9">
        <f>IF(D195=0, "-", D193/D195)</f>
        <v>0</v>
      </c>
      <c r="F193" s="81">
        <v>7</v>
      </c>
      <c r="G193" s="34">
        <f>IF(F195=0, "-", F193/F195)</f>
        <v>9.8591549295774641E-2</v>
      </c>
      <c r="H193" s="65">
        <v>0</v>
      </c>
      <c r="I193" s="9">
        <f>IF(H195=0, "-", H193/H195)</f>
        <v>0</v>
      </c>
      <c r="J193" s="8" t="str">
        <f>IF(D193=0, "-", IF((B193-D193)/D193&lt;10, (B193-D193)/D193, "&gt;999%"))</f>
        <v>-</v>
      </c>
      <c r="K193" s="9" t="str">
        <f>IF(H193=0, "-", IF((F193-H193)/H193&lt;10, (F193-H193)/H193, "&gt;999%"))</f>
        <v>-</v>
      </c>
    </row>
    <row r="194" spans="1:11" x14ac:dyDescent="0.2">
      <c r="A194" s="2"/>
      <c r="B194" s="68"/>
      <c r="C194" s="33"/>
      <c r="D194" s="68"/>
      <c r="E194" s="6"/>
      <c r="F194" s="82"/>
      <c r="G194" s="33"/>
      <c r="H194" s="68"/>
      <c r="I194" s="6"/>
      <c r="J194" s="5"/>
      <c r="K194" s="6"/>
    </row>
    <row r="195" spans="1:11" s="43" customFormat="1" x14ac:dyDescent="0.2">
      <c r="A195" s="162" t="s">
        <v>588</v>
      </c>
      <c r="B195" s="71">
        <f>SUM(B189:B194)</f>
        <v>11</v>
      </c>
      <c r="C195" s="40">
        <f>B195/25321</f>
        <v>4.3442202124718615E-4</v>
      </c>
      <c r="D195" s="71">
        <f>SUM(D189:D194)</f>
        <v>13</v>
      </c>
      <c r="E195" s="41">
        <f>D195/24634</f>
        <v>5.2772590728261757E-4</v>
      </c>
      <c r="F195" s="77">
        <f>SUM(F189:F194)</f>
        <v>71</v>
      </c>
      <c r="G195" s="42">
        <f>F195/122849</f>
        <v>5.7794528241988127E-4</v>
      </c>
      <c r="H195" s="71">
        <f>SUM(H189:H194)</f>
        <v>68</v>
      </c>
      <c r="I195" s="41">
        <f>H195/91758</f>
        <v>7.4107979685694985E-4</v>
      </c>
      <c r="J195" s="37">
        <f>IF(D195=0, "-", IF((B195-D195)/D195&lt;10, (B195-D195)/D195, "&gt;999%"))</f>
        <v>-0.15384615384615385</v>
      </c>
      <c r="K195" s="38">
        <f>IF(H195=0, "-", IF((F195-H195)/H195&lt;10, (F195-H195)/H195, "&gt;999%"))</f>
        <v>4.4117647058823532E-2</v>
      </c>
    </row>
    <row r="196" spans="1:11" x14ac:dyDescent="0.2">
      <c r="B196" s="83"/>
      <c r="D196" s="83"/>
      <c r="F196" s="83"/>
      <c r="H196" s="83"/>
    </row>
    <row r="197" spans="1:11" s="43" customFormat="1" x14ac:dyDescent="0.2">
      <c r="A197" s="162" t="s">
        <v>587</v>
      </c>
      <c r="B197" s="71">
        <v>216</v>
      </c>
      <c r="C197" s="40">
        <f>B197/25321</f>
        <v>8.5304687808538376E-3</v>
      </c>
      <c r="D197" s="71">
        <v>133</v>
      </c>
      <c r="E197" s="41">
        <f>D197/24634</f>
        <v>5.3990419745067793E-3</v>
      </c>
      <c r="F197" s="77">
        <v>1288</v>
      </c>
      <c r="G197" s="42">
        <f>F197/122849</f>
        <v>1.0484415827560664E-2</v>
      </c>
      <c r="H197" s="71">
        <v>631</v>
      </c>
      <c r="I197" s="41">
        <f>H197/91758</f>
        <v>6.8767845855402252E-3</v>
      </c>
      <c r="J197" s="37">
        <f>IF(D197=0, "-", IF((B197-D197)/D197&lt;10, (B197-D197)/D197, "&gt;999%"))</f>
        <v>0.62406015037593987</v>
      </c>
      <c r="K197" s="38">
        <f>IF(H197=0, "-", IF((F197-H197)/H197&lt;10, (F197-H197)/H197, "&gt;999%"))</f>
        <v>1.0412044374009508</v>
      </c>
    </row>
    <row r="198" spans="1:11" x14ac:dyDescent="0.2">
      <c r="B198" s="83"/>
      <c r="D198" s="83"/>
      <c r="F198" s="83"/>
      <c r="H198" s="83"/>
    </row>
    <row r="199" spans="1:11" ht="15.75" x14ac:dyDescent="0.25">
      <c r="A199" s="164" t="s">
        <v>119</v>
      </c>
      <c r="B199" s="196" t="s">
        <v>1</v>
      </c>
      <c r="C199" s="200"/>
      <c r="D199" s="200"/>
      <c r="E199" s="197"/>
      <c r="F199" s="196" t="s">
        <v>14</v>
      </c>
      <c r="G199" s="200"/>
      <c r="H199" s="200"/>
      <c r="I199" s="197"/>
      <c r="J199" s="196" t="s">
        <v>15</v>
      </c>
      <c r="K199" s="197"/>
    </row>
    <row r="200" spans="1:11" x14ac:dyDescent="0.2">
      <c r="A200" s="22"/>
      <c r="B200" s="196">
        <f>VALUE(RIGHT($B$2, 4))</f>
        <v>2021</v>
      </c>
      <c r="C200" s="197"/>
      <c r="D200" s="196">
        <f>B200-1</f>
        <v>2020</v>
      </c>
      <c r="E200" s="204"/>
      <c r="F200" s="196">
        <f>B200</f>
        <v>2021</v>
      </c>
      <c r="G200" s="204"/>
      <c r="H200" s="196">
        <f>D200</f>
        <v>2020</v>
      </c>
      <c r="I200" s="204"/>
      <c r="J200" s="140" t="s">
        <v>4</v>
      </c>
      <c r="K200" s="141" t="s">
        <v>2</v>
      </c>
    </row>
    <row r="201" spans="1:11" x14ac:dyDescent="0.2">
      <c r="A201" s="163" t="s">
        <v>149</v>
      </c>
      <c r="B201" s="61" t="s">
        <v>12</v>
      </c>
      <c r="C201" s="62" t="s">
        <v>13</v>
      </c>
      <c r="D201" s="61" t="s">
        <v>12</v>
      </c>
      <c r="E201" s="63" t="s">
        <v>13</v>
      </c>
      <c r="F201" s="62" t="s">
        <v>12</v>
      </c>
      <c r="G201" s="62" t="s">
        <v>13</v>
      </c>
      <c r="H201" s="61" t="s">
        <v>12</v>
      </c>
      <c r="I201" s="63" t="s">
        <v>13</v>
      </c>
      <c r="J201" s="61"/>
      <c r="K201" s="63"/>
    </row>
    <row r="202" spans="1:11" x14ac:dyDescent="0.2">
      <c r="A202" s="7" t="s">
        <v>312</v>
      </c>
      <c r="B202" s="65">
        <v>0</v>
      </c>
      <c r="C202" s="34">
        <f>IF(B213=0, "-", B202/B213)</f>
        <v>0</v>
      </c>
      <c r="D202" s="65">
        <v>2</v>
      </c>
      <c r="E202" s="9">
        <f>IF(D213=0, "-", D202/D213)</f>
        <v>1.5384615384615385E-2</v>
      </c>
      <c r="F202" s="81">
        <v>0</v>
      </c>
      <c r="G202" s="34">
        <f>IF(F213=0, "-", F202/F213)</f>
        <v>0</v>
      </c>
      <c r="H202" s="65">
        <v>5</v>
      </c>
      <c r="I202" s="9">
        <f>IF(H213=0, "-", H202/H213)</f>
        <v>8.5324232081911266E-3</v>
      </c>
      <c r="J202" s="8">
        <f t="shared" ref="J202:J211" si="16">IF(D202=0, "-", IF((B202-D202)/D202&lt;10, (B202-D202)/D202, "&gt;999%"))</f>
        <v>-1</v>
      </c>
      <c r="K202" s="9">
        <f t="shared" ref="K202:K211" si="17">IF(H202=0, "-", IF((F202-H202)/H202&lt;10, (F202-H202)/H202, "&gt;999%"))</f>
        <v>-1</v>
      </c>
    </row>
    <row r="203" spans="1:11" x14ac:dyDescent="0.2">
      <c r="A203" s="7" t="s">
        <v>313</v>
      </c>
      <c r="B203" s="65">
        <v>0</v>
      </c>
      <c r="C203" s="34">
        <f>IF(B213=0, "-", B203/B213)</f>
        <v>0</v>
      </c>
      <c r="D203" s="65">
        <v>2</v>
      </c>
      <c r="E203" s="9">
        <f>IF(D213=0, "-", D203/D213)</f>
        <v>1.5384615384615385E-2</v>
      </c>
      <c r="F203" s="81">
        <v>0</v>
      </c>
      <c r="G203" s="34">
        <f>IF(F213=0, "-", F203/F213)</f>
        <v>0</v>
      </c>
      <c r="H203" s="65">
        <v>8</v>
      </c>
      <c r="I203" s="9">
        <f>IF(H213=0, "-", H203/H213)</f>
        <v>1.3651877133105802E-2</v>
      </c>
      <c r="J203" s="8">
        <f t="shared" si="16"/>
        <v>-1</v>
      </c>
      <c r="K203" s="9">
        <f t="shared" si="17"/>
        <v>-1</v>
      </c>
    </row>
    <row r="204" spans="1:11" x14ac:dyDescent="0.2">
      <c r="A204" s="7" t="s">
        <v>314</v>
      </c>
      <c r="B204" s="65">
        <v>10</v>
      </c>
      <c r="C204" s="34">
        <f>IF(B213=0, "-", B204/B213)</f>
        <v>7.0921985815602842E-2</v>
      </c>
      <c r="D204" s="65">
        <v>6</v>
      </c>
      <c r="E204" s="9">
        <f>IF(D213=0, "-", D204/D213)</f>
        <v>4.6153846153846156E-2</v>
      </c>
      <c r="F204" s="81">
        <v>51</v>
      </c>
      <c r="G204" s="34">
        <f>IF(F213=0, "-", F204/F213)</f>
        <v>8.5000000000000006E-2</v>
      </c>
      <c r="H204" s="65">
        <v>69</v>
      </c>
      <c r="I204" s="9">
        <f>IF(H213=0, "-", H204/H213)</f>
        <v>0.11774744027303755</v>
      </c>
      <c r="J204" s="8">
        <f t="shared" si="16"/>
        <v>0.66666666666666663</v>
      </c>
      <c r="K204" s="9">
        <f t="shared" si="17"/>
        <v>-0.2608695652173913</v>
      </c>
    </row>
    <row r="205" spans="1:11" x14ac:dyDescent="0.2">
      <c r="A205" s="7" t="s">
        <v>315</v>
      </c>
      <c r="B205" s="65">
        <v>87</v>
      </c>
      <c r="C205" s="34">
        <f>IF(B213=0, "-", B205/B213)</f>
        <v>0.61702127659574468</v>
      </c>
      <c r="D205" s="65">
        <v>68</v>
      </c>
      <c r="E205" s="9">
        <f>IF(D213=0, "-", D205/D213)</f>
        <v>0.52307692307692311</v>
      </c>
      <c r="F205" s="81">
        <v>298</v>
      </c>
      <c r="G205" s="34">
        <f>IF(F213=0, "-", F205/F213)</f>
        <v>0.49666666666666665</v>
      </c>
      <c r="H205" s="65">
        <v>276</v>
      </c>
      <c r="I205" s="9">
        <f>IF(H213=0, "-", H205/H213)</f>
        <v>0.47098976109215018</v>
      </c>
      <c r="J205" s="8">
        <f t="shared" si="16"/>
        <v>0.27941176470588236</v>
      </c>
      <c r="K205" s="9">
        <f t="shared" si="17"/>
        <v>7.9710144927536225E-2</v>
      </c>
    </row>
    <row r="206" spans="1:11" x14ac:dyDescent="0.2">
      <c r="A206" s="7" t="s">
        <v>316</v>
      </c>
      <c r="B206" s="65">
        <v>0</v>
      </c>
      <c r="C206" s="34">
        <f>IF(B213=0, "-", B206/B213)</f>
        <v>0</v>
      </c>
      <c r="D206" s="65">
        <v>16</v>
      </c>
      <c r="E206" s="9">
        <f>IF(D213=0, "-", D206/D213)</f>
        <v>0.12307692307692308</v>
      </c>
      <c r="F206" s="81">
        <v>20</v>
      </c>
      <c r="G206" s="34">
        <f>IF(F213=0, "-", F206/F213)</f>
        <v>3.3333333333333333E-2</v>
      </c>
      <c r="H206" s="65">
        <v>61</v>
      </c>
      <c r="I206" s="9">
        <f>IF(H213=0, "-", H206/H213)</f>
        <v>0.10409556313993173</v>
      </c>
      <c r="J206" s="8">
        <f t="shared" si="16"/>
        <v>-1</v>
      </c>
      <c r="K206" s="9">
        <f t="shared" si="17"/>
        <v>-0.67213114754098358</v>
      </c>
    </row>
    <row r="207" spans="1:11" x14ac:dyDescent="0.2">
      <c r="A207" s="7" t="s">
        <v>317</v>
      </c>
      <c r="B207" s="65">
        <v>30</v>
      </c>
      <c r="C207" s="34">
        <f>IF(B213=0, "-", B207/B213)</f>
        <v>0.21276595744680851</v>
      </c>
      <c r="D207" s="65">
        <v>5</v>
      </c>
      <c r="E207" s="9">
        <f>IF(D213=0, "-", D207/D213)</f>
        <v>3.8461538461538464E-2</v>
      </c>
      <c r="F207" s="81">
        <v>94</v>
      </c>
      <c r="G207" s="34">
        <f>IF(F213=0, "-", F207/F213)</f>
        <v>0.15666666666666668</v>
      </c>
      <c r="H207" s="65">
        <v>43</v>
      </c>
      <c r="I207" s="9">
        <f>IF(H213=0, "-", H207/H213)</f>
        <v>7.3378839590443681E-2</v>
      </c>
      <c r="J207" s="8">
        <f t="shared" si="16"/>
        <v>5</v>
      </c>
      <c r="K207" s="9">
        <f t="shared" si="17"/>
        <v>1.1860465116279071</v>
      </c>
    </row>
    <row r="208" spans="1:11" x14ac:dyDescent="0.2">
      <c r="A208" s="7" t="s">
        <v>318</v>
      </c>
      <c r="B208" s="65">
        <v>12</v>
      </c>
      <c r="C208" s="34">
        <f>IF(B213=0, "-", B208/B213)</f>
        <v>8.5106382978723402E-2</v>
      </c>
      <c r="D208" s="65">
        <v>10</v>
      </c>
      <c r="E208" s="9">
        <f>IF(D213=0, "-", D208/D213)</f>
        <v>7.6923076923076927E-2</v>
      </c>
      <c r="F208" s="81">
        <v>35</v>
      </c>
      <c r="G208" s="34">
        <f>IF(F213=0, "-", F208/F213)</f>
        <v>5.8333333333333334E-2</v>
      </c>
      <c r="H208" s="65">
        <v>29</v>
      </c>
      <c r="I208" s="9">
        <f>IF(H213=0, "-", H208/H213)</f>
        <v>4.9488054607508533E-2</v>
      </c>
      <c r="J208" s="8">
        <f t="shared" si="16"/>
        <v>0.2</v>
      </c>
      <c r="K208" s="9">
        <f t="shared" si="17"/>
        <v>0.20689655172413793</v>
      </c>
    </row>
    <row r="209" spans="1:11" x14ac:dyDescent="0.2">
      <c r="A209" s="7" t="s">
        <v>319</v>
      </c>
      <c r="B209" s="65">
        <v>2</v>
      </c>
      <c r="C209" s="34">
        <f>IF(B213=0, "-", B209/B213)</f>
        <v>1.4184397163120567E-2</v>
      </c>
      <c r="D209" s="65">
        <v>5</v>
      </c>
      <c r="E209" s="9">
        <f>IF(D213=0, "-", D209/D213)</f>
        <v>3.8461538461538464E-2</v>
      </c>
      <c r="F209" s="81">
        <v>14</v>
      </c>
      <c r="G209" s="34">
        <f>IF(F213=0, "-", F209/F213)</f>
        <v>2.3333333333333334E-2</v>
      </c>
      <c r="H209" s="65">
        <v>11</v>
      </c>
      <c r="I209" s="9">
        <f>IF(H213=0, "-", H209/H213)</f>
        <v>1.877133105802048E-2</v>
      </c>
      <c r="J209" s="8">
        <f t="shared" si="16"/>
        <v>-0.6</v>
      </c>
      <c r="K209" s="9">
        <f t="shared" si="17"/>
        <v>0.27272727272727271</v>
      </c>
    </row>
    <row r="210" spans="1:11" x14ac:dyDescent="0.2">
      <c r="A210" s="7" t="s">
        <v>320</v>
      </c>
      <c r="B210" s="65">
        <v>0</v>
      </c>
      <c r="C210" s="34">
        <f>IF(B213=0, "-", B210/B213)</f>
        <v>0</v>
      </c>
      <c r="D210" s="65">
        <v>13</v>
      </c>
      <c r="E210" s="9">
        <f>IF(D213=0, "-", D210/D213)</f>
        <v>0.1</v>
      </c>
      <c r="F210" s="81">
        <v>44</v>
      </c>
      <c r="G210" s="34">
        <f>IF(F213=0, "-", F210/F213)</f>
        <v>7.3333333333333334E-2</v>
      </c>
      <c r="H210" s="65">
        <v>47</v>
      </c>
      <c r="I210" s="9">
        <f>IF(H213=0, "-", H210/H213)</f>
        <v>8.0204778156996587E-2</v>
      </c>
      <c r="J210" s="8">
        <f t="shared" si="16"/>
        <v>-1</v>
      </c>
      <c r="K210" s="9">
        <f t="shared" si="17"/>
        <v>-6.3829787234042548E-2</v>
      </c>
    </row>
    <row r="211" spans="1:11" x14ac:dyDescent="0.2">
      <c r="A211" s="7" t="s">
        <v>321</v>
      </c>
      <c r="B211" s="65">
        <v>0</v>
      </c>
      <c r="C211" s="34">
        <f>IF(B213=0, "-", B211/B213)</f>
        <v>0</v>
      </c>
      <c r="D211" s="65">
        <v>3</v>
      </c>
      <c r="E211" s="9">
        <f>IF(D213=0, "-", D211/D213)</f>
        <v>2.3076923076923078E-2</v>
      </c>
      <c r="F211" s="81">
        <v>44</v>
      </c>
      <c r="G211" s="34">
        <f>IF(F213=0, "-", F211/F213)</f>
        <v>7.3333333333333334E-2</v>
      </c>
      <c r="H211" s="65">
        <v>37</v>
      </c>
      <c r="I211" s="9">
        <f>IF(H213=0, "-", H211/H213)</f>
        <v>6.313993174061433E-2</v>
      </c>
      <c r="J211" s="8">
        <f t="shared" si="16"/>
        <v>-1</v>
      </c>
      <c r="K211" s="9">
        <f t="shared" si="17"/>
        <v>0.1891891891891892</v>
      </c>
    </row>
    <row r="212" spans="1:11" x14ac:dyDescent="0.2">
      <c r="A212" s="2"/>
      <c r="B212" s="68"/>
      <c r="C212" s="33"/>
      <c r="D212" s="68"/>
      <c r="E212" s="6"/>
      <c r="F212" s="82"/>
      <c r="G212" s="33"/>
      <c r="H212" s="68"/>
      <c r="I212" s="6"/>
      <c r="J212" s="5"/>
      <c r="K212" s="6"/>
    </row>
    <row r="213" spans="1:11" s="43" customFormat="1" x14ac:dyDescent="0.2">
      <c r="A213" s="162" t="s">
        <v>586</v>
      </c>
      <c r="B213" s="71">
        <f>SUM(B202:B212)</f>
        <v>141</v>
      </c>
      <c r="C213" s="40">
        <f>B213/25321</f>
        <v>5.5685004541684768E-3</v>
      </c>
      <c r="D213" s="71">
        <f>SUM(D202:D212)</f>
        <v>130</v>
      </c>
      <c r="E213" s="41">
        <f>D213/24634</f>
        <v>5.2772590728261751E-3</v>
      </c>
      <c r="F213" s="77">
        <f>SUM(F202:F212)</f>
        <v>600</v>
      </c>
      <c r="G213" s="42">
        <f>F213/122849</f>
        <v>4.8840446401680112E-3</v>
      </c>
      <c r="H213" s="71">
        <f>SUM(H202:H212)</f>
        <v>586</v>
      </c>
      <c r="I213" s="41">
        <f>H213/91758</f>
        <v>6.3863641317378319E-3</v>
      </c>
      <c r="J213" s="37">
        <f>IF(D213=0, "-", IF((B213-D213)/D213&lt;10, (B213-D213)/D213, "&gt;999%"))</f>
        <v>8.461538461538462E-2</v>
      </c>
      <c r="K213" s="38">
        <f>IF(H213=0, "-", IF((F213-H213)/H213&lt;10, (F213-H213)/H213, "&gt;999%"))</f>
        <v>2.3890784982935155E-2</v>
      </c>
    </row>
    <row r="214" spans="1:11" x14ac:dyDescent="0.2">
      <c r="B214" s="83"/>
      <c r="D214" s="83"/>
      <c r="F214" s="83"/>
      <c r="H214" s="83"/>
    </row>
    <row r="215" spans="1:11" x14ac:dyDescent="0.2">
      <c r="A215" s="163" t="s">
        <v>150</v>
      </c>
      <c r="B215" s="61" t="s">
        <v>12</v>
      </c>
      <c r="C215" s="62" t="s">
        <v>13</v>
      </c>
      <c r="D215" s="61" t="s">
        <v>12</v>
      </c>
      <c r="E215" s="63" t="s">
        <v>13</v>
      </c>
      <c r="F215" s="62" t="s">
        <v>12</v>
      </c>
      <c r="G215" s="62" t="s">
        <v>13</v>
      </c>
      <c r="H215" s="61" t="s">
        <v>12</v>
      </c>
      <c r="I215" s="63" t="s">
        <v>13</v>
      </c>
      <c r="J215" s="61"/>
      <c r="K215" s="63"/>
    </row>
    <row r="216" spans="1:11" x14ac:dyDescent="0.2">
      <c r="A216" s="7" t="s">
        <v>322</v>
      </c>
      <c r="B216" s="65">
        <v>1</v>
      </c>
      <c r="C216" s="34">
        <f>IF(B234=0, "-", B216/B234)</f>
        <v>1.6666666666666666E-2</v>
      </c>
      <c r="D216" s="65">
        <v>0</v>
      </c>
      <c r="E216" s="9">
        <f>IF(D234=0, "-", D216/D234)</f>
        <v>0</v>
      </c>
      <c r="F216" s="81">
        <v>2</v>
      </c>
      <c r="G216" s="34">
        <f>IF(F234=0, "-", F216/F234)</f>
        <v>6.4724919093851136E-3</v>
      </c>
      <c r="H216" s="65">
        <v>0</v>
      </c>
      <c r="I216" s="9">
        <f>IF(H234=0, "-", H216/H234)</f>
        <v>0</v>
      </c>
      <c r="J216" s="8" t="str">
        <f t="shared" ref="J216:J232" si="18">IF(D216=0, "-", IF((B216-D216)/D216&lt;10, (B216-D216)/D216, "&gt;999%"))</f>
        <v>-</v>
      </c>
      <c r="K216" s="9" t="str">
        <f t="shared" ref="K216:K232" si="19">IF(H216=0, "-", IF((F216-H216)/H216&lt;10, (F216-H216)/H216, "&gt;999%"))</f>
        <v>-</v>
      </c>
    </row>
    <row r="217" spans="1:11" x14ac:dyDescent="0.2">
      <c r="A217" s="7" t="s">
        <v>323</v>
      </c>
      <c r="B217" s="65">
        <v>5</v>
      </c>
      <c r="C217" s="34">
        <f>IF(B234=0, "-", B217/B234)</f>
        <v>8.3333333333333329E-2</v>
      </c>
      <c r="D217" s="65">
        <v>6</v>
      </c>
      <c r="E217" s="9">
        <f>IF(D234=0, "-", D217/D234)</f>
        <v>5.8252427184466021E-2</v>
      </c>
      <c r="F217" s="81">
        <v>16</v>
      </c>
      <c r="G217" s="34">
        <f>IF(F234=0, "-", F217/F234)</f>
        <v>5.1779935275080909E-2</v>
      </c>
      <c r="H217" s="65">
        <v>20</v>
      </c>
      <c r="I217" s="9">
        <f>IF(H234=0, "-", H217/H234)</f>
        <v>6.6666666666666666E-2</v>
      </c>
      <c r="J217" s="8">
        <f t="shared" si="18"/>
        <v>-0.16666666666666666</v>
      </c>
      <c r="K217" s="9">
        <f t="shared" si="19"/>
        <v>-0.2</v>
      </c>
    </row>
    <row r="218" spans="1:11" x14ac:dyDescent="0.2">
      <c r="A218" s="7" t="s">
        <v>324</v>
      </c>
      <c r="B218" s="65">
        <v>0</v>
      </c>
      <c r="C218" s="34">
        <f>IF(B234=0, "-", B218/B234)</f>
        <v>0</v>
      </c>
      <c r="D218" s="65">
        <v>2</v>
      </c>
      <c r="E218" s="9">
        <f>IF(D234=0, "-", D218/D234)</f>
        <v>1.9417475728155338E-2</v>
      </c>
      <c r="F218" s="81">
        <v>9</v>
      </c>
      <c r="G218" s="34">
        <f>IF(F234=0, "-", F218/F234)</f>
        <v>2.9126213592233011E-2</v>
      </c>
      <c r="H218" s="65">
        <v>5</v>
      </c>
      <c r="I218" s="9">
        <f>IF(H234=0, "-", H218/H234)</f>
        <v>1.6666666666666666E-2</v>
      </c>
      <c r="J218" s="8">
        <f t="shared" si="18"/>
        <v>-1</v>
      </c>
      <c r="K218" s="9">
        <f t="shared" si="19"/>
        <v>0.8</v>
      </c>
    </row>
    <row r="219" spans="1:11" x14ac:dyDescent="0.2">
      <c r="A219" s="7" t="s">
        <v>325</v>
      </c>
      <c r="B219" s="65">
        <v>23</v>
      </c>
      <c r="C219" s="34">
        <f>IF(B234=0, "-", B219/B234)</f>
        <v>0.38333333333333336</v>
      </c>
      <c r="D219" s="65">
        <v>6</v>
      </c>
      <c r="E219" s="9">
        <f>IF(D234=0, "-", D219/D234)</f>
        <v>5.8252427184466021E-2</v>
      </c>
      <c r="F219" s="81">
        <v>86</v>
      </c>
      <c r="G219" s="34">
        <f>IF(F234=0, "-", F219/F234)</f>
        <v>0.27831715210355989</v>
      </c>
      <c r="H219" s="65">
        <v>26</v>
      </c>
      <c r="I219" s="9">
        <f>IF(H234=0, "-", H219/H234)</f>
        <v>8.666666666666667E-2</v>
      </c>
      <c r="J219" s="8">
        <f t="shared" si="18"/>
        <v>2.8333333333333335</v>
      </c>
      <c r="K219" s="9">
        <f t="shared" si="19"/>
        <v>2.3076923076923075</v>
      </c>
    </row>
    <row r="220" spans="1:11" x14ac:dyDescent="0.2">
      <c r="A220" s="7" t="s">
        <v>326</v>
      </c>
      <c r="B220" s="65">
        <v>1</v>
      </c>
      <c r="C220" s="34">
        <f>IF(B234=0, "-", B220/B234)</f>
        <v>1.6666666666666666E-2</v>
      </c>
      <c r="D220" s="65">
        <v>25</v>
      </c>
      <c r="E220" s="9">
        <f>IF(D234=0, "-", D220/D234)</f>
        <v>0.24271844660194175</v>
      </c>
      <c r="F220" s="81">
        <v>8</v>
      </c>
      <c r="G220" s="34">
        <f>IF(F234=0, "-", F220/F234)</f>
        <v>2.5889967637540454E-2</v>
      </c>
      <c r="H220" s="65">
        <v>55</v>
      </c>
      <c r="I220" s="9">
        <f>IF(H234=0, "-", H220/H234)</f>
        <v>0.18333333333333332</v>
      </c>
      <c r="J220" s="8">
        <f t="shared" si="18"/>
        <v>-0.96</v>
      </c>
      <c r="K220" s="9">
        <f t="shared" si="19"/>
        <v>-0.8545454545454545</v>
      </c>
    </row>
    <row r="221" spans="1:11" x14ac:dyDescent="0.2">
      <c r="A221" s="7" t="s">
        <v>327</v>
      </c>
      <c r="B221" s="65">
        <v>1</v>
      </c>
      <c r="C221" s="34">
        <f>IF(B234=0, "-", B221/B234)</f>
        <v>1.6666666666666666E-2</v>
      </c>
      <c r="D221" s="65">
        <v>0</v>
      </c>
      <c r="E221" s="9">
        <f>IF(D234=0, "-", D221/D234)</f>
        <v>0</v>
      </c>
      <c r="F221" s="81">
        <v>6</v>
      </c>
      <c r="G221" s="34">
        <f>IF(F234=0, "-", F221/F234)</f>
        <v>1.9417475728155338E-2</v>
      </c>
      <c r="H221" s="65">
        <v>1</v>
      </c>
      <c r="I221" s="9">
        <f>IF(H234=0, "-", H221/H234)</f>
        <v>3.3333333333333335E-3</v>
      </c>
      <c r="J221" s="8" t="str">
        <f t="shared" si="18"/>
        <v>-</v>
      </c>
      <c r="K221" s="9">
        <f t="shared" si="19"/>
        <v>5</v>
      </c>
    </row>
    <row r="222" spans="1:11" x14ac:dyDescent="0.2">
      <c r="A222" s="7" t="s">
        <v>328</v>
      </c>
      <c r="B222" s="65">
        <v>1</v>
      </c>
      <c r="C222" s="34">
        <f>IF(B234=0, "-", B222/B234)</f>
        <v>1.6666666666666666E-2</v>
      </c>
      <c r="D222" s="65">
        <v>1</v>
      </c>
      <c r="E222" s="9">
        <f>IF(D234=0, "-", D222/D234)</f>
        <v>9.7087378640776691E-3</v>
      </c>
      <c r="F222" s="81">
        <v>4</v>
      </c>
      <c r="G222" s="34">
        <f>IF(F234=0, "-", F222/F234)</f>
        <v>1.2944983818770227E-2</v>
      </c>
      <c r="H222" s="65">
        <v>3</v>
      </c>
      <c r="I222" s="9">
        <f>IF(H234=0, "-", H222/H234)</f>
        <v>0.01</v>
      </c>
      <c r="J222" s="8">
        <f t="shared" si="18"/>
        <v>0</v>
      </c>
      <c r="K222" s="9">
        <f t="shared" si="19"/>
        <v>0.33333333333333331</v>
      </c>
    </row>
    <row r="223" spans="1:11" x14ac:dyDescent="0.2">
      <c r="A223" s="7" t="s">
        <v>329</v>
      </c>
      <c r="B223" s="65">
        <v>3</v>
      </c>
      <c r="C223" s="34">
        <f>IF(B234=0, "-", B223/B234)</f>
        <v>0.05</v>
      </c>
      <c r="D223" s="65">
        <v>4</v>
      </c>
      <c r="E223" s="9">
        <f>IF(D234=0, "-", D223/D234)</f>
        <v>3.8834951456310676E-2</v>
      </c>
      <c r="F223" s="81">
        <v>16</v>
      </c>
      <c r="G223" s="34">
        <f>IF(F234=0, "-", F223/F234)</f>
        <v>5.1779935275080909E-2</v>
      </c>
      <c r="H223" s="65">
        <v>20</v>
      </c>
      <c r="I223" s="9">
        <f>IF(H234=0, "-", H223/H234)</f>
        <v>6.6666666666666666E-2</v>
      </c>
      <c r="J223" s="8">
        <f t="shared" si="18"/>
        <v>-0.25</v>
      </c>
      <c r="K223" s="9">
        <f t="shared" si="19"/>
        <v>-0.2</v>
      </c>
    </row>
    <row r="224" spans="1:11" x14ac:dyDescent="0.2">
      <c r="A224" s="7" t="s">
        <v>330</v>
      </c>
      <c r="B224" s="65">
        <v>0</v>
      </c>
      <c r="C224" s="34">
        <f>IF(B234=0, "-", B224/B234)</f>
        <v>0</v>
      </c>
      <c r="D224" s="65">
        <v>2</v>
      </c>
      <c r="E224" s="9">
        <f>IF(D234=0, "-", D224/D234)</f>
        <v>1.9417475728155338E-2</v>
      </c>
      <c r="F224" s="81">
        <v>1</v>
      </c>
      <c r="G224" s="34">
        <f>IF(F234=0, "-", F224/F234)</f>
        <v>3.2362459546925568E-3</v>
      </c>
      <c r="H224" s="65">
        <v>4</v>
      </c>
      <c r="I224" s="9">
        <f>IF(H234=0, "-", H224/H234)</f>
        <v>1.3333333333333334E-2</v>
      </c>
      <c r="J224" s="8">
        <f t="shared" si="18"/>
        <v>-1</v>
      </c>
      <c r="K224" s="9">
        <f t="shared" si="19"/>
        <v>-0.75</v>
      </c>
    </row>
    <row r="225" spans="1:11" x14ac:dyDescent="0.2">
      <c r="A225" s="7" t="s">
        <v>331</v>
      </c>
      <c r="B225" s="65">
        <v>0</v>
      </c>
      <c r="C225" s="34">
        <f>IF(B234=0, "-", B225/B234)</f>
        <v>0</v>
      </c>
      <c r="D225" s="65">
        <v>2</v>
      </c>
      <c r="E225" s="9">
        <f>IF(D234=0, "-", D225/D234)</f>
        <v>1.9417475728155338E-2</v>
      </c>
      <c r="F225" s="81">
        <v>6</v>
      </c>
      <c r="G225" s="34">
        <f>IF(F234=0, "-", F225/F234)</f>
        <v>1.9417475728155338E-2</v>
      </c>
      <c r="H225" s="65">
        <v>4</v>
      </c>
      <c r="I225" s="9">
        <f>IF(H234=0, "-", H225/H234)</f>
        <v>1.3333333333333334E-2</v>
      </c>
      <c r="J225" s="8">
        <f t="shared" si="18"/>
        <v>-1</v>
      </c>
      <c r="K225" s="9">
        <f t="shared" si="19"/>
        <v>0.5</v>
      </c>
    </row>
    <row r="226" spans="1:11" x14ac:dyDescent="0.2">
      <c r="A226" s="7" t="s">
        <v>332</v>
      </c>
      <c r="B226" s="65">
        <v>20</v>
      </c>
      <c r="C226" s="34">
        <f>IF(B234=0, "-", B226/B234)</f>
        <v>0.33333333333333331</v>
      </c>
      <c r="D226" s="65">
        <v>40</v>
      </c>
      <c r="E226" s="9">
        <f>IF(D234=0, "-", D226/D234)</f>
        <v>0.38834951456310679</v>
      </c>
      <c r="F226" s="81">
        <v>100</v>
      </c>
      <c r="G226" s="34">
        <f>IF(F234=0, "-", F226/F234)</f>
        <v>0.32362459546925565</v>
      </c>
      <c r="H226" s="65">
        <v>108</v>
      </c>
      <c r="I226" s="9">
        <f>IF(H234=0, "-", H226/H234)</f>
        <v>0.36</v>
      </c>
      <c r="J226" s="8">
        <f t="shared" si="18"/>
        <v>-0.5</v>
      </c>
      <c r="K226" s="9">
        <f t="shared" si="19"/>
        <v>-7.407407407407407E-2</v>
      </c>
    </row>
    <row r="227" spans="1:11" x14ac:dyDescent="0.2">
      <c r="A227" s="7" t="s">
        <v>333</v>
      </c>
      <c r="B227" s="65">
        <v>2</v>
      </c>
      <c r="C227" s="34">
        <f>IF(B234=0, "-", B227/B234)</f>
        <v>3.3333333333333333E-2</v>
      </c>
      <c r="D227" s="65">
        <v>6</v>
      </c>
      <c r="E227" s="9">
        <f>IF(D234=0, "-", D227/D234)</f>
        <v>5.8252427184466021E-2</v>
      </c>
      <c r="F227" s="81">
        <v>23</v>
      </c>
      <c r="G227" s="34">
        <f>IF(F234=0, "-", F227/F234)</f>
        <v>7.4433656957928807E-2</v>
      </c>
      <c r="H227" s="65">
        <v>14</v>
      </c>
      <c r="I227" s="9">
        <f>IF(H234=0, "-", H227/H234)</f>
        <v>4.6666666666666669E-2</v>
      </c>
      <c r="J227" s="8">
        <f t="shared" si="18"/>
        <v>-0.66666666666666663</v>
      </c>
      <c r="K227" s="9">
        <f t="shared" si="19"/>
        <v>0.6428571428571429</v>
      </c>
    </row>
    <row r="228" spans="1:11" x14ac:dyDescent="0.2">
      <c r="A228" s="7" t="s">
        <v>334</v>
      </c>
      <c r="B228" s="65">
        <v>0</v>
      </c>
      <c r="C228" s="34">
        <f>IF(B234=0, "-", B228/B234)</f>
        <v>0</v>
      </c>
      <c r="D228" s="65">
        <v>0</v>
      </c>
      <c r="E228" s="9">
        <f>IF(D234=0, "-", D228/D234)</f>
        <v>0</v>
      </c>
      <c r="F228" s="81">
        <v>0</v>
      </c>
      <c r="G228" s="34">
        <f>IF(F234=0, "-", F228/F234)</f>
        <v>0</v>
      </c>
      <c r="H228" s="65">
        <v>2</v>
      </c>
      <c r="I228" s="9">
        <f>IF(H234=0, "-", H228/H234)</f>
        <v>6.6666666666666671E-3</v>
      </c>
      <c r="J228" s="8" t="str">
        <f t="shared" si="18"/>
        <v>-</v>
      </c>
      <c r="K228" s="9">
        <f t="shared" si="19"/>
        <v>-1</v>
      </c>
    </row>
    <row r="229" spans="1:11" x14ac:dyDescent="0.2">
      <c r="A229" s="7" t="s">
        <v>335</v>
      </c>
      <c r="B229" s="65">
        <v>0</v>
      </c>
      <c r="C229" s="34">
        <f>IF(B234=0, "-", B229/B234)</f>
        <v>0</v>
      </c>
      <c r="D229" s="65">
        <v>0</v>
      </c>
      <c r="E229" s="9">
        <f>IF(D234=0, "-", D229/D234)</f>
        <v>0</v>
      </c>
      <c r="F229" s="81">
        <v>0</v>
      </c>
      <c r="G229" s="34">
        <f>IF(F234=0, "-", F229/F234)</f>
        <v>0</v>
      </c>
      <c r="H229" s="65">
        <v>1</v>
      </c>
      <c r="I229" s="9">
        <f>IF(H234=0, "-", H229/H234)</f>
        <v>3.3333333333333335E-3</v>
      </c>
      <c r="J229" s="8" t="str">
        <f t="shared" si="18"/>
        <v>-</v>
      </c>
      <c r="K229" s="9">
        <f t="shared" si="19"/>
        <v>-1</v>
      </c>
    </row>
    <row r="230" spans="1:11" x14ac:dyDescent="0.2">
      <c r="A230" s="7" t="s">
        <v>336</v>
      </c>
      <c r="B230" s="65">
        <v>0</v>
      </c>
      <c r="C230" s="34">
        <f>IF(B234=0, "-", B230/B234)</f>
        <v>0</v>
      </c>
      <c r="D230" s="65">
        <v>3</v>
      </c>
      <c r="E230" s="9">
        <f>IF(D234=0, "-", D230/D234)</f>
        <v>2.9126213592233011E-2</v>
      </c>
      <c r="F230" s="81">
        <v>12</v>
      </c>
      <c r="G230" s="34">
        <f>IF(F234=0, "-", F230/F234)</f>
        <v>3.8834951456310676E-2</v>
      </c>
      <c r="H230" s="65">
        <v>8</v>
      </c>
      <c r="I230" s="9">
        <f>IF(H234=0, "-", H230/H234)</f>
        <v>2.6666666666666668E-2</v>
      </c>
      <c r="J230" s="8">
        <f t="shared" si="18"/>
        <v>-1</v>
      </c>
      <c r="K230" s="9">
        <f t="shared" si="19"/>
        <v>0.5</v>
      </c>
    </row>
    <row r="231" spans="1:11" x14ac:dyDescent="0.2">
      <c r="A231" s="7" t="s">
        <v>337</v>
      </c>
      <c r="B231" s="65">
        <v>3</v>
      </c>
      <c r="C231" s="34">
        <f>IF(B234=0, "-", B231/B234)</f>
        <v>0.05</v>
      </c>
      <c r="D231" s="65">
        <v>4</v>
      </c>
      <c r="E231" s="9">
        <f>IF(D234=0, "-", D231/D234)</f>
        <v>3.8834951456310676E-2</v>
      </c>
      <c r="F231" s="81">
        <v>12</v>
      </c>
      <c r="G231" s="34">
        <f>IF(F234=0, "-", F231/F234)</f>
        <v>3.8834951456310676E-2</v>
      </c>
      <c r="H231" s="65">
        <v>11</v>
      </c>
      <c r="I231" s="9">
        <f>IF(H234=0, "-", H231/H234)</f>
        <v>3.6666666666666667E-2</v>
      </c>
      <c r="J231" s="8">
        <f t="shared" si="18"/>
        <v>-0.25</v>
      </c>
      <c r="K231" s="9">
        <f t="shared" si="19"/>
        <v>9.0909090909090912E-2</v>
      </c>
    </row>
    <row r="232" spans="1:11" x14ac:dyDescent="0.2">
      <c r="A232" s="7" t="s">
        <v>338</v>
      </c>
      <c r="B232" s="65">
        <v>0</v>
      </c>
      <c r="C232" s="34">
        <f>IF(B234=0, "-", B232/B234)</f>
        <v>0</v>
      </c>
      <c r="D232" s="65">
        <v>2</v>
      </c>
      <c r="E232" s="9">
        <f>IF(D234=0, "-", D232/D234)</f>
        <v>1.9417475728155338E-2</v>
      </c>
      <c r="F232" s="81">
        <v>8</v>
      </c>
      <c r="G232" s="34">
        <f>IF(F234=0, "-", F232/F234)</f>
        <v>2.5889967637540454E-2</v>
      </c>
      <c r="H232" s="65">
        <v>18</v>
      </c>
      <c r="I232" s="9">
        <f>IF(H234=0, "-", H232/H234)</f>
        <v>0.06</v>
      </c>
      <c r="J232" s="8">
        <f t="shared" si="18"/>
        <v>-1</v>
      </c>
      <c r="K232" s="9">
        <f t="shared" si="19"/>
        <v>-0.55555555555555558</v>
      </c>
    </row>
    <row r="233" spans="1:11" x14ac:dyDescent="0.2">
      <c r="A233" s="2"/>
      <c r="B233" s="68"/>
      <c r="C233" s="33"/>
      <c r="D233" s="68"/>
      <c r="E233" s="6"/>
      <c r="F233" s="82"/>
      <c r="G233" s="33"/>
      <c r="H233" s="68"/>
      <c r="I233" s="6"/>
      <c r="J233" s="5"/>
      <c r="K233" s="6"/>
    </row>
    <row r="234" spans="1:11" s="43" customFormat="1" x14ac:dyDescent="0.2">
      <c r="A234" s="162" t="s">
        <v>585</v>
      </c>
      <c r="B234" s="71">
        <f>SUM(B216:B233)</f>
        <v>60</v>
      </c>
      <c r="C234" s="40">
        <f>B234/25321</f>
        <v>2.3695746613482879E-3</v>
      </c>
      <c r="D234" s="71">
        <f>SUM(D216:D233)</f>
        <v>103</v>
      </c>
      <c r="E234" s="41">
        <f>D234/24634</f>
        <v>4.1812129577007391E-3</v>
      </c>
      <c r="F234" s="77">
        <f>SUM(F216:F233)</f>
        <v>309</v>
      </c>
      <c r="G234" s="42">
        <f>F234/122849</f>
        <v>2.5152829896865256E-3</v>
      </c>
      <c r="H234" s="71">
        <f>SUM(H216:H233)</f>
        <v>300</v>
      </c>
      <c r="I234" s="41">
        <f>H234/91758</f>
        <v>3.2694696920159551E-3</v>
      </c>
      <c r="J234" s="37">
        <f>IF(D234=0, "-", IF((B234-D234)/D234&lt;10, (B234-D234)/D234, "&gt;999%"))</f>
        <v>-0.41747572815533979</v>
      </c>
      <c r="K234" s="38">
        <f>IF(H234=0, "-", IF((F234-H234)/H234&lt;10, (F234-H234)/H234, "&gt;999%"))</f>
        <v>0.03</v>
      </c>
    </row>
    <row r="235" spans="1:11" x14ac:dyDescent="0.2">
      <c r="B235" s="83"/>
      <c r="D235" s="83"/>
      <c r="F235" s="83"/>
      <c r="H235" s="83"/>
    </row>
    <row r="236" spans="1:11" x14ac:dyDescent="0.2">
      <c r="A236" s="163" t="s">
        <v>151</v>
      </c>
      <c r="B236" s="61" t="s">
        <v>12</v>
      </c>
      <c r="C236" s="62" t="s">
        <v>13</v>
      </c>
      <c r="D236" s="61" t="s">
        <v>12</v>
      </c>
      <c r="E236" s="63" t="s">
        <v>13</v>
      </c>
      <c r="F236" s="62" t="s">
        <v>12</v>
      </c>
      <c r="G236" s="62" t="s">
        <v>13</v>
      </c>
      <c r="H236" s="61" t="s">
        <v>12</v>
      </c>
      <c r="I236" s="63" t="s">
        <v>13</v>
      </c>
      <c r="J236" s="61"/>
      <c r="K236" s="63"/>
    </row>
    <row r="237" spans="1:11" x14ac:dyDescent="0.2">
      <c r="A237" s="7" t="s">
        <v>339</v>
      </c>
      <c r="B237" s="65">
        <v>1</v>
      </c>
      <c r="C237" s="34">
        <f>IF(B251=0, "-", B237/B251)</f>
        <v>4.7619047619047616E-2</v>
      </c>
      <c r="D237" s="65">
        <v>0</v>
      </c>
      <c r="E237" s="9">
        <f>IF(D251=0, "-", D237/D251)</f>
        <v>0</v>
      </c>
      <c r="F237" s="81">
        <v>4</v>
      </c>
      <c r="G237" s="34">
        <f>IF(F251=0, "-", F237/F251)</f>
        <v>4.5977011494252873E-2</v>
      </c>
      <c r="H237" s="65">
        <v>2</v>
      </c>
      <c r="I237" s="9">
        <f>IF(H251=0, "-", H237/H251)</f>
        <v>2.3255813953488372E-2</v>
      </c>
      <c r="J237" s="8" t="str">
        <f t="shared" ref="J237:J249" si="20">IF(D237=0, "-", IF((B237-D237)/D237&lt;10, (B237-D237)/D237, "&gt;999%"))</f>
        <v>-</v>
      </c>
      <c r="K237" s="9">
        <f t="shared" ref="K237:K249" si="21">IF(H237=0, "-", IF((F237-H237)/H237&lt;10, (F237-H237)/H237, "&gt;999%"))</f>
        <v>1</v>
      </c>
    </row>
    <row r="238" spans="1:11" x14ac:dyDescent="0.2">
      <c r="A238" s="7" t="s">
        <v>340</v>
      </c>
      <c r="B238" s="65">
        <v>0</v>
      </c>
      <c r="C238" s="34">
        <f>IF(B251=0, "-", B238/B251)</f>
        <v>0</v>
      </c>
      <c r="D238" s="65">
        <v>0</v>
      </c>
      <c r="E238" s="9">
        <f>IF(D251=0, "-", D238/D251)</f>
        <v>0</v>
      </c>
      <c r="F238" s="81">
        <v>5</v>
      </c>
      <c r="G238" s="34">
        <f>IF(F251=0, "-", F238/F251)</f>
        <v>5.7471264367816091E-2</v>
      </c>
      <c r="H238" s="65">
        <v>0</v>
      </c>
      <c r="I238" s="9">
        <f>IF(H251=0, "-", H238/H251)</f>
        <v>0</v>
      </c>
      <c r="J238" s="8" t="str">
        <f t="shared" si="20"/>
        <v>-</v>
      </c>
      <c r="K238" s="9" t="str">
        <f t="shared" si="21"/>
        <v>-</v>
      </c>
    </row>
    <row r="239" spans="1:11" x14ac:dyDescent="0.2">
      <c r="A239" s="7" t="s">
        <v>341</v>
      </c>
      <c r="B239" s="65">
        <v>1</v>
      </c>
      <c r="C239" s="34">
        <f>IF(B251=0, "-", B239/B251)</f>
        <v>4.7619047619047616E-2</v>
      </c>
      <c r="D239" s="65">
        <v>3</v>
      </c>
      <c r="E239" s="9">
        <f>IF(D251=0, "-", D239/D251)</f>
        <v>0.21428571428571427</v>
      </c>
      <c r="F239" s="81">
        <v>9</v>
      </c>
      <c r="G239" s="34">
        <f>IF(F251=0, "-", F239/F251)</f>
        <v>0.10344827586206896</v>
      </c>
      <c r="H239" s="65">
        <v>14</v>
      </c>
      <c r="I239" s="9">
        <f>IF(H251=0, "-", H239/H251)</f>
        <v>0.16279069767441862</v>
      </c>
      <c r="J239" s="8">
        <f t="shared" si="20"/>
        <v>-0.66666666666666663</v>
      </c>
      <c r="K239" s="9">
        <f t="shared" si="21"/>
        <v>-0.35714285714285715</v>
      </c>
    </row>
    <row r="240" spans="1:11" x14ac:dyDescent="0.2">
      <c r="A240" s="7" t="s">
        <v>342</v>
      </c>
      <c r="B240" s="65">
        <v>0</v>
      </c>
      <c r="C240" s="34">
        <f>IF(B251=0, "-", B240/B251)</f>
        <v>0</v>
      </c>
      <c r="D240" s="65">
        <v>0</v>
      </c>
      <c r="E240" s="9">
        <f>IF(D251=0, "-", D240/D251)</f>
        <v>0</v>
      </c>
      <c r="F240" s="81">
        <v>0</v>
      </c>
      <c r="G240" s="34">
        <f>IF(F251=0, "-", F240/F251)</f>
        <v>0</v>
      </c>
      <c r="H240" s="65">
        <v>6</v>
      </c>
      <c r="I240" s="9">
        <f>IF(H251=0, "-", H240/H251)</f>
        <v>6.9767441860465115E-2</v>
      </c>
      <c r="J240" s="8" t="str">
        <f t="shared" si="20"/>
        <v>-</v>
      </c>
      <c r="K240" s="9">
        <f t="shared" si="21"/>
        <v>-1</v>
      </c>
    </row>
    <row r="241" spans="1:11" x14ac:dyDescent="0.2">
      <c r="A241" s="7" t="s">
        <v>343</v>
      </c>
      <c r="B241" s="65">
        <v>0</v>
      </c>
      <c r="C241" s="34">
        <f>IF(B251=0, "-", B241/B251)</f>
        <v>0</v>
      </c>
      <c r="D241" s="65">
        <v>0</v>
      </c>
      <c r="E241" s="9">
        <f>IF(D251=0, "-", D241/D251)</f>
        <v>0</v>
      </c>
      <c r="F241" s="81">
        <v>0</v>
      </c>
      <c r="G241" s="34">
        <f>IF(F251=0, "-", F241/F251)</f>
        <v>0</v>
      </c>
      <c r="H241" s="65">
        <v>1</v>
      </c>
      <c r="I241" s="9">
        <f>IF(H251=0, "-", H241/H251)</f>
        <v>1.1627906976744186E-2</v>
      </c>
      <c r="J241" s="8" t="str">
        <f t="shared" si="20"/>
        <v>-</v>
      </c>
      <c r="K241" s="9">
        <f t="shared" si="21"/>
        <v>-1</v>
      </c>
    </row>
    <row r="242" spans="1:11" x14ac:dyDescent="0.2">
      <c r="A242" s="7" t="s">
        <v>344</v>
      </c>
      <c r="B242" s="65">
        <v>8</v>
      </c>
      <c r="C242" s="34">
        <f>IF(B251=0, "-", B242/B251)</f>
        <v>0.38095238095238093</v>
      </c>
      <c r="D242" s="65">
        <v>2</v>
      </c>
      <c r="E242" s="9">
        <f>IF(D251=0, "-", D242/D251)</f>
        <v>0.14285714285714285</v>
      </c>
      <c r="F242" s="81">
        <v>20</v>
      </c>
      <c r="G242" s="34">
        <f>IF(F251=0, "-", F242/F251)</f>
        <v>0.22988505747126436</v>
      </c>
      <c r="H242" s="65">
        <v>27</v>
      </c>
      <c r="I242" s="9">
        <f>IF(H251=0, "-", H242/H251)</f>
        <v>0.31395348837209303</v>
      </c>
      <c r="J242" s="8">
        <f t="shared" si="20"/>
        <v>3</v>
      </c>
      <c r="K242" s="9">
        <f t="shared" si="21"/>
        <v>-0.25925925925925924</v>
      </c>
    </row>
    <row r="243" spans="1:11" x14ac:dyDescent="0.2">
      <c r="A243" s="7" t="s">
        <v>345</v>
      </c>
      <c r="B243" s="65">
        <v>3</v>
      </c>
      <c r="C243" s="34">
        <f>IF(B251=0, "-", B243/B251)</f>
        <v>0.14285714285714285</v>
      </c>
      <c r="D243" s="65">
        <v>3</v>
      </c>
      <c r="E243" s="9">
        <f>IF(D251=0, "-", D243/D251)</f>
        <v>0.21428571428571427</v>
      </c>
      <c r="F243" s="81">
        <v>7</v>
      </c>
      <c r="G243" s="34">
        <f>IF(F251=0, "-", F243/F251)</f>
        <v>8.0459770114942528E-2</v>
      </c>
      <c r="H243" s="65">
        <v>3</v>
      </c>
      <c r="I243" s="9">
        <f>IF(H251=0, "-", H243/H251)</f>
        <v>3.4883720930232558E-2</v>
      </c>
      <c r="J243" s="8">
        <f t="shared" si="20"/>
        <v>0</v>
      </c>
      <c r="K243" s="9">
        <f t="shared" si="21"/>
        <v>1.3333333333333333</v>
      </c>
    </row>
    <row r="244" spans="1:11" x14ac:dyDescent="0.2">
      <c r="A244" s="7" t="s">
        <v>346</v>
      </c>
      <c r="B244" s="65">
        <v>0</v>
      </c>
      <c r="C244" s="34">
        <f>IF(B251=0, "-", B244/B251)</f>
        <v>0</v>
      </c>
      <c r="D244" s="65">
        <v>1</v>
      </c>
      <c r="E244" s="9">
        <f>IF(D251=0, "-", D244/D251)</f>
        <v>7.1428571428571425E-2</v>
      </c>
      <c r="F244" s="81">
        <v>0</v>
      </c>
      <c r="G244" s="34">
        <f>IF(F251=0, "-", F244/F251)</f>
        <v>0</v>
      </c>
      <c r="H244" s="65">
        <v>1</v>
      </c>
      <c r="I244" s="9">
        <f>IF(H251=0, "-", H244/H251)</f>
        <v>1.1627906976744186E-2</v>
      </c>
      <c r="J244" s="8">
        <f t="shared" si="20"/>
        <v>-1</v>
      </c>
      <c r="K244" s="9">
        <f t="shared" si="21"/>
        <v>-1</v>
      </c>
    </row>
    <row r="245" spans="1:11" x14ac:dyDescent="0.2">
      <c r="A245" s="7" t="s">
        <v>347</v>
      </c>
      <c r="B245" s="65">
        <v>3</v>
      </c>
      <c r="C245" s="34">
        <f>IF(B251=0, "-", B245/B251)</f>
        <v>0.14285714285714285</v>
      </c>
      <c r="D245" s="65">
        <v>0</v>
      </c>
      <c r="E245" s="9">
        <f>IF(D251=0, "-", D245/D251)</f>
        <v>0</v>
      </c>
      <c r="F245" s="81">
        <v>11</v>
      </c>
      <c r="G245" s="34">
        <f>IF(F251=0, "-", F245/F251)</f>
        <v>0.12643678160919541</v>
      </c>
      <c r="H245" s="65">
        <v>2</v>
      </c>
      <c r="I245" s="9">
        <f>IF(H251=0, "-", H245/H251)</f>
        <v>2.3255813953488372E-2</v>
      </c>
      <c r="J245" s="8" t="str">
        <f t="shared" si="20"/>
        <v>-</v>
      </c>
      <c r="K245" s="9">
        <f t="shared" si="21"/>
        <v>4.5</v>
      </c>
    </row>
    <row r="246" spans="1:11" x14ac:dyDescent="0.2">
      <c r="A246" s="7" t="s">
        <v>348</v>
      </c>
      <c r="B246" s="65">
        <v>0</v>
      </c>
      <c r="C246" s="34">
        <f>IF(B251=0, "-", B246/B251)</f>
        <v>0</v>
      </c>
      <c r="D246" s="65">
        <v>0</v>
      </c>
      <c r="E246" s="9">
        <f>IF(D251=0, "-", D246/D251)</f>
        <v>0</v>
      </c>
      <c r="F246" s="81">
        <v>0</v>
      </c>
      <c r="G246" s="34">
        <f>IF(F251=0, "-", F246/F251)</f>
        <v>0</v>
      </c>
      <c r="H246" s="65">
        <v>2</v>
      </c>
      <c r="I246" s="9">
        <f>IF(H251=0, "-", H246/H251)</f>
        <v>2.3255813953488372E-2</v>
      </c>
      <c r="J246" s="8" t="str">
        <f t="shared" si="20"/>
        <v>-</v>
      </c>
      <c r="K246" s="9">
        <f t="shared" si="21"/>
        <v>-1</v>
      </c>
    </row>
    <row r="247" spans="1:11" x14ac:dyDescent="0.2">
      <c r="A247" s="7" t="s">
        <v>349</v>
      </c>
      <c r="B247" s="65">
        <v>0</v>
      </c>
      <c r="C247" s="34">
        <f>IF(B251=0, "-", B247/B251)</f>
        <v>0</v>
      </c>
      <c r="D247" s="65">
        <v>0</v>
      </c>
      <c r="E247" s="9">
        <f>IF(D251=0, "-", D247/D251)</f>
        <v>0</v>
      </c>
      <c r="F247" s="81">
        <v>2</v>
      </c>
      <c r="G247" s="34">
        <f>IF(F251=0, "-", F247/F251)</f>
        <v>2.2988505747126436E-2</v>
      </c>
      <c r="H247" s="65">
        <v>1</v>
      </c>
      <c r="I247" s="9">
        <f>IF(H251=0, "-", H247/H251)</f>
        <v>1.1627906976744186E-2</v>
      </c>
      <c r="J247" s="8" t="str">
        <f t="shared" si="20"/>
        <v>-</v>
      </c>
      <c r="K247" s="9">
        <f t="shared" si="21"/>
        <v>1</v>
      </c>
    </row>
    <row r="248" spans="1:11" x14ac:dyDescent="0.2">
      <c r="A248" s="7" t="s">
        <v>350</v>
      </c>
      <c r="B248" s="65">
        <v>5</v>
      </c>
      <c r="C248" s="34">
        <f>IF(B251=0, "-", B248/B251)</f>
        <v>0.23809523809523808</v>
      </c>
      <c r="D248" s="65">
        <v>5</v>
      </c>
      <c r="E248" s="9">
        <f>IF(D251=0, "-", D248/D251)</f>
        <v>0.35714285714285715</v>
      </c>
      <c r="F248" s="81">
        <v>27</v>
      </c>
      <c r="G248" s="34">
        <f>IF(F251=0, "-", F248/F251)</f>
        <v>0.31034482758620691</v>
      </c>
      <c r="H248" s="65">
        <v>24</v>
      </c>
      <c r="I248" s="9">
        <f>IF(H251=0, "-", H248/H251)</f>
        <v>0.27906976744186046</v>
      </c>
      <c r="J248" s="8">
        <f t="shared" si="20"/>
        <v>0</v>
      </c>
      <c r="K248" s="9">
        <f t="shared" si="21"/>
        <v>0.125</v>
      </c>
    </row>
    <row r="249" spans="1:11" x14ac:dyDescent="0.2">
      <c r="A249" s="7" t="s">
        <v>351</v>
      </c>
      <c r="B249" s="65">
        <v>0</v>
      </c>
      <c r="C249" s="34">
        <f>IF(B251=0, "-", B249/B251)</f>
        <v>0</v>
      </c>
      <c r="D249" s="65">
        <v>0</v>
      </c>
      <c r="E249" s="9">
        <f>IF(D251=0, "-", D249/D251)</f>
        <v>0</v>
      </c>
      <c r="F249" s="81">
        <v>2</v>
      </c>
      <c r="G249" s="34">
        <f>IF(F251=0, "-", F249/F251)</f>
        <v>2.2988505747126436E-2</v>
      </c>
      <c r="H249" s="65">
        <v>3</v>
      </c>
      <c r="I249" s="9">
        <f>IF(H251=0, "-", H249/H251)</f>
        <v>3.4883720930232558E-2</v>
      </c>
      <c r="J249" s="8" t="str">
        <f t="shared" si="20"/>
        <v>-</v>
      </c>
      <c r="K249" s="9">
        <f t="shared" si="21"/>
        <v>-0.33333333333333331</v>
      </c>
    </row>
    <row r="250" spans="1:11" x14ac:dyDescent="0.2">
      <c r="A250" s="2"/>
      <c r="B250" s="68"/>
      <c r="C250" s="33"/>
      <c r="D250" s="68"/>
      <c r="E250" s="6"/>
      <c r="F250" s="82"/>
      <c r="G250" s="33"/>
      <c r="H250" s="68"/>
      <c r="I250" s="6"/>
      <c r="J250" s="5"/>
      <c r="K250" s="6"/>
    </row>
    <row r="251" spans="1:11" s="43" customFormat="1" x14ac:dyDescent="0.2">
      <c r="A251" s="162" t="s">
        <v>584</v>
      </c>
      <c r="B251" s="71">
        <f>SUM(B237:B250)</f>
        <v>21</v>
      </c>
      <c r="C251" s="40">
        <f>B251/25321</f>
        <v>8.2935113147190084E-4</v>
      </c>
      <c r="D251" s="71">
        <f>SUM(D237:D250)</f>
        <v>14</v>
      </c>
      <c r="E251" s="41">
        <f>D251/24634</f>
        <v>5.6832020784281889E-4</v>
      </c>
      <c r="F251" s="77">
        <f>SUM(F237:F250)</f>
        <v>87</v>
      </c>
      <c r="G251" s="42">
        <f>F251/122849</f>
        <v>7.0818647282436167E-4</v>
      </c>
      <c r="H251" s="71">
        <f>SUM(H237:H250)</f>
        <v>86</v>
      </c>
      <c r="I251" s="41">
        <f>H251/91758</f>
        <v>9.3724797837790711E-4</v>
      </c>
      <c r="J251" s="37">
        <f>IF(D251=0, "-", IF((B251-D251)/D251&lt;10, (B251-D251)/D251, "&gt;999%"))</f>
        <v>0.5</v>
      </c>
      <c r="K251" s="38">
        <f>IF(H251=0, "-", IF((F251-H251)/H251&lt;10, (F251-H251)/H251, "&gt;999%"))</f>
        <v>1.1627906976744186E-2</v>
      </c>
    </row>
    <row r="252" spans="1:11" x14ac:dyDescent="0.2">
      <c r="B252" s="83"/>
      <c r="D252" s="83"/>
      <c r="F252" s="83"/>
      <c r="H252" s="83"/>
    </row>
    <row r="253" spans="1:11" s="43" customFormat="1" x14ac:dyDescent="0.2">
      <c r="A253" s="162" t="s">
        <v>583</v>
      </c>
      <c r="B253" s="71">
        <v>222</v>
      </c>
      <c r="C253" s="40">
        <f>B253/25321</f>
        <v>8.7674262469886657E-3</v>
      </c>
      <c r="D253" s="71">
        <v>247</v>
      </c>
      <c r="E253" s="41">
        <f>D253/24634</f>
        <v>1.0026792238369733E-2</v>
      </c>
      <c r="F253" s="77">
        <v>996</v>
      </c>
      <c r="G253" s="42">
        <f>F253/122849</f>
        <v>8.1075141026788981E-3</v>
      </c>
      <c r="H253" s="71">
        <v>972</v>
      </c>
      <c r="I253" s="41">
        <f>H253/91758</f>
        <v>1.0593081802131693E-2</v>
      </c>
      <c r="J253" s="37">
        <f>IF(D253=0, "-", IF((B253-D253)/D253&lt;10, (B253-D253)/D253, "&gt;999%"))</f>
        <v>-0.10121457489878542</v>
      </c>
      <c r="K253" s="38">
        <f>IF(H253=0, "-", IF((F253-H253)/H253&lt;10, (F253-H253)/H253, "&gt;999%"))</f>
        <v>2.4691358024691357E-2</v>
      </c>
    </row>
    <row r="254" spans="1:11" x14ac:dyDescent="0.2">
      <c r="B254" s="83"/>
      <c r="D254" s="83"/>
      <c r="F254" s="83"/>
      <c r="H254" s="83"/>
    </row>
    <row r="255" spans="1:11" x14ac:dyDescent="0.2">
      <c r="A255" s="27" t="s">
        <v>581</v>
      </c>
      <c r="B255" s="71">
        <f>B259-B257</f>
        <v>4174</v>
      </c>
      <c r="C255" s="40">
        <f>B255/25321</f>
        <v>0.16484341060779589</v>
      </c>
      <c r="D255" s="71">
        <f>D259-D257</f>
        <v>3877</v>
      </c>
      <c r="E255" s="41">
        <f>D255/24634</f>
        <v>0.15738410327190064</v>
      </c>
      <c r="F255" s="77">
        <f>F259-F257</f>
        <v>20786</v>
      </c>
      <c r="G255" s="42">
        <f>F255/122849</f>
        <v>0.16919958648422045</v>
      </c>
      <c r="H255" s="71">
        <f>H259-H257</f>
        <v>17631</v>
      </c>
      <c r="I255" s="41">
        <f>H255/91758</f>
        <v>0.19214673379977767</v>
      </c>
      <c r="J255" s="37">
        <f>IF(D255=0, "-", IF((B255-D255)/D255&lt;10, (B255-D255)/D255, "&gt;999%"))</f>
        <v>7.660562290430746E-2</v>
      </c>
      <c r="K255" s="38">
        <f>IF(H255=0, "-", IF((F255-H255)/H255&lt;10, (F255-H255)/H255, "&gt;999%"))</f>
        <v>0.17894617435199364</v>
      </c>
    </row>
    <row r="256" spans="1:11" x14ac:dyDescent="0.2">
      <c r="A256" s="27"/>
      <c r="B256" s="71"/>
      <c r="C256" s="40"/>
      <c r="D256" s="71"/>
      <c r="E256" s="41"/>
      <c r="F256" s="77"/>
      <c r="G256" s="42"/>
      <c r="H256" s="71"/>
      <c r="I256" s="41"/>
      <c r="J256" s="37"/>
      <c r="K256" s="38"/>
    </row>
    <row r="257" spans="1:11" x14ac:dyDescent="0.2">
      <c r="A257" s="27" t="s">
        <v>582</v>
      </c>
      <c r="B257" s="71">
        <v>690</v>
      </c>
      <c r="C257" s="40">
        <f>B257/25321</f>
        <v>2.7250108605505311E-2</v>
      </c>
      <c r="D257" s="71">
        <v>966</v>
      </c>
      <c r="E257" s="41">
        <f>D257/24634</f>
        <v>3.9214094341154505E-2</v>
      </c>
      <c r="F257" s="77">
        <v>3106</v>
      </c>
      <c r="G257" s="42">
        <f>F257/122849</f>
        <v>2.5283071087269737E-2</v>
      </c>
      <c r="H257" s="71">
        <v>2932</v>
      </c>
      <c r="I257" s="41">
        <f>H257/91758</f>
        <v>3.1953617123302601E-2</v>
      </c>
      <c r="J257" s="37">
        <f>IF(D257=0, "-", IF((B257-D257)/D257&lt;10, (B257-D257)/D257, "&gt;999%"))</f>
        <v>-0.2857142857142857</v>
      </c>
      <c r="K257" s="38">
        <f>IF(H257=0, "-", IF((F257-H257)/H257&lt;10, (F257-H257)/H257, "&gt;999%"))</f>
        <v>5.9345156889495224E-2</v>
      </c>
    </row>
    <row r="258" spans="1:11" x14ac:dyDescent="0.2">
      <c r="A258" s="27"/>
      <c r="B258" s="71"/>
      <c r="C258" s="40"/>
      <c r="D258" s="71"/>
      <c r="E258" s="41"/>
      <c r="F258" s="77"/>
      <c r="G258" s="42"/>
      <c r="H258" s="71"/>
      <c r="I258" s="41"/>
      <c r="J258" s="37"/>
      <c r="K258" s="38"/>
    </row>
    <row r="259" spans="1:11" x14ac:dyDescent="0.2">
      <c r="A259" s="27" t="s">
        <v>580</v>
      </c>
      <c r="B259" s="71">
        <v>4864</v>
      </c>
      <c r="C259" s="40">
        <f>B259/25321</f>
        <v>0.1920935192133012</v>
      </c>
      <c r="D259" s="71">
        <v>4843</v>
      </c>
      <c r="E259" s="41">
        <f>D259/24634</f>
        <v>0.19659819761305514</v>
      </c>
      <c r="F259" s="77">
        <v>23892</v>
      </c>
      <c r="G259" s="42">
        <f>F259/122849</f>
        <v>0.19448265757149019</v>
      </c>
      <c r="H259" s="71">
        <v>20563</v>
      </c>
      <c r="I259" s="41">
        <f>H259/91758</f>
        <v>0.22410035092308028</v>
      </c>
      <c r="J259" s="37">
        <f>IF(D259=0, "-", IF((B259-D259)/D259&lt;10, (B259-D259)/D259, "&gt;999%"))</f>
        <v>4.3361552756555856E-3</v>
      </c>
      <c r="K259" s="38">
        <f>IF(H259=0, "-", IF((F259-H259)/H259&lt;10, (F259-H259)/H259, "&gt;999%"))</f>
        <v>0.16189271993386178</v>
      </c>
    </row>
  </sheetData>
  <mergeCells count="58">
    <mergeCell ref="B1:K1"/>
    <mergeCell ref="B2:K2"/>
    <mergeCell ref="B199:E199"/>
    <mergeCell ref="F199:I199"/>
    <mergeCell ref="J199:K199"/>
    <mergeCell ref="B200:C200"/>
    <mergeCell ref="D200:E200"/>
    <mergeCell ref="F200:G200"/>
    <mergeCell ref="H200:I200"/>
    <mergeCell ref="B174:E174"/>
    <mergeCell ref="F174:I174"/>
    <mergeCell ref="J174:K174"/>
    <mergeCell ref="B175:C175"/>
    <mergeCell ref="D175:E175"/>
    <mergeCell ref="F175:G175"/>
    <mergeCell ref="H175:I175"/>
    <mergeCell ref="B149:E149"/>
    <mergeCell ref="F149:I149"/>
    <mergeCell ref="J149:K149"/>
    <mergeCell ref="B150:C150"/>
    <mergeCell ref="D150:E150"/>
    <mergeCell ref="F150:G150"/>
    <mergeCell ref="H150:I150"/>
    <mergeCell ref="B123:E123"/>
    <mergeCell ref="F123:I123"/>
    <mergeCell ref="J123:K123"/>
    <mergeCell ref="B124:C124"/>
    <mergeCell ref="D124:E124"/>
    <mergeCell ref="F124:G124"/>
    <mergeCell ref="H124:I124"/>
    <mergeCell ref="B85:E85"/>
    <mergeCell ref="F85:I85"/>
    <mergeCell ref="J85:K85"/>
    <mergeCell ref="B86:C86"/>
    <mergeCell ref="D86:E86"/>
    <mergeCell ref="F86:G86"/>
    <mergeCell ref="H86:I86"/>
    <mergeCell ref="B45:E45"/>
    <mergeCell ref="F45:I45"/>
    <mergeCell ref="J45:K45"/>
    <mergeCell ref="B46:C46"/>
    <mergeCell ref="D46:E46"/>
    <mergeCell ref="F46:G46"/>
    <mergeCell ref="H46:I46"/>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100" max="16383" man="1"/>
    <brk id="148" max="16383" man="1"/>
    <brk id="198" max="16383" man="1"/>
    <brk id="25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0"/>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633</v>
      </c>
      <c r="C1" s="198"/>
      <c r="D1" s="198"/>
      <c r="E1" s="199"/>
      <c r="F1" s="199"/>
      <c r="G1" s="199"/>
      <c r="H1" s="199"/>
      <c r="I1" s="199"/>
      <c r="J1" s="199"/>
      <c r="K1" s="199"/>
    </row>
    <row r="2" spans="1:11" s="52" customFormat="1" ht="20.25" x14ac:dyDescent="0.3">
      <c r="A2" s="4" t="s">
        <v>110</v>
      </c>
      <c r="B2" s="202" t="s">
        <v>100</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4</v>
      </c>
      <c r="C7" s="39">
        <f>IF(B50=0, "-", B7/B50)</f>
        <v>8.2236842105263153E-4</v>
      </c>
      <c r="D7" s="65">
        <v>0</v>
      </c>
      <c r="E7" s="21">
        <f>IF(D50=0, "-", D7/D50)</f>
        <v>0</v>
      </c>
      <c r="F7" s="81">
        <v>8</v>
      </c>
      <c r="G7" s="39">
        <f>IF(F50=0, "-", F7/F50)</f>
        <v>3.3484011384563869E-4</v>
      </c>
      <c r="H7" s="65">
        <v>4</v>
      </c>
      <c r="I7" s="21">
        <f>IF(H50=0, "-", H7/H50)</f>
        <v>1.9452414530953655E-4</v>
      </c>
      <c r="J7" s="20" t="str">
        <f t="shared" ref="J7:J48" si="0">IF(D7=0, "-", IF((B7-D7)/D7&lt;10, (B7-D7)/D7, "&gt;999%"))</f>
        <v>-</v>
      </c>
      <c r="K7" s="21">
        <f t="shared" ref="K7:K48" si="1">IF(H7=0, "-", IF((F7-H7)/H7&lt;10, (F7-H7)/H7, "&gt;999%"))</f>
        <v>1</v>
      </c>
    </row>
    <row r="8" spans="1:11" x14ac:dyDescent="0.2">
      <c r="A8" s="7" t="s">
        <v>32</v>
      </c>
      <c r="B8" s="65">
        <v>1</v>
      </c>
      <c r="C8" s="39">
        <f>IF(B50=0, "-", B8/B50)</f>
        <v>2.0559210526315788E-4</v>
      </c>
      <c r="D8" s="65">
        <v>0</v>
      </c>
      <c r="E8" s="21">
        <f>IF(D50=0, "-", D8/D50)</f>
        <v>0</v>
      </c>
      <c r="F8" s="81">
        <v>2</v>
      </c>
      <c r="G8" s="39">
        <f>IF(F50=0, "-", F8/F50)</f>
        <v>8.3710028461409671E-5</v>
      </c>
      <c r="H8" s="65">
        <v>0</v>
      </c>
      <c r="I8" s="21">
        <f>IF(H50=0, "-", H8/H50)</f>
        <v>0</v>
      </c>
      <c r="J8" s="20" t="str">
        <f t="shared" si="0"/>
        <v>-</v>
      </c>
      <c r="K8" s="21" t="str">
        <f t="shared" si="1"/>
        <v>-</v>
      </c>
    </row>
    <row r="9" spans="1:11" x14ac:dyDescent="0.2">
      <c r="A9" s="7" t="s">
        <v>33</v>
      </c>
      <c r="B9" s="65">
        <v>1</v>
      </c>
      <c r="C9" s="39">
        <f>IF(B50=0, "-", B9/B50)</f>
        <v>2.0559210526315788E-4</v>
      </c>
      <c r="D9" s="65">
        <v>0</v>
      </c>
      <c r="E9" s="21">
        <f>IF(D50=0, "-", D9/D50)</f>
        <v>0</v>
      </c>
      <c r="F9" s="81">
        <v>4</v>
      </c>
      <c r="G9" s="39">
        <f>IF(F50=0, "-", F9/F50)</f>
        <v>1.6742005692281934E-4</v>
      </c>
      <c r="H9" s="65">
        <v>2</v>
      </c>
      <c r="I9" s="21">
        <f>IF(H50=0, "-", H9/H50)</f>
        <v>9.7262072654768274E-5</v>
      </c>
      <c r="J9" s="20" t="str">
        <f t="shared" si="0"/>
        <v>-</v>
      </c>
      <c r="K9" s="21">
        <f t="shared" si="1"/>
        <v>1</v>
      </c>
    </row>
    <row r="10" spans="1:11" x14ac:dyDescent="0.2">
      <c r="A10" s="7" t="s">
        <v>34</v>
      </c>
      <c r="B10" s="65">
        <v>45</v>
      </c>
      <c r="C10" s="39">
        <f>IF(B50=0, "-", B10/B50)</f>
        <v>9.2516447368421045E-3</v>
      </c>
      <c r="D10" s="65">
        <v>123</v>
      </c>
      <c r="E10" s="21">
        <f>IF(D50=0, "-", D10/D50)</f>
        <v>2.5397480900268429E-2</v>
      </c>
      <c r="F10" s="81">
        <v>295</v>
      </c>
      <c r="G10" s="39">
        <f>IF(F50=0, "-", F10/F50)</f>
        <v>1.2347229198057927E-2</v>
      </c>
      <c r="H10" s="65">
        <v>389</v>
      </c>
      <c r="I10" s="21">
        <f>IF(H50=0, "-", H10/H50)</f>
        <v>1.891747313135243E-2</v>
      </c>
      <c r="J10" s="20">
        <f t="shared" si="0"/>
        <v>-0.63414634146341464</v>
      </c>
      <c r="K10" s="21">
        <f t="shared" si="1"/>
        <v>-0.2416452442159383</v>
      </c>
    </row>
    <row r="11" spans="1:11" x14ac:dyDescent="0.2">
      <c r="A11" s="7" t="s">
        <v>35</v>
      </c>
      <c r="B11" s="65">
        <v>2</v>
      </c>
      <c r="C11" s="39">
        <f>IF(B50=0, "-", B11/B50)</f>
        <v>4.1118421052631577E-4</v>
      </c>
      <c r="D11" s="65">
        <v>5</v>
      </c>
      <c r="E11" s="21">
        <f>IF(D50=0, "-", D11/D50)</f>
        <v>1.0324179227751394E-3</v>
      </c>
      <c r="F11" s="81">
        <v>14</v>
      </c>
      <c r="G11" s="39">
        <f>IF(F50=0, "-", F11/F50)</f>
        <v>5.8597019922986774E-4</v>
      </c>
      <c r="H11" s="65">
        <v>17</v>
      </c>
      <c r="I11" s="21">
        <f>IF(H50=0, "-", H11/H50)</f>
        <v>8.2672761756553037E-4</v>
      </c>
      <c r="J11" s="20">
        <f t="shared" si="0"/>
        <v>-0.6</v>
      </c>
      <c r="K11" s="21">
        <f t="shared" si="1"/>
        <v>-0.17647058823529413</v>
      </c>
    </row>
    <row r="12" spans="1:11" x14ac:dyDescent="0.2">
      <c r="A12" s="7" t="s">
        <v>36</v>
      </c>
      <c r="B12" s="65">
        <v>228</v>
      </c>
      <c r="C12" s="39">
        <f>IF(B50=0, "-", B12/B50)</f>
        <v>4.6875E-2</v>
      </c>
      <c r="D12" s="65">
        <v>275</v>
      </c>
      <c r="E12" s="21">
        <f>IF(D50=0, "-", D12/D50)</f>
        <v>5.6782985752632666E-2</v>
      </c>
      <c r="F12" s="81">
        <v>1041</v>
      </c>
      <c r="G12" s="39">
        <f>IF(F50=0, "-", F12/F50)</f>
        <v>4.3571069814163733E-2</v>
      </c>
      <c r="H12" s="65">
        <v>830</v>
      </c>
      <c r="I12" s="21">
        <f>IF(H50=0, "-", H12/H50)</f>
        <v>4.0363760151728836E-2</v>
      </c>
      <c r="J12" s="20">
        <f t="shared" si="0"/>
        <v>-0.1709090909090909</v>
      </c>
      <c r="K12" s="21">
        <f t="shared" si="1"/>
        <v>0.25421686746987954</v>
      </c>
    </row>
    <row r="13" spans="1:11" x14ac:dyDescent="0.2">
      <c r="A13" s="7" t="s">
        <v>38</v>
      </c>
      <c r="B13" s="65">
        <v>0</v>
      </c>
      <c r="C13" s="39">
        <f>IF(B50=0, "-", B13/B50)</f>
        <v>0</v>
      </c>
      <c r="D13" s="65">
        <v>6</v>
      </c>
      <c r="E13" s="21">
        <f>IF(D50=0, "-", D13/D50)</f>
        <v>1.2389015073301672E-3</v>
      </c>
      <c r="F13" s="81">
        <v>7</v>
      </c>
      <c r="G13" s="39">
        <f>IF(F50=0, "-", F13/F50)</f>
        <v>2.9298509961493387E-4</v>
      </c>
      <c r="H13" s="65">
        <v>18</v>
      </c>
      <c r="I13" s="21">
        <f>IF(H50=0, "-", H13/H50)</f>
        <v>8.7535865389291444E-4</v>
      </c>
      <c r="J13" s="20">
        <f t="shared" si="0"/>
        <v>-1</v>
      </c>
      <c r="K13" s="21">
        <f t="shared" si="1"/>
        <v>-0.61111111111111116</v>
      </c>
    </row>
    <row r="14" spans="1:11" x14ac:dyDescent="0.2">
      <c r="A14" s="7" t="s">
        <v>39</v>
      </c>
      <c r="B14" s="65">
        <v>3</v>
      </c>
      <c r="C14" s="39">
        <f>IF(B50=0, "-", B14/B50)</f>
        <v>6.1677631578947365E-4</v>
      </c>
      <c r="D14" s="65">
        <v>4</v>
      </c>
      <c r="E14" s="21">
        <f>IF(D50=0, "-", D14/D50)</f>
        <v>8.2593433822011149E-4</v>
      </c>
      <c r="F14" s="81">
        <v>6</v>
      </c>
      <c r="G14" s="39">
        <f>IF(F50=0, "-", F14/F50)</f>
        <v>2.5113008538422905E-4</v>
      </c>
      <c r="H14" s="65">
        <v>7</v>
      </c>
      <c r="I14" s="21">
        <f>IF(H50=0, "-", H14/H50)</f>
        <v>3.4041725429168897E-4</v>
      </c>
      <c r="J14" s="20">
        <f t="shared" si="0"/>
        <v>-0.25</v>
      </c>
      <c r="K14" s="21">
        <f t="shared" si="1"/>
        <v>-0.14285714285714285</v>
      </c>
    </row>
    <row r="15" spans="1:11" x14ac:dyDescent="0.2">
      <c r="A15" s="7" t="s">
        <v>42</v>
      </c>
      <c r="B15" s="65">
        <v>8</v>
      </c>
      <c r="C15" s="39">
        <f>IF(B50=0, "-", B15/B50)</f>
        <v>1.6447368421052631E-3</v>
      </c>
      <c r="D15" s="65">
        <v>2</v>
      </c>
      <c r="E15" s="21">
        <f>IF(D50=0, "-", D15/D50)</f>
        <v>4.1296716911005574E-4</v>
      </c>
      <c r="F15" s="81">
        <v>20</v>
      </c>
      <c r="G15" s="39">
        <f>IF(F50=0, "-", F15/F50)</f>
        <v>8.3710028461409674E-4</v>
      </c>
      <c r="H15" s="65">
        <v>27</v>
      </c>
      <c r="I15" s="21">
        <f>IF(H50=0, "-", H15/H50)</f>
        <v>1.3130379808393717E-3</v>
      </c>
      <c r="J15" s="20">
        <f t="shared" si="0"/>
        <v>3</v>
      </c>
      <c r="K15" s="21">
        <f t="shared" si="1"/>
        <v>-0.25925925925925924</v>
      </c>
    </row>
    <row r="16" spans="1:11" x14ac:dyDescent="0.2">
      <c r="A16" s="7" t="s">
        <v>43</v>
      </c>
      <c r="B16" s="65">
        <v>6</v>
      </c>
      <c r="C16" s="39">
        <f>IF(B50=0, "-", B16/B50)</f>
        <v>1.2335526315789473E-3</v>
      </c>
      <c r="D16" s="65">
        <v>6</v>
      </c>
      <c r="E16" s="21">
        <f>IF(D50=0, "-", D16/D50)</f>
        <v>1.2389015073301672E-3</v>
      </c>
      <c r="F16" s="81">
        <v>30</v>
      </c>
      <c r="G16" s="39">
        <f>IF(F50=0, "-", F16/F50)</f>
        <v>1.2556504269211452E-3</v>
      </c>
      <c r="H16" s="65">
        <v>27</v>
      </c>
      <c r="I16" s="21">
        <f>IF(H50=0, "-", H16/H50)</f>
        <v>1.3130379808393717E-3</v>
      </c>
      <c r="J16" s="20">
        <f t="shared" si="0"/>
        <v>0</v>
      </c>
      <c r="K16" s="21">
        <f t="shared" si="1"/>
        <v>0.1111111111111111</v>
      </c>
    </row>
    <row r="17" spans="1:11" x14ac:dyDescent="0.2">
      <c r="A17" s="7" t="s">
        <v>45</v>
      </c>
      <c r="B17" s="65">
        <v>112</v>
      </c>
      <c r="C17" s="39">
        <f>IF(B50=0, "-", B17/B50)</f>
        <v>2.3026315789473683E-2</v>
      </c>
      <c r="D17" s="65">
        <v>124</v>
      </c>
      <c r="E17" s="21">
        <f>IF(D50=0, "-", D17/D50)</f>
        <v>2.5603964484823456E-2</v>
      </c>
      <c r="F17" s="81">
        <v>460</v>
      </c>
      <c r="G17" s="39">
        <f>IF(F50=0, "-", F17/F50)</f>
        <v>1.9253306546124227E-2</v>
      </c>
      <c r="H17" s="65">
        <v>474</v>
      </c>
      <c r="I17" s="21">
        <f>IF(H50=0, "-", H17/H50)</f>
        <v>2.3051111219180079E-2</v>
      </c>
      <c r="J17" s="20">
        <f t="shared" si="0"/>
        <v>-9.6774193548387094E-2</v>
      </c>
      <c r="K17" s="21">
        <f t="shared" si="1"/>
        <v>-2.9535864978902954E-2</v>
      </c>
    </row>
    <row r="18" spans="1:11" x14ac:dyDescent="0.2">
      <c r="A18" s="7" t="s">
        <v>48</v>
      </c>
      <c r="B18" s="65">
        <v>0</v>
      </c>
      <c r="C18" s="39">
        <f>IF(B50=0, "-", B18/B50)</f>
        <v>0</v>
      </c>
      <c r="D18" s="65">
        <v>1</v>
      </c>
      <c r="E18" s="21">
        <f>IF(D50=0, "-", D18/D50)</f>
        <v>2.0648358455502787E-4</v>
      </c>
      <c r="F18" s="81">
        <v>7</v>
      </c>
      <c r="G18" s="39">
        <f>IF(F50=0, "-", F18/F50)</f>
        <v>2.9298509961493387E-4</v>
      </c>
      <c r="H18" s="65">
        <v>2</v>
      </c>
      <c r="I18" s="21">
        <f>IF(H50=0, "-", H18/H50)</f>
        <v>9.7262072654768274E-5</v>
      </c>
      <c r="J18" s="20">
        <f t="shared" si="0"/>
        <v>-1</v>
      </c>
      <c r="K18" s="21">
        <f t="shared" si="1"/>
        <v>2.5</v>
      </c>
    </row>
    <row r="19" spans="1:11" x14ac:dyDescent="0.2">
      <c r="A19" s="7" t="s">
        <v>51</v>
      </c>
      <c r="B19" s="65">
        <v>0</v>
      </c>
      <c r="C19" s="39">
        <f>IF(B50=0, "-", B19/B50)</f>
        <v>0</v>
      </c>
      <c r="D19" s="65">
        <v>20</v>
      </c>
      <c r="E19" s="21">
        <f>IF(D50=0, "-", D19/D50)</f>
        <v>4.1296716911005575E-3</v>
      </c>
      <c r="F19" s="81">
        <v>0</v>
      </c>
      <c r="G19" s="39">
        <f>IF(F50=0, "-", F19/F50)</f>
        <v>0</v>
      </c>
      <c r="H19" s="65">
        <v>233</v>
      </c>
      <c r="I19" s="21">
        <f>IF(H50=0, "-", H19/H50)</f>
        <v>1.1331031464280503E-2</v>
      </c>
      <c r="J19" s="20">
        <f t="shared" si="0"/>
        <v>-1</v>
      </c>
      <c r="K19" s="21">
        <f t="shared" si="1"/>
        <v>-1</v>
      </c>
    </row>
    <row r="20" spans="1:11" x14ac:dyDescent="0.2">
      <c r="A20" s="7" t="s">
        <v>52</v>
      </c>
      <c r="B20" s="65">
        <v>56</v>
      </c>
      <c r="C20" s="39">
        <f>IF(B50=0, "-", B20/B50)</f>
        <v>1.1513157894736841E-2</v>
      </c>
      <c r="D20" s="65">
        <v>209</v>
      </c>
      <c r="E20" s="21">
        <f>IF(D50=0, "-", D20/D50)</f>
        <v>4.3155069172000828E-2</v>
      </c>
      <c r="F20" s="81">
        <v>608</v>
      </c>
      <c r="G20" s="39">
        <f>IF(F50=0, "-", F20/F50)</f>
        <v>2.5447848652268543E-2</v>
      </c>
      <c r="H20" s="65">
        <v>1197</v>
      </c>
      <c r="I20" s="21">
        <f>IF(H50=0, "-", H20/H50)</f>
        <v>5.8211350483878814E-2</v>
      </c>
      <c r="J20" s="20">
        <f t="shared" si="0"/>
        <v>-0.73205741626794263</v>
      </c>
      <c r="K20" s="21">
        <f t="shared" si="1"/>
        <v>-0.49206349206349204</v>
      </c>
    </row>
    <row r="21" spans="1:11" x14ac:dyDescent="0.2">
      <c r="A21" s="7" t="s">
        <v>53</v>
      </c>
      <c r="B21" s="65">
        <v>519</v>
      </c>
      <c r="C21" s="39">
        <f>IF(B50=0, "-", B21/B50)</f>
        <v>0.10670230263157894</v>
      </c>
      <c r="D21" s="65">
        <v>568</v>
      </c>
      <c r="E21" s="21">
        <f>IF(D50=0, "-", D21/D50)</f>
        <v>0.11728267602725584</v>
      </c>
      <c r="F21" s="81">
        <v>3135</v>
      </c>
      <c r="G21" s="39">
        <f>IF(F50=0, "-", F21/F50)</f>
        <v>0.13121546961325967</v>
      </c>
      <c r="H21" s="65">
        <v>2443</v>
      </c>
      <c r="I21" s="21">
        <f>IF(H50=0, "-", H21/H50)</f>
        <v>0.11880562174779945</v>
      </c>
      <c r="J21" s="20">
        <f t="shared" si="0"/>
        <v>-8.6267605633802813E-2</v>
      </c>
      <c r="K21" s="21">
        <f t="shared" si="1"/>
        <v>0.283258288988948</v>
      </c>
    </row>
    <row r="22" spans="1:11" x14ac:dyDescent="0.2">
      <c r="A22" s="7" t="s">
        <v>55</v>
      </c>
      <c r="B22" s="65">
        <v>0</v>
      </c>
      <c r="C22" s="39">
        <f>IF(B50=0, "-", B22/B50)</f>
        <v>0</v>
      </c>
      <c r="D22" s="65">
        <v>0</v>
      </c>
      <c r="E22" s="21">
        <f>IF(D50=0, "-", D22/D50)</f>
        <v>0</v>
      </c>
      <c r="F22" s="81">
        <v>0</v>
      </c>
      <c r="G22" s="39">
        <f>IF(F50=0, "-", F22/F50)</f>
        <v>0</v>
      </c>
      <c r="H22" s="65">
        <v>2</v>
      </c>
      <c r="I22" s="21">
        <f>IF(H50=0, "-", H22/H50)</f>
        <v>9.7262072654768274E-5</v>
      </c>
      <c r="J22" s="20" t="str">
        <f t="shared" si="0"/>
        <v>-</v>
      </c>
      <c r="K22" s="21">
        <f t="shared" si="1"/>
        <v>-1</v>
      </c>
    </row>
    <row r="23" spans="1:11" x14ac:dyDescent="0.2">
      <c r="A23" s="7" t="s">
        <v>61</v>
      </c>
      <c r="B23" s="65">
        <v>15</v>
      </c>
      <c r="C23" s="39">
        <f>IF(B50=0, "-", B23/B50)</f>
        <v>3.0838815789473685E-3</v>
      </c>
      <c r="D23" s="65">
        <v>9</v>
      </c>
      <c r="E23" s="21">
        <f>IF(D50=0, "-", D23/D50)</f>
        <v>1.858352260995251E-3</v>
      </c>
      <c r="F23" s="81">
        <v>32</v>
      </c>
      <c r="G23" s="39">
        <f>IF(F50=0, "-", F23/F50)</f>
        <v>1.3393604553825547E-3</v>
      </c>
      <c r="H23" s="65">
        <v>32</v>
      </c>
      <c r="I23" s="21">
        <f>IF(H50=0, "-", H23/H50)</f>
        <v>1.5561931624762924E-3</v>
      </c>
      <c r="J23" s="20">
        <f t="shared" si="0"/>
        <v>0.66666666666666663</v>
      </c>
      <c r="K23" s="21">
        <f t="shared" si="1"/>
        <v>0</v>
      </c>
    </row>
    <row r="24" spans="1:11" x14ac:dyDescent="0.2">
      <c r="A24" s="7" t="s">
        <v>64</v>
      </c>
      <c r="B24" s="65">
        <v>1052</v>
      </c>
      <c r="C24" s="39">
        <f>IF(B50=0, "-", B24/B50)</f>
        <v>0.21628289473684212</v>
      </c>
      <c r="D24" s="65">
        <v>578</v>
      </c>
      <c r="E24" s="21">
        <f>IF(D50=0, "-", D24/D50)</f>
        <v>0.11934751187280611</v>
      </c>
      <c r="F24" s="81">
        <v>4244</v>
      </c>
      <c r="G24" s="39">
        <f>IF(F50=0, "-", F24/F50)</f>
        <v>0.17763268039511135</v>
      </c>
      <c r="H24" s="65">
        <v>2858</v>
      </c>
      <c r="I24" s="21">
        <f>IF(H50=0, "-", H24/H50)</f>
        <v>0.13898750182366387</v>
      </c>
      <c r="J24" s="20">
        <f t="shared" si="0"/>
        <v>0.82006920415224915</v>
      </c>
      <c r="K24" s="21">
        <f t="shared" si="1"/>
        <v>0.48495451364590625</v>
      </c>
    </row>
    <row r="25" spans="1:11" x14ac:dyDescent="0.2">
      <c r="A25" s="7" t="s">
        <v>65</v>
      </c>
      <c r="B25" s="65">
        <v>3</v>
      </c>
      <c r="C25" s="39">
        <f>IF(B50=0, "-", B25/B50)</f>
        <v>6.1677631578947365E-4</v>
      </c>
      <c r="D25" s="65">
        <v>3</v>
      </c>
      <c r="E25" s="21">
        <f>IF(D50=0, "-", D25/D50)</f>
        <v>6.1945075366508359E-4</v>
      </c>
      <c r="F25" s="81">
        <v>7</v>
      </c>
      <c r="G25" s="39">
        <f>IF(F50=0, "-", F25/F50)</f>
        <v>2.9298509961493387E-4</v>
      </c>
      <c r="H25" s="65">
        <v>3</v>
      </c>
      <c r="I25" s="21">
        <f>IF(H50=0, "-", H25/H50)</f>
        <v>1.458931089821524E-4</v>
      </c>
      <c r="J25" s="20">
        <f t="shared" si="0"/>
        <v>0</v>
      </c>
      <c r="K25" s="21">
        <f t="shared" si="1"/>
        <v>1.3333333333333333</v>
      </c>
    </row>
    <row r="26" spans="1:11" x14ac:dyDescent="0.2">
      <c r="A26" s="7" t="s">
        <v>67</v>
      </c>
      <c r="B26" s="65">
        <v>30</v>
      </c>
      <c r="C26" s="39">
        <f>IF(B50=0, "-", B26/B50)</f>
        <v>6.1677631578947369E-3</v>
      </c>
      <c r="D26" s="65">
        <v>16</v>
      </c>
      <c r="E26" s="21">
        <f>IF(D50=0, "-", D26/D50)</f>
        <v>3.303737352880446E-3</v>
      </c>
      <c r="F26" s="81">
        <v>150</v>
      </c>
      <c r="G26" s="39">
        <f>IF(F50=0, "-", F26/F50)</f>
        <v>6.2782521346057257E-3</v>
      </c>
      <c r="H26" s="65">
        <v>60</v>
      </c>
      <c r="I26" s="21">
        <f>IF(H50=0, "-", H26/H50)</f>
        <v>2.9178621796430481E-3</v>
      </c>
      <c r="J26" s="20">
        <f t="shared" si="0"/>
        <v>0.875</v>
      </c>
      <c r="K26" s="21">
        <f t="shared" si="1"/>
        <v>1.5</v>
      </c>
    </row>
    <row r="27" spans="1:11" x14ac:dyDescent="0.2">
      <c r="A27" s="7" t="s">
        <v>68</v>
      </c>
      <c r="B27" s="65">
        <v>45</v>
      </c>
      <c r="C27" s="39">
        <f>IF(B50=0, "-", B27/B50)</f>
        <v>9.2516447368421045E-3</v>
      </c>
      <c r="D27" s="65">
        <v>28</v>
      </c>
      <c r="E27" s="21">
        <f>IF(D50=0, "-", D27/D50)</f>
        <v>5.7815403675407807E-3</v>
      </c>
      <c r="F27" s="81">
        <v>225</v>
      </c>
      <c r="G27" s="39">
        <f>IF(F50=0, "-", F27/F50)</f>
        <v>9.4173782019085894E-3</v>
      </c>
      <c r="H27" s="65">
        <v>133</v>
      </c>
      <c r="I27" s="21">
        <f>IF(H50=0, "-", H27/H50)</f>
        <v>6.4679278315420904E-3</v>
      </c>
      <c r="J27" s="20">
        <f t="shared" si="0"/>
        <v>0.6071428571428571</v>
      </c>
      <c r="K27" s="21">
        <f t="shared" si="1"/>
        <v>0.69172932330827064</v>
      </c>
    </row>
    <row r="28" spans="1:11" x14ac:dyDescent="0.2">
      <c r="A28" s="7" t="s">
        <v>69</v>
      </c>
      <c r="B28" s="65">
        <v>0</v>
      </c>
      <c r="C28" s="39">
        <f>IF(B50=0, "-", B28/B50)</f>
        <v>0</v>
      </c>
      <c r="D28" s="65">
        <v>4</v>
      </c>
      <c r="E28" s="21">
        <f>IF(D50=0, "-", D28/D50)</f>
        <v>8.2593433822011149E-4</v>
      </c>
      <c r="F28" s="81">
        <v>7</v>
      </c>
      <c r="G28" s="39">
        <f>IF(F50=0, "-", F28/F50)</f>
        <v>2.9298509961493387E-4</v>
      </c>
      <c r="H28" s="65">
        <v>8</v>
      </c>
      <c r="I28" s="21">
        <f>IF(H50=0, "-", H28/H50)</f>
        <v>3.890482906190731E-4</v>
      </c>
      <c r="J28" s="20">
        <f t="shared" si="0"/>
        <v>-1</v>
      </c>
      <c r="K28" s="21">
        <f t="shared" si="1"/>
        <v>-0.125</v>
      </c>
    </row>
    <row r="29" spans="1:11" x14ac:dyDescent="0.2">
      <c r="A29" s="7" t="s">
        <v>72</v>
      </c>
      <c r="B29" s="65">
        <v>2</v>
      </c>
      <c r="C29" s="39">
        <f>IF(B50=0, "-", B29/B50)</f>
        <v>4.1118421052631577E-4</v>
      </c>
      <c r="D29" s="65">
        <v>3</v>
      </c>
      <c r="E29" s="21">
        <f>IF(D50=0, "-", D29/D50)</f>
        <v>6.1945075366508359E-4</v>
      </c>
      <c r="F29" s="81">
        <v>14</v>
      </c>
      <c r="G29" s="39">
        <f>IF(F50=0, "-", F29/F50)</f>
        <v>5.8597019922986774E-4</v>
      </c>
      <c r="H29" s="65">
        <v>8</v>
      </c>
      <c r="I29" s="21">
        <f>IF(H50=0, "-", H29/H50)</f>
        <v>3.890482906190731E-4</v>
      </c>
      <c r="J29" s="20">
        <f t="shared" si="0"/>
        <v>-0.33333333333333331</v>
      </c>
      <c r="K29" s="21">
        <f t="shared" si="1"/>
        <v>0.75</v>
      </c>
    </row>
    <row r="30" spans="1:11" x14ac:dyDescent="0.2">
      <c r="A30" s="7" t="s">
        <v>73</v>
      </c>
      <c r="B30" s="65">
        <v>690</v>
      </c>
      <c r="C30" s="39">
        <f>IF(B50=0, "-", B30/B50)</f>
        <v>0.14185855263157895</v>
      </c>
      <c r="D30" s="65">
        <v>495</v>
      </c>
      <c r="E30" s="21">
        <f>IF(D50=0, "-", D30/D50)</f>
        <v>0.1022093743547388</v>
      </c>
      <c r="F30" s="81">
        <v>2718</v>
      </c>
      <c r="G30" s="39">
        <f>IF(F50=0, "-", F30/F50)</f>
        <v>0.11376192867905575</v>
      </c>
      <c r="H30" s="65">
        <v>2042</v>
      </c>
      <c r="I30" s="21">
        <f>IF(H50=0, "-", H30/H50)</f>
        <v>9.9304576180518411E-2</v>
      </c>
      <c r="J30" s="20">
        <f t="shared" si="0"/>
        <v>0.39393939393939392</v>
      </c>
      <c r="K30" s="21">
        <f t="shared" si="1"/>
        <v>0.33104799216454456</v>
      </c>
    </row>
    <row r="31" spans="1:11" x14ac:dyDescent="0.2">
      <c r="A31" s="7" t="s">
        <v>74</v>
      </c>
      <c r="B31" s="65">
        <v>3</v>
      </c>
      <c r="C31" s="39">
        <f>IF(B50=0, "-", B31/B50)</f>
        <v>6.1677631578947365E-4</v>
      </c>
      <c r="D31" s="65">
        <v>0</v>
      </c>
      <c r="E31" s="21">
        <f>IF(D50=0, "-", D31/D50)</f>
        <v>0</v>
      </c>
      <c r="F31" s="81">
        <v>11</v>
      </c>
      <c r="G31" s="39">
        <f>IF(F50=0, "-", F31/F50)</f>
        <v>4.6040515653775324E-4</v>
      </c>
      <c r="H31" s="65">
        <v>2</v>
      </c>
      <c r="I31" s="21">
        <f>IF(H50=0, "-", H31/H50)</f>
        <v>9.7262072654768274E-5</v>
      </c>
      <c r="J31" s="20" t="str">
        <f t="shared" si="0"/>
        <v>-</v>
      </c>
      <c r="K31" s="21">
        <f t="shared" si="1"/>
        <v>4.5</v>
      </c>
    </row>
    <row r="32" spans="1:11" x14ac:dyDescent="0.2">
      <c r="A32" s="7" t="s">
        <v>75</v>
      </c>
      <c r="B32" s="65">
        <v>214</v>
      </c>
      <c r="C32" s="39">
        <f>IF(B50=0, "-", B32/B50)</f>
        <v>4.3996710526315791E-2</v>
      </c>
      <c r="D32" s="65">
        <v>393</v>
      </c>
      <c r="E32" s="21">
        <f>IF(D50=0, "-", D32/D50)</f>
        <v>8.114804873012596E-2</v>
      </c>
      <c r="F32" s="81">
        <v>928</v>
      </c>
      <c r="G32" s="39">
        <f>IF(F50=0, "-", F32/F50)</f>
        <v>3.8841453206094091E-2</v>
      </c>
      <c r="H32" s="65">
        <v>1104</v>
      </c>
      <c r="I32" s="21">
        <f>IF(H50=0, "-", H32/H50)</f>
        <v>5.3688664105432084E-2</v>
      </c>
      <c r="J32" s="20">
        <f t="shared" si="0"/>
        <v>-0.45547073791348602</v>
      </c>
      <c r="K32" s="21">
        <f t="shared" si="1"/>
        <v>-0.15942028985507245</v>
      </c>
    </row>
    <row r="33" spans="1:11" x14ac:dyDescent="0.2">
      <c r="A33" s="7" t="s">
        <v>77</v>
      </c>
      <c r="B33" s="65">
        <v>11</v>
      </c>
      <c r="C33" s="39">
        <f>IF(B50=0, "-", B33/B50)</f>
        <v>2.2615131578947369E-3</v>
      </c>
      <c r="D33" s="65">
        <v>8</v>
      </c>
      <c r="E33" s="21">
        <f>IF(D50=0, "-", D33/D50)</f>
        <v>1.651868676440223E-3</v>
      </c>
      <c r="F33" s="81">
        <v>56</v>
      </c>
      <c r="G33" s="39">
        <f>IF(F50=0, "-", F33/F50)</f>
        <v>2.343880796919471E-3</v>
      </c>
      <c r="H33" s="65">
        <v>42</v>
      </c>
      <c r="I33" s="21">
        <f>IF(H50=0, "-", H33/H50)</f>
        <v>2.0425035257501337E-3</v>
      </c>
      <c r="J33" s="20">
        <f t="shared" si="0"/>
        <v>0.375</v>
      </c>
      <c r="K33" s="21">
        <f t="shared" si="1"/>
        <v>0.33333333333333331</v>
      </c>
    </row>
    <row r="34" spans="1:11" x14ac:dyDescent="0.2">
      <c r="A34" s="7" t="s">
        <v>78</v>
      </c>
      <c r="B34" s="65">
        <v>226</v>
      </c>
      <c r="C34" s="39">
        <f>IF(B50=0, "-", B34/B50)</f>
        <v>4.6463815789473686E-2</v>
      </c>
      <c r="D34" s="65">
        <v>149</v>
      </c>
      <c r="E34" s="21">
        <f>IF(D50=0, "-", D34/D50)</f>
        <v>3.0766054098699154E-2</v>
      </c>
      <c r="F34" s="81">
        <v>1667</v>
      </c>
      <c r="G34" s="39">
        <f>IF(F50=0, "-", F34/F50)</f>
        <v>6.9772308722584969E-2</v>
      </c>
      <c r="H34" s="65">
        <v>748</v>
      </c>
      <c r="I34" s="21">
        <f>IF(H50=0, "-", H34/H50)</f>
        <v>3.6376015172883337E-2</v>
      </c>
      <c r="J34" s="20">
        <f t="shared" si="0"/>
        <v>0.51677852348993292</v>
      </c>
      <c r="K34" s="21">
        <f t="shared" si="1"/>
        <v>1.2286096256684491</v>
      </c>
    </row>
    <row r="35" spans="1:11" x14ac:dyDescent="0.2">
      <c r="A35" s="7" t="s">
        <v>79</v>
      </c>
      <c r="B35" s="65">
        <v>111</v>
      </c>
      <c r="C35" s="39">
        <f>IF(B50=0, "-", B35/B50)</f>
        <v>2.2820723684210526E-2</v>
      </c>
      <c r="D35" s="65">
        <v>81</v>
      </c>
      <c r="E35" s="21">
        <f>IF(D50=0, "-", D35/D50)</f>
        <v>1.6725170348957256E-2</v>
      </c>
      <c r="F35" s="81">
        <v>354</v>
      </c>
      <c r="G35" s="39">
        <f>IF(F50=0, "-", F35/F50)</f>
        <v>1.4816675037669513E-2</v>
      </c>
      <c r="H35" s="65">
        <v>247</v>
      </c>
      <c r="I35" s="21">
        <f>IF(H50=0, "-", H35/H50)</f>
        <v>1.2011865972863882E-2</v>
      </c>
      <c r="J35" s="20">
        <f t="shared" si="0"/>
        <v>0.37037037037037035</v>
      </c>
      <c r="K35" s="21">
        <f t="shared" si="1"/>
        <v>0.4331983805668016</v>
      </c>
    </row>
    <row r="36" spans="1:11" x14ac:dyDescent="0.2">
      <c r="A36" s="7" t="s">
        <v>80</v>
      </c>
      <c r="B36" s="65">
        <v>22</v>
      </c>
      <c r="C36" s="39">
        <f>IF(B50=0, "-", B36/B50)</f>
        <v>4.5230263157894739E-3</v>
      </c>
      <c r="D36" s="65">
        <v>37</v>
      </c>
      <c r="E36" s="21">
        <f>IF(D50=0, "-", D36/D50)</f>
        <v>7.6398926285360311E-3</v>
      </c>
      <c r="F36" s="81">
        <v>146</v>
      </c>
      <c r="G36" s="39">
        <f>IF(F50=0, "-", F36/F50)</f>
        <v>6.1108320776829062E-3</v>
      </c>
      <c r="H36" s="65">
        <v>83</v>
      </c>
      <c r="I36" s="21">
        <f>IF(H50=0, "-", H36/H50)</f>
        <v>4.0363760151728833E-3</v>
      </c>
      <c r="J36" s="20">
        <f t="shared" si="0"/>
        <v>-0.40540540540540543</v>
      </c>
      <c r="K36" s="21">
        <f t="shared" si="1"/>
        <v>0.75903614457831325</v>
      </c>
    </row>
    <row r="37" spans="1:11" x14ac:dyDescent="0.2">
      <c r="A37" s="7" t="s">
        <v>81</v>
      </c>
      <c r="B37" s="65">
        <v>0</v>
      </c>
      <c r="C37" s="39">
        <f>IF(B50=0, "-", B37/B50)</f>
        <v>0</v>
      </c>
      <c r="D37" s="65">
        <v>0</v>
      </c>
      <c r="E37" s="21">
        <f>IF(D50=0, "-", D37/D50)</f>
        <v>0</v>
      </c>
      <c r="F37" s="81">
        <v>0</v>
      </c>
      <c r="G37" s="39">
        <f>IF(F50=0, "-", F37/F50)</f>
        <v>0</v>
      </c>
      <c r="H37" s="65">
        <v>1</v>
      </c>
      <c r="I37" s="21">
        <f>IF(H50=0, "-", H37/H50)</f>
        <v>4.8631036327384137E-5</v>
      </c>
      <c r="J37" s="20" t="str">
        <f t="shared" si="0"/>
        <v>-</v>
      </c>
      <c r="K37" s="21">
        <f t="shared" si="1"/>
        <v>-1</v>
      </c>
    </row>
    <row r="38" spans="1:11" x14ac:dyDescent="0.2">
      <c r="A38" s="7" t="s">
        <v>82</v>
      </c>
      <c r="B38" s="65">
        <v>5</v>
      </c>
      <c r="C38" s="39">
        <f>IF(B50=0, "-", B38/B50)</f>
        <v>1.0279605263157894E-3</v>
      </c>
      <c r="D38" s="65">
        <v>23</v>
      </c>
      <c r="E38" s="21">
        <f>IF(D50=0, "-", D38/D50)</f>
        <v>4.7491224447656407E-3</v>
      </c>
      <c r="F38" s="81">
        <v>40</v>
      </c>
      <c r="G38" s="39">
        <f>IF(F50=0, "-", F38/F50)</f>
        <v>1.6742005692281935E-3</v>
      </c>
      <c r="H38" s="65">
        <v>63</v>
      </c>
      <c r="I38" s="21">
        <f>IF(H50=0, "-", H38/H50)</f>
        <v>3.0637552886252006E-3</v>
      </c>
      <c r="J38" s="20">
        <f t="shared" si="0"/>
        <v>-0.78260869565217395</v>
      </c>
      <c r="K38" s="21">
        <f t="shared" si="1"/>
        <v>-0.36507936507936506</v>
      </c>
    </row>
    <row r="39" spans="1:11" x14ac:dyDescent="0.2">
      <c r="A39" s="7" t="s">
        <v>83</v>
      </c>
      <c r="B39" s="65">
        <v>0</v>
      </c>
      <c r="C39" s="39">
        <f>IF(B50=0, "-", B39/B50)</f>
        <v>0</v>
      </c>
      <c r="D39" s="65">
        <v>5</v>
      </c>
      <c r="E39" s="21">
        <f>IF(D50=0, "-", D39/D50)</f>
        <v>1.0324179227751394E-3</v>
      </c>
      <c r="F39" s="81">
        <v>5</v>
      </c>
      <c r="G39" s="39">
        <f>IF(F50=0, "-", F39/F50)</f>
        <v>2.0927507115352419E-4</v>
      </c>
      <c r="H39" s="65">
        <v>15</v>
      </c>
      <c r="I39" s="21">
        <f>IF(H50=0, "-", H39/H50)</f>
        <v>7.2946554491076202E-4</v>
      </c>
      <c r="J39" s="20">
        <f t="shared" si="0"/>
        <v>-1</v>
      </c>
      <c r="K39" s="21">
        <f t="shared" si="1"/>
        <v>-0.66666666666666663</v>
      </c>
    </row>
    <row r="40" spans="1:11" x14ac:dyDescent="0.2">
      <c r="A40" s="7" t="s">
        <v>84</v>
      </c>
      <c r="B40" s="65">
        <v>14</v>
      </c>
      <c r="C40" s="39">
        <f>IF(B50=0, "-", B40/B50)</f>
        <v>2.8782894736842104E-3</v>
      </c>
      <c r="D40" s="65">
        <v>12</v>
      </c>
      <c r="E40" s="21">
        <f>IF(D50=0, "-", D40/D50)</f>
        <v>2.4778030146603344E-3</v>
      </c>
      <c r="F40" s="81">
        <v>106</v>
      </c>
      <c r="G40" s="39">
        <f>IF(F50=0, "-", F40/F50)</f>
        <v>4.4366315084547131E-3</v>
      </c>
      <c r="H40" s="65">
        <v>45</v>
      </c>
      <c r="I40" s="21">
        <f>IF(H50=0, "-", H40/H50)</f>
        <v>2.1883966347322863E-3</v>
      </c>
      <c r="J40" s="20">
        <f t="shared" si="0"/>
        <v>0.16666666666666666</v>
      </c>
      <c r="K40" s="21">
        <f t="shared" si="1"/>
        <v>1.3555555555555556</v>
      </c>
    </row>
    <row r="41" spans="1:11" x14ac:dyDescent="0.2">
      <c r="A41" s="7" t="s">
        <v>86</v>
      </c>
      <c r="B41" s="65">
        <v>5</v>
      </c>
      <c r="C41" s="39">
        <f>IF(B50=0, "-", B41/B50)</f>
        <v>1.0279605263157894E-3</v>
      </c>
      <c r="D41" s="65">
        <v>2</v>
      </c>
      <c r="E41" s="21">
        <f>IF(D50=0, "-", D41/D50)</f>
        <v>4.1296716911005574E-4</v>
      </c>
      <c r="F41" s="81">
        <v>11</v>
      </c>
      <c r="G41" s="39">
        <f>IF(F50=0, "-", F41/F50)</f>
        <v>4.6040515653775324E-4</v>
      </c>
      <c r="H41" s="65">
        <v>38</v>
      </c>
      <c r="I41" s="21">
        <f>IF(H50=0, "-", H41/H50)</f>
        <v>1.8479793804405972E-3</v>
      </c>
      <c r="J41" s="20">
        <f t="shared" si="0"/>
        <v>1.5</v>
      </c>
      <c r="K41" s="21">
        <f t="shared" si="1"/>
        <v>-0.71052631578947367</v>
      </c>
    </row>
    <row r="42" spans="1:11" x14ac:dyDescent="0.2">
      <c r="A42" s="7" t="s">
        <v>87</v>
      </c>
      <c r="B42" s="65">
        <v>1</v>
      </c>
      <c r="C42" s="39">
        <f>IF(B50=0, "-", B42/B50)</f>
        <v>2.0559210526315788E-4</v>
      </c>
      <c r="D42" s="65">
        <v>0</v>
      </c>
      <c r="E42" s="21">
        <f>IF(D50=0, "-", D42/D50)</f>
        <v>0</v>
      </c>
      <c r="F42" s="81">
        <v>4</v>
      </c>
      <c r="G42" s="39">
        <f>IF(F50=0, "-", F42/F50)</f>
        <v>1.6742005692281934E-4</v>
      </c>
      <c r="H42" s="65">
        <v>4</v>
      </c>
      <c r="I42" s="21">
        <f>IF(H50=0, "-", H42/H50)</f>
        <v>1.9452414530953655E-4</v>
      </c>
      <c r="J42" s="20" t="str">
        <f t="shared" si="0"/>
        <v>-</v>
      </c>
      <c r="K42" s="21">
        <f t="shared" si="1"/>
        <v>0</v>
      </c>
    </row>
    <row r="43" spans="1:11" x14ac:dyDescent="0.2">
      <c r="A43" s="7" t="s">
        <v>89</v>
      </c>
      <c r="B43" s="65">
        <v>56</v>
      </c>
      <c r="C43" s="39">
        <f>IF(B50=0, "-", B43/B50)</f>
        <v>1.1513157894736841E-2</v>
      </c>
      <c r="D43" s="65">
        <v>33</v>
      </c>
      <c r="E43" s="21">
        <f>IF(D50=0, "-", D43/D50)</f>
        <v>6.8139582903159199E-3</v>
      </c>
      <c r="F43" s="81">
        <v>344</v>
      </c>
      <c r="G43" s="39">
        <f>IF(F50=0, "-", F43/F50)</f>
        <v>1.4398124895362465E-2</v>
      </c>
      <c r="H43" s="65">
        <v>174</v>
      </c>
      <c r="I43" s="21">
        <f>IF(H50=0, "-", H43/H50)</f>
        <v>8.46180032096484E-3</v>
      </c>
      <c r="J43" s="20">
        <f t="shared" si="0"/>
        <v>0.69696969696969702</v>
      </c>
      <c r="K43" s="21">
        <f t="shared" si="1"/>
        <v>0.97701149425287359</v>
      </c>
    </row>
    <row r="44" spans="1:11" x14ac:dyDescent="0.2">
      <c r="A44" s="7" t="s">
        <v>91</v>
      </c>
      <c r="B44" s="65">
        <v>123</v>
      </c>
      <c r="C44" s="39">
        <f>IF(B50=0, "-", B44/B50)</f>
        <v>2.5287828947368422E-2</v>
      </c>
      <c r="D44" s="65">
        <v>125</v>
      </c>
      <c r="E44" s="21">
        <f>IF(D50=0, "-", D44/D50)</f>
        <v>2.5810448069378485E-2</v>
      </c>
      <c r="F44" s="81">
        <v>615</v>
      </c>
      <c r="G44" s="39">
        <f>IF(F50=0, "-", F44/F50)</f>
        <v>2.5740833751883477E-2</v>
      </c>
      <c r="H44" s="65">
        <v>525</v>
      </c>
      <c r="I44" s="21">
        <f>IF(H50=0, "-", H44/H50)</f>
        <v>2.5531294071876671E-2</v>
      </c>
      <c r="J44" s="20">
        <f t="shared" si="0"/>
        <v>-1.6E-2</v>
      </c>
      <c r="K44" s="21">
        <f t="shared" si="1"/>
        <v>0.17142857142857143</v>
      </c>
    </row>
    <row r="45" spans="1:11" x14ac:dyDescent="0.2">
      <c r="A45" s="7" t="s">
        <v>92</v>
      </c>
      <c r="B45" s="65">
        <v>201</v>
      </c>
      <c r="C45" s="39">
        <f>IF(B50=0, "-", B45/B50)</f>
        <v>4.1324013157894739E-2</v>
      </c>
      <c r="D45" s="65">
        <v>168</v>
      </c>
      <c r="E45" s="21">
        <f>IF(D50=0, "-", D45/D50)</f>
        <v>3.4689242205244684E-2</v>
      </c>
      <c r="F45" s="81">
        <v>963</v>
      </c>
      <c r="G45" s="39">
        <f>IF(F50=0, "-", F45/F50)</f>
        <v>4.0306378704168762E-2</v>
      </c>
      <c r="H45" s="65">
        <v>712</v>
      </c>
      <c r="I45" s="21">
        <f>IF(H50=0, "-", H45/H50)</f>
        <v>3.4625297865097507E-2</v>
      </c>
      <c r="J45" s="20">
        <f t="shared" si="0"/>
        <v>0.19642857142857142</v>
      </c>
      <c r="K45" s="21">
        <f t="shared" si="1"/>
        <v>0.35252808988764045</v>
      </c>
    </row>
    <row r="46" spans="1:11" x14ac:dyDescent="0.2">
      <c r="A46" s="7" t="s">
        <v>93</v>
      </c>
      <c r="B46" s="65">
        <v>845</v>
      </c>
      <c r="C46" s="39">
        <f>IF(B50=0, "-", B46/B50)</f>
        <v>0.17372532894736842</v>
      </c>
      <c r="D46" s="65">
        <v>999</v>
      </c>
      <c r="E46" s="21">
        <f>IF(D50=0, "-", D46/D50)</f>
        <v>0.20627710097047286</v>
      </c>
      <c r="F46" s="81">
        <v>4767</v>
      </c>
      <c r="G46" s="39">
        <f>IF(F50=0, "-", F46/F50)</f>
        <v>0.19952285283776997</v>
      </c>
      <c r="H46" s="65">
        <v>4627</v>
      </c>
      <c r="I46" s="21">
        <f>IF(H50=0, "-", H46/H50)</f>
        <v>0.22501580508680641</v>
      </c>
      <c r="J46" s="20">
        <f t="shared" si="0"/>
        <v>-0.15415415415415415</v>
      </c>
      <c r="K46" s="21">
        <f t="shared" si="1"/>
        <v>3.0257186081694403E-2</v>
      </c>
    </row>
    <row r="47" spans="1:11" x14ac:dyDescent="0.2">
      <c r="A47" s="7" t="s">
        <v>95</v>
      </c>
      <c r="B47" s="65">
        <v>205</v>
      </c>
      <c r="C47" s="39">
        <f>IF(B50=0, "-", B47/B50)</f>
        <v>4.2146381578947366E-2</v>
      </c>
      <c r="D47" s="65">
        <v>321</v>
      </c>
      <c r="E47" s="21">
        <f>IF(D50=0, "-", D47/D50)</f>
        <v>6.6281230642163944E-2</v>
      </c>
      <c r="F47" s="81">
        <v>834</v>
      </c>
      <c r="G47" s="39">
        <f>IF(F50=0, "-", F47/F50)</f>
        <v>3.4907081868407838E-2</v>
      </c>
      <c r="H47" s="65">
        <v>1285</v>
      </c>
      <c r="I47" s="21">
        <f>IF(H50=0, "-", H47/H50)</f>
        <v>6.2490881680688615E-2</v>
      </c>
      <c r="J47" s="20">
        <f t="shared" si="0"/>
        <v>-0.36137071651090341</v>
      </c>
      <c r="K47" s="21">
        <f t="shared" si="1"/>
        <v>-0.35097276264591437</v>
      </c>
    </row>
    <row r="48" spans="1:11" x14ac:dyDescent="0.2">
      <c r="A48" s="7" t="s">
        <v>96</v>
      </c>
      <c r="B48" s="65">
        <v>0</v>
      </c>
      <c r="C48" s="39">
        <f>IF(B50=0, "-", B48/B50)</f>
        <v>0</v>
      </c>
      <c r="D48" s="65">
        <v>8</v>
      </c>
      <c r="E48" s="21">
        <f>IF(D50=0, "-", D48/D50)</f>
        <v>1.651868676440223E-3</v>
      </c>
      <c r="F48" s="81">
        <v>7</v>
      </c>
      <c r="G48" s="39">
        <f>IF(F50=0, "-", F48/F50)</f>
        <v>2.9298509961493387E-4</v>
      </c>
      <c r="H48" s="65">
        <v>32</v>
      </c>
      <c r="I48" s="21">
        <f>IF(H50=0, "-", H48/H50)</f>
        <v>1.5561931624762924E-3</v>
      </c>
      <c r="J48" s="20">
        <f t="shared" si="0"/>
        <v>-1</v>
      </c>
      <c r="K48" s="21">
        <f t="shared" si="1"/>
        <v>-0.78125</v>
      </c>
    </row>
    <row r="49" spans="1:11" x14ac:dyDescent="0.2">
      <c r="A49" s="2"/>
      <c r="B49" s="68"/>
      <c r="C49" s="33"/>
      <c r="D49" s="68"/>
      <c r="E49" s="6"/>
      <c r="F49" s="82"/>
      <c r="G49" s="33"/>
      <c r="H49" s="68"/>
      <c r="I49" s="6"/>
      <c r="J49" s="5"/>
      <c r="K49" s="6"/>
    </row>
    <row r="50" spans="1:11" s="43" customFormat="1" x14ac:dyDescent="0.2">
      <c r="A50" s="162" t="s">
        <v>580</v>
      </c>
      <c r="B50" s="71">
        <f>SUM(B7:B49)</f>
        <v>4864</v>
      </c>
      <c r="C50" s="40">
        <v>1</v>
      </c>
      <c r="D50" s="71">
        <f>SUM(D7:D49)</f>
        <v>4843</v>
      </c>
      <c r="E50" s="41">
        <v>1</v>
      </c>
      <c r="F50" s="77">
        <f>SUM(F7:F49)</f>
        <v>23892</v>
      </c>
      <c r="G50" s="42">
        <v>1</v>
      </c>
      <c r="H50" s="71">
        <f>SUM(H7:H49)</f>
        <v>20563</v>
      </c>
      <c r="I50" s="41">
        <v>1</v>
      </c>
      <c r="J50" s="37">
        <f>IF(D50=0, "-", (B50-D50)/D50)</f>
        <v>4.3361552756555856E-3</v>
      </c>
      <c r="K50" s="38">
        <f>IF(H50=0, "-", (F50-H50)/H50)</f>
        <v>0.16189271993386178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2021-07-04T20:07:34Z</dcterms:modified>
</cp:coreProperties>
</file>