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VFACTS\Output\2022\Jun22\Std Reports\"/>
    </mc:Choice>
  </mc:AlternateContent>
  <xr:revisionPtr revIDLastSave="0" documentId="13_ncr:1_{8C3ADFAD-4812-4883-8418-C060FC8EC6B3}" xr6:coauthVersionLast="47" xr6:coauthVersionMax="47" xr10:uidLastSave="{00000000-0000-0000-0000-000000000000}"/>
  <bookViews>
    <workbookView xWindow="1755" yWindow="690" windowWidth="23205" windowHeight="1420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49" l="1"/>
  <c r="J8" i="49" s="1"/>
  <c r="G8" i="49"/>
  <c r="I8" i="49" s="1"/>
  <c r="H9" i="49"/>
  <c r="J9" i="49" s="1"/>
  <c r="G9" i="49"/>
  <c r="I9" i="49" s="1"/>
  <c r="I10" i="49"/>
  <c r="H10" i="49"/>
  <c r="J10" i="49" s="1"/>
  <c r="G10" i="49"/>
  <c r="H11" i="49"/>
  <c r="J11" i="49" s="1"/>
  <c r="G11" i="49"/>
  <c r="I11" i="49" s="1"/>
  <c r="H14" i="49"/>
  <c r="J14" i="49" s="1"/>
  <c r="G14" i="49"/>
  <c r="I14" i="49" s="1"/>
  <c r="H15" i="49"/>
  <c r="J15" i="49" s="1"/>
  <c r="G15" i="49"/>
  <c r="I15" i="49" s="1"/>
  <c r="H18" i="49"/>
  <c r="J18" i="49" s="1"/>
  <c r="G18" i="49"/>
  <c r="I18" i="49" s="1"/>
  <c r="H19" i="49"/>
  <c r="J19" i="49" s="1"/>
  <c r="G19" i="49"/>
  <c r="I19" i="49" s="1"/>
  <c r="H20" i="49"/>
  <c r="J20" i="49" s="1"/>
  <c r="G20" i="49"/>
  <c r="I20" i="49" s="1"/>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6" i="49"/>
  <c r="J36" i="49" s="1"/>
  <c r="G36" i="49"/>
  <c r="I36" i="49" s="1"/>
  <c r="I37" i="49"/>
  <c r="H37" i="49"/>
  <c r="J37" i="49" s="1"/>
  <c r="G37" i="49"/>
  <c r="I38" i="49"/>
  <c r="H38" i="49"/>
  <c r="J38" i="49" s="1"/>
  <c r="G38" i="49"/>
  <c r="H39" i="49"/>
  <c r="J39" i="49" s="1"/>
  <c r="G39" i="49"/>
  <c r="I39" i="49" s="1"/>
  <c r="I42" i="49"/>
  <c r="H42" i="49"/>
  <c r="J42" i="49" s="1"/>
  <c r="G42" i="49"/>
  <c r="H43" i="49"/>
  <c r="J43" i="49" s="1"/>
  <c r="G43" i="49"/>
  <c r="I43" i="49" s="1"/>
  <c r="H44" i="49"/>
  <c r="J44" i="49" s="1"/>
  <c r="G44" i="49"/>
  <c r="I44" i="49" s="1"/>
  <c r="H45" i="49"/>
  <c r="J45" i="49" s="1"/>
  <c r="G45" i="49"/>
  <c r="I45" i="49" s="1"/>
  <c r="H48" i="49"/>
  <c r="J48" i="49" s="1"/>
  <c r="G48" i="49"/>
  <c r="I48" i="49" s="1"/>
  <c r="H49" i="49"/>
  <c r="J49" i="49" s="1"/>
  <c r="G49" i="49"/>
  <c r="I49" i="49" s="1"/>
  <c r="H50" i="49"/>
  <c r="J50" i="49" s="1"/>
  <c r="G50" i="49"/>
  <c r="I50" i="49" s="1"/>
  <c r="H51" i="49"/>
  <c r="J51" i="49" s="1"/>
  <c r="G51" i="49"/>
  <c r="I51" i="49" s="1"/>
  <c r="H52" i="49"/>
  <c r="J52" i="49" s="1"/>
  <c r="G52" i="49"/>
  <c r="I52" i="49" s="1"/>
  <c r="J53" i="49"/>
  <c r="I53" i="49"/>
  <c r="H53" i="49"/>
  <c r="G53" i="49"/>
  <c r="H54" i="49"/>
  <c r="J54" i="49" s="1"/>
  <c r="G54" i="49"/>
  <c r="I54" i="49" s="1"/>
  <c r="H55" i="49"/>
  <c r="J55" i="49" s="1"/>
  <c r="G55" i="49"/>
  <c r="I55" i="49" s="1"/>
  <c r="I56" i="49"/>
  <c r="H56" i="49"/>
  <c r="J56" i="49" s="1"/>
  <c r="G56" i="49"/>
  <c r="J57" i="49"/>
  <c r="I57" i="49"/>
  <c r="H57" i="49"/>
  <c r="G57" i="49"/>
  <c r="J58" i="49"/>
  <c r="I58" i="49"/>
  <c r="H58" i="49"/>
  <c r="G58" i="49"/>
  <c r="H59" i="49"/>
  <c r="J59" i="49" s="1"/>
  <c r="G59" i="49"/>
  <c r="I59" i="49" s="1"/>
  <c r="J60" i="49"/>
  <c r="I60" i="49"/>
  <c r="H60" i="49"/>
  <c r="G60" i="49"/>
  <c r="J61" i="49"/>
  <c r="I61" i="49"/>
  <c r="H61" i="49"/>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J73" i="49"/>
  <c r="I73" i="49"/>
  <c r="H73" i="49"/>
  <c r="G73" i="49"/>
  <c r="H74" i="49"/>
  <c r="J74" i="49" s="1"/>
  <c r="G74" i="49"/>
  <c r="I74" i="49" s="1"/>
  <c r="J75" i="49"/>
  <c r="I75" i="49"/>
  <c r="H75" i="49"/>
  <c r="G75" i="49"/>
  <c r="H76" i="49"/>
  <c r="J76" i="49" s="1"/>
  <c r="G76" i="49"/>
  <c r="I76" i="49" s="1"/>
  <c r="I79" i="49"/>
  <c r="H79" i="49"/>
  <c r="J79" i="49" s="1"/>
  <c r="G79" i="49"/>
  <c r="I80" i="49"/>
  <c r="H80" i="49"/>
  <c r="J80" i="49" s="1"/>
  <c r="G80" i="49"/>
  <c r="H83" i="49"/>
  <c r="J83" i="49" s="1"/>
  <c r="G83" i="49"/>
  <c r="I83" i="49" s="1"/>
  <c r="J84" i="49"/>
  <c r="I84" i="49"/>
  <c r="H84" i="49"/>
  <c r="G84" i="49"/>
  <c r="I85" i="49"/>
  <c r="H85" i="49"/>
  <c r="J85" i="49" s="1"/>
  <c r="G85" i="49"/>
  <c r="H86" i="49"/>
  <c r="J86" i="49" s="1"/>
  <c r="G86" i="49"/>
  <c r="I86" i="49" s="1"/>
  <c r="H89" i="49"/>
  <c r="J89" i="49" s="1"/>
  <c r="G89" i="49"/>
  <c r="I89" i="49" s="1"/>
  <c r="I90" i="49"/>
  <c r="H90" i="49"/>
  <c r="J90" i="49" s="1"/>
  <c r="G90" i="49"/>
  <c r="H91" i="49"/>
  <c r="J91" i="49" s="1"/>
  <c r="G91" i="49"/>
  <c r="I91" i="49" s="1"/>
  <c r="I94" i="49"/>
  <c r="H94" i="49"/>
  <c r="J94" i="49" s="1"/>
  <c r="G94" i="49"/>
  <c r="I95" i="49"/>
  <c r="H95" i="49"/>
  <c r="J95" i="49" s="1"/>
  <c r="G95" i="49"/>
  <c r="H98" i="49"/>
  <c r="J98" i="49" s="1"/>
  <c r="G98" i="49"/>
  <c r="I98" i="49" s="1"/>
  <c r="H99" i="49"/>
  <c r="J99" i="49" s="1"/>
  <c r="G99" i="49"/>
  <c r="I99" i="49" s="1"/>
  <c r="H102" i="49"/>
  <c r="J102" i="49" s="1"/>
  <c r="G102" i="49"/>
  <c r="I102" i="49" s="1"/>
  <c r="H103" i="49"/>
  <c r="J103" i="49" s="1"/>
  <c r="G103" i="49"/>
  <c r="I103" i="49" s="1"/>
  <c r="H106" i="49"/>
  <c r="J106" i="49" s="1"/>
  <c r="G106" i="49"/>
  <c r="I106" i="49" s="1"/>
  <c r="H107" i="49"/>
  <c r="J107" i="49" s="1"/>
  <c r="G107" i="49"/>
  <c r="I107" i="49" s="1"/>
  <c r="I110" i="49"/>
  <c r="H110" i="49"/>
  <c r="J110" i="49" s="1"/>
  <c r="G110" i="49"/>
  <c r="H111" i="49"/>
  <c r="J111" i="49" s="1"/>
  <c r="G111" i="49"/>
  <c r="I111" i="49" s="1"/>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H119" i="49"/>
  <c r="J119" i="49" s="1"/>
  <c r="G119" i="49"/>
  <c r="I119" i="49" s="1"/>
  <c r="H120" i="49"/>
  <c r="J120" i="49" s="1"/>
  <c r="G120" i="49"/>
  <c r="I120" i="49" s="1"/>
  <c r="H121" i="49"/>
  <c r="J121" i="49" s="1"/>
  <c r="G121" i="49"/>
  <c r="I121" i="49" s="1"/>
  <c r="H122" i="49"/>
  <c r="J122" i="49" s="1"/>
  <c r="G122" i="49"/>
  <c r="I122" i="49" s="1"/>
  <c r="H125" i="49"/>
  <c r="J125" i="49" s="1"/>
  <c r="G125" i="49"/>
  <c r="I125" i="49" s="1"/>
  <c r="H126" i="49"/>
  <c r="J126" i="49" s="1"/>
  <c r="G126" i="49"/>
  <c r="I126" i="49" s="1"/>
  <c r="H129" i="49"/>
  <c r="J129" i="49" s="1"/>
  <c r="G129" i="49"/>
  <c r="I129" i="49" s="1"/>
  <c r="H130" i="49"/>
  <c r="J130" i="49" s="1"/>
  <c r="G130" i="49"/>
  <c r="I130" i="49" s="1"/>
  <c r="H131" i="49"/>
  <c r="J131" i="49" s="1"/>
  <c r="G131" i="49"/>
  <c r="I131" i="49" s="1"/>
  <c r="H132" i="49"/>
  <c r="J132" i="49" s="1"/>
  <c r="G132" i="49"/>
  <c r="I132" i="49" s="1"/>
  <c r="I135" i="49"/>
  <c r="H135" i="49"/>
  <c r="J135" i="49" s="1"/>
  <c r="G135" i="49"/>
  <c r="I136" i="49"/>
  <c r="H136" i="49"/>
  <c r="J136" i="49" s="1"/>
  <c r="G136" i="49"/>
  <c r="J137" i="49"/>
  <c r="I137" i="49"/>
  <c r="H137" i="49"/>
  <c r="G137" i="49"/>
  <c r="J138" i="49"/>
  <c r="I138" i="49"/>
  <c r="H138" i="49"/>
  <c r="G138" i="49"/>
  <c r="H139" i="49"/>
  <c r="J139" i="49" s="1"/>
  <c r="G139" i="49"/>
  <c r="I139" i="49" s="1"/>
  <c r="H140" i="49"/>
  <c r="J140" i="49" s="1"/>
  <c r="G140" i="49"/>
  <c r="I140" i="49" s="1"/>
  <c r="H143" i="49"/>
  <c r="J143" i="49" s="1"/>
  <c r="G143" i="49"/>
  <c r="I143" i="49" s="1"/>
  <c r="H144" i="49"/>
  <c r="J144" i="49" s="1"/>
  <c r="G144" i="49"/>
  <c r="I144" i="49" s="1"/>
  <c r="H145" i="49"/>
  <c r="J145" i="49" s="1"/>
  <c r="G145" i="49"/>
  <c r="I145" i="49" s="1"/>
  <c r="H146" i="49"/>
  <c r="J146" i="49" s="1"/>
  <c r="G146" i="49"/>
  <c r="I146" i="49" s="1"/>
  <c r="H147" i="49"/>
  <c r="J147" i="49" s="1"/>
  <c r="G147" i="49"/>
  <c r="I147" i="49" s="1"/>
  <c r="H148" i="49"/>
  <c r="J148" i="49" s="1"/>
  <c r="G148" i="49"/>
  <c r="I148" i="49" s="1"/>
  <c r="J149" i="49"/>
  <c r="I149" i="49"/>
  <c r="H149" i="49"/>
  <c r="G149" i="49"/>
  <c r="H150" i="49"/>
  <c r="J150" i="49" s="1"/>
  <c r="G150" i="49"/>
  <c r="I150" i="49" s="1"/>
  <c r="H151" i="49"/>
  <c r="J151" i="49" s="1"/>
  <c r="G151" i="49"/>
  <c r="I151" i="49" s="1"/>
  <c r="H154" i="49"/>
  <c r="J154" i="49" s="1"/>
  <c r="G154" i="49"/>
  <c r="I154" i="49" s="1"/>
  <c r="H155" i="49"/>
  <c r="J155" i="49" s="1"/>
  <c r="G155" i="49"/>
  <c r="I155" i="49" s="1"/>
  <c r="H156" i="49"/>
  <c r="J156" i="49" s="1"/>
  <c r="G156" i="49"/>
  <c r="I156" i="49" s="1"/>
  <c r="H157" i="49"/>
  <c r="J157" i="49" s="1"/>
  <c r="G157" i="49"/>
  <c r="I157" i="49" s="1"/>
  <c r="I160" i="49"/>
  <c r="H160" i="49"/>
  <c r="J160" i="49" s="1"/>
  <c r="G160" i="49"/>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J169" i="49"/>
  <c r="I169" i="49"/>
  <c r="H169" i="49"/>
  <c r="G169" i="49"/>
  <c r="H170" i="49"/>
  <c r="J170" i="49" s="1"/>
  <c r="G170" i="49"/>
  <c r="I170" i="49" s="1"/>
  <c r="H171" i="49"/>
  <c r="J171" i="49" s="1"/>
  <c r="G171" i="49"/>
  <c r="I171" i="49" s="1"/>
  <c r="H172" i="49"/>
  <c r="J172" i="49" s="1"/>
  <c r="G172" i="49"/>
  <c r="I172" i="49" s="1"/>
  <c r="H173" i="49"/>
  <c r="J173" i="49" s="1"/>
  <c r="G173" i="49"/>
  <c r="I173" i="49" s="1"/>
  <c r="J174" i="49"/>
  <c r="I174" i="49"/>
  <c r="H174" i="49"/>
  <c r="G174" i="49"/>
  <c r="H175" i="49"/>
  <c r="J175" i="49" s="1"/>
  <c r="G175" i="49"/>
  <c r="I175" i="49" s="1"/>
  <c r="H176" i="49"/>
  <c r="J176" i="49" s="1"/>
  <c r="G176" i="49"/>
  <c r="I176" i="49" s="1"/>
  <c r="H177" i="49"/>
  <c r="J177" i="49" s="1"/>
  <c r="G177" i="49"/>
  <c r="I177" i="49" s="1"/>
  <c r="H178" i="49"/>
  <c r="J178" i="49" s="1"/>
  <c r="G178" i="49"/>
  <c r="I178" i="49" s="1"/>
  <c r="J179" i="49"/>
  <c r="I179" i="49"/>
  <c r="H179" i="49"/>
  <c r="G179" i="49"/>
  <c r="J180" i="49"/>
  <c r="I180" i="49"/>
  <c r="H180" i="49"/>
  <c r="G180" i="49"/>
  <c r="H181" i="49"/>
  <c r="J181" i="49" s="1"/>
  <c r="G181" i="49"/>
  <c r="I181" i="49" s="1"/>
  <c r="I182" i="49"/>
  <c r="H182" i="49"/>
  <c r="J182" i="49" s="1"/>
  <c r="G182" i="49"/>
  <c r="H183" i="49"/>
  <c r="J183" i="49" s="1"/>
  <c r="G183" i="49"/>
  <c r="I183" i="49" s="1"/>
  <c r="H184" i="49"/>
  <c r="J184" i="49" s="1"/>
  <c r="G184" i="49"/>
  <c r="I184" i="49" s="1"/>
  <c r="J187" i="49"/>
  <c r="I187" i="49"/>
  <c r="H187" i="49"/>
  <c r="G187" i="49"/>
  <c r="H188" i="49"/>
  <c r="J188" i="49" s="1"/>
  <c r="G188" i="49"/>
  <c r="I188" i="49" s="1"/>
  <c r="H189" i="49"/>
  <c r="J189" i="49" s="1"/>
  <c r="G189" i="49"/>
  <c r="I189" i="49" s="1"/>
  <c r="H190" i="49"/>
  <c r="J190" i="49" s="1"/>
  <c r="G190" i="49"/>
  <c r="I190" i="49" s="1"/>
  <c r="I191" i="49"/>
  <c r="H191" i="49"/>
  <c r="J191" i="49" s="1"/>
  <c r="G191" i="49"/>
  <c r="H192" i="49"/>
  <c r="J192" i="49" s="1"/>
  <c r="G192" i="49"/>
  <c r="I192" i="49" s="1"/>
  <c r="J193" i="49"/>
  <c r="I193" i="49"/>
  <c r="H193" i="49"/>
  <c r="G193" i="49"/>
  <c r="H194" i="49"/>
  <c r="J194" i="49" s="1"/>
  <c r="G194" i="49"/>
  <c r="I194" i="49" s="1"/>
  <c r="H197" i="49"/>
  <c r="J197" i="49" s="1"/>
  <c r="G197" i="49"/>
  <c r="I197" i="49" s="1"/>
  <c r="H198" i="49"/>
  <c r="J198" i="49" s="1"/>
  <c r="G198" i="49"/>
  <c r="I198" i="49" s="1"/>
  <c r="H201" i="49"/>
  <c r="J201" i="49" s="1"/>
  <c r="G201" i="49"/>
  <c r="I201" i="49" s="1"/>
  <c r="H202" i="49"/>
  <c r="J202" i="49" s="1"/>
  <c r="G202" i="49"/>
  <c r="I202" i="49" s="1"/>
  <c r="H203" i="49"/>
  <c r="J203" i="49" s="1"/>
  <c r="G203" i="49"/>
  <c r="I203" i="49" s="1"/>
  <c r="H204" i="49"/>
  <c r="J204" i="49" s="1"/>
  <c r="G204" i="49"/>
  <c r="I204" i="49" s="1"/>
  <c r="H207" i="49"/>
  <c r="J207" i="49" s="1"/>
  <c r="G207" i="49"/>
  <c r="I207" i="49" s="1"/>
  <c r="H208" i="49"/>
  <c r="J208" i="49" s="1"/>
  <c r="G208" i="49"/>
  <c r="I208" i="49" s="1"/>
  <c r="H209" i="49"/>
  <c r="J209" i="49" s="1"/>
  <c r="G209" i="49"/>
  <c r="I209" i="49" s="1"/>
  <c r="H210" i="49"/>
  <c r="J210" i="49" s="1"/>
  <c r="G210" i="49"/>
  <c r="I210" i="49" s="1"/>
  <c r="J213" i="49"/>
  <c r="I213" i="49"/>
  <c r="H213" i="49"/>
  <c r="G213" i="49"/>
  <c r="J214" i="49"/>
  <c r="I214" i="49"/>
  <c r="H214" i="49"/>
  <c r="G214" i="49"/>
  <c r="H217" i="49"/>
  <c r="J217" i="49" s="1"/>
  <c r="G217" i="49"/>
  <c r="I217" i="49" s="1"/>
  <c r="H218" i="49"/>
  <c r="J218" i="49" s="1"/>
  <c r="G218" i="49"/>
  <c r="I218" i="49" s="1"/>
  <c r="H219" i="49"/>
  <c r="J219" i="49" s="1"/>
  <c r="G219" i="49"/>
  <c r="I219" i="49" s="1"/>
  <c r="I220" i="49"/>
  <c r="H220" i="49"/>
  <c r="J220" i="49" s="1"/>
  <c r="G220" i="49"/>
  <c r="H221" i="49"/>
  <c r="J221" i="49" s="1"/>
  <c r="G221" i="49"/>
  <c r="I221" i="49" s="1"/>
  <c r="H224" i="49"/>
  <c r="J224" i="49" s="1"/>
  <c r="G224" i="49"/>
  <c r="I224" i="49" s="1"/>
  <c r="H225" i="49"/>
  <c r="J225" i="49" s="1"/>
  <c r="G225" i="49"/>
  <c r="I225" i="49" s="1"/>
  <c r="H226" i="49"/>
  <c r="J226" i="49" s="1"/>
  <c r="G226" i="49"/>
  <c r="I226" i="49" s="1"/>
  <c r="I227" i="49"/>
  <c r="H227" i="49"/>
  <c r="J227" i="49" s="1"/>
  <c r="G227" i="49"/>
  <c r="H228" i="49"/>
  <c r="J228" i="49" s="1"/>
  <c r="G228" i="49"/>
  <c r="I228" i="49" s="1"/>
  <c r="H229" i="49"/>
  <c r="J229" i="49" s="1"/>
  <c r="G229" i="49"/>
  <c r="I229" i="49" s="1"/>
  <c r="H230" i="49"/>
  <c r="J230" i="49" s="1"/>
  <c r="G230" i="49"/>
  <c r="I230" i="49" s="1"/>
  <c r="H233" i="49"/>
  <c r="J233" i="49" s="1"/>
  <c r="G233" i="49"/>
  <c r="I233" i="49" s="1"/>
  <c r="H234" i="49"/>
  <c r="J234" i="49" s="1"/>
  <c r="G234" i="49"/>
  <c r="I234" i="49" s="1"/>
  <c r="H235" i="49"/>
  <c r="J235" i="49" s="1"/>
  <c r="G235" i="49"/>
  <c r="I235" i="49" s="1"/>
  <c r="H236" i="49"/>
  <c r="J236" i="49" s="1"/>
  <c r="G236" i="49"/>
  <c r="I236" i="49" s="1"/>
  <c r="H237" i="49"/>
  <c r="J237" i="49" s="1"/>
  <c r="G237" i="49"/>
  <c r="I237" i="49" s="1"/>
  <c r="H238" i="49"/>
  <c r="J238" i="49" s="1"/>
  <c r="G238" i="49"/>
  <c r="I238" i="49" s="1"/>
  <c r="H241" i="49"/>
  <c r="J241" i="49" s="1"/>
  <c r="G241" i="49"/>
  <c r="I241" i="49" s="1"/>
  <c r="H242" i="49"/>
  <c r="J242" i="49" s="1"/>
  <c r="G242" i="49"/>
  <c r="I242" i="49" s="1"/>
  <c r="H245" i="49"/>
  <c r="J245" i="49" s="1"/>
  <c r="G245" i="49"/>
  <c r="I245" i="49" s="1"/>
  <c r="H246" i="49"/>
  <c r="J246" i="49" s="1"/>
  <c r="G246" i="49"/>
  <c r="I246" i="49" s="1"/>
  <c r="J247" i="49"/>
  <c r="I247" i="49"/>
  <c r="H247" i="49"/>
  <c r="G247" i="49"/>
  <c r="H248" i="49"/>
  <c r="J248" i="49" s="1"/>
  <c r="G248" i="49"/>
  <c r="I248" i="49" s="1"/>
  <c r="H249" i="49"/>
  <c r="J249" i="49" s="1"/>
  <c r="G249" i="49"/>
  <c r="I249" i="49" s="1"/>
  <c r="H250" i="49"/>
  <c r="J250" i="49" s="1"/>
  <c r="G250" i="49"/>
  <c r="I250" i="49" s="1"/>
  <c r="H251" i="49"/>
  <c r="J251" i="49" s="1"/>
  <c r="G251" i="49"/>
  <c r="I251" i="49" s="1"/>
  <c r="H252" i="49"/>
  <c r="J252" i="49" s="1"/>
  <c r="G252" i="49"/>
  <c r="I252" i="49" s="1"/>
  <c r="H253" i="49"/>
  <c r="J253" i="49" s="1"/>
  <c r="G253" i="49"/>
  <c r="I253" i="49" s="1"/>
  <c r="H254" i="49"/>
  <c r="J254" i="49" s="1"/>
  <c r="G254" i="49"/>
  <c r="I254" i="49" s="1"/>
  <c r="H255" i="49"/>
  <c r="J255" i="49" s="1"/>
  <c r="G255" i="49"/>
  <c r="I255" i="49" s="1"/>
  <c r="H256" i="49"/>
  <c r="J256" i="49" s="1"/>
  <c r="G256" i="49"/>
  <c r="I256" i="49" s="1"/>
  <c r="H259" i="49"/>
  <c r="J259" i="49" s="1"/>
  <c r="G259" i="49"/>
  <c r="I259" i="49" s="1"/>
  <c r="H260" i="49"/>
  <c r="J260" i="49" s="1"/>
  <c r="G260" i="49"/>
  <c r="I260" i="49" s="1"/>
  <c r="H261" i="49"/>
  <c r="J261" i="49" s="1"/>
  <c r="G261" i="49"/>
  <c r="I261"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H269" i="49"/>
  <c r="J269" i="49" s="1"/>
  <c r="G269" i="49"/>
  <c r="I269" i="49" s="1"/>
  <c r="H270" i="49"/>
  <c r="J270" i="49" s="1"/>
  <c r="G270" i="49"/>
  <c r="I270" i="49" s="1"/>
  <c r="H271" i="49"/>
  <c r="J271" i="49" s="1"/>
  <c r="G271" i="49"/>
  <c r="I271" i="49" s="1"/>
  <c r="H274" i="49"/>
  <c r="J274" i="49" s="1"/>
  <c r="G274" i="49"/>
  <c r="I274" i="49" s="1"/>
  <c r="H275" i="49"/>
  <c r="J275" i="49" s="1"/>
  <c r="G275" i="49"/>
  <c r="I275" i="49" s="1"/>
  <c r="H276" i="49"/>
  <c r="J276" i="49" s="1"/>
  <c r="G276" i="49"/>
  <c r="I276" i="49" s="1"/>
  <c r="H277" i="49"/>
  <c r="J277" i="49" s="1"/>
  <c r="G277" i="49"/>
  <c r="I277" i="49" s="1"/>
  <c r="H278" i="49"/>
  <c r="J278" i="49" s="1"/>
  <c r="G278" i="49"/>
  <c r="I278" i="49" s="1"/>
  <c r="H279" i="49"/>
  <c r="J279" i="49" s="1"/>
  <c r="G279" i="49"/>
  <c r="I279" i="49" s="1"/>
  <c r="H280" i="49"/>
  <c r="J280" i="49" s="1"/>
  <c r="G280" i="49"/>
  <c r="I280" i="49" s="1"/>
  <c r="H281" i="49"/>
  <c r="J281" i="49" s="1"/>
  <c r="G281" i="49"/>
  <c r="I281" i="49" s="1"/>
  <c r="H284" i="49"/>
  <c r="J284" i="49" s="1"/>
  <c r="G284" i="49"/>
  <c r="I284" i="49" s="1"/>
  <c r="H285" i="49"/>
  <c r="J285" i="49" s="1"/>
  <c r="G285" i="49"/>
  <c r="I285" i="49" s="1"/>
  <c r="H286" i="49"/>
  <c r="J286" i="49" s="1"/>
  <c r="G286" i="49"/>
  <c r="I286" i="49" s="1"/>
  <c r="H287" i="49"/>
  <c r="J287" i="49" s="1"/>
  <c r="G287" i="49"/>
  <c r="I287" i="49" s="1"/>
  <c r="I288" i="49"/>
  <c r="H288" i="49"/>
  <c r="J288" i="49" s="1"/>
  <c r="G288" i="49"/>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I297" i="49"/>
  <c r="H297" i="49"/>
  <c r="J297" i="49" s="1"/>
  <c r="G297" i="49"/>
  <c r="I298" i="49"/>
  <c r="H298" i="49"/>
  <c r="J298" i="49" s="1"/>
  <c r="G298" i="49"/>
  <c r="I299" i="49"/>
  <c r="H299" i="49"/>
  <c r="J299" i="49" s="1"/>
  <c r="G299" i="49"/>
  <c r="H302" i="49"/>
  <c r="J302" i="49" s="1"/>
  <c r="G302" i="49"/>
  <c r="I302" i="49" s="1"/>
  <c r="H303" i="49"/>
  <c r="J303" i="49" s="1"/>
  <c r="G303" i="49"/>
  <c r="I303" i="49" s="1"/>
  <c r="H306" i="49"/>
  <c r="J306" i="49" s="1"/>
  <c r="G306" i="49"/>
  <c r="I306" i="49" s="1"/>
  <c r="H307" i="49"/>
  <c r="J307" i="49" s="1"/>
  <c r="G307" i="49"/>
  <c r="I307" i="49" s="1"/>
  <c r="H308" i="49"/>
  <c r="J308" i="49" s="1"/>
  <c r="G308" i="49"/>
  <c r="I308" i="49" s="1"/>
  <c r="J311" i="49"/>
  <c r="I311" i="49"/>
  <c r="H311" i="49"/>
  <c r="G311" i="49"/>
  <c r="H312" i="49"/>
  <c r="J312" i="49" s="1"/>
  <c r="G312" i="49"/>
  <c r="I312" i="49" s="1"/>
  <c r="H313" i="49"/>
  <c r="J313" i="49" s="1"/>
  <c r="G313" i="49"/>
  <c r="I313" i="49" s="1"/>
  <c r="I314" i="49"/>
  <c r="H314" i="49"/>
  <c r="J314" i="49" s="1"/>
  <c r="G314" i="49"/>
  <c r="H315" i="49"/>
  <c r="J315" i="49" s="1"/>
  <c r="G315" i="49"/>
  <c r="I315" i="49" s="1"/>
  <c r="H318" i="49"/>
  <c r="J318" i="49" s="1"/>
  <c r="G318" i="49"/>
  <c r="I318" i="49" s="1"/>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3" i="49"/>
  <c r="J333" i="49" s="1"/>
  <c r="G333" i="49"/>
  <c r="I333" i="49" s="1"/>
  <c r="H334" i="49"/>
  <c r="J334" i="49" s="1"/>
  <c r="G334" i="49"/>
  <c r="I334" i="49" s="1"/>
  <c r="I337" i="49"/>
  <c r="H337" i="49"/>
  <c r="J337" i="49" s="1"/>
  <c r="G337" i="49"/>
  <c r="H338" i="49"/>
  <c r="J338" i="49" s="1"/>
  <c r="G338" i="49"/>
  <c r="I338" i="49" s="1"/>
  <c r="H339" i="49"/>
  <c r="J339" i="49" s="1"/>
  <c r="G339" i="49"/>
  <c r="I339" i="49" s="1"/>
  <c r="H340" i="49"/>
  <c r="J340" i="49" s="1"/>
  <c r="G340" i="49"/>
  <c r="I340" i="49" s="1"/>
  <c r="H341" i="49"/>
  <c r="J341" i="49" s="1"/>
  <c r="G341" i="49"/>
  <c r="I341" i="49" s="1"/>
  <c r="H342" i="49"/>
  <c r="J342" i="49" s="1"/>
  <c r="G342" i="49"/>
  <c r="I342" i="49" s="1"/>
  <c r="J343" i="49"/>
  <c r="I343" i="49"/>
  <c r="H343" i="49"/>
  <c r="G343" i="49"/>
  <c r="H344" i="49"/>
  <c r="J344" i="49" s="1"/>
  <c r="G344" i="49"/>
  <c r="I344" i="49" s="1"/>
  <c r="H345" i="49"/>
  <c r="J345" i="49" s="1"/>
  <c r="G345" i="49"/>
  <c r="I345" i="49" s="1"/>
  <c r="H346" i="49"/>
  <c r="J346" i="49" s="1"/>
  <c r="G346" i="49"/>
  <c r="I346" i="49" s="1"/>
  <c r="H347" i="49"/>
  <c r="J347" i="49" s="1"/>
  <c r="G347" i="49"/>
  <c r="I347" i="49" s="1"/>
  <c r="H348" i="49"/>
  <c r="J348" i="49" s="1"/>
  <c r="G348" i="49"/>
  <c r="I348" i="49" s="1"/>
  <c r="H349" i="49"/>
  <c r="J349" i="49" s="1"/>
  <c r="G349" i="49"/>
  <c r="I349" i="49" s="1"/>
  <c r="H350" i="49"/>
  <c r="J350" i="49" s="1"/>
  <c r="G350" i="49"/>
  <c r="I350" i="49" s="1"/>
  <c r="H351" i="49"/>
  <c r="J351" i="49" s="1"/>
  <c r="G351" i="49"/>
  <c r="I351" i="49" s="1"/>
  <c r="H352" i="49"/>
  <c r="J352" i="49" s="1"/>
  <c r="G352" i="49"/>
  <c r="I352" i="49" s="1"/>
  <c r="H353" i="49"/>
  <c r="J353" i="49" s="1"/>
  <c r="G353" i="49"/>
  <c r="I353" i="49" s="1"/>
  <c r="H354" i="49"/>
  <c r="J354" i="49" s="1"/>
  <c r="G354" i="49"/>
  <c r="I354" i="49" s="1"/>
  <c r="H355" i="49"/>
  <c r="J355" i="49" s="1"/>
  <c r="G355" i="49"/>
  <c r="I355" i="49" s="1"/>
  <c r="H356" i="49"/>
  <c r="J356" i="49" s="1"/>
  <c r="G356" i="49"/>
  <c r="I356" i="49" s="1"/>
  <c r="H357" i="49"/>
  <c r="J357" i="49" s="1"/>
  <c r="G357" i="49"/>
  <c r="I357" i="49" s="1"/>
  <c r="H360" i="49"/>
  <c r="J360" i="49" s="1"/>
  <c r="G360" i="49"/>
  <c r="I360" i="49" s="1"/>
  <c r="I361" i="49"/>
  <c r="H361" i="49"/>
  <c r="J361" i="49" s="1"/>
  <c r="G361" i="49"/>
  <c r="H362" i="49"/>
  <c r="J362" i="49" s="1"/>
  <c r="G362" i="49"/>
  <c r="I362" i="49" s="1"/>
  <c r="I365" i="49"/>
  <c r="H365" i="49"/>
  <c r="J365" i="49" s="1"/>
  <c r="G365" i="49"/>
  <c r="H366" i="49"/>
  <c r="J366" i="49" s="1"/>
  <c r="G366" i="49"/>
  <c r="I366" i="49" s="1"/>
  <c r="H367" i="49"/>
  <c r="J367" i="49" s="1"/>
  <c r="G367" i="49"/>
  <c r="I367" i="49" s="1"/>
  <c r="H368" i="49"/>
  <c r="J368" i="49" s="1"/>
  <c r="G368" i="49"/>
  <c r="I368" i="49" s="1"/>
  <c r="H369" i="49"/>
  <c r="J369" i="49" s="1"/>
  <c r="G369" i="49"/>
  <c r="I369" i="49" s="1"/>
  <c r="H370" i="49"/>
  <c r="J370" i="49" s="1"/>
  <c r="G370" i="49"/>
  <c r="I370" i="49" s="1"/>
  <c r="I371" i="49"/>
  <c r="H371" i="49"/>
  <c r="J371" i="49" s="1"/>
  <c r="G371" i="49"/>
  <c r="H372" i="49"/>
  <c r="J372" i="49" s="1"/>
  <c r="G372" i="49"/>
  <c r="I372" i="49" s="1"/>
  <c r="H375" i="49"/>
  <c r="J375" i="49" s="1"/>
  <c r="G375" i="49"/>
  <c r="I375" i="49" s="1"/>
  <c r="H376" i="49"/>
  <c r="J376" i="49" s="1"/>
  <c r="G376" i="49"/>
  <c r="I376" i="49" s="1"/>
  <c r="H377" i="49"/>
  <c r="J377" i="49" s="1"/>
  <c r="G377" i="49"/>
  <c r="I377" i="49" s="1"/>
  <c r="H378" i="49"/>
  <c r="J378" i="49" s="1"/>
  <c r="G378" i="49"/>
  <c r="I378" i="49" s="1"/>
  <c r="H381" i="49"/>
  <c r="J381" i="49" s="1"/>
  <c r="G381" i="49"/>
  <c r="I381" i="49" s="1"/>
  <c r="H382" i="49"/>
  <c r="J382" i="49" s="1"/>
  <c r="G382" i="49"/>
  <c r="I382" i="49" s="1"/>
  <c r="H383" i="49"/>
  <c r="J383" i="49" s="1"/>
  <c r="G383" i="49"/>
  <c r="I383" i="49" s="1"/>
  <c r="H384" i="49"/>
  <c r="J384" i="49" s="1"/>
  <c r="G384" i="49"/>
  <c r="I384" i="49" s="1"/>
  <c r="H385" i="49"/>
  <c r="J385" i="49" s="1"/>
  <c r="G385" i="49"/>
  <c r="I385"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H394" i="49"/>
  <c r="J394" i="49" s="1"/>
  <c r="G394" i="49"/>
  <c r="I394" i="49" s="1"/>
  <c r="H395" i="49"/>
  <c r="J395" i="49" s="1"/>
  <c r="G395" i="49"/>
  <c r="I395" i="49" s="1"/>
  <c r="H396" i="49"/>
  <c r="J396" i="49" s="1"/>
  <c r="G396" i="49"/>
  <c r="I396" i="49" s="1"/>
  <c r="H397" i="49"/>
  <c r="J397" i="49" s="1"/>
  <c r="G397" i="49"/>
  <c r="I397" i="49" s="1"/>
  <c r="H400" i="49"/>
  <c r="J400" i="49" s="1"/>
  <c r="G400" i="49"/>
  <c r="I400" i="49" s="1"/>
  <c r="I401" i="49"/>
  <c r="H401" i="49"/>
  <c r="J401" i="49" s="1"/>
  <c r="G401" i="49"/>
  <c r="H402" i="49"/>
  <c r="J402" i="49" s="1"/>
  <c r="G402" i="49"/>
  <c r="I402" i="49" s="1"/>
  <c r="H403" i="49"/>
  <c r="J403" i="49" s="1"/>
  <c r="G403" i="49"/>
  <c r="I403" i="49" s="1"/>
  <c r="H404" i="49"/>
  <c r="J404" i="49" s="1"/>
  <c r="G404" i="49"/>
  <c r="I404" i="49" s="1"/>
  <c r="H405" i="49"/>
  <c r="J405" i="49" s="1"/>
  <c r="G405" i="49"/>
  <c r="I405" i="49" s="1"/>
  <c r="I406" i="49"/>
  <c r="H406" i="49"/>
  <c r="J406" i="49" s="1"/>
  <c r="G406" i="49"/>
  <c r="H407" i="49"/>
  <c r="J407" i="49" s="1"/>
  <c r="G407" i="49"/>
  <c r="I407" i="49" s="1"/>
  <c r="H408" i="49"/>
  <c r="J408" i="49" s="1"/>
  <c r="G408" i="49"/>
  <c r="I408" i="49" s="1"/>
  <c r="H409" i="49"/>
  <c r="J409" i="49" s="1"/>
  <c r="G409" i="49"/>
  <c r="I409" i="49" s="1"/>
  <c r="H410" i="49"/>
  <c r="J410" i="49" s="1"/>
  <c r="G410" i="49"/>
  <c r="I410" i="49" s="1"/>
  <c r="H413" i="49"/>
  <c r="J413" i="49" s="1"/>
  <c r="G413" i="49"/>
  <c r="I413" i="49" s="1"/>
  <c r="H414" i="49"/>
  <c r="J414" i="49" s="1"/>
  <c r="G414" i="49"/>
  <c r="I414" i="49" s="1"/>
  <c r="I415" i="49"/>
  <c r="H415" i="49"/>
  <c r="J415" i="49" s="1"/>
  <c r="G415" i="49"/>
  <c r="H416" i="49"/>
  <c r="J416" i="49" s="1"/>
  <c r="G416" i="49"/>
  <c r="I416" i="49" s="1"/>
  <c r="I417" i="49"/>
  <c r="H417" i="49"/>
  <c r="J417" i="49" s="1"/>
  <c r="G417" i="49"/>
  <c r="I418" i="49"/>
  <c r="H418" i="49"/>
  <c r="J418" i="49" s="1"/>
  <c r="G418" i="49"/>
  <c r="H419" i="49"/>
  <c r="J419" i="49" s="1"/>
  <c r="G419" i="49"/>
  <c r="I419" i="49" s="1"/>
  <c r="H420" i="49"/>
  <c r="J420" i="49" s="1"/>
  <c r="G420" i="49"/>
  <c r="I420" i="49" s="1"/>
  <c r="H421" i="49"/>
  <c r="J421" i="49" s="1"/>
  <c r="G421" i="49"/>
  <c r="I421" i="49" s="1"/>
  <c r="J424" i="49"/>
  <c r="I424" i="49"/>
  <c r="H424" i="49"/>
  <c r="G424" i="49"/>
  <c r="J425" i="49"/>
  <c r="I425" i="49"/>
  <c r="H425" i="49"/>
  <c r="G425" i="49"/>
  <c r="H428" i="49"/>
  <c r="J428" i="49" s="1"/>
  <c r="G428" i="49"/>
  <c r="I428" i="49" s="1"/>
  <c r="I429" i="49"/>
  <c r="H429" i="49"/>
  <c r="J429" i="49" s="1"/>
  <c r="G429" i="49"/>
  <c r="H430" i="49"/>
  <c r="J430" i="49" s="1"/>
  <c r="G430" i="49"/>
  <c r="I430" i="49" s="1"/>
  <c r="H431" i="49"/>
  <c r="J431" i="49" s="1"/>
  <c r="G431" i="49"/>
  <c r="I431" i="49" s="1"/>
  <c r="H432" i="49"/>
  <c r="J432" i="49" s="1"/>
  <c r="G432" i="49"/>
  <c r="I432" i="49" s="1"/>
  <c r="H433" i="49"/>
  <c r="J433" i="49" s="1"/>
  <c r="G433" i="49"/>
  <c r="I433" i="49" s="1"/>
  <c r="I434" i="49"/>
  <c r="H434" i="49"/>
  <c r="J434" i="49" s="1"/>
  <c r="G434" i="49"/>
  <c r="H435" i="49"/>
  <c r="J435" i="49" s="1"/>
  <c r="G435" i="49"/>
  <c r="I435" i="49" s="1"/>
  <c r="H436" i="49"/>
  <c r="J436" i="49" s="1"/>
  <c r="G436" i="49"/>
  <c r="I436" i="49" s="1"/>
  <c r="H439" i="49"/>
  <c r="J439" i="49" s="1"/>
  <c r="G439" i="49"/>
  <c r="I439" i="49" s="1"/>
  <c r="J440" i="49"/>
  <c r="I440" i="49"/>
  <c r="H440" i="49"/>
  <c r="G440" i="49"/>
  <c r="J441" i="49"/>
  <c r="I441" i="49"/>
  <c r="H441" i="49"/>
  <c r="G441" i="49"/>
  <c r="H442" i="49"/>
  <c r="J442" i="49" s="1"/>
  <c r="G442" i="49"/>
  <c r="I442" i="49" s="1"/>
  <c r="J445" i="49"/>
  <c r="I445" i="49"/>
  <c r="H445" i="49"/>
  <c r="G445" i="49"/>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I456" i="49"/>
  <c r="H456" i="49"/>
  <c r="J456" i="49" s="1"/>
  <c r="G456" i="49"/>
  <c r="I457" i="49"/>
  <c r="H457" i="49"/>
  <c r="J457" i="49" s="1"/>
  <c r="G457" i="49"/>
  <c r="H458" i="49"/>
  <c r="J458" i="49" s="1"/>
  <c r="G458" i="49"/>
  <c r="I458" i="49" s="1"/>
  <c r="H459" i="49"/>
  <c r="J459" i="49" s="1"/>
  <c r="G459" i="49"/>
  <c r="I459" i="49" s="1"/>
  <c r="H462" i="49"/>
  <c r="J462" i="49" s="1"/>
  <c r="G462" i="49"/>
  <c r="I462" i="49" s="1"/>
  <c r="H463" i="49"/>
  <c r="J463" i="49" s="1"/>
  <c r="G463" i="49"/>
  <c r="I463" i="49" s="1"/>
  <c r="J466" i="49"/>
  <c r="I466" i="49"/>
  <c r="H466" i="49"/>
  <c r="G466" i="49"/>
  <c r="J467" i="49"/>
  <c r="I467" i="49"/>
  <c r="H467" i="49"/>
  <c r="G467" i="49"/>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80" i="49"/>
  <c r="J480" i="49" s="1"/>
  <c r="G480" i="49"/>
  <c r="I480" i="49" s="1"/>
  <c r="H481" i="49"/>
  <c r="J481" i="49" s="1"/>
  <c r="G481" i="49"/>
  <c r="I481" i="49" s="1"/>
  <c r="H482" i="49"/>
  <c r="J482" i="49" s="1"/>
  <c r="G482" i="49"/>
  <c r="I482" i="49" s="1"/>
  <c r="H483" i="49"/>
  <c r="J483" i="49" s="1"/>
  <c r="G483" i="49"/>
  <c r="I483" i="49" s="1"/>
  <c r="I486" i="49"/>
  <c r="H486" i="49"/>
  <c r="J486" i="49" s="1"/>
  <c r="G486" i="49"/>
  <c r="H487" i="49"/>
  <c r="J487" i="49" s="1"/>
  <c r="G487" i="49"/>
  <c r="I487" i="49" s="1"/>
  <c r="H488" i="49"/>
  <c r="J488" i="49" s="1"/>
  <c r="G488" i="49"/>
  <c r="I488" i="49" s="1"/>
  <c r="I489" i="49"/>
  <c r="H489" i="49"/>
  <c r="J489" i="49" s="1"/>
  <c r="G489" i="49"/>
  <c r="H490" i="49"/>
  <c r="J490" i="49" s="1"/>
  <c r="G490" i="49"/>
  <c r="I490" i="49" s="1"/>
  <c r="H491" i="49"/>
  <c r="J491" i="49" s="1"/>
  <c r="G491" i="49"/>
  <c r="I491" i="49" s="1"/>
  <c r="H492" i="49"/>
  <c r="J492" i="49" s="1"/>
  <c r="G492" i="49"/>
  <c r="I492" i="49" s="1"/>
  <c r="H493" i="49"/>
  <c r="J493" i="49" s="1"/>
  <c r="G493" i="49"/>
  <c r="I493" i="49" s="1"/>
  <c r="H494" i="49"/>
  <c r="J494" i="49" s="1"/>
  <c r="G494" i="49"/>
  <c r="I494"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H502" i="49"/>
  <c r="J502" i="49" s="1"/>
  <c r="G502" i="49"/>
  <c r="I502" i="49" s="1"/>
  <c r="H503" i="49"/>
  <c r="J503" i="49" s="1"/>
  <c r="G503" i="49"/>
  <c r="I503" i="49" s="1"/>
  <c r="J506" i="49"/>
  <c r="I506" i="49"/>
  <c r="H506" i="49"/>
  <c r="G506" i="49"/>
  <c r="J507" i="49"/>
  <c r="I507" i="49"/>
  <c r="H507" i="49"/>
  <c r="G507" i="49"/>
  <c r="I510" i="49"/>
  <c r="H510" i="49"/>
  <c r="J510" i="49" s="1"/>
  <c r="G510" i="49"/>
  <c r="H511" i="49"/>
  <c r="J511" i="49" s="1"/>
  <c r="G511" i="49"/>
  <c r="I511" i="49" s="1"/>
  <c r="H512" i="49"/>
  <c r="J512" i="49" s="1"/>
  <c r="G512" i="49"/>
  <c r="I512" i="49" s="1"/>
  <c r="H513" i="49"/>
  <c r="J513" i="49" s="1"/>
  <c r="G513" i="49"/>
  <c r="I513" i="49" s="1"/>
  <c r="H514" i="49"/>
  <c r="J514" i="49" s="1"/>
  <c r="G514" i="49"/>
  <c r="I514" i="49" s="1"/>
  <c r="H515" i="49"/>
  <c r="J515" i="49" s="1"/>
  <c r="G515" i="49"/>
  <c r="I515" i="49" s="1"/>
  <c r="I516" i="49"/>
  <c r="H516" i="49"/>
  <c r="J516" i="49" s="1"/>
  <c r="G516" i="49"/>
  <c r="H517" i="49"/>
  <c r="J517" i="49" s="1"/>
  <c r="G517" i="49"/>
  <c r="I517" i="49" s="1"/>
  <c r="H518" i="49"/>
  <c r="J518" i="49" s="1"/>
  <c r="G518" i="49"/>
  <c r="I518" i="49" s="1"/>
  <c r="H519" i="49"/>
  <c r="J519" i="49" s="1"/>
  <c r="G519" i="49"/>
  <c r="I519" i="49" s="1"/>
  <c r="H520" i="49"/>
  <c r="J520" i="49" s="1"/>
  <c r="G520" i="49"/>
  <c r="I520" i="49" s="1"/>
  <c r="H521" i="49"/>
  <c r="J521" i="49" s="1"/>
  <c r="G521" i="49"/>
  <c r="I521" i="49" s="1"/>
  <c r="H522" i="49"/>
  <c r="J522" i="49" s="1"/>
  <c r="G522" i="49"/>
  <c r="I522" i="49" s="1"/>
  <c r="H523" i="49"/>
  <c r="J523" i="49" s="1"/>
  <c r="G523" i="49"/>
  <c r="I523" i="49" s="1"/>
  <c r="H524" i="49"/>
  <c r="J524" i="49" s="1"/>
  <c r="G524" i="49"/>
  <c r="I524" i="49" s="1"/>
  <c r="H525" i="49"/>
  <c r="J525" i="49" s="1"/>
  <c r="G525" i="49"/>
  <c r="I525" i="49" s="1"/>
  <c r="H526" i="49"/>
  <c r="J526" i="49" s="1"/>
  <c r="G526" i="49"/>
  <c r="I526" i="49" s="1"/>
  <c r="H527" i="49"/>
  <c r="J527" i="49" s="1"/>
  <c r="G527" i="49"/>
  <c r="I527" i="49" s="1"/>
  <c r="I528" i="49"/>
  <c r="H528" i="49"/>
  <c r="J528" i="49" s="1"/>
  <c r="G528" i="49"/>
  <c r="I529" i="49"/>
  <c r="H529" i="49"/>
  <c r="J529" i="49" s="1"/>
  <c r="G529" i="49"/>
  <c r="H530" i="49"/>
  <c r="J530" i="49" s="1"/>
  <c r="G530" i="49"/>
  <c r="I530" i="49" s="1"/>
  <c r="H531" i="49"/>
  <c r="J531" i="49" s="1"/>
  <c r="G531" i="49"/>
  <c r="I531" i="49" s="1"/>
  <c r="H532" i="49"/>
  <c r="J532" i="49" s="1"/>
  <c r="G532" i="49"/>
  <c r="I532" i="49" s="1"/>
  <c r="H535" i="49"/>
  <c r="J535" i="49" s="1"/>
  <c r="G535" i="49"/>
  <c r="I535" i="49" s="1"/>
  <c r="H536" i="49"/>
  <c r="J536" i="49" s="1"/>
  <c r="G536" i="49"/>
  <c r="I536" i="49" s="1"/>
  <c r="H537" i="49"/>
  <c r="J537" i="49" s="1"/>
  <c r="G537" i="49"/>
  <c r="I537" i="49" s="1"/>
  <c r="H540" i="49"/>
  <c r="J540" i="49" s="1"/>
  <c r="G540" i="49"/>
  <c r="I540" i="49" s="1"/>
  <c r="J541" i="49"/>
  <c r="I541" i="49"/>
  <c r="H541" i="49"/>
  <c r="G541" i="49"/>
  <c r="I542" i="49"/>
  <c r="H542" i="49"/>
  <c r="J542" i="49" s="1"/>
  <c r="G542" i="49"/>
  <c r="I543" i="49"/>
  <c r="H543" i="49"/>
  <c r="J543" i="49" s="1"/>
  <c r="G543" i="49"/>
  <c r="I544" i="49"/>
  <c r="H544" i="49"/>
  <c r="J544" i="49" s="1"/>
  <c r="G544" i="49"/>
  <c r="H545" i="49"/>
  <c r="J545" i="49" s="1"/>
  <c r="G545" i="49"/>
  <c r="I545" i="49" s="1"/>
  <c r="H546" i="49"/>
  <c r="J546" i="49" s="1"/>
  <c r="G546" i="49"/>
  <c r="I546" i="49" s="1"/>
  <c r="H547" i="49"/>
  <c r="J547" i="49" s="1"/>
  <c r="G547" i="49"/>
  <c r="I547" i="49" s="1"/>
  <c r="H548" i="49"/>
  <c r="J548" i="49" s="1"/>
  <c r="G548" i="49"/>
  <c r="I548" i="49" s="1"/>
  <c r="H549" i="49"/>
  <c r="J549" i="49" s="1"/>
  <c r="G549" i="49"/>
  <c r="I549" i="49" s="1"/>
  <c r="H550" i="49"/>
  <c r="J550" i="49" s="1"/>
  <c r="G550" i="49"/>
  <c r="I550" i="49" s="1"/>
  <c r="H551" i="49"/>
  <c r="J551" i="49" s="1"/>
  <c r="G551" i="49"/>
  <c r="I551" i="49" s="1"/>
  <c r="H552" i="49"/>
  <c r="J552" i="49" s="1"/>
  <c r="G552" i="49"/>
  <c r="I552" i="49" s="1"/>
  <c r="H553" i="49"/>
  <c r="J553" i="49" s="1"/>
  <c r="G553" i="49"/>
  <c r="I553" i="49" s="1"/>
  <c r="H554" i="49"/>
  <c r="J554" i="49" s="1"/>
  <c r="G554" i="49"/>
  <c r="I554" i="49" s="1"/>
  <c r="H555" i="49"/>
  <c r="J555" i="49" s="1"/>
  <c r="G555" i="49"/>
  <c r="I555" i="49" s="1"/>
  <c r="H556" i="49"/>
  <c r="J556" i="49" s="1"/>
  <c r="G556" i="49"/>
  <c r="I556" i="49" s="1"/>
  <c r="H557" i="49"/>
  <c r="J557" i="49" s="1"/>
  <c r="G557" i="49"/>
  <c r="I557" i="49" s="1"/>
  <c r="J558" i="49"/>
  <c r="H558" i="49"/>
  <c r="G558" i="49"/>
  <c r="I558" i="49" s="1"/>
  <c r="H559" i="49"/>
  <c r="J559" i="49" s="1"/>
  <c r="G559" i="49"/>
  <c r="I559" i="49" s="1"/>
  <c r="I562" i="49"/>
  <c r="H562" i="49"/>
  <c r="J562" i="49" s="1"/>
  <c r="G562" i="49"/>
  <c r="J563" i="49"/>
  <c r="I563" i="49"/>
  <c r="H563" i="49"/>
  <c r="G563" i="49"/>
  <c r="H564" i="49"/>
  <c r="J564" i="49" s="1"/>
  <c r="G564" i="49"/>
  <c r="I564" i="49" s="1"/>
  <c r="H565" i="49"/>
  <c r="J565" i="49" s="1"/>
  <c r="G565" i="49"/>
  <c r="I565" i="49" s="1"/>
  <c r="H566" i="49"/>
  <c r="J566" i="49" s="1"/>
  <c r="G566" i="49"/>
  <c r="I566" i="49" s="1"/>
  <c r="H567" i="49"/>
  <c r="J567" i="49" s="1"/>
  <c r="G567" i="49"/>
  <c r="I567" i="49" s="1"/>
  <c r="H570" i="49"/>
  <c r="J570" i="49" s="1"/>
  <c r="G570" i="49"/>
  <c r="I570" i="49" s="1"/>
  <c r="H571" i="49"/>
  <c r="J571" i="49" s="1"/>
  <c r="G571" i="49"/>
  <c r="I571" i="49" s="1"/>
  <c r="H572" i="49"/>
  <c r="J572" i="49" s="1"/>
  <c r="G572" i="49"/>
  <c r="I572" i="49" s="1"/>
  <c r="H575" i="49"/>
  <c r="J575" i="49" s="1"/>
  <c r="G575" i="49"/>
  <c r="I575" i="49" s="1"/>
  <c r="H576" i="49"/>
  <c r="J576" i="49" s="1"/>
  <c r="G576" i="49"/>
  <c r="I576"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0"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3"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1" i="58" s="1"/>
  <c r="B45" i="58"/>
  <c r="C43"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8" i="50" s="1"/>
  <c r="F50" i="50"/>
  <c r="G48" i="50" s="1"/>
  <c r="D50" i="50"/>
  <c r="E48"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0" i="53" s="1"/>
  <c r="B23" i="53"/>
  <c r="C21" i="53" s="1"/>
  <c r="K7" i="53"/>
  <c r="J7" i="53"/>
  <c r="K27" i="53"/>
  <c r="J27" i="53"/>
  <c r="K28" i="53"/>
  <c r="J28" i="53"/>
  <c r="K29" i="53"/>
  <c r="J29" i="53"/>
  <c r="K30" i="53"/>
  <c r="J30" i="53"/>
  <c r="K31" i="53"/>
  <c r="J31" i="53"/>
  <c r="K32" i="53"/>
  <c r="J32" i="53"/>
  <c r="K33" i="53"/>
  <c r="J33" i="53"/>
  <c r="K34" i="53"/>
  <c r="J34" i="53"/>
  <c r="K35" i="53"/>
  <c r="J35" i="53"/>
  <c r="K36" i="53"/>
  <c r="J36" i="53"/>
  <c r="K37" i="53"/>
  <c r="J37" i="53"/>
  <c r="K38" i="53"/>
  <c r="J38" i="53"/>
  <c r="H40" i="53"/>
  <c r="I34" i="53" s="1"/>
  <c r="F40" i="53"/>
  <c r="G38" i="53" s="1"/>
  <c r="D40" i="53"/>
  <c r="E34" i="53" s="1"/>
  <c r="B40" i="53"/>
  <c r="C38" i="53" s="1"/>
  <c r="K26" i="53"/>
  <c r="J26"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K57" i="53"/>
  <c r="J57" i="53"/>
  <c r="K58" i="53"/>
  <c r="J58" i="53"/>
  <c r="K59" i="53"/>
  <c r="J59" i="53"/>
  <c r="H61" i="53"/>
  <c r="I58" i="53" s="1"/>
  <c r="F61" i="53"/>
  <c r="G59" i="53" s="1"/>
  <c r="D61" i="53"/>
  <c r="E58" i="53" s="1"/>
  <c r="B61" i="53"/>
  <c r="C59" i="53" s="1"/>
  <c r="K43" i="53"/>
  <c r="J43" i="53"/>
  <c r="I63" i="53"/>
  <c r="G63" i="53"/>
  <c r="E63" i="53"/>
  <c r="C63" i="53"/>
  <c r="B5" i="54"/>
  <c r="F5" i="54" s="1"/>
  <c r="K8" i="54"/>
  <c r="J8" i="54"/>
  <c r="K9" i="54"/>
  <c r="J9" i="54"/>
  <c r="K10" i="54"/>
  <c r="J10" i="54"/>
  <c r="K11" i="54"/>
  <c r="J11" i="54"/>
  <c r="K12" i="54"/>
  <c r="J12" i="54"/>
  <c r="K13" i="54"/>
  <c r="J13" i="54"/>
  <c r="H15" i="54"/>
  <c r="I12" i="54" s="1"/>
  <c r="F15" i="54"/>
  <c r="G13" i="54" s="1"/>
  <c r="D15" i="54"/>
  <c r="E12" i="54" s="1"/>
  <c r="B15" i="54"/>
  <c r="C13" i="54" s="1"/>
  <c r="K7" i="54"/>
  <c r="J7" i="54"/>
  <c r="H20" i="54"/>
  <c r="F20" i="54"/>
  <c r="G20" i="54" s="1"/>
  <c r="D20" i="54"/>
  <c r="B20" i="54"/>
  <c r="C20" i="54" s="1"/>
  <c r="K18" i="54"/>
  <c r="J18" i="54"/>
  <c r="K24" i="54"/>
  <c r="J24" i="54"/>
  <c r="K25" i="54"/>
  <c r="J25" i="54"/>
  <c r="H27" i="54"/>
  <c r="I24" i="54" s="1"/>
  <c r="F27" i="54"/>
  <c r="G25" i="54" s="1"/>
  <c r="D27" i="54"/>
  <c r="E27"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0" i="54"/>
  <c r="J30" i="54"/>
  <c r="K46" i="54"/>
  <c r="J46" i="54"/>
  <c r="K47" i="54"/>
  <c r="J47" i="54"/>
  <c r="K48" i="54"/>
  <c r="J48" i="54"/>
  <c r="K49" i="54"/>
  <c r="J49" i="54"/>
  <c r="K50" i="54"/>
  <c r="J50" i="54"/>
  <c r="K51" i="54"/>
  <c r="J51" i="54"/>
  <c r="K52" i="54"/>
  <c r="J52" i="54"/>
  <c r="H54" i="54"/>
  <c r="I51" i="54" s="1"/>
  <c r="F54" i="54"/>
  <c r="G52" i="54" s="1"/>
  <c r="D54" i="54"/>
  <c r="E51"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D5" i="55" s="1"/>
  <c r="H5" i="55" s="1"/>
  <c r="K8" i="55"/>
  <c r="J8" i="55"/>
  <c r="K9" i="55"/>
  <c r="J9" i="55"/>
  <c r="K10" i="55"/>
  <c r="J10" i="55"/>
  <c r="K11" i="55"/>
  <c r="J11" i="55"/>
  <c r="K12" i="55"/>
  <c r="J12" i="55"/>
  <c r="K13" i="55"/>
  <c r="J13" i="55"/>
  <c r="K14" i="55"/>
  <c r="J14" i="55"/>
  <c r="K15" i="55"/>
  <c r="J15" i="55"/>
  <c r="K16" i="55"/>
  <c r="J16" i="55"/>
  <c r="H18" i="55"/>
  <c r="I16" i="55" s="1"/>
  <c r="F18" i="55"/>
  <c r="G16" i="55" s="1"/>
  <c r="D18" i="55"/>
  <c r="E16" i="55" s="1"/>
  <c r="B18" i="55"/>
  <c r="C16" i="55" s="1"/>
  <c r="K7" i="55"/>
  <c r="J7" i="55"/>
  <c r="I20" i="55"/>
  <c r="G20" i="55"/>
  <c r="E20" i="55"/>
  <c r="C20" i="55"/>
  <c r="J20" i="55"/>
  <c r="K20" i="55"/>
  <c r="D23" i="55"/>
  <c r="H23" i="55" s="1"/>
  <c r="B23" i="55"/>
  <c r="F23" i="55" s="1"/>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5" i="55" s="1"/>
  <c r="F48" i="55"/>
  <c r="G46" i="55" s="1"/>
  <c r="D48" i="55"/>
  <c r="E45" i="55" s="1"/>
  <c r="B48" i="55"/>
  <c r="C46" i="55" s="1"/>
  <c r="K25" i="55"/>
  <c r="J25" i="55"/>
  <c r="K52" i="55"/>
  <c r="J52" i="55"/>
  <c r="K53" i="55"/>
  <c r="J53" i="55"/>
  <c r="K54" i="55"/>
  <c r="J54" i="55"/>
  <c r="K55" i="55"/>
  <c r="J55" i="55"/>
  <c r="K56" i="55"/>
  <c r="J56" i="55"/>
  <c r="K57" i="55"/>
  <c r="J57" i="55"/>
  <c r="K58" i="55"/>
  <c r="J58" i="55"/>
  <c r="K59" i="55"/>
  <c r="J59" i="55"/>
  <c r="K60" i="55"/>
  <c r="J60" i="55"/>
  <c r="H62" i="55"/>
  <c r="I59" i="55" s="1"/>
  <c r="F62" i="55"/>
  <c r="G60" i="55" s="1"/>
  <c r="D62" i="55"/>
  <c r="E58" i="55" s="1"/>
  <c r="B62" i="55"/>
  <c r="C60" i="55" s="1"/>
  <c r="K51" i="55"/>
  <c r="J51" i="55"/>
  <c r="I64" i="55"/>
  <c r="G64" i="55"/>
  <c r="E64" i="55"/>
  <c r="C64" i="55"/>
  <c r="K64" i="55"/>
  <c r="J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H89" i="55"/>
  <c r="I86" i="55" s="1"/>
  <c r="F89" i="55"/>
  <c r="G87" i="55" s="1"/>
  <c r="D89" i="55"/>
  <c r="E86" i="55" s="1"/>
  <c r="B89" i="55"/>
  <c r="C87" i="55" s="1"/>
  <c r="K69" i="55"/>
  <c r="J69" i="55"/>
  <c r="K93" i="55"/>
  <c r="J93" i="55"/>
  <c r="K94" i="55"/>
  <c r="J94"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H109" i="55"/>
  <c r="I107" i="55" s="1"/>
  <c r="F109" i="55"/>
  <c r="G107" i="55" s="1"/>
  <c r="D109" i="55"/>
  <c r="E107" i="55" s="1"/>
  <c r="B109" i="55"/>
  <c r="C107" i="55" s="1"/>
  <c r="K92" i="55"/>
  <c r="J92" i="55"/>
  <c r="I111" i="55"/>
  <c r="G111" i="55"/>
  <c r="E111" i="55"/>
  <c r="C111" i="55"/>
  <c r="J111" i="55"/>
  <c r="K111" i="55"/>
  <c r="B114" i="55"/>
  <c r="F114" i="55" s="1"/>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H140" i="55"/>
  <c r="I137" i="55" s="1"/>
  <c r="F140" i="55"/>
  <c r="G138" i="55" s="1"/>
  <c r="D140" i="55"/>
  <c r="E137" i="55" s="1"/>
  <c r="B140" i="55"/>
  <c r="C138" i="55" s="1"/>
  <c r="K116" i="55"/>
  <c r="J116"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H164" i="55"/>
  <c r="I160" i="55" s="1"/>
  <c r="F164" i="55"/>
  <c r="G162" i="55" s="1"/>
  <c r="D164" i="55"/>
  <c r="E161" i="55" s="1"/>
  <c r="B164" i="55"/>
  <c r="C162" i="55" s="1"/>
  <c r="K143" i="55"/>
  <c r="J143" i="55"/>
  <c r="I166" i="55"/>
  <c r="G166" i="55"/>
  <c r="E166" i="55"/>
  <c r="C166" i="55"/>
  <c r="K166" i="55"/>
  <c r="J166" i="55"/>
  <c r="B169" i="55"/>
  <c r="D169" i="55" s="1"/>
  <c r="H169" i="55" s="1"/>
  <c r="K172" i="55"/>
  <c r="J172" i="55"/>
  <c r="H174" i="55"/>
  <c r="I172" i="55" s="1"/>
  <c r="F174" i="55"/>
  <c r="G172" i="55" s="1"/>
  <c r="D174" i="55"/>
  <c r="E172" i="55" s="1"/>
  <c r="B174" i="55"/>
  <c r="C172" i="55" s="1"/>
  <c r="K171" i="55"/>
  <c r="J171" i="55"/>
  <c r="K178" i="55"/>
  <c r="J178" i="55"/>
  <c r="K179" i="55"/>
  <c r="J179" i="55"/>
  <c r="K180" i="55"/>
  <c r="J180" i="55"/>
  <c r="K181" i="55"/>
  <c r="J181" i="55"/>
  <c r="K182" i="55"/>
  <c r="J182" i="55"/>
  <c r="K183" i="55"/>
  <c r="J183" i="55"/>
  <c r="K184" i="55"/>
  <c r="J184" i="55"/>
  <c r="K185" i="55"/>
  <c r="J185" i="55"/>
  <c r="K186" i="55"/>
  <c r="J186" i="55"/>
  <c r="K187" i="55"/>
  <c r="J187" i="55"/>
  <c r="H189" i="55"/>
  <c r="I186" i="55" s="1"/>
  <c r="F189" i="55"/>
  <c r="G187" i="55" s="1"/>
  <c r="D189" i="55"/>
  <c r="E184" i="55" s="1"/>
  <c r="B189" i="55"/>
  <c r="C187" i="55" s="1"/>
  <c r="K177" i="55"/>
  <c r="J177" i="55"/>
  <c r="I191" i="55"/>
  <c r="G191" i="55"/>
  <c r="E191" i="55"/>
  <c r="C191" i="55"/>
  <c r="J191" i="55"/>
  <c r="K191" i="55"/>
  <c r="I195" i="55"/>
  <c r="G195" i="55"/>
  <c r="E195" i="55"/>
  <c r="C195" i="55"/>
  <c r="I193" i="55"/>
  <c r="H193" i="55"/>
  <c r="F193" i="55"/>
  <c r="G193" i="55" s="1"/>
  <c r="D193" i="55"/>
  <c r="E193" i="55" s="1"/>
  <c r="B193" i="55"/>
  <c r="C193" i="55" s="1"/>
  <c r="K195" i="55"/>
  <c r="J195" i="55"/>
  <c r="K197" i="55"/>
  <c r="J197" i="55"/>
  <c r="I197" i="55"/>
  <c r="G197" i="55"/>
  <c r="E197" i="55"/>
  <c r="C197" i="55"/>
  <c r="B5" i="48"/>
  <c r="F5" i="48" s="1"/>
  <c r="K8" i="48"/>
  <c r="J8" i="48"/>
  <c r="K9" i="48"/>
  <c r="J9" i="48"/>
  <c r="H11" i="48"/>
  <c r="I8" i="48" s="1"/>
  <c r="F11" i="48"/>
  <c r="G9" i="48" s="1"/>
  <c r="D11" i="48"/>
  <c r="E8" i="48" s="1"/>
  <c r="B11" i="48"/>
  <c r="C9" i="48" s="1"/>
  <c r="K7" i="48"/>
  <c r="J7" i="48"/>
  <c r="I13" i="48"/>
  <c r="G13" i="48"/>
  <c r="E13" i="48"/>
  <c r="C13" i="48"/>
  <c r="K13" i="48"/>
  <c r="J13" i="48"/>
  <c r="B16" i="48"/>
  <c r="F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4" i="48" s="1"/>
  <c r="F37" i="48"/>
  <c r="G35" i="48" s="1"/>
  <c r="D37" i="48"/>
  <c r="E34" i="48" s="1"/>
  <c r="B37" i="48"/>
  <c r="C35" i="48" s="1"/>
  <c r="K33" i="48"/>
  <c r="J33" i="48"/>
  <c r="I39" i="48"/>
  <c r="G39" i="48"/>
  <c r="E39" i="48"/>
  <c r="C39" i="48"/>
  <c r="K39" i="48"/>
  <c r="J39" i="48"/>
  <c r="B42" i="48"/>
  <c r="D42" i="48" s="1"/>
  <c r="H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H61" i="48"/>
  <c r="I58" i="48" s="1"/>
  <c r="F61" i="48"/>
  <c r="G59" i="48" s="1"/>
  <c r="D61" i="48"/>
  <c r="E58" i="48" s="1"/>
  <c r="B61" i="48"/>
  <c r="C59" i="48" s="1"/>
  <c r="K44" i="48"/>
  <c r="J44" i="48"/>
  <c r="K65" i="48"/>
  <c r="J65" i="48"/>
  <c r="K66" i="48"/>
  <c r="J66" i="48"/>
  <c r="K67" i="48"/>
  <c r="J67" i="48"/>
  <c r="K68" i="48"/>
  <c r="J68" i="48"/>
  <c r="K69" i="48"/>
  <c r="J69" i="48"/>
  <c r="K70" i="48"/>
  <c r="J70" i="48"/>
  <c r="K71" i="48"/>
  <c r="J71" i="48"/>
  <c r="K72" i="48"/>
  <c r="J72" i="48"/>
  <c r="H74" i="48"/>
  <c r="I71" i="48" s="1"/>
  <c r="F74" i="48"/>
  <c r="G72" i="48" s="1"/>
  <c r="D74" i="48"/>
  <c r="E71" i="48" s="1"/>
  <c r="B74" i="48"/>
  <c r="C72" i="48" s="1"/>
  <c r="K64" i="48"/>
  <c r="J64" i="48"/>
  <c r="I76" i="48"/>
  <c r="G76" i="48"/>
  <c r="E76" i="48"/>
  <c r="C76" i="48"/>
  <c r="K76" i="48"/>
  <c r="J76" i="48"/>
  <c r="B79" i="48"/>
  <c r="F79" i="48" s="1"/>
  <c r="K82" i="48"/>
  <c r="J82" i="48"/>
  <c r="K83" i="48"/>
  <c r="J83" i="48"/>
  <c r="K84" i="48"/>
  <c r="J84" i="48"/>
  <c r="K85" i="48"/>
  <c r="J85" i="48"/>
  <c r="K86" i="48"/>
  <c r="J86" i="48"/>
  <c r="K87" i="48"/>
  <c r="J87" i="48"/>
  <c r="K88" i="48"/>
  <c r="J88" i="48"/>
  <c r="K89" i="48"/>
  <c r="J89" i="48"/>
  <c r="H91" i="48"/>
  <c r="I88" i="48" s="1"/>
  <c r="F91" i="48"/>
  <c r="G89" i="48" s="1"/>
  <c r="D91" i="48"/>
  <c r="E88" i="48" s="1"/>
  <c r="B91" i="48"/>
  <c r="C89" i="48" s="1"/>
  <c r="K81" i="48"/>
  <c r="J81" i="48"/>
  <c r="K95" i="48"/>
  <c r="J95"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H112" i="48"/>
  <c r="I108" i="48" s="1"/>
  <c r="F112" i="48"/>
  <c r="G110" i="48" s="1"/>
  <c r="D112" i="48"/>
  <c r="E104" i="48" s="1"/>
  <c r="B112" i="48"/>
  <c r="C110" i="48" s="1"/>
  <c r="K94" i="48"/>
  <c r="J94" i="48"/>
  <c r="I114" i="48"/>
  <c r="G114" i="48"/>
  <c r="E114" i="48"/>
  <c r="C114" i="48"/>
  <c r="J114" i="48"/>
  <c r="K114" i="48"/>
  <c r="B117" i="48"/>
  <c r="F117" i="48" s="1"/>
  <c r="K120" i="48"/>
  <c r="J120" i="48"/>
  <c r="H122" i="48"/>
  <c r="I122" i="48" s="1"/>
  <c r="F122" i="48"/>
  <c r="G120" i="48" s="1"/>
  <c r="D122" i="48"/>
  <c r="E122" i="48" s="1"/>
  <c r="B122" i="48"/>
  <c r="C120" i="48" s="1"/>
  <c r="K119" i="48"/>
  <c r="J119" i="48"/>
  <c r="K126" i="48"/>
  <c r="J126" i="48"/>
  <c r="K127" i="48"/>
  <c r="J127" i="48"/>
  <c r="K128" i="48"/>
  <c r="J128" i="48"/>
  <c r="K129" i="48"/>
  <c r="J129" i="48"/>
  <c r="K130" i="48"/>
  <c r="J130" i="48"/>
  <c r="K131" i="48"/>
  <c r="J131" i="48"/>
  <c r="K132" i="48"/>
  <c r="J132" i="48"/>
  <c r="K133" i="48"/>
  <c r="J133" i="48"/>
  <c r="H135" i="48"/>
  <c r="I132" i="48" s="1"/>
  <c r="F135" i="48"/>
  <c r="G133" i="48" s="1"/>
  <c r="D135" i="48"/>
  <c r="E132" i="48" s="1"/>
  <c r="B135" i="48"/>
  <c r="C133" i="48" s="1"/>
  <c r="K125" i="48"/>
  <c r="J125" i="48"/>
  <c r="I137" i="48"/>
  <c r="G137" i="48"/>
  <c r="E137" i="48"/>
  <c r="C137" i="48"/>
  <c r="J137" i="48"/>
  <c r="K137" i="48"/>
  <c r="B140" i="48"/>
  <c r="D140" i="48" s="1"/>
  <c r="H140" i="48" s="1"/>
  <c r="H144" i="48"/>
  <c r="F144" i="48"/>
  <c r="G144" i="48" s="1"/>
  <c r="D144" i="48"/>
  <c r="J144" i="48" s="1"/>
  <c r="B144" i="48"/>
  <c r="C144" i="48" s="1"/>
  <c r="K142" i="48"/>
  <c r="J142" i="48"/>
  <c r="K148" i="48"/>
  <c r="J148" i="48"/>
  <c r="K149" i="48"/>
  <c r="J149" i="48"/>
  <c r="K150" i="48"/>
  <c r="J150" i="48"/>
  <c r="K151" i="48"/>
  <c r="J151" i="48"/>
  <c r="K152" i="48"/>
  <c r="J152" i="48"/>
  <c r="K153" i="48"/>
  <c r="J153" i="48"/>
  <c r="K154" i="48"/>
  <c r="J154" i="48"/>
  <c r="K155" i="48"/>
  <c r="J155" i="48"/>
  <c r="K156" i="48"/>
  <c r="J156" i="48"/>
  <c r="K157" i="48"/>
  <c r="J157" i="48"/>
  <c r="H159" i="48"/>
  <c r="I156" i="48" s="1"/>
  <c r="F159" i="48"/>
  <c r="G157" i="48" s="1"/>
  <c r="D159" i="48"/>
  <c r="E156" i="48" s="1"/>
  <c r="B159" i="48"/>
  <c r="C157" i="48" s="1"/>
  <c r="K147" i="48"/>
  <c r="J147" i="48"/>
  <c r="I161" i="48"/>
  <c r="G161" i="48"/>
  <c r="E161" i="48"/>
  <c r="C161" i="48"/>
  <c r="J161" i="48"/>
  <c r="K161" i="48"/>
  <c r="B164" i="48"/>
  <c r="F164" i="48" s="1"/>
  <c r="K167" i="48"/>
  <c r="J167" i="48"/>
  <c r="K168" i="48"/>
  <c r="J168" i="48"/>
  <c r="K169" i="48"/>
  <c r="J169" i="48"/>
  <c r="K170" i="48"/>
  <c r="J170" i="48"/>
  <c r="K171" i="48"/>
  <c r="J171" i="48"/>
  <c r="K172" i="48"/>
  <c r="J172" i="48"/>
  <c r="K173" i="48"/>
  <c r="J173" i="48"/>
  <c r="K174" i="48"/>
  <c r="J174" i="48"/>
  <c r="H176" i="48"/>
  <c r="I173" i="48" s="1"/>
  <c r="F176" i="48"/>
  <c r="G174" i="48" s="1"/>
  <c r="D176" i="48"/>
  <c r="E173" i="48" s="1"/>
  <c r="B176" i="48"/>
  <c r="C174" i="48" s="1"/>
  <c r="K166" i="48"/>
  <c r="J166" i="48"/>
  <c r="K180" i="48"/>
  <c r="J180" i="48"/>
  <c r="K181" i="48"/>
  <c r="J181" i="48"/>
  <c r="K182" i="48"/>
  <c r="J182" i="48"/>
  <c r="K183" i="48"/>
  <c r="J183" i="48"/>
  <c r="H185" i="48"/>
  <c r="I182" i="48" s="1"/>
  <c r="F185" i="48"/>
  <c r="G183" i="48" s="1"/>
  <c r="D185" i="48"/>
  <c r="E180" i="48" s="1"/>
  <c r="B185" i="48"/>
  <c r="C183" i="48" s="1"/>
  <c r="K179" i="48"/>
  <c r="J179" i="48"/>
  <c r="I187" i="48"/>
  <c r="G187" i="48"/>
  <c r="E187" i="48"/>
  <c r="C187" i="48"/>
  <c r="J187" i="48"/>
  <c r="K187" i="48"/>
  <c r="B190" i="48"/>
  <c r="D190" i="48" s="1"/>
  <c r="H190" i="48" s="1"/>
  <c r="K193" i="48"/>
  <c r="J193" i="48"/>
  <c r="K194" i="48"/>
  <c r="J194" i="48"/>
  <c r="K195" i="48"/>
  <c r="J195" i="48"/>
  <c r="K196" i="48"/>
  <c r="J196" i="48"/>
  <c r="K197" i="48"/>
  <c r="J197" i="48"/>
  <c r="K198" i="48"/>
  <c r="J198" i="48"/>
  <c r="K199" i="48"/>
  <c r="J199" i="48"/>
  <c r="H201" i="48"/>
  <c r="I198" i="48" s="1"/>
  <c r="F201" i="48"/>
  <c r="G199" i="48" s="1"/>
  <c r="D201" i="48"/>
  <c r="E196" i="48" s="1"/>
  <c r="B201" i="48"/>
  <c r="C199" i="48" s="1"/>
  <c r="K192" i="48"/>
  <c r="J192" i="48"/>
  <c r="K205" i="48"/>
  <c r="J205"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K219" i="48"/>
  <c r="J219" i="48"/>
  <c r="H221" i="48"/>
  <c r="I218" i="48" s="1"/>
  <c r="F221" i="48"/>
  <c r="G219" i="48" s="1"/>
  <c r="D221" i="48"/>
  <c r="E217" i="48" s="1"/>
  <c r="B221" i="48"/>
  <c r="C219" i="48" s="1"/>
  <c r="K204" i="48"/>
  <c r="J204" i="48"/>
  <c r="K225" i="48"/>
  <c r="J225" i="48"/>
  <c r="K226" i="48"/>
  <c r="J226" i="48"/>
  <c r="K227" i="48"/>
  <c r="J227" i="48"/>
  <c r="K228" i="48"/>
  <c r="J228" i="48"/>
  <c r="K229" i="48"/>
  <c r="J229" i="48"/>
  <c r="K230" i="48"/>
  <c r="J230" i="48"/>
  <c r="K231" i="48"/>
  <c r="J231" i="48"/>
  <c r="K232" i="48"/>
  <c r="J232" i="48"/>
  <c r="K233" i="48"/>
  <c r="J233" i="48"/>
  <c r="K234" i="48"/>
  <c r="J234" i="48"/>
  <c r="H236" i="48"/>
  <c r="I233" i="48" s="1"/>
  <c r="F236" i="48"/>
  <c r="G234" i="48" s="1"/>
  <c r="D236" i="48"/>
  <c r="E234" i="48" s="1"/>
  <c r="B236" i="48"/>
  <c r="C234" i="48" s="1"/>
  <c r="K224" i="48"/>
  <c r="J224" i="48"/>
  <c r="I238" i="48"/>
  <c r="G238" i="48"/>
  <c r="E238" i="48"/>
  <c r="C238" i="48"/>
  <c r="J238" i="48"/>
  <c r="K238" i="48"/>
  <c r="I242" i="48"/>
  <c r="G242" i="48"/>
  <c r="E242" i="48"/>
  <c r="C242" i="48"/>
  <c r="H240" i="48"/>
  <c r="I240" i="48" s="1"/>
  <c r="F240" i="48"/>
  <c r="G240" i="48" s="1"/>
  <c r="D240" i="48"/>
  <c r="E240" i="48" s="1"/>
  <c r="B240" i="48"/>
  <c r="C240" i="48" s="1"/>
  <c r="K242" i="48"/>
  <c r="J242" i="48"/>
  <c r="K244" i="48"/>
  <c r="J244" i="48"/>
  <c r="I244" i="48"/>
  <c r="G244" i="48"/>
  <c r="E244" i="48"/>
  <c r="C244" i="48"/>
  <c r="K79" i="54"/>
  <c r="J79" i="54"/>
  <c r="K63" i="53"/>
  <c r="J63"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2" i="44"/>
  <c r="J42" i="44" s="1"/>
  <c r="G42" i="44"/>
  <c r="I42" i="44" s="1"/>
  <c r="H31" i="44"/>
  <c r="J31" i="44" s="1"/>
  <c r="G31" i="44"/>
  <c r="I31"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J41" i="44"/>
  <c r="I41" i="44"/>
  <c r="H41" i="44"/>
  <c r="G41"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 i="26"/>
  <c r="J7" i="26" s="1"/>
  <c r="G7" i="26"/>
  <c r="I7" i="26" s="1"/>
  <c r="H8" i="26"/>
  <c r="J8" i="26" s="1"/>
  <c r="G8" i="26"/>
  <c r="I8" i="26" s="1"/>
  <c r="H9" i="26"/>
  <c r="J9" i="26" s="1"/>
  <c r="G9" i="26"/>
  <c r="I9" i="26" s="1"/>
  <c r="H10" i="26"/>
  <c r="J10" i="26" s="1"/>
  <c r="G10" i="26"/>
  <c r="I10" i="26" s="1"/>
  <c r="H11" i="26"/>
  <c r="J11" i="26" s="1"/>
  <c r="G11" i="26"/>
  <c r="I11" i="26" s="1"/>
  <c r="H12" i="26"/>
  <c r="J12" i="26" s="1"/>
  <c r="G12" i="26"/>
  <c r="I12" i="26" s="1"/>
  <c r="I13" i="26"/>
  <c r="H13" i="26"/>
  <c r="J13" i="26" s="1"/>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J24" i="26"/>
  <c r="I24" i="26"/>
  <c r="H24" i="26"/>
  <c r="G24" i="26"/>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I42" i="26"/>
  <c r="H42" i="26"/>
  <c r="J42" i="26" s="1"/>
  <c r="G42" i="26"/>
  <c r="J43" i="26"/>
  <c r="I43" i="26"/>
  <c r="H43" i="26"/>
  <c r="G43" i="26"/>
  <c r="H44" i="26"/>
  <c r="J44" i="26" s="1"/>
  <c r="G44" i="26"/>
  <c r="I44" i="26" s="1"/>
  <c r="H45" i="26"/>
  <c r="J45" i="26" s="1"/>
  <c r="G45" i="26"/>
  <c r="I45" i="26" s="1"/>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J52" i="26"/>
  <c r="I52" i="26"/>
  <c r="H52" i="26"/>
  <c r="G52" i="26"/>
  <c r="H53" i="26"/>
  <c r="J53" i="26" s="1"/>
  <c r="G53" i="26"/>
  <c r="I53" i="26" s="1"/>
  <c r="H54" i="26"/>
  <c r="J54" i="26" s="1"/>
  <c r="G54" i="26"/>
  <c r="I54" i="26" s="1"/>
  <c r="H55" i="26"/>
  <c r="J55" i="26" s="1"/>
  <c r="G55" i="26"/>
  <c r="I55" i="26" s="1"/>
  <c r="H56" i="26"/>
  <c r="J56" i="26" s="1"/>
  <c r="G56" i="26"/>
  <c r="I56" i="26" s="1"/>
  <c r="I57" i="26"/>
  <c r="H57" i="26"/>
  <c r="J57" i="26" s="1"/>
  <c r="G57" i="26"/>
  <c r="H58" i="26"/>
  <c r="J58" i="26" s="1"/>
  <c r="G58" i="26"/>
  <c r="I58" i="26" s="1"/>
  <c r="H59" i="26"/>
  <c r="J59" i="26" s="1"/>
  <c r="G59" i="26"/>
  <c r="I59" i="26" s="1"/>
  <c r="H60" i="26"/>
  <c r="J60" i="26" s="1"/>
  <c r="G60" i="26"/>
  <c r="I60" i="26" s="1"/>
  <c r="H61" i="26"/>
  <c r="J61" i="26" s="1"/>
  <c r="G61" i="26"/>
  <c r="I61" i="26" s="1"/>
  <c r="H62" i="26"/>
  <c r="J62" i="26" s="1"/>
  <c r="G62" i="26"/>
  <c r="I62" i="26" s="1"/>
  <c r="J63" i="26"/>
  <c r="H63" i="26"/>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J70" i="26"/>
  <c r="I70" i="26"/>
  <c r="H70" i="26"/>
  <c r="G70" i="26"/>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J193" i="55"/>
  <c r="D117" i="48"/>
  <c r="H117" i="48" s="1"/>
  <c r="D79" i="48"/>
  <c r="H79" i="48" s="1"/>
  <c r="C7" i="56"/>
  <c r="G7" i="56"/>
  <c r="E7" i="56"/>
  <c r="I7" i="56"/>
  <c r="C8" i="56"/>
  <c r="G8" i="56"/>
  <c r="E8" i="56"/>
  <c r="I8" i="56"/>
  <c r="E9" i="56"/>
  <c r="I9" i="56"/>
  <c r="C9" i="56"/>
  <c r="G9" i="56"/>
  <c r="I10" i="56"/>
  <c r="E10" i="56"/>
  <c r="C10" i="56"/>
  <c r="G10" i="56"/>
  <c r="G11" i="56"/>
  <c r="C11" i="56"/>
  <c r="E11" i="56"/>
  <c r="I11" i="56"/>
  <c r="E12" i="56"/>
  <c r="I12" i="56"/>
  <c r="C12" i="56"/>
  <c r="G12" i="56"/>
  <c r="C13" i="56"/>
  <c r="G13" i="56"/>
  <c r="E13" i="56"/>
  <c r="I13" i="56"/>
  <c r="C14" i="56"/>
  <c r="G14" i="56"/>
  <c r="E14" i="56"/>
  <c r="I14" i="56"/>
  <c r="E15" i="56"/>
  <c r="I15" i="56"/>
  <c r="C15" i="56"/>
  <c r="G15" i="56"/>
  <c r="C16" i="56"/>
  <c r="G16" i="56"/>
  <c r="E16" i="56"/>
  <c r="I16" i="56"/>
  <c r="C17" i="56"/>
  <c r="G17" i="56"/>
  <c r="E17" i="56"/>
  <c r="I17" i="56"/>
  <c r="C18" i="56"/>
  <c r="G18" i="56"/>
  <c r="E18" i="56"/>
  <c r="I18" i="56"/>
  <c r="E19" i="56"/>
  <c r="I19" i="56"/>
  <c r="C19" i="56"/>
  <c r="G19" i="56"/>
  <c r="C20" i="56"/>
  <c r="G20" i="56"/>
  <c r="E20" i="56"/>
  <c r="I20" i="56"/>
  <c r="E21" i="56"/>
  <c r="I21" i="56"/>
  <c r="C21" i="56"/>
  <c r="G21" i="56"/>
  <c r="C22" i="56"/>
  <c r="G22" i="56"/>
  <c r="E22" i="56"/>
  <c r="I22" i="56"/>
  <c r="C23" i="56"/>
  <c r="G23" i="56"/>
  <c r="E23" i="56"/>
  <c r="I23" i="56"/>
  <c r="E24" i="56"/>
  <c r="I24" i="56"/>
  <c r="C24" i="56"/>
  <c r="G24" i="56"/>
  <c r="C25" i="56"/>
  <c r="G25" i="56"/>
  <c r="E25" i="56"/>
  <c r="I25" i="56"/>
  <c r="E26" i="56"/>
  <c r="I26" i="56"/>
  <c r="C26" i="56"/>
  <c r="G26" i="56"/>
  <c r="E27" i="56"/>
  <c r="I27" i="56"/>
  <c r="C27" i="56"/>
  <c r="G27" i="56"/>
  <c r="E28" i="56"/>
  <c r="I28" i="56"/>
  <c r="C28" i="56"/>
  <c r="G28" i="56"/>
  <c r="C29" i="56"/>
  <c r="G29" i="56"/>
  <c r="E29" i="56"/>
  <c r="I29" i="56"/>
  <c r="C30" i="56"/>
  <c r="G30" i="56"/>
  <c r="J33" i="56"/>
  <c r="K33" i="56"/>
  <c r="E31" i="56"/>
  <c r="I31" i="56"/>
  <c r="F5" i="56"/>
  <c r="C7" i="57"/>
  <c r="G7" i="57"/>
  <c r="E7" i="57"/>
  <c r="I7" i="57"/>
  <c r="E8" i="57"/>
  <c r="I8" i="57"/>
  <c r="C8" i="57"/>
  <c r="G8" i="57"/>
  <c r="C9" i="57"/>
  <c r="G9" i="57"/>
  <c r="E9" i="57"/>
  <c r="I9" i="57"/>
  <c r="C10" i="57"/>
  <c r="G10" i="57"/>
  <c r="E10" i="57"/>
  <c r="I10" i="57"/>
  <c r="C11" i="57"/>
  <c r="G11" i="57"/>
  <c r="E11" i="57"/>
  <c r="I11" i="57"/>
  <c r="E12" i="57"/>
  <c r="I12" i="57"/>
  <c r="C12" i="57"/>
  <c r="G12" i="57"/>
  <c r="E13" i="57"/>
  <c r="I13" i="57"/>
  <c r="C13" i="57"/>
  <c r="G13" i="57"/>
  <c r="C14" i="57"/>
  <c r="G14" i="57"/>
  <c r="E14" i="57"/>
  <c r="I14" i="57"/>
  <c r="C15" i="57"/>
  <c r="G15" i="57"/>
  <c r="E15" i="57"/>
  <c r="I15" i="57"/>
  <c r="E16" i="57"/>
  <c r="I16" i="57"/>
  <c r="C16" i="57"/>
  <c r="G16" i="57"/>
  <c r="C17" i="57"/>
  <c r="G17" i="57"/>
  <c r="E17" i="57"/>
  <c r="I17" i="57"/>
  <c r="E18" i="57"/>
  <c r="I18" i="57"/>
  <c r="C18" i="57"/>
  <c r="G18" i="57"/>
  <c r="C19" i="57"/>
  <c r="G19" i="57"/>
  <c r="E19" i="57"/>
  <c r="I19" i="57"/>
  <c r="C20" i="57"/>
  <c r="G20" i="57"/>
  <c r="E20" i="57"/>
  <c r="I20" i="57"/>
  <c r="E21" i="57"/>
  <c r="I21" i="57"/>
  <c r="C21" i="57"/>
  <c r="G21" i="57"/>
  <c r="C22" i="57"/>
  <c r="G22" i="57"/>
  <c r="E22" i="57"/>
  <c r="I22" i="57"/>
  <c r="C23" i="57"/>
  <c r="G23" i="57"/>
  <c r="K26" i="57"/>
  <c r="J26" i="57"/>
  <c r="E24" i="57"/>
  <c r="I24" i="57"/>
  <c r="F5" i="57"/>
  <c r="C7" i="58"/>
  <c r="G7" i="58"/>
  <c r="D5" i="58"/>
  <c r="H5" i="58" s="1"/>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C14" i="58"/>
  <c r="G14" i="58"/>
  <c r="E14" i="58"/>
  <c r="I14" i="58"/>
  <c r="E15" i="58"/>
  <c r="I15" i="58"/>
  <c r="C15" i="58"/>
  <c r="G15" i="58"/>
  <c r="C16" i="58"/>
  <c r="G16" i="58"/>
  <c r="E16" i="58"/>
  <c r="I16" i="58"/>
  <c r="C17" i="58"/>
  <c r="G17" i="58"/>
  <c r="E17" i="58"/>
  <c r="I17" i="58"/>
  <c r="E18" i="58"/>
  <c r="I18" i="58"/>
  <c r="C18" i="58"/>
  <c r="G18" i="58"/>
  <c r="E19" i="58"/>
  <c r="I19" i="58"/>
  <c r="C19" i="58"/>
  <c r="G19" i="58"/>
  <c r="C20" i="58"/>
  <c r="G20" i="58"/>
  <c r="E20" i="58"/>
  <c r="I20" i="58"/>
  <c r="C21" i="58"/>
  <c r="G21" i="58"/>
  <c r="E21" i="58"/>
  <c r="I21" i="58"/>
  <c r="C22" i="58"/>
  <c r="G22" i="58"/>
  <c r="E22" i="58"/>
  <c r="I22" i="58"/>
  <c r="C23" i="58"/>
  <c r="G23" i="58"/>
  <c r="E23" i="58"/>
  <c r="I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E31" i="58"/>
  <c r="I31" i="58"/>
  <c r="C31" i="58"/>
  <c r="G31" i="58"/>
  <c r="C32" i="58"/>
  <c r="G32" i="58"/>
  <c r="E32" i="58"/>
  <c r="I32" i="58"/>
  <c r="E33" i="58"/>
  <c r="I33" i="58"/>
  <c r="C33" i="58"/>
  <c r="G33" i="58"/>
  <c r="C34" i="58"/>
  <c r="G34" i="58"/>
  <c r="E34" i="58"/>
  <c r="I34" i="58"/>
  <c r="E35" i="58"/>
  <c r="I35" i="58"/>
  <c r="C35" i="58"/>
  <c r="G35" i="58"/>
  <c r="E36" i="58"/>
  <c r="I36" i="58"/>
  <c r="C36" i="58"/>
  <c r="G36" i="58"/>
  <c r="C37" i="58"/>
  <c r="G37" i="58"/>
  <c r="E37" i="58"/>
  <c r="I37" i="58"/>
  <c r="C38" i="58"/>
  <c r="G38" i="58"/>
  <c r="E38" i="58"/>
  <c r="I38" i="58"/>
  <c r="C39" i="58"/>
  <c r="G39" i="58"/>
  <c r="E39" i="58"/>
  <c r="I39" i="58"/>
  <c r="C40" i="58"/>
  <c r="G40" i="58"/>
  <c r="E40" i="58"/>
  <c r="I40" i="58"/>
  <c r="C41" i="58"/>
  <c r="G41" i="58"/>
  <c r="I41" i="58"/>
  <c r="C42" i="58"/>
  <c r="G42" i="58"/>
  <c r="J45" i="58"/>
  <c r="E42" i="58"/>
  <c r="K45" i="58"/>
  <c r="E43" i="58"/>
  <c r="I43"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E15" i="50"/>
  <c r="I15" i="50"/>
  <c r="C15" i="50"/>
  <c r="G15" i="50"/>
  <c r="E16" i="50"/>
  <c r="I16" i="50"/>
  <c r="C16" i="50"/>
  <c r="G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E24" i="50"/>
  <c r="I24" i="50"/>
  <c r="C24" i="50"/>
  <c r="G24" i="50"/>
  <c r="C25" i="50"/>
  <c r="G25" i="50"/>
  <c r="E25" i="50"/>
  <c r="I25" i="50"/>
  <c r="C26" i="50"/>
  <c r="G26" i="50"/>
  <c r="E26" i="50"/>
  <c r="I26" i="50"/>
  <c r="C27" i="50"/>
  <c r="G27" i="50"/>
  <c r="E27" i="50"/>
  <c r="I27" i="50"/>
  <c r="E28" i="50"/>
  <c r="I28" i="50"/>
  <c r="C28" i="50"/>
  <c r="G28" i="50"/>
  <c r="E29" i="50"/>
  <c r="I29" i="50"/>
  <c r="C29" i="50"/>
  <c r="G29" i="50"/>
  <c r="C30" i="50"/>
  <c r="G30" i="50"/>
  <c r="E30" i="50"/>
  <c r="I30" i="50"/>
  <c r="C31" i="50"/>
  <c r="G31" i="50"/>
  <c r="E31" i="50"/>
  <c r="I31" i="50"/>
  <c r="C32" i="50"/>
  <c r="G32" i="50"/>
  <c r="E32" i="50"/>
  <c r="I32" i="50"/>
  <c r="C33" i="50"/>
  <c r="G33" i="50"/>
  <c r="E33" i="50"/>
  <c r="I33" i="50"/>
  <c r="E34" i="50"/>
  <c r="I34" i="50"/>
  <c r="C34" i="50"/>
  <c r="G34" i="50"/>
  <c r="C35" i="50"/>
  <c r="G35" i="50"/>
  <c r="E35" i="50"/>
  <c r="I35" i="50"/>
  <c r="C36" i="50"/>
  <c r="G36" i="50"/>
  <c r="E36" i="50"/>
  <c r="I36" i="50"/>
  <c r="C37" i="50"/>
  <c r="G37" i="50"/>
  <c r="E37" i="50"/>
  <c r="I37" i="50"/>
  <c r="E38" i="50"/>
  <c r="I38" i="50"/>
  <c r="C38" i="50"/>
  <c r="G38" i="50"/>
  <c r="C39" i="50"/>
  <c r="G39" i="50"/>
  <c r="E39" i="50"/>
  <c r="I39" i="50"/>
  <c r="E40" i="50"/>
  <c r="I40" i="50"/>
  <c r="C40" i="50"/>
  <c r="G40" i="50"/>
  <c r="E41" i="50"/>
  <c r="I41" i="50"/>
  <c r="C41" i="50"/>
  <c r="G41" i="50"/>
  <c r="C42" i="50"/>
  <c r="G42" i="50"/>
  <c r="E42" i="50"/>
  <c r="I42" i="50"/>
  <c r="C43" i="50"/>
  <c r="G43" i="50"/>
  <c r="E43" i="50"/>
  <c r="I43" i="50"/>
  <c r="E44" i="50"/>
  <c r="I44" i="50"/>
  <c r="C44" i="50"/>
  <c r="G44" i="50"/>
  <c r="E45" i="50"/>
  <c r="I45" i="50"/>
  <c r="C45" i="50"/>
  <c r="G45" i="50"/>
  <c r="C46" i="50"/>
  <c r="G46" i="50"/>
  <c r="E46" i="50"/>
  <c r="I46" i="50"/>
  <c r="C47" i="50"/>
  <c r="G47" i="50"/>
  <c r="E47" i="50"/>
  <c r="I47" i="50"/>
  <c r="J50" i="50"/>
  <c r="K50" i="50"/>
  <c r="F5" i="50"/>
  <c r="E43" i="53"/>
  <c r="I43" i="53"/>
  <c r="E61" i="53"/>
  <c r="I61" i="53"/>
  <c r="E26" i="53"/>
  <c r="I26" i="53"/>
  <c r="E40" i="53"/>
  <c r="I40" i="53"/>
  <c r="E7" i="53"/>
  <c r="I7" i="53"/>
  <c r="E23" i="53"/>
  <c r="I23" i="53"/>
  <c r="C43" i="53"/>
  <c r="G43" i="53"/>
  <c r="C61" i="53"/>
  <c r="G61" i="53"/>
  <c r="C26" i="53"/>
  <c r="G26" i="53"/>
  <c r="C40" i="53"/>
  <c r="G40" i="53"/>
  <c r="C7" i="53"/>
  <c r="G7" i="53"/>
  <c r="C23" i="53"/>
  <c r="G23" i="53"/>
  <c r="F5" i="53"/>
  <c r="C8" i="53"/>
  <c r="G8" i="53"/>
  <c r="E8" i="53"/>
  <c r="I8" i="53"/>
  <c r="C9" i="53"/>
  <c r="G9" i="53"/>
  <c r="E9" i="53"/>
  <c r="I9" i="53"/>
  <c r="C10" i="53"/>
  <c r="G10" i="53"/>
  <c r="E10" i="53"/>
  <c r="I10" i="53"/>
  <c r="E11" i="53"/>
  <c r="I11" i="53"/>
  <c r="C11" i="53"/>
  <c r="G11" i="53"/>
  <c r="E12" i="53"/>
  <c r="I12" i="53"/>
  <c r="C12" i="53"/>
  <c r="G12" i="53"/>
  <c r="C13" i="53"/>
  <c r="G13" i="53"/>
  <c r="E13" i="53"/>
  <c r="I13" i="53"/>
  <c r="C14" i="53"/>
  <c r="G14" i="53"/>
  <c r="E14" i="53"/>
  <c r="I14" i="53"/>
  <c r="C15" i="53"/>
  <c r="G15" i="53"/>
  <c r="E15" i="53"/>
  <c r="I15" i="53"/>
  <c r="E16" i="53"/>
  <c r="I16" i="53"/>
  <c r="C16" i="53"/>
  <c r="G16" i="53"/>
  <c r="C17" i="53"/>
  <c r="G17" i="53"/>
  <c r="E17" i="53"/>
  <c r="I17" i="53"/>
  <c r="C18" i="53"/>
  <c r="G18" i="53"/>
  <c r="E18" i="53"/>
  <c r="I18" i="53"/>
  <c r="E19" i="53"/>
  <c r="I19" i="53"/>
  <c r="C19" i="53"/>
  <c r="G19" i="53"/>
  <c r="C20" i="53"/>
  <c r="G20" i="53"/>
  <c r="J23" i="53"/>
  <c r="K23" i="53"/>
  <c r="E21" i="53"/>
  <c r="I21" i="53"/>
  <c r="C27" i="53"/>
  <c r="G27" i="53"/>
  <c r="E27" i="53"/>
  <c r="I27" i="53"/>
  <c r="C28" i="53"/>
  <c r="G28" i="53"/>
  <c r="E28" i="53"/>
  <c r="I28" i="53"/>
  <c r="E29" i="53"/>
  <c r="I29" i="53"/>
  <c r="C29" i="53"/>
  <c r="G29" i="53"/>
  <c r="C30" i="53"/>
  <c r="G30" i="53"/>
  <c r="E30" i="53"/>
  <c r="I30" i="53"/>
  <c r="E31" i="53"/>
  <c r="I31" i="53"/>
  <c r="C31" i="53"/>
  <c r="G31" i="53"/>
  <c r="E32" i="53"/>
  <c r="I32" i="53"/>
  <c r="C32" i="53"/>
  <c r="G32" i="53"/>
  <c r="C33" i="53"/>
  <c r="G33" i="53"/>
  <c r="E33" i="53"/>
  <c r="I33" i="53"/>
  <c r="C34" i="53"/>
  <c r="G34" i="53"/>
  <c r="K40" i="53"/>
  <c r="J40" i="53"/>
  <c r="C35" i="53"/>
  <c r="G35" i="53"/>
  <c r="E35" i="53"/>
  <c r="I35" i="53"/>
  <c r="C36" i="53"/>
  <c r="G36" i="53"/>
  <c r="E36" i="53"/>
  <c r="I36" i="53"/>
  <c r="E37" i="53"/>
  <c r="I37" i="53"/>
  <c r="C37" i="53"/>
  <c r="G37" i="53"/>
  <c r="E38" i="53"/>
  <c r="I38" i="53"/>
  <c r="E44" i="53"/>
  <c r="I44" i="53"/>
  <c r="C44" i="53"/>
  <c r="G44" i="53"/>
  <c r="C45" i="53"/>
  <c r="G45" i="53"/>
  <c r="E45" i="53"/>
  <c r="I45" i="53"/>
  <c r="C46" i="53"/>
  <c r="G46" i="53"/>
  <c r="E46" i="53"/>
  <c r="I46" i="53"/>
  <c r="E47" i="53"/>
  <c r="I47" i="53"/>
  <c r="C47" i="53"/>
  <c r="G47" i="53"/>
  <c r="C48" i="53"/>
  <c r="G48" i="53"/>
  <c r="E48" i="53"/>
  <c r="I48" i="53"/>
  <c r="E49" i="53"/>
  <c r="I49" i="53"/>
  <c r="C49" i="53"/>
  <c r="G49" i="53"/>
  <c r="C50" i="53"/>
  <c r="G50" i="53"/>
  <c r="E50" i="53"/>
  <c r="I50" i="53"/>
  <c r="C51" i="53"/>
  <c r="G51" i="53"/>
  <c r="E51" i="53"/>
  <c r="I51" i="53"/>
  <c r="C52" i="53"/>
  <c r="G52" i="53"/>
  <c r="E52" i="53"/>
  <c r="I52" i="53"/>
  <c r="C53" i="53"/>
  <c r="G53" i="53"/>
  <c r="E53" i="53"/>
  <c r="I53" i="53"/>
  <c r="C54" i="53"/>
  <c r="G54" i="53"/>
  <c r="E54" i="53"/>
  <c r="I54" i="53"/>
  <c r="C55" i="53"/>
  <c r="G55" i="53"/>
  <c r="E55" i="53"/>
  <c r="I55" i="53"/>
  <c r="C56" i="53"/>
  <c r="G56" i="53"/>
  <c r="E56" i="53"/>
  <c r="I56" i="53"/>
  <c r="C57" i="53"/>
  <c r="G57" i="53"/>
  <c r="E57" i="53"/>
  <c r="I57" i="53"/>
  <c r="C58" i="53"/>
  <c r="G58" i="53"/>
  <c r="J61" i="53"/>
  <c r="K61" i="53"/>
  <c r="E59" i="53"/>
  <c r="I59" i="53"/>
  <c r="C57" i="54"/>
  <c r="G57" i="54"/>
  <c r="C77" i="54"/>
  <c r="G77" i="54"/>
  <c r="C45" i="54"/>
  <c r="G45" i="54"/>
  <c r="C54" i="54"/>
  <c r="G54" i="54"/>
  <c r="C30" i="54"/>
  <c r="G30" i="54"/>
  <c r="C42" i="54"/>
  <c r="G42" i="54"/>
  <c r="C23" i="54"/>
  <c r="G23" i="54"/>
  <c r="C27" i="54"/>
  <c r="G27" i="54"/>
  <c r="C18" i="54"/>
  <c r="G18" i="54"/>
  <c r="C7" i="54"/>
  <c r="G7" i="54"/>
  <c r="C15" i="54"/>
  <c r="G15" i="54"/>
  <c r="E57" i="54"/>
  <c r="I57" i="54"/>
  <c r="E77" i="54"/>
  <c r="I77" i="54"/>
  <c r="E45" i="54"/>
  <c r="I45" i="54"/>
  <c r="E54" i="54"/>
  <c r="I54" i="54"/>
  <c r="E30" i="54"/>
  <c r="I30" i="54"/>
  <c r="E42" i="54"/>
  <c r="I42" i="54"/>
  <c r="E23" i="54"/>
  <c r="I23" i="54"/>
  <c r="I27" i="54"/>
  <c r="J20" i="54"/>
  <c r="K20" i="54"/>
  <c r="E18" i="54"/>
  <c r="I18" i="54"/>
  <c r="E20" i="54"/>
  <c r="I20" i="54"/>
  <c r="E7" i="54"/>
  <c r="I7" i="54"/>
  <c r="E15" i="54"/>
  <c r="I15" i="54"/>
  <c r="D5" i="54"/>
  <c r="H5" i="54" s="1"/>
  <c r="C8" i="54"/>
  <c r="G8" i="54"/>
  <c r="E8" i="54"/>
  <c r="I8" i="54"/>
  <c r="C9" i="54"/>
  <c r="G9" i="54"/>
  <c r="E9" i="54"/>
  <c r="I9" i="54"/>
  <c r="E10" i="54"/>
  <c r="I10" i="54"/>
  <c r="C10" i="54"/>
  <c r="G10" i="54"/>
  <c r="E11" i="54"/>
  <c r="I11" i="54"/>
  <c r="C11" i="54"/>
  <c r="G11" i="54"/>
  <c r="C12" i="54"/>
  <c r="G12" i="54"/>
  <c r="J15" i="54"/>
  <c r="K15" i="54"/>
  <c r="E13" i="54"/>
  <c r="I13" i="54"/>
  <c r="C24" i="54"/>
  <c r="G24" i="54"/>
  <c r="J27" i="54"/>
  <c r="E24" i="54"/>
  <c r="K27" i="54"/>
  <c r="E25" i="54"/>
  <c r="I25" i="54"/>
  <c r="C31" i="54"/>
  <c r="G31" i="54"/>
  <c r="E31" i="54"/>
  <c r="I31" i="54"/>
  <c r="C32" i="54"/>
  <c r="G32" i="54"/>
  <c r="E32" i="54"/>
  <c r="I32" i="54"/>
  <c r="C33" i="54"/>
  <c r="G33" i="54"/>
  <c r="E33" i="54"/>
  <c r="I33" i="54"/>
  <c r="E34" i="54"/>
  <c r="I34" i="54"/>
  <c r="C34" i="54"/>
  <c r="G34" i="54"/>
  <c r="C35" i="54"/>
  <c r="G35" i="54"/>
  <c r="E35" i="54"/>
  <c r="I35" i="54"/>
  <c r="E36" i="54"/>
  <c r="I36" i="54"/>
  <c r="C36" i="54"/>
  <c r="G36" i="54"/>
  <c r="C37" i="54"/>
  <c r="G37" i="54"/>
  <c r="E37" i="54"/>
  <c r="I37" i="54"/>
  <c r="C38" i="54"/>
  <c r="G38" i="54"/>
  <c r="E38" i="54"/>
  <c r="I38" i="54"/>
  <c r="C39" i="54"/>
  <c r="G39" i="54"/>
  <c r="J42" i="54"/>
  <c r="K42" i="54"/>
  <c r="E40" i="54"/>
  <c r="I40" i="54"/>
  <c r="E46" i="54"/>
  <c r="I46" i="54"/>
  <c r="C46" i="54"/>
  <c r="G46" i="54"/>
  <c r="C47" i="54"/>
  <c r="G47" i="54"/>
  <c r="E47" i="54"/>
  <c r="I47" i="54"/>
  <c r="C48" i="54"/>
  <c r="G48" i="54"/>
  <c r="E48" i="54"/>
  <c r="I48" i="54"/>
  <c r="C49" i="54"/>
  <c r="G49" i="54"/>
  <c r="E49" i="54"/>
  <c r="I49" i="54"/>
  <c r="E50" i="54"/>
  <c r="I50" i="54"/>
  <c r="C50" i="54"/>
  <c r="G50" i="54"/>
  <c r="C51" i="54"/>
  <c r="G51" i="54"/>
  <c r="J54" i="54"/>
  <c r="K54" i="54"/>
  <c r="E52" i="54"/>
  <c r="I52" i="54"/>
  <c r="C58" i="54"/>
  <c r="G58" i="54"/>
  <c r="E58" i="54"/>
  <c r="I58" i="54"/>
  <c r="C59" i="54"/>
  <c r="G59" i="54"/>
  <c r="E59" i="54"/>
  <c r="I59" i="54"/>
  <c r="E60" i="54"/>
  <c r="I60" i="54"/>
  <c r="C60" i="54"/>
  <c r="G60" i="54"/>
  <c r="C61" i="54"/>
  <c r="G61" i="54"/>
  <c r="E61" i="54"/>
  <c r="I61" i="54"/>
  <c r="E62" i="54"/>
  <c r="I62" i="54"/>
  <c r="C62" i="54"/>
  <c r="G62" i="54"/>
  <c r="E63" i="54"/>
  <c r="I63" i="54"/>
  <c r="C63" i="54"/>
  <c r="G63" i="54"/>
  <c r="C64" i="54"/>
  <c r="G64" i="54"/>
  <c r="E64" i="54"/>
  <c r="I64" i="54"/>
  <c r="C65" i="54"/>
  <c r="G65" i="54"/>
  <c r="E65" i="54"/>
  <c r="I65" i="54"/>
  <c r="C66" i="54"/>
  <c r="G66" i="54"/>
  <c r="E66" i="54"/>
  <c r="I66" i="54"/>
  <c r="E67" i="54"/>
  <c r="I67" i="54"/>
  <c r="C67" i="54"/>
  <c r="G67" i="54"/>
  <c r="C68" i="54"/>
  <c r="G68" i="54"/>
  <c r="E68" i="54"/>
  <c r="I68" i="54"/>
  <c r="E69" i="54"/>
  <c r="I69" i="54"/>
  <c r="C69" i="54"/>
  <c r="G69" i="54"/>
  <c r="C70" i="54"/>
  <c r="G70" i="54"/>
  <c r="E70" i="54"/>
  <c r="I70" i="54"/>
  <c r="C71" i="54"/>
  <c r="G71" i="54"/>
  <c r="E71" i="54"/>
  <c r="I71" i="54"/>
  <c r="C72" i="54"/>
  <c r="G72" i="54"/>
  <c r="E72" i="54"/>
  <c r="I72" i="54"/>
  <c r="C73" i="54"/>
  <c r="G73" i="54"/>
  <c r="E73" i="54"/>
  <c r="I73" i="54"/>
  <c r="C74" i="54"/>
  <c r="G74" i="54"/>
  <c r="J77" i="54"/>
  <c r="K77" i="54"/>
  <c r="E75" i="54"/>
  <c r="I75" i="54"/>
  <c r="I177" i="55"/>
  <c r="I171" i="55"/>
  <c r="C143" i="55"/>
  <c r="G164" i="55"/>
  <c r="E25" i="55"/>
  <c r="I25" i="55"/>
  <c r="E48" i="55"/>
  <c r="I48" i="55"/>
  <c r="E7" i="55"/>
  <c r="I7" i="55"/>
  <c r="E18" i="55"/>
  <c r="I18" i="55"/>
  <c r="E177" i="55"/>
  <c r="E189" i="55"/>
  <c r="I189" i="55"/>
  <c r="E171" i="55"/>
  <c r="E174" i="55"/>
  <c r="I174" i="55"/>
  <c r="G143" i="55"/>
  <c r="C164" i="55"/>
  <c r="C116" i="55"/>
  <c r="G116" i="55"/>
  <c r="C140" i="55"/>
  <c r="G140" i="55"/>
  <c r="C92" i="55"/>
  <c r="G92" i="55"/>
  <c r="C109" i="55"/>
  <c r="G109" i="55"/>
  <c r="C69" i="55"/>
  <c r="G69" i="55"/>
  <c r="C89" i="55"/>
  <c r="G89" i="55"/>
  <c r="E51" i="55"/>
  <c r="I51" i="55"/>
  <c r="E62" i="55"/>
  <c r="I62" i="55"/>
  <c r="K193" i="55"/>
  <c r="C177" i="55"/>
  <c r="G177" i="55"/>
  <c r="C189" i="55"/>
  <c r="G189" i="55"/>
  <c r="C171" i="55"/>
  <c r="G171" i="55"/>
  <c r="C174" i="55"/>
  <c r="G174" i="55"/>
  <c r="E143" i="55"/>
  <c r="I143" i="55"/>
  <c r="E164" i="55"/>
  <c r="I164" i="55"/>
  <c r="E116" i="55"/>
  <c r="I116" i="55"/>
  <c r="E140" i="55"/>
  <c r="I140" i="55"/>
  <c r="D114" i="55"/>
  <c r="H114" i="55" s="1"/>
  <c r="E92" i="55"/>
  <c r="I92" i="55"/>
  <c r="E109" i="55"/>
  <c r="I109" i="55"/>
  <c r="E69" i="55"/>
  <c r="I69" i="55"/>
  <c r="E89" i="55"/>
  <c r="I89" i="55"/>
  <c r="C51" i="55"/>
  <c r="G51" i="55"/>
  <c r="C62" i="55"/>
  <c r="G62" i="55"/>
  <c r="C25" i="55"/>
  <c r="G25" i="55"/>
  <c r="C48" i="55"/>
  <c r="G48" i="55"/>
  <c r="C7" i="55"/>
  <c r="G7" i="55"/>
  <c r="C18" i="55"/>
  <c r="G18" i="55"/>
  <c r="F5" i="55"/>
  <c r="C8" i="55"/>
  <c r="G8" i="55"/>
  <c r="E8" i="55"/>
  <c r="I8" i="55"/>
  <c r="C9" i="55"/>
  <c r="G9" i="55"/>
  <c r="E9" i="55"/>
  <c r="I9" i="55"/>
  <c r="E10" i="55"/>
  <c r="I10" i="55"/>
  <c r="C10" i="55"/>
  <c r="G10" i="55"/>
  <c r="C11" i="55"/>
  <c r="G11" i="55"/>
  <c r="E11" i="55"/>
  <c r="I11" i="55"/>
  <c r="C12" i="55"/>
  <c r="G12" i="55"/>
  <c r="E12" i="55"/>
  <c r="I12" i="55"/>
  <c r="C13" i="55"/>
  <c r="G13" i="55"/>
  <c r="E13" i="55"/>
  <c r="I13" i="55"/>
  <c r="C14" i="55"/>
  <c r="G14" i="55"/>
  <c r="E14" i="55"/>
  <c r="I14" i="55"/>
  <c r="C15" i="55"/>
  <c r="G15" i="55"/>
  <c r="E15" i="55"/>
  <c r="I15" i="55"/>
  <c r="J18" i="55"/>
  <c r="K18" i="55"/>
  <c r="C26" i="55"/>
  <c r="G26" i="55"/>
  <c r="E26" i="55"/>
  <c r="I26" i="55"/>
  <c r="C27" i="55"/>
  <c r="G27" i="55"/>
  <c r="E27" i="55"/>
  <c r="I27" i="55"/>
  <c r="C28" i="55"/>
  <c r="G28" i="55"/>
  <c r="E28" i="55"/>
  <c r="I28" i="55"/>
  <c r="C29" i="55"/>
  <c r="G29" i="55"/>
  <c r="E29" i="55"/>
  <c r="I29" i="55"/>
  <c r="C30" i="55"/>
  <c r="G30" i="55"/>
  <c r="E30" i="55"/>
  <c r="I30" i="55"/>
  <c r="C31" i="55"/>
  <c r="G31" i="55"/>
  <c r="E31" i="55"/>
  <c r="I31" i="55"/>
  <c r="E32" i="55"/>
  <c r="I32" i="55"/>
  <c r="C32" i="55"/>
  <c r="G32" i="55"/>
  <c r="C33" i="55"/>
  <c r="G33" i="55"/>
  <c r="E33" i="55"/>
  <c r="I33" i="55"/>
  <c r="C34" i="55"/>
  <c r="G34" i="55"/>
  <c r="E34" i="55"/>
  <c r="I34" i="55"/>
  <c r="E35" i="55"/>
  <c r="I35" i="55"/>
  <c r="C35" i="55"/>
  <c r="G35" i="55"/>
  <c r="E36" i="55"/>
  <c r="I36" i="55"/>
  <c r="C36" i="55"/>
  <c r="G36" i="55"/>
  <c r="C37" i="55"/>
  <c r="G37" i="55"/>
  <c r="E37" i="55"/>
  <c r="I37" i="55"/>
  <c r="C38" i="55"/>
  <c r="G38" i="55"/>
  <c r="E38" i="55"/>
  <c r="I38" i="55"/>
  <c r="E39" i="55"/>
  <c r="I39" i="55"/>
  <c r="C39" i="55"/>
  <c r="G39" i="55"/>
  <c r="C40" i="55"/>
  <c r="G40" i="55"/>
  <c r="E40" i="55"/>
  <c r="I40" i="55"/>
  <c r="C41" i="55"/>
  <c r="G41" i="55"/>
  <c r="E41" i="55"/>
  <c r="I41" i="55"/>
  <c r="E42" i="55"/>
  <c r="I42" i="55"/>
  <c r="C42" i="55"/>
  <c r="G42" i="55"/>
  <c r="E43" i="55"/>
  <c r="I43" i="55"/>
  <c r="C43" i="55"/>
  <c r="G43" i="55"/>
  <c r="C44" i="55"/>
  <c r="G44" i="55"/>
  <c r="E44" i="55"/>
  <c r="I44" i="55"/>
  <c r="C45" i="55"/>
  <c r="G45" i="55"/>
  <c r="J48" i="55"/>
  <c r="K48" i="55"/>
  <c r="E46" i="55"/>
  <c r="I46" i="55"/>
  <c r="E52" i="55"/>
  <c r="I52" i="55"/>
  <c r="C52" i="55"/>
  <c r="G52" i="55"/>
  <c r="C53" i="55"/>
  <c r="G53" i="55"/>
  <c r="E53" i="55"/>
  <c r="I53" i="55"/>
  <c r="E54" i="55"/>
  <c r="I54" i="55"/>
  <c r="C54" i="55"/>
  <c r="G54" i="55"/>
  <c r="C55" i="55"/>
  <c r="G55" i="55"/>
  <c r="E55" i="55"/>
  <c r="I55" i="55"/>
  <c r="C56" i="55"/>
  <c r="G56" i="55"/>
  <c r="E56" i="55"/>
  <c r="I56" i="55"/>
  <c r="C57" i="55"/>
  <c r="G57" i="55"/>
  <c r="E57" i="55"/>
  <c r="I57" i="55"/>
  <c r="I58" i="55"/>
  <c r="C58" i="55"/>
  <c r="G58" i="55"/>
  <c r="C59" i="55"/>
  <c r="G59" i="55"/>
  <c r="J62" i="55"/>
  <c r="E59" i="55"/>
  <c r="K62" i="55"/>
  <c r="E60" i="55"/>
  <c r="I60" i="55"/>
  <c r="F67" i="55"/>
  <c r="E70" i="55"/>
  <c r="I70" i="55"/>
  <c r="C70" i="55"/>
  <c r="G70" i="55"/>
  <c r="C71" i="55"/>
  <c r="G71" i="55"/>
  <c r="E71" i="55"/>
  <c r="I71" i="55"/>
  <c r="C72" i="55"/>
  <c r="G72" i="55"/>
  <c r="E72" i="55"/>
  <c r="I72" i="55"/>
  <c r="E73" i="55"/>
  <c r="I73" i="55"/>
  <c r="C73" i="55"/>
  <c r="G73" i="55"/>
  <c r="C74" i="55"/>
  <c r="G74" i="55"/>
  <c r="E74" i="55"/>
  <c r="I74" i="55"/>
  <c r="E75" i="55"/>
  <c r="I75" i="55"/>
  <c r="C75" i="55"/>
  <c r="G75" i="55"/>
  <c r="C76" i="55"/>
  <c r="G76" i="55"/>
  <c r="E76" i="55"/>
  <c r="I76" i="55"/>
  <c r="C77" i="55"/>
  <c r="G77" i="55"/>
  <c r="E77" i="55"/>
  <c r="I77" i="55"/>
  <c r="C78" i="55"/>
  <c r="G78" i="55"/>
  <c r="E78" i="55"/>
  <c r="I78" i="55"/>
  <c r="C79" i="55"/>
  <c r="G79" i="55"/>
  <c r="E79" i="55"/>
  <c r="I79" i="55"/>
  <c r="E80" i="55"/>
  <c r="I80" i="55"/>
  <c r="C80" i="55"/>
  <c r="G80" i="55"/>
  <c r="C81" i="55"/>
  <c r="G81" i="55"/>
  <c r="E81" i="55"/>
  <c r="I81" i="55"/>
  <c r="E82" i="55"/>
  <c r="I82" i="55"/>
  <c r="C82" i="55"/>
  <c r="G82" i="55"/>
  <c r="E83" i="55"/>
  <c r="I83" i="55"/>
  <c r="C83" i="55"/>
  <c r="G83" i="55"/>
  <c r="C84" i="55"/>
  <c r="G84" i="55"/>
  <c r="E84" i="55"/>
  <c r="I84" i="55"/>
  <c r="E85" i="55"/>
  <c r="I85" i="55"/>
  <c r="C85" i="55"/>
  <c r="G85" i="55"/>
  <c r="C86" i="55"/>
  <c r="G86" i="55"/>
  <c r="J89" i="55"/>
  <c r="K89" i="55"/>
  <c r="E87" i="55"/>
  <c r="I87" i="55"/>
  <c r="C93" i="55"/>
  <c r="G93" i="55"/>
  <c r="E93" i="55"/>
  <c r="I93" i="55"/>
  <c r="C94" i="55"/>
  <c r="G94" i="55"/>
  <c r="E94" i="55"/>
  <c r="I94" i="55"/>
  <c r="E95" i="55"/>
  <c r="I95" i="55"/>
  <c r="C95" i="55"/>
  <c r="G95" i="55"/>
  <c r="C96" i="55"/>
  <c r="G96" i="55"/>
  <c r="E96" i="55"/>
  <c r="I96" i="55"/>
  <c r="E97" i="55"/>
  <c r="I97" i="55"/>
  <c r="C97" i="55"/>
  <c r="G97" i="55"/>
  <c r="C98" i="55"/>
  <c r="G98" i="55"/>
  <c r="E98" i="55"/>
  <c r="I98" i="55"/>
  <c r="C99" i="55"/>
  <c r="G99" i="55"/>
  <c r="E99" i="55"/>
  <c r="I99" i="55"/>
  <c r="E100" i="55"/>
  <c r="I100" i="55"/>
  <c r="C100" i="55"/>
  <c r="G100" i="55"/>
  <c r="C101" i="55"/>
  <c r="G101" i="55"/>
  <c r="E101" i="55"/>
  <c r="I101" i="55"/>
  <c r="E102" i="55"/>
  <c r="I102" i="55"/>
  <c r="C102" i="55"/>
  <c r="G102" i="55"/>
  <c r="E103" i="55"/>
  <c r="I103" i="55"/>
  <c r="C103" i="55"/>
  <c r="G103" i="55"/>
  <c r="C104" i="55"/>
  <c r="G104" i="55"/>
  <c r="E104" i="55"/>
  <c r="I104" i="55"/>
  <c r="C105" i="55"/>
  <c r="G105" i="55"/>
  <c r="E105" i="55"/>
  <c r="I105" i="55"/>
  <c r="C106" i="55"/>
  <c r="G106" i="55"/>
  <c r="E106" i="55"/>
  <c r="I106" i="55"/>
  <c r="J109" i="55"/>
  <c r="K109" i="55"/>
  <c r="C117" i="55"/>
  <c r="G117" i="55"/>
  <c r="E117" i="55"/>
  <c r="I117" i="55"/>
  <c r="C118" i="55"/>
  <c r="G118" i="55"/>
  <c r="E118" i="55"/>
  <c r="I118" i="55"/>
  <c r="C119" i="55"/>
  <c r="G119" i="55"/>
  <c r="E119" i="55"/>
  <c r="I119" i="55"/>
  <c r="C120" i="55"/>
  <c r="G120" i="55"/>
  <c r="E120" i="55"/>
  <c r="I120" i="55"/>
  <c r="E121" i="55"/>
  <c r="I121" i="55"/>
  <c r="C121" i="55"/>
  <c r="G121" i="55"/>
  <c r="E122" i="55"/>
  <c r="I122" i="55"/>
  <c r="C122" i="55"/>
  <c r="G122" i="55"/>
  <c r="C123" i="55"/>
  <c r="G123" i="55"/>
  <c r="E123" i="55"/>
  <c r="I123" i="55"/>
  <c r="E124" i="55"/>
  <c r="I124" i="55"/>
  <c r="C124" i="55"/>
  <c r="G124" i="55"/>
  <c r="C125" i="55"/>
  <c r="G125" i="55"/>
  <c r="E125" i="55"/>
  <c r="I125" i="55"/>
  <c r="C126" i="55"/>
  <c r="G126" i="55"/>
  <c r="E126" i="55"/>
  <c r="I126" i="55"/>
  <c r="C127" i="55"/>
  <c r="G127" i="55"/>
  <c r="E127" i="55"/>
  <c r="I127" i="55"/>
  <c r="E128" i="55"/>
  <c r="I128" i="55"/>
  <c r="C128" i="55"/>
  <c r="G128" i="55"/>
  <c r="C129" i="55"/>
  <c r="G129" i="55"/>
  <c r="E129" i="55"/>
  <c r="I129" i="55"/>
  <c r="E130" i="55"/>
  <c r="I130" i="55"/>
  <c r="C130" i="55"/>
  <c r="G130" i="55"/>
  <c r="C131" i="55"/>
  <c r="G131" i="55"/>
  <c r="E131" i="55"/>
  <c r="I131" i="55"/>
  <c r="C132" i="55"/>
  <c r="G132" i="55"/>
  <c r="E132" i="55"/>
  <c r="I132" i="55"/>
  <c r="E133" i="55"/>
  <c r="I133" i="55"/>
  <c r="C133" i="55"/>
  <c r="G133" i="55"/>
  <c r="C134" i="55"/>
  <c r="G134" i="55"/>
  <c r="E134" i="55"/>
  <c r="I134" i="55"/>
  <c r="C135" i="55"/>
  <c r="G135" i="55"/>
  <c r="E135" i="55"/>
  <c r="I135" i="55"/>
  <c r="C136" i="55"/>
  <c r="G136" i="55"/>
  <c r="E136" i="55"/>
  <c r="I136" i="55"/>
  <c r="C137" i="55"/>
  <c r="G137" i="55"/>
  <c r="J140" i="55"/>
  <c r="K140" i="55"/>
  <c r="E138" i="55"/>
  <c r="I138" i="55"/>
  <c r="C144" i="55"/>
  <c r="G144" i="55"/>
  <c r="E144" i="55"/>
  <c r="I144" i="55"/>
  <c r="C145" i="55"/>
  <c r="G145" i="55"/>
  <c r="E145" i="55"/>
  <c r="I145" i="55"/>
  <c r="C146" i="55"/>
  <c r="G146" i="55"/>
  <c r="E146" i="55"/>
  <c r="I146" i="55"/>
  <c r="E147" i="55"/>
  <c r="I147" i="55"/>
  <c r="C147" i="55"/>
  <c r="G147" i="55"/>
  <c r="C148" i="55"/>
  <c r="G148" i="55"/>
  <c r="E148" i="55"/>
  <c r="I148" i="55"/>
  <c r="E149" i="55"/>
  <c r="I149" i="55"/>
  <c r="C149" i="55"/>
  <c r="G149" i="55"/>
  <c r="C150" i="55"/>
  <c r="G150" i="55"/>
  <c r="E150" i="55"/>
  <c r="I150"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C157" i="55"/>
  <c r="G157" i="55"/>
  <c r="E157" i="55"/>
  <c r="I157" i="55"/>
  <c r="C158" i="55"/>
  <c r="G158" i="55"/>
  <c r="E158" i="55"/>
  <c r="I158" i="55"/>
  <c r="C159" i="55"/>
  <c r="G159" i="55"/>
  <c r="E159" i="55"/>
  <c r="I159" i="55"/>
  <c r="E160" i="55"/>
  <c r="C160" i="55"/>
  <c r="G160" i="55"/>
  <c r="C161" i="55"/>
  <c r="G161" i="55"/>
  <c r="K164" i="55"/>
  <c r="I161" i="55"/>
  <c r="J164" i="55"/>
  <c r="E162" i="55"/>
  <c r="I162" i="55"/>
  <c r="F169" i="55"/>
  <c r="J174" i="55"/>
  <c r="K174" i="55"/>
  <c r="C178" i="55"/>
  <c r="G178" i="55"/>
  <c r="E178" i="55"/>
  <c r="I178" i="55"/>
  <c r="C179" i="55"/>
  <c r="G179" i="55"/>
  <c r="E179" i="55"/>
  <c r="I179" i="55"/>
  <c r="C180" i="55"/>
  <c r="G180" i="55"/>
  <c r="E180" i="55"/>
  <c r="I180" i="55"/>
  <c r="C181" i="55"/>
  <c r="G181" i="55"/>
  <c r="E181" i="55"/>
  <c r="I181" i="55"/>
  <c r="C182" i="55"/>
  <c r="G182" i="55"/>
  <c r="E182" i="55"/>
  <c r="I182" i="55"/>
  <c r="C183" i="55"/>
  <c r="G183" i="55"/>
  <c r="E183" i="55"/>
  <c r="I183" i="55"/>
  <c r="I184" i="55"/>
  <c r="C184" i="55"/>
  <c r="G184" i="55"/>
  <c r="C185" i="55"/>
  <c r="G185" i="55"/>
  <c r="J189" i="55"/>
  <c r="E185" i="55"/>
  <c r="I185" i="55"/>
  <c r="E186" i="55"/>
  <c r="C186" i="55"/>
  <c r="G186" i="55"/>
  <c r="K189" i="55"/>
  <c r="E187" i="55"/>
  <c r="I187" i="55"/>
  <c r="E224" i="48"/>
  <c r="I224" i="48"/>
  <c r="E236" i="48"/>
  <c r="I236" i="48"/>
  <c r="E204" i="48"/>
  <c r="I204" i="48"/>
  <c r="E221" i="48"/>
  <c r="I221" i="48"/>
  <c r="E192" i="48"/>
  <c r="I192" i="48"/>
  <c r="E201" i="48"/>
  <c r="I201" i="48"/>
  <c r="C179" i="48"/>
  <c r="G179" i="48"/>
  <c r="C185" i="48"/>
  <c r="G185" i="48"/>
  <c r="C166" i="48"/>
  <c r="G166" i="48"/>
  <c r="C176" i="48"/>
  <c r="G176" i="48"/>
  <c r="C147" i="48"/>
  <c r="G147" i="48"/>
  <c r="C159" i="48"/>
  <c r="G159" i="48"/>
  <c r="C142" i="48"/>
  <c r="G142" i="48"/>
  <c r="E125" i="48"/>
  <c r="I125" i="48"/>
  <c r="E135" i="48"/>
  <c r="I135" i="48"/>
  <c r="E119" i="48"/>
  <c r="I119" i="48"/>
  <c r="E94" i="48"/>
  <c r="I94" i="48"/>
  <c r="E112" i="48"/>
  <c r="I112" i="48"/>
  <c r="E81" i="48"/>
  <c r="I81" i="48"/>
  <c r="E91" i="48"/>
  <c r="I91" i="48"/>
  <c r="E64" i="48"/>
  <c r="I64" i="48"/>
  <c r="E74" i="48"/>
  <c r="I74" i="48"/>
  <c r="E44" i="48"/>
  <c r="I44" i="48"/>
  <c r="E61" i="48"/>
  <c r="I61" i="48"/>
  <c r="C33" i="48"/>
  <c r="G33" i="48"/>
  <c r="C37" i="48"/>
  <c r="G37" i="48"/>
  <c r="C18" i="48"/>
  <c r="G18" i="48"/>
  <c r="C30" i="48"/>
  <c r="G30" i="48"/>
  <c r="C7" i="48"/>
  <c r="G7" i="48"/>
  <c r="C11" i="48"/>
  <c r="G11" i="48"/>
  <c r="C224" i="48"/>
  <c r="G224" i="48"/>
  <c r="C236" i="48"/>
  <c r="G236" i="48"/>
  <c r="C204" i="48"/>
  <c r="G204" i="48"/>
  <c r="C221" i="48"/>
  <c r="G221" i="48"/>
  <c r="C192" i="48"/>
  <c r="G192" i="48"/>
  <c r="C201" i="48"/>
  <c r="G201" i="48"/>
  <c r="E179" i="48"/>
  <c r="I179" i="48"/>
  <c r="E185" i="48"/>
  <c r="I185" i="48"/>
  <c r="E166" i="48"/>
  <c r="I166" i="48"/>
  <c r="E176" i="48"/>
  <c r="I176" i="48"/>
  <c r="D164" i="48"/>
  <c r="H164" i="48" s="1"/>
  <c r="E147" i="48"/>
  <c r="I147" i="48"/>
  <c r="E159" i="48"/>
  <c r="I159" i="48"/>
  <c r="K144" i="48"/>
  <c r="E142" i="48"/>
  <c r="I142" i="48"/>
  <c r="E144" i="48"/>
  <c r="I144" i="48"/>
  <c r="C125" i="48"/>
  <c r="G125" i="48"/>
  <c r="C135" i="48"/>
  <c r="G135" i="48"/>
  <c r="C119" i="48"/>
  <c r="G119" i="48"/>
  <c r="C122" i="48"/>
  <c r="G122" i="48"/>
  <c r="C94" i="48"/>
  <c r="G94" i="48"/>
  <c r="C112" i="48"/>
  <c r="G112" i="48"/>
  <c r="C81" i="48"/>
  <c r="G81" i="48"/>
  <c r="C91" i="48"/>
  <c r="G91" i="48"/>
  <c r="C64" i="48"/>
  <c r="G64" i="48"/>
  <c r="C74" i="48"/>
  <c r="G74" i="48"/>
  <c r="C44" i="48"/>
  <c r="G44" i="48"/>
  <c r="C61" i="48"/>
  <c r="G61" i="48"/>
  <c r="E33" i="48"/>
  <c r="I33" i="48"/>
  <c r="E37" i="48"/>
  <c r="I37" i="48"/>
  <c r="E18" i="48"/>
  <c r="I18" i="48"/>
  <c r="E30" i="48"/>
  <c r="I30" i="48"/>
  <c r="D16" i="48"/>
  <c r="H16" i="48" s="1"/>
  <c r="E7" i="48"/>
  <c r="I7" i="48"/>
  <c r="E11" i="48"/>
  <c r="I11" i="48"/>
  <c r="D5" i="48"/>
  <c r="H5" i="48" s="1"/>
  <c r="C8" i="48"/>
  <c r="G8" i="48"/>
  <c r="J11" i="48"/>
  <c r="K11" i="48"/>
  <c r="E9" i="48"/>
  <c r="I9" i="48"/>
  <c r="E19" i="48"/>
  <c r="I19" i="48"/>
  <c r="C19" i="48"/>
  <c r="G19" i="48"/>
  <c r="C20" i="48"/>
  <c r="G20" i="48"/>
  <c r="E20" i="48"/>
  <c r="I20" i="48"/>
  <c r="E21" i="48"/>
  <c r="I21" i="48"/>
  <c r="C21" i="48"/>
  <c r="G21" i="48"/>
  <c r="C22" i="48"/>
  <c r="G22" i="48"/>
  <c r="E22" i="48"/>
  <c r="I22" i="48"/>
  <c r="C23" i="48"/>
  <c r="G23" i="48"/>
  <c r="E23" i="48"/>
  <c r="I23" i="48"/>
  <c r="C24" i="48"/>
  <c r="G24" i="48"/>
  <c r="E24" i="48"/>
  <c r="I24" i="48"/>
  <c r="C25" i="48"/>
  <c r="G25" i="48"/>
  <c r="E25" i="48"/>
  <c r="I25" i="48"/>
  <c r="C26" i="48"/>
  <c r="G26" i="48"/>
  <c r="E26" i="48"/>
  <c r="I26" i="48"/>
  <c r="C27" i="48"/>
  <c r="G27" i="48"/>
  <c r="K30" i="48"/>
  <c r="J30" i="48"/>
  <c r="E28" i="48"/>
  <c r="I28" i="48"/>
  <c r="C34" i="48"/>
  <c r="G34" i="48"/>
  <c r="J37" i="48"/>
  <c r="K37" i="48"/>
  <c r="E35" i="48"/>
  <c r="I35" i="48"/>
  <c r="F42" i="48"/>
  <c r="C45" i="48"/>
  <c r="G45" i="48"/>
  <c r="E45" i="48"/>
  <c r="I45" i="48"/>
  <c r="C46" i="48"/>
  <c r="G46" i="48"/>
  <c r="E46" i="48"/>
  <c r="I46" i="48"/>
  <c r="C47" i="48"/>
  <c r="G47" i="48"/>
  <c r="E47" i="48"/>
  <c r="I47" i="48"/>
  <c r="C48" i="48"/>
  <c r="G48" i="48"/>
  <c r="E48" i="48"/>
  <c r="I48" i="48"/>
  <c r="E49" i="48"/>
  <c r="I49" i="48"/>
  <c r="C49" i="48"/>
  <c r="G49" i="48"/>
  <c r="C50" i="48"/>
  <c r="G50" i="48"/>
  <c r="E50" i="48"/>
  <c r="I50" i="48"/>
  <c r="C51" i="48"/>
  <c r="G51" i="48"/>
  <c r="E51" i="48"/>
  <c r="I51" i="48"/>
  <c r="C52" i="48"/>
  <c r="G52" i="48"/>
  <c r="E52" i="48"/>
  <c r="I52" i="48"/>
  <c r="C53" i="48"/>
  <c r="G53" i="48"/>
  <c r="E53" i="48"/>
  <c r="I53" i="48"/>
  <c r="E54" i="48"/>
  <c r="I54" i="48"/>
  <c r="C54" i="48"/>
  <c r="G54" i="48"/>
  <c r="E55" i="48"/>
  <c r="I55" i="48"/>
  <c r="C55" i="48"/>
  <c r="G55" i="48"/>
  <c r="C56" i="48"/>
  <c r="G56" i="48"/>
  <c r="E56" i="48"/>
  <c r="I56" i="48"/>
  <c r="C57" i="48"/>
  <c r="G57" i="48"/>
  <c r="E57" i="48"/>
  <c r="I57" i="48"/>
  <c r="C58" i="48"/>
  <c r="G58" i="48"/>
  <c r="J61" i="48"/>
  <c r="K61" i="48"/>
  <c r="E59" i="48"/>
  <c r="I59" i="48"/>
  <c r="E65" i="48"/>
  <c r="I65" i="48"/>
  <c r="C65" i="48"/>
  <c r="G65" i="48"/>
  <c r="C66" i="48"/>
  <c r="G66" i="48"/>
  <c r="E66" i="48"/>
  <c r="I66" i="48"/>
  <c r="C67" i="48"/>
  <c r="G67" i="48"/>
  <c r="E67" i="48"/>
  <c r="I67" i="48"/>
  <c r="C68" i="48"/>
  <c r="G68" i="48"/>
  <c r="E68" i="48"/>
  <c r="I68" i="48"/>
  <c r="C69" i="48"/>
  <c r="G69" i="48"/>
  <c r="E69" i="48"/>
  <c r="I69" i="48"/>
  <c r="C70" i="48"/>
  <c r="G70" i="48"/>
  <c r="E70" i="48"/>
  <c r="I70" i="48"/>
  <c r="C71" i="48"/>
  <c r="G71" i="48"/>
  <c r="J74" i="48"/>
  <c r="K74" i="48"/>
  <c r="E72" i="48"/>
  <c r="I72" i="48"/>
  <c r="C82" i="48"/>
  <c r="G82" i="48"/>
  <c r="E82" i="48"/>
  <c r="I82" i="48"/>
  <c r="C83" i="48"/>
  <c r="G83" i="48"/>
  <c r="E83" i="48"/>
  <c r="I83" i="48"/>
  <c r="C84" i="48"/>
  <c r="G84" i="48"/>
  <c r="E84" i="48"/>
  <c r="I84" i="48"/>
  <c r="C85" i="48"/>
  <c r="G85" i="48"/>
  <c r="E85" i="48"/>
  <c r="I85" i="48"/>
  <c r="C86" i="48"/>
  <c r="G86" i="48"/>
  <c r="E86" i="48"/>
  <c r="I86" i="48"/>
  <c r="E87" i="48"/>
  <c r="I87" i="48"/>
  <c r="C87" i="48"/>
  <c r="G87" i="48"/>
  <c r="C88" i="48"/>
  <c r="G88" i="48"/>
  <c r="K91" i="48"/>
  <c r="J91" i="48"/>
  <c r="E89" i="48"/>
  <c r="I89" i="48"/>
  <c r="C95" i="48"/>
  <c r="G95" i="48"/>
  <c r="E95" i="48"/>
  <c r="I95" i="48"/>
  <c r="C96" i="48"/>
  <c r="G96" i="48"/>
  <c r="E96" i="48"/>
  <c r="I96" i="48"/>
  <c r="E97" i="48"/>
  <c r="I97" i="48"/>
  <c r="C97" i="48"/>
  <c r="G97" i="48"/>
  <c r="C98" i="48"/>
  <c r="G98" i="48"/>
  <c r="E98" i="48"/>
  <c r="I98" i="48"/>
  <c r="E99" i="48"/>
  <c r="I99" i="48"/>
  <c r="C99" i="48"/>
  <c r="G99" i="48"/>
  <c r="E100" i="48"/>
  <c r="I100" i="48"/>
  <c r="C100" i="48"/>
  <c r="G100" i="48"/>
  <c r="C101" i="48"/>
  <c r="G101" i="48"/>
  <c r="E101" i="48"/>
  <c r="I101" i="48"/>
  <c r="C102" i="48"/>
  <c r="G102" i="48"/>
  <c r="E102" i="48"/>
  <c r="I102" i="48"/>
  <c r="C103" i="48"/>
  <c r="G103" i="48"/>
  <c r="E103" i="48"/>
  <c r="I103" i="48"/>
  <c r="C104" i="48"/>
  <c r="G104" i="48"/>
  <c r="I104" i="48"/>
  <c r="C105" i="48"/>
  <c r="G105" i="48"/>
  <c r="J112" i="48"/>
  <c r="E105" i="48"/>
  <c r="I105" i="48"/>
  <c r="E106" i="48"/>
  <c r="I106" i="48"/>
  <c r="C106" i="48"/>
  <c r="G106" i="48"/>
  <c r="C107" i="48"/>
  <c r="G107" i="48"/>
  <c r="E107" i="48"/>
  <c r="I107" i="48"/>
  <c r="E108" i="48"/>
  <c r="C108" i="48"/>
  <c r="G108" i="48"/>
  <c r="C109" i="48"/>
  <c r="G109" i="48"/>
  <c r="K112" i="48"/>
  <c r="E109" i="48"/>
  <c r="I109" i="48"/>
  <c r="E110" i="48"/>
  <c r="I110" i="48"/>
  <c r="J122" i="48"/>
  <c r="K122" i="48"/>
  <c r="E120" i="48"/>
  <c r="I120" i="48"/>
  <c r="C126" i="48"/>
  <c r="G126" i="48"/>
  <c r="E126" i="48"/>
  <c r="I126" i="48"/>
  <c r="E127" i="48"/>
  <c r="I127" i="48"/>
  <c r="C127" i="48"/>
  <c r="G127" i="48"/>
  <c r="C128" i="48"/>
  <c r="G128" i="48"/>
  <c r="E128" i="48"/>
  <c r="I128" i="48"/>
  <c r="C129" i="48"/>
  <c r="G129" i="48"/>
  <c r="E129" i="48"/>
  <c r="I129" i="48"/>
  <c r="E130" i="48"/>
  <c r="I130" i="48"/>
  <c r="C130" i="48"/>
  <c r="G130" i="48"/>
  <c r="I131" i="48"/>
  <c r="C131" i="48"/>
  <c r="G131" i="48"/>
  <c r="E131" i="48"/>
  <c r="C132" i="48"/>
  <c r="G132" i="48"/>
  <c r="J135" i="48"/>
  <c r="K135" i="48"/>
  <c r="E133" i="48"/>
  <c r="I133" i="48"/>
  <c r="F140" i="48"/>
  <c r="C148" i="48"/>
  <c r="G148" i="48"/>
  <c r="E148" i="48"/>
  <c r="I148" i="48"/>
  <c r="E149" i="48"/>
  <c r="I149" i="48"/>
  <c r="C149" i="48"/>
  <c r="G149" i="48"/>
  <c r="C150" i="48"/>
  <c r="G150" i="48"/>
  <c r="E150" i="48"/>
  <c r="I150" i="48"/>
  <c r="C151" i="48"/>
  <c r="G151" i="48"/>
  <c r="E151" i="48"/>
  <c r="I151" i="48"/>
  <c r="E152" i="48"/>
  <c r="I152" i="48"/>
  <c r="C152" i="48"/>
  <c r="G152" i="48"/>
  <c r="C153" i="48"/>
  <c r="G153" i="48"/>
  <c r="E153" i="48"/>
  <c r="I153" i="48"/>
  <c r="C154" i="48"/>
  <c r="G154" i="48"/>
  <c r="E154" i="48"/>
  <c r="I154" i="48"/>
  <c r="C155" i="48"/>
  <c r="G155" i="48"/>
  <c r="E155" i="48"/>
  <c r="I155" i="48"/>
  <c r="C156" i="48"/>
  <c r="G156" i="48"/>
  <c r="J159" i="48"/>
  <c r="K159" i="48"/>
  <c r="E157" i="48"/>
  <c r="I157" i="48"/>
  <c r="C167" i="48"/>
  <c r="G167" i="48"/>
  <c r="E167" i="48"/>
  <c r="I167" i="48"/>
  <c r="C168" i="48"/>
  <c r="G168" i="48"/>
  <c r="E168" i="48"/>
  <c r="I168" i="48"/>
  <c r="E169" i="48"/>
  <c r="I169" i="48"/>
  <c r="C169" i="48"/>
  <c r="G169" i="48"/>
  <c r="C170" i="48"/>
  <c r="G170" i="48"/>
  <c r="E170" i="48"/>
  <c r="I170" i="48"/>
  <c r="C171" i="48"/>
  <c r="G171" i="48"/>
  <c r="E171" i="48"/>
  <c r="I171" i="48"/>
  <c r="C172" i="48"/>
  <c r="G172" i="48"/>
  <c r="E172" i="48"/>
  <c r="I172" i="48"/>
  <c r="C173" i="48"/>
  <c r="G173" i="48"/>
  <c r="J176" i="48"/>
  <c r="K176" i="48"/>
  <c r="E174" i="48"/>
  <c r="I174" i="48"/>
  <c r="I180" i="48"/>
  <c r="C180" i="48"/>
  <c r="G180" i="48"/>
  <c r="C181" i="48"/>
  <c r="G181" i="48"/>
  <c r="J185" i="48"/>
  <c r="E181" i="48"/>
  <c r="I181" i="48"/>
  <c r="E182" i="48"/>
  <c r="C182" i="48"/>
  <c r="G182" i="48"/>
  <c r="K185" i="48"/>
  <c r="E183" i="48"/>
  <c r="I183" i="48"/>
  <c r="F190" i="48"/>
  <c r="C193" i="48"/>
  <c r="G193" i="48"/>
  <c r="E193" i="48"/>
  <c r="I193" i="48"/>
  <c r="C194" i="48"/>
  <c r="G194" i="48"/>
  <c r="E194" i="48"/>
  <c r="I194" i="48"/>
  <c r="C195" i="48"/>
  <c r="G195" i="48"/>
  <c r="E195" i="48"/>
  <c r="I195" i="48"/>
  <c r="C196" i="48"/>
  <c r="G196" i="48"/>
  <c r="I196" i="48"/>
  <c r="J201" i="48"/>
  <c r="E197" i="48"/>
  <c r="I197" i="48"/>
  <c r="C197" i="48"/>
  <c r="G197" i="48"/>
  <c r="C198" i="48"/>
  <c r="G198" i="48"/>
  <c r="E198" i="48"/>
  <c r="K201" i="48"/>
  <c r="E199" i="48"/>
  <c r="I199" i="48"/>
  <c r="C205" i="48"/>
  <c r="G205" i="48"/>
  <c r="E205" i="48"/>
  <c r="I205" i="48"/>
  <c r="C206" i="48"/>
  <c r="G206" i="48"/>
  <c r="E206" i="48"/>
  <c r="I206" i="48"/>
  <c r="C207" i="48"/>
  <c r="G207" i="48"/>
  <c r="E207" i="48"/>
  <c r="I207" i="48"/>
  <c r="C208" i="48"/>
  <c r="G208" i="48"/>
  <c r="E208" i="48"/>
  <c r="I208" i="48"/>
  <c r="C209" i="48"/>
  <c r="G209" i="48"/>
  <c r="E209" i="48"/>
  <c r="I209" i="48"/>
  <c r="E210" i="48"/>
  <c r="I210" i="48"/>
  <c r="C210" i="48"/>
  <c r="G210" i="48"/>
  <c r="C211" i="48"/>
  <c r="G211" i="48"/>
  <c r="E211" i="48"/>
  <c r="I211" i="48"/>
  <c r="E212" i="48"/>
  <c r="I212" i="48"/>
  <c r="C212" i="48"/>
  <c r="G212" i="48"/>
  <c r="C213" i="48"/>
  <c r="G213" i="48"/>
  <c r="E213" i="48"/>
  <c r="I213" i="48"/>
  <c r="E214" i="48"/>
  <c r="I214" i="48"/>
  <c r="C214" i="48"/>
  <c r="G214" i="48"/>
  <c r="E215" i="48"/>
  <c r="I215" i="48"/>
  <c r="C215" i="48"/>
  <c r="G215" i="48"/>
  <c r="E216" i="48"/>
  <c r="I216" i="48"/>
  <c r="C216" i="48"/>
  <c r="G216" i="48"/>
  <c r="C217" i="48"/>
  <c r="G217" i="48"/>
  <c r="I217" i="48"/>
  <c r="J221" i="48"/>
  <c r="C218" i="48"/>
  <c r="G218" i="48"/>
  <c r="E218" i="48"/>
  <c r="K221" i="48"/>
  <c r="E219" i="48"/>
  <c r="I219" i="48"/>
  <c r="E225" i="48"/>
  <c r="I225" i="48"/>
  <c r="C225" i="48"/>
  <c r="G225" i="48"/>
  <c r="C226" i="48"/>
  <c r="G226" i="48"/>
  <c r="E226" i="48"/>
  <c r="I226" i="48"/>
  <c r="C227" i="48"/>
  <c r="G227" i="48"/>
  <c r="E227" i="48"/>
  <c r="I227" i="48"/>
  <c r="E228" i="48"/>
  <c r="I228" i="48"/>
  <c r="C228" i="48"/>
  <c r="G228" i="48"/>
  <c r="C229" i="48"/>
  <c r="G229" i="48"/>
  <c r="E229" i="48"/>
  <c r="I229" i="48"/>
  <c r="C230" i="48"/>
  <c r="G230" i="48"/>
  <c r="E230" i="48"/>
  <c r="I230" i="48"/>
  <c r="C231" i="48"/>
  <c r="G231" i="48"/>
  <c r="E231" i="48"/>
  <c r="I231" i="48"/>
  <c r="C232" i="48"/>
  <c r="G232" i="48"/>
  <c r="E232" i="48"/>
  <c r="I232" i="48"/>
  <c r="C233" i="48"/>
  <c r="G233" i="48"/>
  <c r="E233" i="48"/>
  <c r="K236" i="48"/>
  <c r="J236" i="48"/>
  <c r="I234" i="48"/>
  <c r="E39" i="47"/>
  <c r="D39" i="47"/>
  <c r="C39" i="47"/>
  <c r="B39" i="47"/>
  <c r="H37" i="47"/>
  <c r="J37" i="47" s="1"/>
  <c r="G37" i="47"/>
  <c r="I37" i="47" s="1"/>
  <c r="H31" i="47"/>
  <c r="J31" i="47" s="1"/>
  <c r="G31" i="47"/>
  <c r="I31" i="47" s="1"/>
  <c r="E28" i="47"/>
  <c r="D28" i="47"/>
  <c r="C28" i="47"/>
  <c r="B28" i="47"/>
  <c r="J26" i="47"/>
  <c r="H26" i="47"/>
  <c r="G26" i="47"/>
  <c r="I26" i="47" s="1"/>
  <c r="C13" i="51"/>
  <c r="E13" i="51" s="1"/>
  <c r="F24" i="51"/>
  <c r="D24" i="51"/>
  <c r="I15" i="51"/>
  <c r="I24" i="51" s="1"/>
  <c r="H15" i="51"/>
  <c r="H24" i="51" s="1"/>
  <c r="E24" i="51"/>
  <c r="C24" i="51"/>
  <c r="B33" i="46"/>
  <c r="E33" i="46"/>
  <c r="D33" i="46"/>
  <c r="C33" i="46"/>
  <c r="K240" i="48"/>
  <c r="J240" i="48"/>
  <c r="C11" i="44"/>
  <c r="C44" i="44"/>
  <c r="D11" i="44"/>
  <c r="D44" i="44"/>
  <c r="E11" i="44"/>
  <c r="J11" i="44" s="1"/>
  <c r="E44" i="44"/>
  <c r="B11" i="44"/>
  <c r="B44" i="44"/>
  <c r="E11" i="45"/>
  <c r="D11" i="45"/>
  <c r="C11" i="45"/>
  <c r="B11" i="45"/>
  <c r="E578" i="49"/>
  <c r="D578" i="49"/>
  <c r="C578" i="49"/>
  <c r="B578" i="49"/>
  <c r="B5" i="49"/>
  <c r="C5" i="49" s="1"/>
  <c r="E5" i="49" s="1"/>
  <c r="B5" i="47"/>
  <c r="C5" i="47" s="1"/>
  <c r="E5" i="47" s="1"/>
  <c r="E75" i="26"/>
  <c r="C75" i="26"/>
  <c r="H6" i="26"/>
  <c r="H75" i="26" s="1"/>
  <c r="G6" i="26"/>
  <c r="G75" i="26" s="1"/>
  <c r="D75" i="26"/>
  <c r="B75"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5" i="33" s="1"/>
  <c r="G6" i="33"/>
  <c r="G75" i="33" s="1"/>
  <c r="E75" i="33"/>
  <c r="D75" i="33"/>
  <c r="C75" i="33"/>
  <c r="B75" i="33"/>
  <c r="D5" i="26" l="1"/>
  <c r="D5" i="47"/>
  <c r="D5" i="49"/>
  <c r="G44" i="44"/>
  <c r="I44" i="44" s="1"/>
  <c r="G578" i="49"/>
  <c r="I578" i="49" s="1"/>
  <c r="H578" i="49"/>
  <c r="J578" i="49" s="1"/>
  <c r="D45" i="44"/>
  <c r="H11" i="44"/>
  <c r="H44" i="44"/>
  <c r="J44" i="44" s="1"/>
  <c r="B45" i="44"/>
  <c r="E45" i="44"/>
  <c r="C45" i="44"/>
  <c r="C5" i="44"/>
  <c r="E5" i="44" s="1"/>
  <c r="H28" i="47"/>
  <c r="J28" i="47" s="1"/>
  <c r="G28" i="47"/>
  <c r="I28" i="47" s="1"/>
  <c r="H39" i="47"/>
  <c r="J39" i="47" s="1"/>
  <c r="G39" i="47"/>
  <c r="I39" i="47" s="1"/>
  <c r="H33" i="46"/>
  <c r="J33" i="46" s="1"/>
  <c r="G33" i="46"/>
  <c r="I33" i="46" s="1"/>
  <c r="D5" i="46"/>
  <c r="D5" i="33"/>
  <c r="J75" i="26"/>
  <c r="I75" i="26"/>
  <c r="I6" i="26"/>
  <c r="J6" i="26"/>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D46" i="45"/>
  <c r="D47" i="45"/>
  <c r="D48" i="45"/>
  <c r="D49" i="45"/>
  <c r="D50" i="45"/>
  <c r="D51" i="45"/>
  <c r="D52" i="45"/>
  <c r="D53" i="45"/>
  <c r="D54" i="45"/>
  <c r="D55" i="45"/>
  <c r="D56" i="45"/>
  <c r="D57" i="45"/>
  <c r="D58" i="45"/>
  <c r="D59" i="45"/>
  <c r="D60" i="45"/>
  <c r="D61" i="45"/>
  <c r="D62" i="45"/>
  <c r="D63" i="45"/>
  <c r="D64" i="45"/>
  <c r="D65" i="45"/>
  <c r="E46" i="45"/>
  <c r="E47" i="45"/>
  <c r="H47" i="45" s="1"/>
  <c r="E48" i="45"/>
  <c r="E49" i="45"/>
  <c r="E50" i="45"/>
  <c r="E51" i="45"/>
  <c r="E52" i="45"/>
  <c r="E53" i="45"/>
  <c r="E54" i="45"/>
  <c r="H54" i="45" s="1"/>
  <c r="E55" i="45"/>
  <c r="E56" i="45"/>
  <c r="E57" i="45"/>
  <c r="E58" i="45"/>
  <c r="H58" i="45" s="1"/>
  <c r="E59" i="45"/>
  <c r="E60" i="45"/>
  <c r="E61" i="45"/>
  <c r="H61" i="45" s="1"/>
  <c r="E62" i="45"/>
  <c r="E63" i="45"/>
  <c r="E64" i="45"/>
  <c r="E65" i="45"/>
  <c r="C39" i="45"/>
  <c r="C40" i="45"/>
  <c r="C41" i="45"/>
  <c r="C42" i="45"/>
  <c r="E39" i="45"/>
  <c r="E40" i="45"/>
  <c r="E41" i="45"/>
  <c r="E42" i="45"/>
  <c r="G34" i="45"/>
  <c r="I34" i="45" s="1"/>
  <c r="H34" i="45"/>
  <c r="J34" i="45" s="1"/>
  <c r="H11" i="45"/>
  <c r="J11" i="45" s="1"/>
  <c r="G11" i="45"/>
  <c r="J15" i="51"/>
  <c r="K15" i="51"/>
  <c r="J24" i="51"/>
  <c r="K24" i="51"/>
  <c r="D13" i="51"/>
  <c r="F13" i="51" s="1"/>
  <c r="G11" i="44"/>
  <c r="C6" i="45"/>
  <c r="B38" i="45"/>
  <c r="I11" i="44"/>
  <c r="I11" i="45"/>
  <c r="G45" i="44" l="1"/>
  <c r="I45" i="44" s="1"/>
  <c r="H45" i="44"/>
  <c r="J45" i="44" s="1"/>
  <c r="H65" i="45"/>
  <c r="H63" i="45"/>
  <c r="H59" i="45"/>
  <c r="H57" i="45"/>
  <c r="H55" i="45"/>
  <c r="H53" i="45"/>
  <c r="H51" i="45"/>
  <c r="H49" i="45"/>
  <c r="H42" i="45"/>
  <c r="H40" i="45"/>
  <c r="G42" i="45"/>
  <c r="G40" i="45"/>
  <c r="G65" i="45"/>
  <c r="G63" i="45"/>
  <c r="G61" i="45"/>
  <c r="G59" i="45"/>
  <c r="G57" i="45"/>
  <c r="G55" i="45"/>
  <c r="G53" i="45"/>
  <c r="G51" i="45"/>
  <c r="G49" i="45"/>
  <c r="G47" i="45"/>
  <c r="E43" i="45"/>
  <c r="C43" i="45"/>
  <c r="E66" i="45"/>
  <c r="H64" i="45"/>
  <c r="H62" i="45"/>
  <c r="H60" i="45"/>
  <c r="H56" i="45"/>
  <c r="H52" i="45"/>
  <c r="H50" i="45"/>
  <c r="H48" i="45"/>
  <c r="D66" i="45"/>
  <c r="H66" i="45" s="1"/>
  <c r="H46" i="45"/>
  <c r="H41" i="45"/>
  <c r="D43" i="45"/>
  <c r="H43" i="45" s="1"/>
  <c r="H39" i="45"/>
  <c r="G41" i="45"/>
  <c r="B43" i="45"/>
  <c r="G39" i="45"/>
  <c r="C66" i="45"/>
  <c r="G64" i="45"/>
  <c r="G62" i="45"/>
  <c r="G60" i="45"/>
  <c r="G58" i="45"/>
  <c r="G56" i="45"/>
  <c r="G54" i="45"/>
  <c r="G52" i="45"/>
  <c r="G50" i="45"/>
  <c r="G48" i="45"/>
  <c r="B66" i="45"/>
  <c r="G66" i="45" s="1"/>
  <c r="G46" i="45"/>
  <c r="C38" i="45"/>
  <c r="E6" i="45"/>
  <c r="E38" i="45" s="1"/>
  <c r="G43" i="45" l="1"/>
</calcChain>
</file>

<file path=xl/sharedStrings.xml><?xml version="1.0" encoding="utf-8"?>
<sst xmlns="http://schemas.openxmlformats.org/spreadsheetml/2006/main" count="1917" uniqueCount="688">
  <si>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</si>
  <si>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</si>
  <si>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</si>
  <si>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</si>
  <si>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</si>
  <si>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</si>
  <si>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</si>
  <si>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</si>
  <si>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</si>
  <si>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</si>
  <si>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</si>
  <si>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</si>
  <si>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</si>
  <si>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</si>
  <si>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</si>
  <si>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</si>
  <si>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</si>
  <si>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</si>
  <si>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</si>
  <si>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</si>
  <si>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</si>
  <si>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</si>
  <si>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</si>
  <si>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</si>
  <si>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</si>
  <si>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</si>
  <si>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</si>
  <si>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</si>
  <si>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</si>
  <si>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</si>
  <si>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</si>
  <si>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</si>
  <si>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</si>
  <si>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</si>
  <si>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</si>
  <si>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</si>
  <si>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</si>
  <si>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</si>
  <si>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</si>
  <si>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</si>
  <si>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</si>
  <si>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</si>
  <si>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</si>
  <si>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</si>
  <si>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</si>
  <si>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</si>
  <si>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</si>
  <si>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</si>
  <si>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</si>
  <si>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</si>
  <si>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</si>
  <si>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</si>
  <si>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</si>
  <si>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</si>
  <si>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</si>
  <si>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</si>
  <si>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</si>
  <si>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</si>
  <si>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</si>
  <si>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</si>
  <si>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</si>
  <si>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</si>
  <si>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</si>
  <si>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</si>
  <si>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</si>
  <si>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</si>
  <si>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</si>
  <si>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</si>
  <si>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</si>
  <si>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</si>
  <si>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</si>
  <si>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</si>
  <si>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</si>
  <si>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</si>
  <si>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</si>
  <si>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</si>
  <si>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</si>
  <si>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</si>
  <si>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</si>
  <si>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</si>
  <si>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</si>
  <si>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</si>
  <si>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</si>
  <si>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</si>
  <si>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</si>
  <si>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</si>
  <si>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</si>
  <si>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</si>
  <si>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</si>
  <si>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</si>
  <si>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</si>
  <si>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</si>
  <si>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</si>
  <si>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</si>
  <si>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</si>
  <si>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</si>
  <si>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</si>
  <si>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</si>
  <si>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</si>
  <si>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QLD REPORT</t>
  </si>
  <si>
    <t>JUNE 2022</t>
  </si>
  <si>
    <t>AUSTRALIAN CAPITAL TERRITORY</t>
  </si>
  <si>
    <t>NEW SOUTH WALES</t>
  </si>
  <si>
    <t>NORTHERN TERRITORY</t>
  </si>
  <si>
    <t>QUEENSLAND</t>
  </si>
  <si>
    <t>SOUTH AUSTRALIA</t>
  </si>
  <si>
    <t>TASMANIA</t>
  </si>
  <si>
    <t>VICTORIA</t>
  </si>
  <si>
    <t>WESTERN AUSTRALIA</t>
  </si>
  <si>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</si>
  <si>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</si>
  <si>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</si>
  <si>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</si>
  <si>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</si>
  <si>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</si>
  <si>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</si>
  <si>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</si>
  <si>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</si>
  <si>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</si>
  <si>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</si>
  <si>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</si>
  <si>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</si>
  <si>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</si>
  <si>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</si>
  <si>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</si>
  <si>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</si>
  <si>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</si>
  <si>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</si>
  <si>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</si>
  <si>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</si>
  <si>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</si>
  <si>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</si>
  <si>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</si>
  <si>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</si>
  <si>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</si>
  <si>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</si>
  <si>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</si>
  <si>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</si>
  <si>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</si>
  <si>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</si>
  <si>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</si>
  <si>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</si>
  <si>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</si>
  <si>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</si>
  <si>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</si>
  <si>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</si>
  <si>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</si>
  <si>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</si>
  <si>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</si>
  <si>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</si>
  <si>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</si>
  <si>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</si>
  <si>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</si>
  <si>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</si>
  <si>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</si>
  <si>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</si>
  <si>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</si>
  <si>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</si>
  <si>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</si>
  <si>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</si>
  <si>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</si>
  <si>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</si>
  <si>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</si>
  <si>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</si>
  <si>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</si>
  <si>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</si>
  <si>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</si>
  <si>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</si>
  <si>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</si>
  <si>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</si>
  <si>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</si>
  <si>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</si>
  <si>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</si>
  <si>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</si>
  <si>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</si>
  <si>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</si>
  <si>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</si>
  <si>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</si>
  <si>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</si>
  <si>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</si>
  <si>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</si>
  <si>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</si>
  <si>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</si>
  <si>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</si>
  <si>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</si>
  <si>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</si>
  <si>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</si>
  <si>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</si>
  <si>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</si>
  <si>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</si>
  <si>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</si>
  <si>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</si>
  <si>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</si>
  <si>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</si>
  <si>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</si>
  <si>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</si>
  <si>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</si>
  <si>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</si>
  <si>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</si>
  <si>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</si>
  <si>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</si>
  <si>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</si>
  <si>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</si>
  <si>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</si>
  <si>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</si>
  <si>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</si>
  <si>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</si>
  <si>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</si>
  <si>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</si>
  <si>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</si>
  <si>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</si>
  <si>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</si>
  <si>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</si>
  <si>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</si>
  <si>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</si>
  <si>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</si>
  <si>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</si>
  <si>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</si>
  <si>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</si>
  <si>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</si>
  <si>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</si>
  <si>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Peugeot 308</t>
  </si>
  <si>
    <t>Renault Megane</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</si>
  <si>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</si>
  <si>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</si>
  <si>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</si>
  <si>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</si>
  <si>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</si>
  <si>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</si>
  <si>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</si>
  <si>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</si>
  <si>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</si>
  <si>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</si>
  <si>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</si>
  <si>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</si>
  <si>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</si>
  <si>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</si>
  <si>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</si>
  <si>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</si>
  <si>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</si>
  <si>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</si>
  <si>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</si>
  <si>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</si>
  <si>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</si>
  <si>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</si>
  <si>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</si>
  <si>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</si>
  <si>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</si>
  <si>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</si>
  <si>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</si>
  <si>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</si>
  <si>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</si>
  <si>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</si>
  <si>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</si>
  <si>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</si>
  <si>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</si>
  <si>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</si>
  <si>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</si>
  <si>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</si>
  <si>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</si>
  <si>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</si>
  <si>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</si>
  <si>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</si>
  <si>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</si>
  <si>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 Cross Country</t>
  </si>
  <si>
    <t>Kia Stinger</t>
  </si>
  <si>
    <t>Skoda Superb</t>
  </si>
  <si>
    <t>Audi A6</t>
  </si>
  <si>
    <t>Audi A7</t>
  </si>
  <si>
    <t>BMW 5 Series</t>
  </si>
  <si>
    <t>Genesis G80</t>
  </si>
  <si>
    <t>Jaguar XF</t>
  </si>
  <si>
    <t>Maserati Ghibli</t>
  </si>
  <si>
    <t>Mercedes-Benz CLS-Class</t>
  </si>
  <si>
    <t>Mercedes-Benz E-Class</t>
  </si>
  <si>
    <t>Porsche Taycan</t>
  </si>
  <si>
    <t>Chrysler 300</t>
  </si>
  <si>
    <t>Audi A8</t>
  </si>
  <si>
    <t>Bentley Sedan</t>
  </si>
  <si>
    <t>BMW 6 Series GT</t>
  </si>
  <si>
    <t>BMW 7 Series</t>
  </si>
  <si>
    <t>BMW 8 Series Gran Coupe</t>
  </si>
  <si>
    <t>Lexus LS</t>
  </si>
  <si>
    <t>Maserati Quattroporte</t>
  </si>
  <si>
    <t>Mercedes-AMG GT 4D</t>
  </si>
  <si>
    <t>Mercedes-Benz S-Class</t>
  </si>
  <si>
    <t>Porsche Panamera</t>
  </si>
  <si>
    <t>Rolls-Royce Sedan</t>
  </si>
  <si>
    <t>Honda Odyssey</t>
  </si>
  <si>
    <t>Hyundai iMAX</t>
  </si>
  <si>
    <t>Hyundai Staria</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</si>
  <si>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</si>
  <si>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</si>
  <si>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</si>
  <si>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</si>
  <si>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</si>
  <si>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</si>
  <si>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</si>
  <si>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</si>
  <si>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</si>
  <si>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</si>
  <si>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</si>
  <si>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BMW 2 Series Coupe/Conv</t>
  </si>
  <si>
    <t>Ford Mustang</t>
  </si>
  <si>
    <t>Hyundai Veloster</t>
  </si>
  <si>
    <t>Mazda MX5</t>
  </si>
  <si>
    <t>MINI Cabrio</t>
  </si>
  <si>
    <t>Nissan 370Z</t>
  </si>
  <si>
    <t>Subaru BRZ</t>
  </si>
  <si>
    <t>Toyota 86</t>
  </si>
  <si>
    <t>Alpine A110</t>
  </si>
  <si>
    <t>Audi A5</t>
  </si>
  <si>
    <t>Audi TT</t>
  </si>
  <si>
    <t>BMW 4 Series Coupe/Conv</t>
  </si>
  <si>
    <t>BMW Z4</t>
  </si>
  <si>
    <t>Chevrolet Corvette Stingray</t>
  </si>
  <si>
    <t>Jaguar F-Type</t>
  </si>
  <si>
    <t>Lexus LC</t>
  </si>
  <si>
    <t>Lexus RC</t>
  </si>
  <si>
    <t>Lotus Elise</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</si>
  <si>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</si>
  <si>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</si>
  <si>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</si>
  <si>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</si>
  <si>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</si>
  <si>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</si>
  <si>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</si>
  <si>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</si>
  <si>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</si>
  <si>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</si>
  <si>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</si>
  <si>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</si>
  <si>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</si>
  <si>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</si>
  <si>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Nissan GT-R</t>
  </si>
  <si>
    <t>Porsche 911</t>
  </si>
  <si>
    <t>Rolls-Royce Coupe/Conv</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</si>
  <si>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</si>
  <si>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</si>
  <si>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</si>
  <si>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</si>
  <si>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</si>
  <si>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</si>
  <si>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</si>
  <si>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</si>
  <si>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</si>
  <si>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</si>
  <si>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</si>
  <si>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</si>
  <si>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</si>
  <si>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</si>
  <si>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</si>
  <si>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</si>
  <si>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</si>
  <si>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</si>
  <si>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</si>
  <si>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</si>
  <si>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</si>
  <si>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</si>
  <si>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</si>
  <si>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</si>
  <si>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</si>
  <si>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</si>
  <si>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</si>
  <si>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</si>
  <si>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</si>
  <si>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</si>
  <si>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</si>
  <si>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</si>
  <si>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</si>
  <si>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</si>
  <si>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</si>
  <si>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</si>
  <si>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</si>
  <si>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</si>
  <si>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</si>
  <si>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</si>
  <si>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</si>
  <si>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</si>
  <si>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</si>
  <si>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</si>
  <si>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</si>
  <si>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</si>
  <si>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</si>
  <si>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</si>
  <si>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</si>
  <si>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</si>
  <si>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</si>
  <si>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</si>
  <si>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</si>
  <si>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</si>
  <si>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</si>
  <si>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</si>
  <si>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</si>
  <si>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</si>
  <si>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</si>
  <si>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</si>
  <si>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</si>
  <si>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</si>
  <si>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</si>
  <si>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</si>
  <si>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</si>
  <si>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Genesis GV60</t>
  </si>
  <si>
    <t>Genesis GV70</t>
  </si>
  <si>
    <t>Hyundai Ioniq 5</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</si>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</sst>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1486</v>
      </c>
      <c r="D15" s="110">
        <v>1681</v>
      </c>
      <c r="E15" s="109">
        <v>8145</v>
      </c>
      <c r="F15" s="110">
        <v>8984</v>
      </c>
      <c r="G15" s="111"/>
      <c r="H15" s="109">
        <f t="shared" ref="H15:H22" si="0">C15-D15</f>
        <v>-195</v>
      </c>
      <c r="I15" s="110">
        <f t="shared" ref="I15:I22" si="1">E15-F15</f>
        <v>-839</v>
      </c>
      <c r="J15" s="112">
        <f t="shared" ref="J15:J22" si="2">IF(D15=0, "-", IF(H15/D15&lt;10, H15/D15, "&gt;999%"))</f>
        <v>-0.11600237953599048</v>
      </c>
      <c r="K15" s="113">
        <f t="shared" ref="K15:K22" si="3">IF(F15=0, "-", IF(I15/F15&lt;10, I15/F15, "&gt;999%"))</f>
        <v>-9.3388245770258241E-2</v>
      </c>
      <c r="L15" s="99"/>
    </row>
    <row r="16" spans="1:12" ht="15" x14ac:dyDescent="0.2">
      <c r="A16" s="99"/>
      <c r="B16" s="108" t="s">
        <v>102</v>
      </c>
      <c r="C16" s="109">
        <v>32027</v>
      </c>
      <c r="D16" s="110">
        <v>34633</v>
      </c>
      <c r="E16" s="109">
        <v>169835</v>
      </c>
      <c r="F16" s="110">
        <v>181900</v>
      </c>
      <c r="G16" s="111"/>
      <c r="H16" s="109">
        <f t="shared" si="0"/>
        <v>-2606</v>
      </c>
      <c r="I16" s="110">
        <f t="shared" si="1"/>
        <v>-12065</v>
      </c>
      <c r="J16" s="112">
        <f t="shared" si="2"/>
        <v>-7.5246152513498685E-2</v>
      </c>
      <c r="K16" s="113">
        <f t="shared" si="3"/>
        <v>-6.6327652556349648E-2</v>
      </c>
      <c r="L16" s="99"/>
    </row>
    <row r="17" spans="1:12" ht="15" x14ac:dyDescent="0.2">
      <c r="A17" s="99"/>
      <c r="B17" s="108" t="s">
        <v>103</v>
      </c>
      <c r="C17" s="109">
        <v>1115</v>
      </c>
      <c r="D17" s="110">
        <v>959</v>
      </c>
      <c r="E17" s="109">
        <v>5197</v>
      </c>
      <c r="F17" s="110">
        <v>5197</v>
      </c>
      <c r="G17" s="111"/>
      <c r="H17" s="109">
        <f t="shared" si="0"/>
        <v>156</v>
      </c>
      <c r="I17" s="110">
        <f t="shared" si="1"/>
        <v>0</v>
      </c>
      <c r="J17" s="112">
        <f t="shared" si="2"/>
        <v>0.16266944734098018</v>
      </c>
      <c r="K17" s="113">
        <f t="shared" si="3"/>
        <v>0</v>
      </c>
      <c r="L17" s="99"/>
    </row>
    <row r="18" spans="1:12" ht="15" x14ac:dyDescent="0.2">
      <c r="A18" s="99"/>
      <c r="B18" s="108" t="s">
        <v>104</v>
      </c>
      <c r="C18" s="109">
        <v>21983</v>
      </c>
      <c r="D18" s="110">
        <v>25321</v>
      </c>
      <c r="E18" s="109">
        <v>115003</v>
      </c>
      <c r="F18" s="110">
        <v>122849</v>
      </c>
      <c r="G18" s="111"/>
      <c r="H18" s="109">
        <f t="shared" si="0"/>
        <v>-3338</v>
      </c>
      <c r="I18" s="110">
        <f t="shared" si="1"/>
        <v>-7846</v>
      </c>
      <c r="J18" s="112">
        <f t="shared" si="2"/>
        <v>-0.13182733699300975</v>
      </c>
      <c r="K18" s="113">
        <f t="shared" si="3"/>
        <v>-6.3867023744597032E-2</v>
      </c>
      <c r="L18" s="99"/>
    </row>
    <row r="19" spans="1:12" ht="15" x14ac:dyDescent="0.2">
      <c r="A19" s="99"/>
      <c r="B19" s="108" t="s">
        <v>105</v>
      </c>
      <c r="C19" s="109">
        <v>6214</v>
      </c>
      <c r="D19" s="110">
        <v>6802</v>
      </c>
      <c r="E19" s="109">
        <v>35131</v>
      </c>
      <c r="F19" s="110">
        <v>36274</v>
      </c>
      <c r="G19" s="111"/>
      <c r="H19" s="109">
        <f t="shared" si="0"/>
        <v>-588</v>
      </c>
      <c r="I19" s="110">
        <f t="shared" si="1"/>
        <v>-1143</v>
      </c>
      <c r="J19" s="112">
        <f t="shared" si="2"/>
        <v>-8.6445163187297849E-2</v>
      </c>
      <c r="K19" s="113">
        <f t="shared" si="3"/>
        <v>-3.1510172575398357E-2</v>
      </c>
      <c r="L19" s="99"/>
    </row>
    <row r="20" spans="1:12" ht="15" x14ac:dyDescent="0.2">
      <c r="A20" s="99"/>
      <c r="B20" s="108" t="s">
        <v>106</v>
      </c>
      <c r="C20" s="109">
        <v>1572</v>
      </c>
      <c r="D20" s="110">
        <v>1899</v>
      </c>
      <c r="E20" s="109">
        <v>9486</v>
      </c>
      <c r="F20" s="110">
        <v>9507</v>
      </c>
      <c r="G20" s="111"/>
      <c r="H20" s="109">
        <f t="shared" si="0"/>
        <v>-327</v>
      </c>
      <c r="I20" s="110">
        <f t="shared" si="1"/>
        <v>-21</v>
      </c>
      <c r="J20" s="112">
        <f t="shared" si="2"/>
        <v>-0.17219589257503951</v>
      </c>
      <c r="K20" s="113">
        <f t="shared" si="3"/>
        <v>-2.208898706216472E-3</v>
      </c>
      <c r="L20" s="99"/>
    </row>
    <row r="21" spans="1:12" ht="15" x14ac:dyDescent="0.2">
      <c r="A21" s="99"/>
      <c r="B21" s="108" t="s">
        <v>107</v>
      </c>
      <c r="C21" s="109">
        <v>25764</v>
      </c>
      <c r="D21" s="110">
        <v>29332</v>
      </c>
      <c r="E21" s="109">
        <v>141996</v>
      </c>
      <c r="F21" s="110">
        <v>146231</v>
      </c>
      <c r="G21" s="111"/>
      <c r="H21" s="109">
        <f t="shared" si="0"/>
        <v>-3568</v>
      </c>
      <c r="I21" s="110">
        <f t="shared" si="1"/>
        <v>-4235</v>
      </c>
      <c r="J21" s="112">
        <f t="shared" si="2"/>
        <v>-0.1216418928133097</v>
      </c>
      <c r="K21" s="113">
        <f t="shared" si="3"/>
        <v>-2.8961027415527488E-2</v>
      </c>
      <c r="L21" s="99"/>
    </row>
    <row r="22" spans="1:12" ht="15" x14ac:dyDescent="0.2">
      <c r="A22" s="99"/>
      <c r="B22" s="108" t="s">
        <v>108</v>
      </c>
      <c r="C22" s="109">
        <v>9813</v>
      </c>
      <c r="D22" s="110">
        <v>10037</v>
      </c>
      <c r="E22" s="109">
        <v>53065</v>
      </c>
      <c r="F22" s="110">
        <v>56526</v>
      </c>
      <c r="G22" s="111"/>
      <c r="H22" s="109">
        <f t="shared" si="0"/>
        <v>-224</v>
      </c>
      <c r="I22" s="110">
        <f t="shared" si="1"/>
        <v>-3461</v>
      </c>
      <c r="J22" s="112">
        <f t="shared" si="2"/>
        <v>-2.2317425525555445E-2</v>
      </c>
      <c r="K22" s="113">
        <f t="shared" si="3"/>
        <v>-6.1228461239075826E-2</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99974</v>
      </c>
      <c r="D24" s="121">
        <f>SUM(D15:D23)</f>
        <v>110664</v>
      </c>
      <c r="E24" s="120">
        <f>SUM(E15:E23)</f>
        <v>537858</v>
      </c>
      <c r="F24" s="121">
        <f>SUM(F15:F23)</f>
        <v>567468</v>
      </c>
      <c r="G24" s="122"/>
      <c r="H24" s="120">
        <f>SUM(H15:H23)</f>
        <v>-10690</v>
      </c>
      <c r="I24" s="121">
        <f>SUM(I15:I23)</f>
        <v>-29610</v>
      </c>
      <c r="J24" s="123">
        <f>IF(D24=0, 0, H24/D24)</f>
        <v>-9.6598713222005347E-2</v>
      </c>
      <c r="K24" s="124">
        <f>IF(F24=0, 0, I24/F24)</f>
        <v>-5.2179153714394466E-2</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687</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7"/>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120</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337</v>
      </c>
      <c r="B7" s="65">
        <v>70</v>
      </c>
      <c r="C7" s="34">
        <f>IF(B18=0, "-", B7/B18)</f>
        <v>5.7803468208092484E-2</v>
      </c>
      <c r="D7" s="65">
        <v>67</v>
      </c>
      <c r="E7" s="9">
        <f>IF(D18=0, "-", D7/D18)</f>
        <v>5.1777434312210199E-2</v>
      </c>
      <c r="F7" s="81">
        <v>161</v>
      </c>
      <c r="G7" s="34">
        <f>IF(F18=0, "-", F7/F18)</f>
        <v>3.0789825970548863E-2</v>
      </c>
      <c r="H7" s="65">
        <v>337</v>
      </c>
      <c r="I7" s="9">
        <f>IF(H18=0, "-", H7/H18)</f>
        <v>4.9602590521047984E-2</v>
      </c>
      <c r="J7" s="8">
        <f t="shared" ref="J7:J16" si="0">IF(D7=0, "-", IF((B7-D7)/D7&lt;10, (B7-D7)/D7, "&gt;999%"))</f>
        <v>4.4776119402985072E-2</v>
      </c>
      <c r="K7" s="9">
        <f t="shared" ref="K7:K16" si="1">IF(H7=0, "-", IF((F7-H7)/H7&lt;10, (F7-H7)/H7, "&gt;999%"))</f>
        <v>-0.52225519287833833</v>
      </c>
    </row>
    <row r="8" spans="1:11" x14ac:dyDescent="0.2">
      <c r="A8" s="7" t="s">
        <v>338</v>
      </c>
      <c r="B8" s="65">
        <v>100</v>
      </c>
      <c r="C8" s="34">
        <f>IF(B18=0, "-", B8/B18)</f>
        <v>8.2576383154417843E-2</v>
      </c>
      <c r="D8" s="65">
        <v>205</v>
      </c>
      <c r="E8" s="9">
        <f>IF(D18=0, "-", D8/D18)</f>
        <v>0.15842349304482226</v>
      </c>
      <c r="F8" s="81">
        <v>824</v>
      </c>
      <c r="G8" s="34">
        <f>IF(F18=0, "-", F8/F18)</f>
        <v>0.15758271179957928</v>
      </c>
      <c r="H8" s="65">
        <v>865</v>
      </c>
      <c r="I8" s="9">
        <f>IF(H18=0, "-", H8/H18)</f>
        <v>0.12731822196055342</v>
      </c>
      <c r="J8" s="8">
        <f t="shared" si="0"/>
        <v>-0.51219512195121952</v>
      </c>
      <c r="K8" s="9">
        <f t="shared" si="1"/>
        <v>-4.7398843930635835E-2</v>
      </c>
    </row>
    <row r="9" spans="1:11" x14ac:dyDescent="0.2">
      <c r="A9" s="7" t="s">
        <v>339</v>
      </c>
      <c r="B9" s="65">
        <v>229</v>
      </c>
      <c r="C9" s="34">
        <f>IF(B18=0, "-", B9/B18)</f>
        <v>0.18909991742361684</v>
      </c>
      <c r="D9" s="65">
        <v>164</v>
      </c>
      <c r="E9" s="9">
        <f>IF(D18=0, "-", D9/D18)</f>
        <v>0.12673879443585781</v>
      </c>
      <c r="F9" s="81">
        <v>890</v>
      </c>
      <c r="G9" s="34">
        <f>IF(F18=0, "-", F9/F18)</f>
        <v>0.17020462803595335</v>
      </c>
      <c r="H9" s="65">
        <v>786</v>
      </c>
      <c r="I9" s="9">
        <f>IF(H18=0, "-", H9/H18)</f>
        <v>0.11569031498380924</v>
      </c>
      <c r="J9" s="8">
        <f t="shared" si="0"/>
        <v>0.39634146341463417</v>
      </c>
      <c r="K9" s="9">
        <f t="shared" si="1"/>
        <v>0.13231552162849872</v>
      </c>
    </row>
    <row r="10" spans="1:11" x14ac:dyDescent="0.2">
      <c r="A10" s="7" t="s">
        <v>340</v>
      </c>
      <c r="B10" s="65">
        <v>307</v>
      </c>
      <c r="C10" s="34">
        <f>IF(B18=0, "-", B10/B18)</f>
        <v>0.25350949628406277</v>
      </c>
      <c r="D10" s="65">
        <v>269</v>
      </c>
      <c r="E10" s="9">
        <f>IF(D18=0, "-", D10/D18)</f>
        <v>0.20788253477588872</v>
      </c>
      <c r="F10" s="81">
        <v>1060</v>
      </c>
      <c r="G10" s="34">
        <f>IF(F18=0, "-", F10/F18)</f>
        <v>0.2027156244023714</v>
      </c>
      <c r="H10" s="65">
        <v>2007</v>
      </c>
      <c r="I10" s="9">
        <f>IF(H18=0, "-", H10/H18)</f>
        <v>0.29540771268766558</v>
      </c>
      <c r="J10" s="8">
        <f t="shared" si="0"/>
        <v>0.14126394052044611</v>
      </c>
      <c r="K10" s="9">
        <f t="shared" si="1"/>
        <v>-0.47184853014449429</v>
      </c>
    </row>
    <row r="11" spans="1:11" x14ac:dyDescent="0.2">
      <c r="A11" s="7" t="s">
        <v>341</v>
      </c>
      <c r="B11" s="65">
        <v>23</v>
      </c>
      <c r="C11" s="34">
        <f>IF(B18=0, "-", B11/B18)</f>
        <v>1.8992568125516102E-2</v>
      </c>
      <c r="D11" s="65">
        <v>56</v>
      </c>
      <c r="E11" s="9">
        <f>IF(D18=0, "-", D11/D18)</f>
        <v>4.3276661514683151E-2</v>
      </c>
      <c r="F11" s="81">
        <v>126</v>
      </c>
      <c r="G11" s="34">
        <f>IF(F18=0, "-", F11/F18)</f>
        <v>2.4096385542168676E-2</v>
      </c>
      <c r="H11" s="65">
        <v>210</v>
      </c>
      <c r="I11" s="9">
        <f>IF(H18=0, "-", H11/H18)</f>
        <v>3.0909626140712392E-2</v>
      </c>
      <c r="J11" s="8">
        <f t="shared" si="0"/>
        <v>-0.5892857142857143</v>
      </c>
      <c r="K11" s="9">
        <f t="shared" si="1"/>
        <v>-0.4</v>
      </c>
    </row>
    <row r="12" spans="1:11" x14ac:dyDescent="0.2">
      <c r="A12" s="7" t="s">
        <v>342</v>
      </c>
      <c r="B12" s="65">
        <v>24</v>
      </c>
      <c r="C12" s="34">
        <f>IF(B18=0, "-", B12/B18)</f>
        <v>1.981833195706028E-2</v>
      </c>
      <c r="D12" s="65">
        <v>26</v>
      </c>
      <c r="E12" s="9">
        <f>IF(D18=0, "-", D12/D18)</f>
        <v>2.009273570324575E-2</v>
      </c>
      <c r="F12" s="81">
        <v>146</v>
      </c>
      <c r="G12" s="34">
        <f>IF(F18=0, "-", F12/F18)</f>
        <v>2.792120864410021E-2</v>
      </c>
      <c r="H12" s="65">
        <v>39</v>
      </c>
      <c r="I12" s="9">
        <f>IF(H18=0, "-", H12/H18)</f>
        <v>5.7403591404180162E-3</v>
      </c>
      <c r="J12" s="8">
        <f t="shared" si="0"/>
        <v>-7.6923076923076927E-2</v>
      </c>
      <c r="K12" s="9">
        <f t="shared" si="1"/>
        <v>2.7435897435897436</v>
      </c>
    </row>
    <row r="13" spans="1:11" x14ac:dyDescent="0.2">
      <c r="A13" s="7" t="s">
        <v>343</v>
      </c>
      <c r="B13" s="65">
        <v>37</v>
      </c>
      <c r="C13" s="34">
        <f>IF(B18=0, "-", B13/B18)</f>
        <v>3.0553261767134601E-2</v>
      </c>
      <c r="D13" s="65">
        <v>72</v>
      </c>
      <c r="E13" s="9">
        <f>IF(D18=0, "-", D13/D18)</f>
        <v>5.5641421947449768E-2</v>
      </c>
      <c r="F13" s="81">
        <v>222</v>
      </c>
      <c r="G13" s="34">
        <f>IF(F18=0, "-", F13/F18)</f>
        <v>4.2455536431440045E-2</v>
      </c>
      <c r="H13" s="65">
        <v>256</v>
      </c>
      <c r="I13" s="9">
        <f>IF(H18=0, "-", H13/H18)</f>
        <v>3.7680306152487492E-2</v>
      </c>
      <c r="J13" s="8">
        <f t="shared" si="0"/>
        <v>-0.4861111111111111</v>
      </c>
      <c r="K13" s="9">
        <f t="shared" si="1"/>
        <v>-0.1328125</v>
      </c>
    </row>
    <row r="14" spans="1:11" x14ac:dyDescent="0.2">
      <c r="A14" s="7" t="s">
        <v>344</v>
      </c>
      <c r="B14" s="65">
        <v>162</v>
      </c>
      <c r="C14" s="34">
        <f>IF(B18=0, "-", B14/B18)</f>
        <v>0.13377374071015691</v>
      </c>
      <c r="D14" s="65">
        <v>109</v>
      </c>
      <c r="E14" s="9">
        <f>IF(D18=0, "-", D14/D18)</f>
        <v>8.423493044822257E-2</v>
      </c>
      <c r="F14" s="81">
        <v>347</v>
      </c>
      <c r="G14" s="34">
        <f>IF(F18=0, "-", F14/F18)</f>
        <v>6.6360680818512138E-2</v>
      </c>
      <c r="H14" s="65">
        <v>637</v>
      </c>
      <c r="I14" s="9">
        <f>IF(H18=0, "-", H14/H18)</f>
        <v>9.3759199293494258E-2</v>
      </c>
      <c r="J14" s="8">
        <f t="shared" si="0"/>
        <v>0.48623853211009177</v>
      </c>
      <c r="K14" s="9">
        <f t="shared" si="1"/>
        <v>-0.4552590266875981</v>
      </c>
    </row>
    <row r="15" spans="1:11" x14ac:dyDescent="0.2">
      <c r="A15" s="7" t="s">
        <v>345</v>
      </c>
      <c r="B15" s="65">
        <v>196</v>
      </c>
      <c r="C15" s="34">
        <f>IF(B18=0, "-", B15/B18)</f>
        <v>0.16184971098265896</v>
      </c>
      <c r="D15" s="65">
        <v>180</v>
      </c>
      <c r="E15" s="9">
        <f>IF(D18=0, "-", D15/D18)</f>
        <v>0.13910355486862441</v>
      </c>
      <c r="F15" s="81">
        <v>976</v>
      </c>
      <c r="G15" s="34">
        <f>IF(F18=0, "-", F15/F18)</f>
        <v>0.18665136737425894</v>
      </c>
      <c r="H15" s="65">
        <v>938</v>
      </c>
      <c r="I15" s="9">
        <f>IF(H18=0, "-", H15/H18)</f>
        <v>0.13806299676184869</v>
      </c>
      <c r="J15" s="8">
        <f t="shared" si="0"/>
        <v>8.8888888888888892E-2</v>
      </c>
      <c r="K15" s="9">
        <f t="shared" si="1"/>
        <v>4.0511727078891259E-2</v>
      </c>
    </row>
    <row r="16" spans="1:11" x14ac:dyDescent="0.2">
      <c r="A16" s="7" t="s">
        <v>346</v>
      </c>
      <c r="B16" s="65">
        <v>63</v>
      </c>
      <c r="C16" s="34">
        <f>IF(B18=0, "-", B16/B18)</f>
        <v>5.2023121387283239E-2</v>
      </c>
      <c r="D16" s="65">
        <v>146</v>
      </c>
      <c r="E16" s="9">
        <f>IF(D18=0, "-", D16/D18)</f>
        <v>0.11282843894899536</v>
      </c>
      <c r="F16" s="81">
        <v>477</v>
      </c>
      <c r="G16" s="34">
        <f>IF(F18=0, "-", F16/F18)</f>
        <v>9.1222030981067126E-2</v>
      </c>
      <c r="H16" s="65">
        <v>719</v>
      </c>
      <c r="I16" s="9">
        <f>IF(H18=0, "-", H16/H18)</f>
        <v>0.10582867235796291</v>
      </c>
      <c r="J16" s="8">
        <f t="shared" si="0"/>
        <v>-0.56849315068493156</v>
      </c>
      <c r="K16" s="9">
        <f t="shared" si="1"/>
        <v>-0.33657858136300417</v>
      </c>
    </row>
    <row r="17" spans="1:11" x14ac:dyDescent="0.2">
      <c r="A17" s="2"/>
      <c r="B17" s="68"/>
      <c r="C17" s="33"/>
      <c r="D17" s="68"/>
      <c r="E17" s="6"/>
      <c r="F17" s="82"/>
      <c r="G17" s="33"/>
      <c r="H17" s="68"/>
      <c r="I17" s="6"/>
      <c r="J17" s="5"/>
      <c r="K17" s="6"/>
    </row>
    <row r="18" spans="1:11" s="43" customFormat="1" x14ac:dyDescent="0.2">
      <c r="A18" s="162" t="s">
        <v>603</v>
      </c>
      <c r="B18" s="71">
        <f>SUM(B7:B17)</f>
        <v>1211</v>
      </c>
      <c r="C18" s="40">
        <f>B18/21983</f>
        <v>5.5088022562889506E-2</v>
      </c>
      <c r="D18" s="71">
        <f>SUM(D7:D17)</f>
        <v>1294</v>
      </c>
      <c r="E18" s="41">
        <f>D18/25321</f>
        <v>5.1103826863078079E-2</v>
      </c>
      <c r="F18" s="77">
        <f>SUM(F7:F17)</f>
        <v>5229</v>
      </c>
      <c r="G18" s="42">
        <f>F18/115003</f>
        <v>4.5468379085762983E-2</v>
      </c>
      <c r="H18" s="71">
        <f>SUM(H7:H17)</f>
        <v>6794</v>
      </c>
      <c r="I18" s="41">
        <f>H18/122849</f>
        <v>5.5303665475502445E-2</v>
      </c>
      <c r="J18" s="37">
        <f>IF(D18=0, "-", IF((B18-D18)/D18&lt;10, (B18-D18)/D18, "&gt;999%"))</f>
        <v>-6.4142194744976816E-2</v>
      </c>
      <c r="K18" s="38">
        <f>IF(H18=0, "-", IF((F18-H18)/H18&lt;10, (F18-H18)/H18, "&gt;999%"))</f>
        <v>-0.23035030909626142</v>
      </c>
    </row>
    <row r="19" spans="1:11" x14ac:dyDescent="0.2">
      <c r="B19" s="83"/>
      <c r="D19" s="83"/>
      <c r="F19" s="83"/>
      <c r="H19" s="83"/>
    </row>
    <row r="20" spans="1:11" s="43" customFormat="1" x14ac:dyDescent="0.2">
      <c r="A20" s="162" t="s">
        <v>603</v>
      </c>
      <c r="B20" s="71">
        <v>1211</v>
      </c>
      <c r="C20" s="40">
        <f>B20/21983</f>
        <v>5.5088022562889506E-2</v>
      </c>
      <c r="D20" s="71">
        <v>1294</v>
      </c>
      <c r="E20" s="41">
        <f>D20/25321</f>
        <v>5.1103826863078079E-2</v>
      </c>
      <c r="F20" s="77">
        <v>5229</v>
      </c>
      <c r="G20" s="42">
        <f>F20/115003</f>
        <v>4.5468379085762983E-2</v>
      </c>
      <c r="H20" s="71">
        <v>6794</v>
      </c>
      <c r="I20" s="41">
        <f>H20/122849</f>
        <v>5.5303665475502445E-2</v>
      </c>
      <c r="J20" s="37">
        <f>IF(D20=0, "-", IF((B20-D20)/D20&lt;10, (B20-D20)/D20, "&gt;999%"))</f>
        <v>-6.4142194744976816E-2</v>
      </c>
      <c r="K20" s="38">
        <f>IF(H20=0, "-", IF((F20-H20)/H20&lt;10, (F20-H20)/H20, "&gt;999%"))</f>
        <v>-0.23035030909626142</v>
      </c>
    </row>
    <row r="21" spans="1:11" x14ac:dyDescent="0.2">
      <c r="B21" s="83"/>
      <c r="D21" s="83"/>
      <c r="F21" s="83"/>
      <c r="H21" s="83"/>
    </row>
    <row r="22" spans="1:11" ht="15.75" x14ac:dyDescent="0.25">
      <c r="A22" s="164" t="s">
        <v>121</v>
      </c>
      <c r="B22" s="196" t="s">
        <v>1</v>
      </c>
      <c r="C22" s="200"/>
      <c r="D22" s="200"/>
      <c r="E22" s="197"/>
      <c r="F22" s="196" t="s">
        <v>14</v>
      </c>
      <c r="G22" s="200"/>
      <c r="H22" s="200"/>
      <c r="I22" s="197"/>
      <c r="J22" s="196" t="s">
        <v>15</v>
      </c>
      <c r="K22" s="197"/>
    </row>
    <row r="23" spans="1:11" x14ac:dyDescent="0.2">
      <c r="A23" s="22"/>
      <c r="B23" s="196">
        <f>VALUE(RIGHT($B$2, 4))</f>
        <v>2022</v>
      </c>
      <c r="C23" s="197"/>
      <c r="D23" s="196">
        <f>B23-1</f>
        <v>2021</v>
      </c>
      <c r="E23" s="204"/>
      <c r="F23" s="196">
        <f>B23</f>
        <v>2022</v>
      </c>
      <c r="G23" s="204"/>
      <c r="H23" s="196">
        <f>D23</f>
        <v>2021</v>
      </c>
      <c r="I23" s="204"/>
      <c r="J23" s="140" t="s">
        <v>4</v>
      </c>
      <c r="K23" s="141" t="s">
        <v>2</v>
      </c>
    </row>
    <row r="24" spans="1:11" x14ac:dyDescent="0.2">
      <c r="A24" s="163" t="s">
        <v>151</v>
      </c>
      <c r="B24" s="61" t="s">
        <v>12</v>
      </c>
      <c r="C24" s="62" t="s">
        <v>13</v>
      </c>
      <c r="D24" s="61" t="s">
        <v>12</v>
      </c>
      <c r="E24" s="63" t="s">
        <v>13</v>
      </c>
      <c r="F24" s="62" t="s">
        <v>12</v>
      </c>
      <c r="G24" s="62" t="s">
        <v>13</v>
      </c>
      <c r="H24" s="61" t="s">
        <v>12</v>
      </c>
      <c r="I24" s="63" t="s">
        <v>13</v>
      </c>
      <c r="J24" s="61"/>
      <c r="K24" s="63"/>
    </row>
    <row r="25" spans="1:11" x14ac:dyDescent="0.2">
      <c r="A25" s="7" t="s">
        <v>347</v>
      </c>
      <c r="B25" s="65">
        <v>3</v>
      </c>
      <c r="C25" s="34">
        <f>IF(B48=0, "-", B25/B48)</f>
        <v>1.3339261894175188E-3</v>
      </c>
      <c r="D25" s="65">
        <v>0</v>
      </c>
      <c r="E25" s="9">
        <f>IF(D48=0, "-", D25/D48)</f>
        <v>0</v>
      </c>
      <c r="F25" s="81">
        <v>10</v>
      </c>
      <c r="G25" s="34">
        <f>IF(F48=0, "-", F25/F48)</f>
        <v>7.6324225309113108E-4</v>
      </c>
      <c r="H25" s="65">
        <v>0</v>
      </c>
      <c r="I25" s="9">
        <f>IF(H48=0, "-", H25/H48)</f>
        <v>0</v>
      </c>
      <c r="J25" s="8" t="str">
        <f t="shared" ref="J25:J46" si="2">IF(D25=0, "-", IF((B25-D25)/D25&lt;10, (B25-D25)/D25, "&gt;999%"))</f>
        <v>-</v>
      </c>
      <c r="K25" s="9" t="str">
        <f t="shared" ref="K25:K46" si="3">IF(H25=0, "-", IF((F25-H25)/H25&lt;10, (F25-H25)/H25, "&gt;999%"))</f>
        <v>-</v>
      </c>
    </row>
    <row r="26" spans="1:11" x14ac:dyDescent="0.2">
      <c r="A26" s="7" t="s">
        <v>348</v>
      </c>
      <c r="B26" s="65">
        <v>0</v>
      </c>
      <c r="C26" s="34">
        <f>IF(B48=0, "-", B26/B48)</f>
        <v>0</v>
      </c>
      <c r="D26" s="65">
        <v>60</v>
      </c>
      <c r="E26" s="9">
        <f>IF(D48=0, "-", D26/D48)</f>
        <v>2.0554984583761562E-2</v>
      </c>
      <c r="F26" s="81">
        <v>2</v>
      </c>
      <c r="G26" s="34">
        <f>IF(F48=0, "-", F26/F48)</f>
        <v>1.5264845061822624E-4</v>
      </c>
      <c r="H26" s="65">
        <v>581</v>
      </c>
      <c r="I26" s="9">
        <f>IF(H48=0, "-", H26/H48)</f>
        <v>3.7231656520346046E-2</v>
      </c>
      <c r="J26" s="8">
        <f t="shared" si="2"/>
        <v>-1</v>
      </c>
      <c r="K26" s="9">
        <f t="shared" si="3"/>
        <v>-0.99655765920826167</v>
      </c>
    </row>
    <row r="27" spans="1:11" x14ac:dyDescent="0.2">
      <c r="A27" s="7" t="s">
        <v>349</v>
      </c>
      <c r="B27" s="65">
        <v>180</v>
      </c>
      <c r="C27" s="34">
        <f>IF(B48=0, "-", B27/B48)</f>
        <v>8.0035571365051128E-2</v>
      </c>
      <c r="D27" s="65">
        <v>157</v>
      </c>
      <c r="E27" s="9">
        <f>IF(D48=0, "-", D27/D48)</f>
        <v>5.3785542994176087E-2</v>
      </c>
      <c r="F27" s="81">
        <v>984</v>
      </c>
      <c r="G27" s="34">
        <f>IF(F48=0, "-", F27/F48)</f>
        <v>7.5103037704167305E-2</v>
      </c>
      <c r="H27" s="65">
        <v>271</v>
      </c>
      <c r="I27" s="9">
        <f>IF(H48=0, "-", H27/H48)</f>
        <v>1.7366228772829222E-2</v>
      </c>
      <c r="J27" s="8">
        <f t="shared" si="2"/>
        <v>0.1464968152866242</v>
      </c>
      <c r="K27" s="9">
        <f t="shared" si="3"/>
        <v>2.6309963099630997</v>
      </c>
    </row>
    <row r="28" spans="1:11" x14ac:dyDescent="0.2">
      <c r="A28" s="7" t="s">
        <v>350</v>
      </c>
      <c r="B28" s="65">
        <v>36</v>
      </c>
      <c r="C28" s="34">
        <f>IF(B48=0, "-", B28/B48)</f>
        <v>1.6007114273010228E-2</v>
      </c>
      <c r="D28" s="65">
        <v>86</v>
      </c>
      <c r="E28" s="9">
        <f>IF(D48=0, "-", D28/D48)</f>
        <v>2.9462144570058239E-2</v>
      </c>
      <c r="F28" s="81">
        <v>415</v>
      </c>
      <c r="G28" s="34">
        <f>IF(F48=0, "-", F28/F48)</f>
        <v>3.1674553503281945E-2</v>
      </c>
      <c r="H28" s="65">
        <v>686</v>
      </c>
      <c r="I28" s="9">
        <f>IF(H48=0, "-", H28/H48)</f>
        <v>4.3960269144504967E-2</v>
      </c>
      <c r="J28" s="8">
        <f t="shared" si="2"/>
        <v>-0.58139534883720934</v>
      </c>
      <c r="K28" s="9">
        <f t="shared" si="3"/>
        <v>-0.39504373177842567</v>
      </c>
    </row>
    <row r="29" spans="1:11" x14ac:dyDescent="0.2">
      <c r="A29" s="7" t="s">
        <v>351</v>
      </c>
      <c r="B29" s="65">
        <v>303</v>
      </c>
      <c r="C29" s="34">
        <f>IF(B48=0, "-", B29/B48)</f>
        <v>0.13472654513116941</v>
      </c>
      <c r="D29" s="65">
        <v>387</v>
      </c>
      <c r="E29" s="9">
        <f>IF(D48=0, "-", D29/D48)</f>
        <v>0.13257965056526208</v>
      </c>
      <c r="F29" s="81">
        <v>1448</v>
      </c>
      <c r="G29" s="34">
        <f>IF(F48=0, "-", F29/F48)</f>
        <v>0.11051747824759579</v>
      </c>
      <c r="H29" s="65">
        <v>2366</v>
      </c>
      <c r="I29" s="9">
        <f>IF(H48=0, "-", H29/H48)</f>
        <v>0.15161807113104775</v>
      </c>
      <c r="J29" s="8">
        <f t="shared" si="2"/>
        <v>-0.21705426356589147</v>
      </c>
      <c r="K29" s="9">
        <f t="shared" si="3"/>
        <v>-0.38799661876584951</v>
      </c>
    </row>
    <row r="30" spans="1:11" x14ac:dyDescent="0.2">
      <c r="A30" s="7" t="s">
        <v>352</v>
      </c>
      <c r="B30" s="65">
        <v>45</v>
      </c>
      <c r="C30" s="34">
        <f>IF(B48=0, "-", B30/B48)</f>
        <v>2.0008892841262782E-2</v>
      </c>
      <c r="D30" s="65">
        <v>15</v>
      </c>
      <c r="E30" s="9">
        <f>IF(D48=0, "-", D30/D48)</f>
        <v>5.1387461459403904E-3</v>
      </c>
      <c r="F30" s="81">
        <v>211</v>
      </c>
      <c r="G30" s="34">
        <f>IF(F48=0, "-", F30/F48)</f>
        <v>1.6104411540222865E-2</v>
      </c>
      <c r="H30" s="65">
        <v>129</v>
      </c>
      <c r="I30" s="9">
        <f>IF(H48=0, "-", H30/H48)</f>
        <v>8.2665812239666771E-3</v>
      </c>
      <c r="J30" s="8">
        <f t="shared" si="2"/>
        <v>2</v>
      </c>
      <c r="K30" s="9">
        <f t="shared" si="3"/>
        <v>0.63565891472868219</v>
      </c>
    </row>
    <row r="31" spans="1:11" x14ac:dyDescent="0.2">
      <c r="A31" s="7" t="s">
        <v>353</v>
      </c>
      <c r="B31" s="65">
        <v>3</v>
      </c>
      <c r="C31" s="34">
        <f>IF(B48=0, "-", B31/B48)</f>
        <v>1.3339261894175188E-3</v>
      </c>
      <c r="D31" s="65">
        <v>22</v>
      </c>
      <c r="E31" s="9">
        <f>IF(D48=0, "-", D31/D48)</f>
        <v>7.5368276807125725E-3</v>
      </c>
      <c r="F31" s="81">
        <v>59</v>
      </c>
      <c r="G31" s="34">
        <f>IF(F48=0, "-", F31/F48)</f>
        <v>4.5031292932376735E-3</v>
      </c>
      <c r="H31" s="65">
        <v>34</v>
      </c>
      <c r="I31" s="9">
        <f>IF(H48=0, "-", H31/H48)</f>
        <v>2.1787888497276516E-3</v>
      </c>
      <c r="J31" s="8">
        <f t="shared" si="2"/>
        <v>-0.86363636363636365</v>
      </c>
      <c r="K31" s="9">
        <f t="shared" si="3"/>
        <v>0.73529411764705888</v>
      </c>
    </row>
    <row r="32" spans="1:11" x14ac:dyDescent="0.2">
      <c r="A32" s="7" t="s">
        <v>354</v>
      </c>
      <c r="B32" s="65">
        <v>249</v>
      </c>
      <c r="C32" s="34">
        <f>IF(B48=0, "-", B32/B48)</f>
        <v>0.11071587372165406</v>
      </c>
      <c r="D32" s="65">
        <v>200</v>
      </c>
      <c r="E32" s="9">
        <f>IF(D48=0, "-", D32/D48)</f>
        <v>6.8516615279205204E-2</v>
      </c>
      <c r="F32" s="81">
        <v>941</v>
      </c>
      <c r="G32" s="34">
        <f>IF(F48=0, "-", F32/F48)</f>
        <v>7.1821096015875441E-2</v>
      </c>
      <c r="H32" s="65">
        <v>1074</v>
      </c>
      <c r="I32" s="9">
        <f>IF(H48=0, "-", H32/H48)</f>
        <v>6.8824094841396982E-2</v>
      </c>
      <c r="J32" s="8">
        <f t="shared" si="2"/>
        <v>0.245</v>
      </c>
      <c r="K32" s="9">
        <f t="shared" si="3"/>
        <v>-0.12383612662942271</v>
      </c>
    </row>
    <row r="33" spans="1:11" x14ac:dyDescent="0.2">
      <c r="A33" s="7" t="s">
        <v>355</v>
      </c>
      <c r="B33" s="65">
        <v>233</v>
      </c>
      <c r="C33" s="34">
        <f>IF(B48=0, "-", B33/B48)</f>
        <v>0.10360160071142729</v>
      </c>
      <c r="D33" s="65">
        <v>367</v>
      </c>
      <c r="E33" s="9">
        <f>IF(D48=0, "-", D33/D48)</f>
        <v>0.12572798903734156</v>
      </c>
      <c r="F33" s="81">
        <v>1840</v>
      </c>
      <c r="G33" s="34">
        <f>IF(F48=0, "-", F33/F48)</f>
        <v>0.14043657456876812</v>
      </c>
      <c r="H33" s="65">
        <v>1620</v>
      </c>
      <c r="I33" s="9">
        <f>IF(H48=0, "-", H33/H48)</f>
        <v>0.10381288048702339</v>
      </c>
      <c r="J33" s="8">
        <f t="shared" si="2"/>
        <v>-0.36512261580381472</v>
      </c>
      <c r="K33" s="9">
        <f t="shared" si="3"/>
        <v>0.13580246913580246</v>
      </c>
    </row>
    <row r="34" spans="1:11" x14ac:dyDescent="0.2">
      <c r="A34" s="7" t="s">
        <v>356</v>
      </c>
      <c r="B34" s="65">
        <v>6</v>
      </c>
      <c r="C34" s="34">
        <f>IF(B48=0, "-", B34/B48)</f>
        <v>2.6678523788350376E-3</v>
      </c>
      <c r="D34" s="65">
        <v>36</v>
      </c>
      <c r="E34" s="9">
        <f>IF(D48=0, "-", D34/D48)</f>
        <v>1.2332990750256937E-2</v>
      </c>
      <c r="F34" s="81">
        <v>48</v>
      </c>
      <c r="G34" s="34">
        <f>IF(F48=0, "-", F34/F48)</f>
        <v>3.6635628148374293E-3</v>
      </c>
      <c r="H34" s="65">
        <v>95</v>
      </c>
      <c r="I34" s="9">
        <f>IF(H48=0, "-", H34/H48)</f>
        <v>6.0877923742390259E-3</v>
      </c>
      <c r="J34" s="8">
        <f t="shared" si="2"/>
        <v>-0.83333333333333337</v>
      </c>
      <c r="K34" s="9">
        <f t="shared" si="3"/>
        <v>-0.49473684210526314</v>
      </c>
    </row>
    <row r="35" spans="1:11" x14ac:dyDescent="0.2">
      <c r="A35" s="7" t="s">
        <v>357</v>
      </c>
      <c r="B35" s="65">
        <v>363</v>
      </c>
      <c r="C35" s="34">
        <f>IF(B48=0, "-", B35/B48)</f>
        <v>0.16140506891951978</v>
      </c>
      <c r="D35" s="65">
        <v>632</v>
      </c>
      <c r="E35" s="9">
        <f>IF(D48=0, "-", D35/D48)</f>
        <v>0.21651250428228846</v>
      </c>
      <c r="F35" s="81">
        <v>2633</v>
      </c>
      <c r="G35" s="34">
        <f>IF(F48=0, "-", F35/F48)</f>
        <v>0.20096168523889482</v>
      </c>
      <c r="H35" s="65">
        <v>2291</v>
      </c>
      <c r="I35" s="9">
        <f>IF(H48=0, "-", H35/H48)</f>
        <v>0.14681191925664852</v>
      </c>
      <c r="J35" s="8">
        <f t="shared" si="2"/>
        <v>-0.42563291139240506</v>
      </c>
      <c r="K35" s="9">
        <f t="shared" si="3"/>
        <v>0.14927979048450457</v>
      </c>
    </row>
    <row r="36" spans="1:11" x14ac:dyDescent="0.2">
      <c r="A36" s="7" t="s">
        <v>358</v>
      </c>
      <c r="B36" s="65">
        <v>353</v>
      </c>
      <c r="C36" s="34">
        <f>IF(B48=0, "-", B36/B48)</f>
        <v>0.15695864828812806</v>
      </c>
      <c r="D36" s="65">
        <v>95</v>
      </c>
      <c r="E36" s="9">
        <f>IF(D48=0, "-", D36/D48)</f>
        <v>3.2545392257622471E-2</v>
      </c>
      <c r="F36" s="81">
        <v>1342</v>
      </c>
      <c r="G36" s="34">
        <f>IF(F48=0, "-", F36/F48)</f>
        <v>0.10242711036482979</v>
      </c>
      <c r="H36" s="65">
        <v>1619</v>
      </c>
      <c r="I36" s="9">
        <f>IF(H48=0, "-", H36/H48)</f>
        <v>0.1037487984620314</v>
      </c>
      <c r="J36" s="8">
        <f t="shared" si="2"/>
        <v>2.7157894736842105</v>
      </c>
      <c r="K36" s="9">
        <f t="shared" si="3"/>
        <v>-0.17109326744904263</v>
      </c>
    </row>
    <row r="37" spans="1:11" x14ac:dyDescent="0.2">
      <c r="A37" s="7" t="s">
        <v>359</v>
      </c>
      <c r="B37" s="65">
        <v>84</v>
      </c>
      <c r="C37" s="34">
        <f>IF(B48=0, "-", B37/B48)</f>
        <v>3.7349933303690526E-2</v>
      </c>
      <c r="D37" s="65">
        <v>53</v>
      </c>
      <c r="E37" s="9">
        <f>IF(D48=0, "-", D37/D48)</f>
        <v>1.8156903048989381E-2</v>
      </c>
      <c r="F37" s="81">
        <v>758</v>
      </c>
      <c r="G37" s="34">
        <f>IF(F48=0, "-", F37/F48)</f>
        <v>5.785376278430774E-2</v>
      </c>
      <c r="H37" s="65">
        <v>814</v>
      </c>
      <c r="I37" s="9">
        <f>IF(H48=0, "-", H37/H48)</f>
        <v>5.2162768343479653E-2</v>
      </c>
      <c r="J37" s="8">
        <f t="shared" si="2"/>
        <v>0.58490566037735847</v>
      </c>
      <c r="K37" s="9">
        <f t="shared" si="3"/>
        <v>-6.8796068796068796E-2</v>
      </c>
    </row>
    <row r="38" spans="1:11" x14ac:dyDescent="0.2">
      <c r="A38" s="7" t="s">
        <v>360</v>
      </c>
      <c r="B38" s="65">
        <v>0</v>
      </c>
      <c r="C38" s="34">
        <f>IF(B48=0, "-", B38/B48)</f>
        <v>0</v>
      </c>
      <c r="D38" s="65">
        <v>141</v>
      </c>
      <c r="E38" s="9">
        <f>IF(D48=0, "-", D38/D48)</f>
        <v>4.8304213771839674E-2</v>
      </c>
      <c r="F38" s="81">
        <v>2</v>
      </c>
      <c r="G38" s="34">
        <f>IF(F48=0, "-", F38/F48)</f>
        <v>1.5264845061822624E-4</v>
      </c>
      <c r="H38" s="65">
        <v>958</v>
      </c>
      <c r="I38" s="9">
        <f>IF(H48=0, "-", H38/H48)</f>
        <v>6.1390579942326176E-2</v>
      </c>
      <c r="J38" s="8">
        <f t="shared" si="2"/>
        <v>-1</v>
      </c>
      <c r="K38" s="9">
        <f t="shared" si="3"/>
        <v>-0.9979123173277662</v>
      </c>
    </row>
    <row r="39" spans="1:11" x14ac:dyDescent="0.2">
      <c r="A39" s="7" t="s">
        <v>361</v>
      </c>
      <c r="B39" s="65">
        <v>6</v>
      </c>
      <c r="C39" s="34">
        <f>IF(B48=0, "-", B39/B48)</f>
        <v>2.6678523788350376E-3</v>
      </c>
      <c r="D39" s="65">
        <v>4</v>
      </c>
      <c r="E39" s="9">
        <f>IF(D48=0, "-", D39/D48)</f>
        <v>1.3703323055841042E-3</v>
      </c>
      <c r="F39" s="81">
        <v>35</v>
      </c>
      <c r="G39" s="34">
        <f>IF(F48=0, "-", F39/F48)</f>
        <v>2.6713478858189591E-3</v>
      </c>
      <c r="H39" s="65">
        <v>34</v>
      </c>
      <c r="I39" s="9">
        <f>IF(H48=0, "-", H39/H48)</f>
        <v>2.1787888497276516E-3</v>
      </c>
      <c r="J39" s="8">
        <f t="shared" si="2"/>
        <v>0.5</v>
      </c>
      <c r="K39" s="9">
        <f t="shared" si="3"/>
        <v>2.9411764705882353E-2</v>
      </c>
    </row>
    <row r="40" spans="1:11" x14ac:dyDescent="0.2">
      <c r="A40" s="7" t="s">
        <v>362</v>
      </c>
      <c r="B40" s="65">
        <v>29</v>
      </c>
      <c r="C40" s="34">
        <f>IF(B48=0, "-", B40/B48)</f>
        <v>1.2894619831036016E-2</v>
      </c>
      <c r="D40" s="65">
        <v>0</v>
      </c>
      <c r="E40" s="9">
        <f>IF(D48=0, "-", D40/D48)</f>
        <v>0</v>
      </c>
      <c r="F40" s="81">
        <v>163</v>
      </c>
      <c r="G40" s="34">
        <f>IF(F48=0, "-", F40/F48)</f>
        <v>1.2440848725385437E-2</v>
      </c>
      <c r="H40" s="65">
        <v>0</v>
      </c>
      <c r="I40" s="9">
        <f>IF(H48=0, "-", H40/H48)</f>
        <v>0</v>
      </c>
      <c r="J40" s="8" t="str">
        <f t="shared" si="2"/>
        <v>-</v>
      </c>
      <c r="K40" s="9" t="str">
        <f t="shared" si="3"/>
        <v>-</v>
      </c>
    </row>
    <row r="41" spans="1:11" x14ac:dyDescent="0.2">
      <c r="A41" s="7" t="s">
        <v>363</v>
      </c>
      <c r="B41" s="65">
        <v>25</v>
      </c>
      <c r="C41" s="34">
        <f>IF(B48=0, "-", B41/B48)</f>
        <v>1.1116051578479324E-2</v>
      </c>
      <c r="D41" s="65">
        <v>25</v>
      </c>
      <c r="E41" s="9">
        <f>IF(D48=0, "-", D41/D48)</f>
        <v>8.5645769099006504E-3</v>
      </c>
      <c r="F41" s="81">
        <v>118</v>
      </c>
      <c r="G41" s="34">
        <f>IF(F48=0, "-", F41/F48)</f>
        <v>9.0062585864753471E-3</v>
      </c>
      <c r="H41" s="65">
        <v>209</v>
      </c>
      <c r="I41" s="9">
        <f>IF(H48=0, "-", H41/H48)</f>
        <v>1.3393143223325858E-2</v>
      </c>
      <c r="J41" s="8">
        <f t="shared" si="2"/>
        <v>0</v>
      </c>
      <c r="K41" s="9">
        <f t="shared" si="3"/>
        <v>-0.4354066985645933</v>
      </c>
    </row>
    <row r="42" spans="1:11" x14ac:dyDescent="0.2">
      <c r="A42" s="7" t="s">
        <v>364</v>
      </c>
      <c r="B42" s="65">
        <v>151</v>
      </c>
      <c r="C42" s="34">
        <f>IF(B48=0, "-", B42/B48)</f>
        <v>6.7140951534015114E-2</v>
      </c>
      <c r="D42" s="65">
        <v>254</v>
      </c>
      <c r="E42" s="9">
        <f>IF(D48=0, "-", D42/D48)</f>
        <v>8.7016101404590609E-2</v>
      </c>
      <c r="F42" s="81">
        <v>743</v>
      </c>
      <c r="G42" s="34">
        <f>IF(F48=0, "-", F42/F48)</f>
        <v>5.670889940467104E-2</v>
      </c>
      <c r="H42" s="65">
        <v>947</v>
      </c>
      <c r="I42" s="9">
        <f>IF(H48=0, "-", H42/H48)</f>
        <v>6.0685677667414291E-2</v>
      </c>
      <c r="J42" s="8">
        <f t="shared" si="2"/>
        <v>-0.40551181102362205</v>
      </c>
      <c r="K42" s="9">
        <f t="shared" si="3"/>
        <v>-0.21541710665258712</v>
      </c>
    </row>
    <row r="43" spans="1:11" x14ac:dyDescent="0.2">
      <c r="A43" s="7" t="s">
        <v>365</v>
      </c>
      <c r="B43" s="65">
        <v>0</v>
      </c>
      <c r="C43" s="34">
        <f>IF(B48=0, "-", B43/B48)</f>
        <v>0</v>
      </c>
      <c r="D43" s="65">
        <v>2</v>
      </c>
      <c r="E43" s="9">
        <f>IF(D48=0, "-", D43/D48)</f>
        <v>6.8516615279205209E-4</v>
      </c>
      <c r="F43" s="81">
        <v>13</v>
      </c>
      <c r="G43" s="34">
        <f>IF(F48=0, "-", F43/F48)</f>
        <v>9.9221492901847039E-4</v>
      </c>
      <c r="H43" s="65">
        <v>10</v>
      </c>
      <c r="I43" s="9">
        <f>IF(H48=0, "-", H43/H48)</f>
        <v>6.4082024991989745E-4</v>
      </c>
      <c r="J43" s="8">
        <f t="shared" si="2"/>
        <v>-1</v>
      </c>
      <c r="K43" s="9">
        <f t="shared" si="3"/>
        <v>0.3</v>
      </c>
    </row>
    <row r="44" spans="1:11" x14ac:dyDescent="0.2">
      <c r="A44" s="7" t="s">
        <v>366</v>
      </c>
      <c r="B44" s="65">
        <v>25</v>
      </c>
      <c r="C44" s="34">
        <f>IF(B48=0, "-", B44/B48)</f>
        <v>1.1116051578479324E-2</v>
      </c>
      <c r="D44" s="65">
        <v>107</v>
      </c>
      <c r="E44" s="9">
        <f>IF(D48=0, "-", D44/D48)</f>
        <v>3.6656389174374783E-2</v>
      </c>
      <c r="F44" s="81">
        <v>162</v>
      </c>
      <c r="G44" s="34">
        <f>IF(F48=0, "-", F44/F48)</f>
        <v>1.2364524500076324E-2</v>
      </c>
      <c r="H44" s="65">
        <v>397</v>
      </c>
      <c r="I44" s="9">
        <f>IF(H48=0, "-", H44/H48)</f>
        <v>2.5440563921819929E-2</v>
      </c>
      <c r="J44" s="8">
        <f t="shared" si="2"/>
        <v>-0.76635514018691586</v>
      </c>
      <c r="K44" s="9">
        <f t="shared" si="3"/>
        <v>-0.59193954659949621</v>
      </c>
    </row>
    <row r="45" spans="1:11" x14ac:dyDescent="0.2">
      <c r="A45" s="7" t="s">
        <v>367</v>
      </c>
      <c r="B45" s="65">
        <v>150</v>
      </c>
      <c r="C45" s="34">
        <f>IF(B48=0, "-", B45/B48)</f>
        <v>6.6696309470875945E-2</v>
      </c>
      <c r="D45" s="65">
        <v>126</v>
      </c>
      <c r="E45" s="9">
        <f>IF(D48=0, "-", D45/D48)</f>
        <v>4.3165467625899283E-2</v>
      </c>
      <c r="F45" s="81">
        <v>933</v>
      </c>
      <c r="G45" s="34">
        <f>IF(F48=0, "-", F45/F48)</f>
        <v>7.1210502213402541E-2</v>
      </c>
      <c r="H45" s="65">
        <v>1033</v>
      </c>
      <c r="I45" s="9">
        <f>IF(H48=0, "-", H45/H48)</f>
        <v>6.6196731816725404E-2</v>
      </c>
      <c r="J45" s="8">
        <f t="shared" si="2"/>
        <v>0.19047619047619047</v>
      </c>
      <c r="K45" s="9">
        <f t="shared" si="3"/>
        <v>-9.6805421103581799E-2</v>
      </c>
    </row>
    <row r="46" spans="1:11" x14ac:dyDescent="0.2">
      <c r="A46" s="7" t="s">
        <v>368</v>
      </c>
      <c r="B46" s="65">
        <v>5</v>
      </c>
      <c r="C46" s="34">
        <f>IF(B48=0, "-", B46/B48)</f>
        <v>2.2232103156958646E-3</v>
      </c>
      <c r="D46" s="65">
        <v>150</v>
      </c>
      <c r="E46" s="9">
        <f>IF(D48=0, "-", D46/D48)</f>
        <v>5.1387461459403906E-2</v>
      </c>
      <c r="F46" s="81">
        <v>242</v>
      </c>
      <c r="G46" s="34">
        <f>IF(F48=0, "-", F46/F48)</f>
        <v>1.8470462524805373E-2</v>
      </c>
      <c r="H46" s="65">
        <v>437</v>
      </c>
      <c r="I46" s="9">
        <f>IF(H48=0, "-", H46/H48)</f>
        <v>2.8003844921499519E-2</v>
      </c>
      <c r="J46" s="8">
        <f t="shared" si="2"/>
        <v>-0.96666666666666667</v>
      </c>
      <c r="K46" s="9">
        <f t="shared" si="3"/>
        <v>-0.44622425629290619</v>
      </c>
    </row>
    <row r="47" spans="1:11" x14ac:dyDescent="0.2">
      <c r="A47" s="2"/>
      <c r="B47" s="68"/>
      <c r="C47" s="33"/>
      <c r="D47" s="68"/>
      <c r="E47" s="6"/>
      <c r="F47" s="82"/>
      <c r="G47" s="33"/>
      <c r="H47" s="68"/>
      <c r="I47" s="6"/>
      <c r="J47" s="5"/>
      <c r="K47" s="6"/>
    </row>
    <row r="48" spans="1:11" s="43" customFormat="1" x14ac:dyDescent="0.2">
      <c r="A48" s="162" t="s">
        <v>602</v>
      </c>
      <c r="B48" s="71">
        <f>SUM(B25:B47)</f>
        <v>2249</v>
      </c>
      <c r="C48" s="40">
        <f>B48/21983</f>
        <v>0.1023063276167948</v>
      </c>
      <c r="D48" s="71">
        <f>SUM(D25:D47)</f>
        <v>2919</v>
      </c>
      <c r="E48" s="41">
        <f>D48/25321</f>
        <v>0.11527980727459421</v>
      </c>
      <c r="F48" s="77">
        <f>SUM(F25:F47)</f>
        <v>13102</v>
      </c>
      <c r="G48" s="42">
        <f>F48/115003</f>
        <v>0.113927462761841</v>
      </c>
      <c r="H48" s="71">
        <f>SUM(H25:H47)</f>
        <v>15605</v>
      </c>
      <c r="I48" s="41">
        <f>H48/122849</f>
        <v>0.1270258610163697</v>
      </c>
      <c r="J48" s="37">
        <f>IF(D48=0, "-", IF((B48-D48)/D48&lt;10, (B48-D48)/D48, "&gt;999%"))</f>
        <v>-0.22953066118533744</v>
      </c>
      <c r="K48" s="38">
        <f>IF(H48=0, "-", IF((F48-H48)/H48&lt;10, (F48-H48)/H48, "&gt;999%"))</f>
        <v>-0.16039730855495032</v>
      </c>
    </row>
    <row r="49" spans="1:11" x14ac:dyDescent="0.2">
      <c r="B49" s="83"/>
      <c r="D49" s="83"/>
      <c r="F49" s="83"/>
      <c r="H49" s="83"/>
    </row>
    <row r="50" spans="1:11" x14ac:dyDescent="0.2">
      <c r="A50" s="163" t="s">
        <v>152</v>
      </c>
      <c r="B50" s="61" t="s">
        <v>12</v>
      </c>
      <c r="C50" s="62" t="s">
        <v>13</v>
      </c>
      <c r="D50" s="61" t="s">
        <v>12</v>
      </c>
      <c r="E50" s="63" t="s">
        <v>13</v>
      </c>
      <c r="F50" s="62" t="s">
        <v>12</v>
      </c>
      <c r="G50" s="62" t="s">
        <v>13</v>
      </c>
      <c r="H50" s="61" t="s">
        <v>12</v>
      </c>
      <c r="I50" s="63" t="s">
        <v>13</v>
      </c>
      <c r="J50" s="61"/>
      <c r="K50" s="63"/>
    </row>
    <row r="51" spans="1:11" x14ac:dyDescent="0.2">
      <c r="A51" s="7" t="s">
        <v>369</v>
      </c>
      <c r="B51" s="65">
        <v>29</v>
      </c>
      <c r="C51" s="34">
        <f>IF(B62=0, "-", B51/B62)</f>
        <v>7.3232323232323232E-2</v>
      </c>
      <c r="D51" s="65">
        <v>51</v>
      </c>
      <c r="E51" s="9">
        <f>IF(D62=0, "-", D51/D62)</f>
        <v>0.11697247706422019</v>
      </c>
      <c r="F51" s="81">
        <v>62</v>
      </c>
      <c r="G51" s="34">
        <f>IF(F62=0, "-", F51/F62)</f>
        <v>3.5448827901658091E-2</v>
      </c>
      <c r="H51" s="65">
        <v>151</v>
      </c>
      <c r="I51" s="9">
        <f>IF(H62=0, "-", H51/H62)</f>
        <v>7.2007629947544116E-2</v>
      </c>
      <c r="J51" s="8">
        <f t="shared" ref="J51:J60" si="4">IF(D51=0, "-", IF((B51-D51)/D51&lt;10, (B51-D51)/D51, "&gt;999%"))</f>
        <v>-0.43137254901960786</v>
      </c>
      <c r="K51" s="9">
        <f t="shared" ref="K51:K60" si="5">IF(H51=0, "-", IF((F51-H51)/H51&lt;10, (F51-H51)/H51, "&gt;999%"))</f>
        <v>-0.58940397350993379</v>
      </c>
    </row>
    <row r="52" spans="1:11" x14ac:dyDescent="0.2">
      <c r="A52" s="7" t="s">
        <v>370</v>
      </c>
      <c r="B52" s="65">
        <v>99</v>
      </c>
      <c r="C52" s="34">
        <f>IF(B62=0, "-", B52/B62)</f>
        <v>0.25</v>
      </c>
      <c r="D52" s="65">
        <v>57</v>
      </c>
      <c r="E52" s="9">
        <f>IF(D62=0, "-", D52/D62)</f>
        <v>0.13073394495412843</v>
      </c>
      <c r="F52" s="81">
        <v>332</v>
      </c>
      <c r="G52" s="34">
        <f>IF(F62=0, "-", F52/F62)</f>
        <v>0.18982275586049172</v>
      </c>
      <c r="H52" s="65">
        <v>524</v>
      </c>
      <c r="I52" s="9">
        <f>IF(H62=0, "-", H52/H62)</f>
        <v>0.24988078206962328</v>
      </c>
      <c r="J52" s="8">
        <f t="shared" si="4"/>
        <v>0.73684210526315785</v>
      </c>
      <c r="K52" s="9">
        <f t="shared" si="5"/>
        <v>-0.36641221374045801</v>
      </c>
    </row>
    <row r="53" spans="1:11" x14ac:dyDescent="0.2">
      <c r="A53" s="7" t="s">
        <v>371</v>
      </c>
      <c r="B53" s="65">
        <v>52</v>
      </c>
      <c r="C53" s="34">
        <f>IF(B62=0, "-", B53/B62)</f>
        <v>0.13131313131313133</v>
      </c>
      <c r="D53" s="65">
        <v>59</v>
      </c>
      <c r="E53" s="9">
        <f>IF(D62=0, "-", D53/D62)</f>
        <v>0.13532110091743119</v>
      </c>
      <c r="F53" s="81">
        <v>226</v>
      </c>
      <c r="G53" s="34">
        <f>IF(F62=0, "-", F53/F62)</f>
        <v>0.12921669525443111</v>
      </c>
      <c r="H53" s="65">
        <v>300</v>
      </c>
      <c r="I53" s="9">
        <f>IF(H62=0, "-", H53/H62)</f>
        <v>0.14306151645207441</v>
      </c>
      <c r="J53" s="8">
        <f t="shared" si="4"/>
        <v>-0.11864406779661017</v>
      </c>
      <c r="K53" s="9">
        <f t="shared" si="5"/>
        <v>-0.24666666666666667</v>
      </c>
    </row>
    <row r="54" spans="1:11" x14ac:dyDescent="0.2">
      <c r="A54" s="7" t="s">
        <v>372</v>
      </c>
      <c r="B54" s="65">
        <v>5</v>
      </c>
      <c r="C54" s="34">
        <f>IF(B62=0, "-", B54/B62)</f>
        <v>1.2626262626262626E-2</v>
      </c>
      <c r="D54" s="65">
        <v>7</v>
      </c>
      <c r="E54" s="9">
        <f>IF(D62=0, "-", D54/D62)</f>
        <v>1.6055045871559634E-2</v>
      </c>
      <c r="F54" s="81">
        <v>37</v>
      </c>
      <c r="G54" s="34">
        <f>IF(F62=0, "-", F54/F62)</f>
        <v>2.1154945683247571E-2</v>
      </c>
      <c r="H54" s="65">
        <v>48</v>
      </c>
      <c r="I54" s="9">
        <f>IF(H62=0, "-", H54/H62)</f>
        <v>2.2889842632331903E-2</v>
      </c>
      <c r="J54" s="8">
        <f t="shared" si="4"/>
        <v>-0.2857142857142857</v>
      </c>
      <c r="K54" s="9">
        <f t="shared" si="5"/>
        <v>-0.22916666666666666</v>
      </c>
    </row>
    <row r="55" spans="1:11" x14ac:dyDescent="0.2">
      <c r="A55" s="7" t="s">
        <v>373</v>
      </c>
      <c r="B55" s="65">
        <v>3</v>
      </c>
      <c r="C55" s="34">
        <f>IF(B62=0, "-", B55/B62)</f>
        <v>7.575757575757576E-3</v>
      </c>
      <c r="D55" s="65">
        <v>26</v>
      </c>
      <c r="E55" s="9">
        <f>IF(D62=0, "-", D55/D62)</f>
        <v>5.9633027522935783E-2</v>
      </c>
      <c r="F55" s="81">
        <v>27</v>
      </c>
      <c r="G55" s="34">
        <f>IF(F62=0, "-", F55/F62)</f>
        <v>1.5437392795883362E-2</v>
      </c>
      <c r="H55" s="65">
        <v>71</v>
      </c>
      <c r="I55" s="9">
        <f>IF(H62=0, "-", H55/H62)</f>
        <v>3.385789222699094E-2</v>
      </c>
      <c r="J55" s="8">
        <f t="shared" si="4"/>
        <v>-0.88461538461538458</v>
      </c>
      <c r="K55" s="9">
        <f t="shared" si="5"/>
        <v>-0.61971830985915488</v>
      </c>
    </row>
    <row r="56" spans="1:11" x14ac:dyDescent="0.2">
      <c r="A56" s="7" t="s">
        <v>374</v>
      </c>
      <c r="B56" s="65">
        <v>22</v>
      </c>
      <c r="C56" s="34">
        <f>IF(B62=0, "-", B56/B62)</f>
        <v>5.5555555555555552E-2</v>
      </c>
      <c r="D56" s="65">
        <v>36</v>
      </c>
      <c r="E56" s="9">
        <f>IF(D62=0, "-", D56/D62)</f>
        <v>8.2568807339449546E-2</v>
      </c>
      <c r="F56" s="81">
        <v>108</v>
      </c>
      <c r="G56" s="34">
        <f>IF(F62=0, "-", F56/F62)</f>
        <v>6.1749571183533448E-2</v>
      </c>
      <c r="H56" s="65">
        <v>176</v>
      </c>
      <c r="I56" s="9">
        <f>IF(H62=0, "-", H56/H62)</f>
        <v>8.3929422985216981E-2</v>
      </c>
      <c r="J56" s="8">
        <f t="shared" si="4"/>
        <v>-0.3888888888888889</v>
      </c>
      <c r="K56" s="9">
        <f t="shared" si="5"/>
        <v>-0.38636363636363635</v>
      </c>
    </row>
    <row r="57" spans="1:11" x14ac:dyDescent="0.2">
      <c r="A57" s="7" t="s">
        <v>375</v>
      </c>
      <c r="B57" s="65">
        <v>9</v>
      </c>
      <c r="C57" s="34">
        <f>IF(B62=0, "-", B57/B62)</f>
        <v>2.2727272727272728E-2</v>
      </c>
      <c r="D57" s="65">
        <v>9</v>
      </c>
      <c r="E57" s="9">
        <f>IF(D62=0, "-", D57/D62)</f>
        <v>2.0642201834862386E-2</v>
      </c>
      <c r="F57" s="81">
        <v>94</v>
      </c>
      <c r="G57" s="34">
        <f>IF(F62=0, "-", F57/F62)</f>
        <v>5.3744997141223556E-2</v>
      </c>
      <c r="H57" s="65">
        <v>17</v>
      </c>
      <c r="I57" s="9">
        <f>IF(H62=0, "-", H57/H62)</f>
        <v>8.1068192656175483E-3</v>
      </c>
      <c r="J57" s="8">
        <f t="shared" si="4"/>
        <v>0</v>
      </c>
      <c r="K57" s="9">
        <f t="shared" si="5"/>
        <v>4.5294117647058822</v>
      </c>
    </row>
    <row r="58" spans="1:11" x14ac:dyDescent="0.2">
      <c r="A58" s="7" t="s">
        <v>376</v>
      </c>
      <c r="B58" s="65">
        <v>93</v>
      </c>
      <c r="C58" s="34">
        <f>IF(B62=0, "-", B58/B62)</f>
        <v>0.23484848484848486</v>
      </c>
      <c r="D58" s="65">
        <v>68</v>
      </c>
      <c r="E58" s="9">
        <f>IF(D62=0, "-", D58/D62)</f>
        <v>0.15596330275229359</v>
      </c>
      <c r="F58" s="81">
        <v>295</v>
      </c>
      <c r="G58" s="34">
        <f>IF(F62=0, "-", F58/F62)</f>
        <v>0.16866781017724414</v>
      </c>
      <c r="H58" s="65">
        <v>237</v>
      </c>
      <c r="I58" s="9">
        <f>IF(H62=0, "-", H58/H62)</f>
        <v>0.11301859799713877</v>
      </c>
      <c r="J58" s="8">
        <f t="shared" si="4"/>
        <v>0.36764705882352944</v>
      </c>
      <c r="K58" s="9">
        <f t="shared" si="5"/>
        <v>0.24472573839662448</v>
      </c>
    </row>
    <row r="59" spans="1:11" x14ac:dyDescent="0.2">
      <c r="A59" s="7" t="s">
        <v>377</v>
      </c>
      <c r="B59" s="65">
        <v>26</v>
      </c>
      <c r="C59" s="34">
        <f>IF(B62=0, "-", B59/B62)</f>
        <v>6.5656565656565663E-2</v>
      </c>
      <c r="D59" s="65">
        <v>41</v>
      </c>
      <c r="E59" s="9">
        <f>IF(D62=0, "-", D59/D62)</f>
        <v>9.4036697247706427E-2</v>
      </c>
      <c r="F59" s="81">
        <v>130</v>
      </c>
      <c r="G59" s="34">
        <f>IF(F62=0, "-", F59/F62)</f>
        <v>7.432818753573471E-2</v>
      </c>
      <c r="H59" s="65">
        <v>204</v>
      </c>
      <c r="I59" s="9">
        <f>IF(H62=0, "-", H59/H62)</f>
        <v>9.7281831187410586E-2</v>
      </c>
      <c r="J59" s="8">
        <f t="shared" si="4"/>
        <v>-0.36585365853658536</v>
      </c>
      <c r="K59" s="9">
        <f t="shared" si="5"/>
        <v>-0.36274509803921567</v>
      </c>
    </row>
    <row r="60" spans="1:11" x14ac:dyDescent="0.2">
      <c r="A60" s="7" t="s">
        <v>378</v>
      </c>
      <c r="B60" s="65">
        <v>58</v>
      </c>
      <c r="C60" s="34">
        <f>IF(B62=0, "-", B60/B62)</f>
        <v>0.14646464646464646</v>
      </c>
      <c r="D60" s="65">
        <v>82</v>
      </c>
      <c r="E60" s="9">
        <f>IF(D62=0, "-", D60/D62)</f>
        <v>0.18807339449541285</v>
      </c>
      <c r="F60" s="81">
        <v>438</v>
      </c>
      <c r="G60" s="34">
        <f>IF(F62=0, "-", F60/F62)</f>
        <v>0.2504288164665523</v>
      </c>
      <c r="H60" s="65">
        <v>369</v>
      </c>
      <c r="I60" s="9">
        <f>IF(H62=0, "-", H60/H62)</f>
        <v>0.17596566523605151</v>
      </c>
      <c r="J60" s="8">
        <f t="shared" si="4"/>
        <v>-0.29268292682926828</v>
      </c>
      <c r="K60" s="9">
        <f t="shared" si="5"/>
        <v>0.18699186991869918</v>
      </c>
    </row>
    <row r="61" spans="1:11" x14ac:dyDescent="0.2">
      <c r="A61" s="2"/>
      <c r="B61" s="68"/>
      <c r="C61" s="33"/>
      <c r="D61" s="68"/>
      <c r="E61" s="6"/>
      <c r="F61" s="82"/>
      <c r="G61" s="33"/>
      <c r="H61" s="68"/>
      <c r="I61" s="6"/>
      <c r="J61" s="5"/>
      <c r="K61" s="6"/>
    </row>
    <row r="62" spans="1:11" s="43" customFormat="1" x14ac:dyDescent="0.2">
      <c r="A62" s="162" t="s">
        <v>601</v>
      </c>
      <c r="B62" s="71">
        <f>SUM(B51:B61)</f>
        <v>396</v>
      </c>
      <c r="C62" s="40">
        <f>B62/21983</f>
        <v>1.8013919847154621E-2</v>
      </c>
      <c r="D62" s="71">
        <f>SUM(D51:D61)</f>
        <v>436</v>
      </c>
      <c r="E62" s="41">
        <f>D62/25321</f>
        <v>1.7218909205797561E-2</v>
      </c>
      <c r="F62" s="77">
        <f>SUM(F51:F61)</f>
        <v>1749</v>
      </c>
      <c r="G62" s="42">
        <f>F62/115003</f>
        <v>1.5208298913941376E-2</v>
      </c>
      <c r="H62" s="71">
        <f>SUM(H51:H61)</f>
        <v>2097</v>
      </c>
      <c r="I62" s="41">
        <f>H62/122849</f>
        <v>1.7069736017387198E-2</v>
      </c>
      <c r="J62" s="37">
        <f>IF(D62=0, "-", IF((B62-D62)/D62&lt;10, (B62-D62)/D62, "&gt;999%"))</f>
        <v>-9.1743119266055051E-2</v>
      </c>
      <c r="K62" s="38">
        <f>IF(H62=0, "-", IF((F62-H62)/H62&lt;10, (F62-H62)/H62, "&gt;999%"))</f>
        <v>-0.16595135908440631</v>
      </c>
    </row>
    <row r="63" spans="1:11" x14ac:dyDescent="0.2">
      <c r="B63" s="83"/>
      <c r="D63" s="83"/>
      <c r="F63" s="83"/>
      <c r="H63" s="83"/>
    </row>
    <row r="64" spans="1:11" s="43" customFormat="1" x14ac:dyDescent="0.2">
      <c r="A64" s="162" t="s">
        <v>600</v>
      </c>
      <c r="B64" s="71">
        <v>2645</v>
      </c>
      <c r="C64" s="40">
        <f>B64/21983</f>
        <v>0.12032024746394941</v>
      </c>
      <c r="D64" s="71">
        <v>3355</v>
      </c>
      <c r="E64" s="41">
        <f>D64/25321</f>
        <v>0.13249871648039177</v>
      </c>
      <c r="F64" s="77">
        <v>14851</v>
      </c>
      <c r="G64" s="42">
        <f>F64/115003</f>
        <v>0.12913576167578236</v>
      </c>
      <c r="H64" s="71">
        <v>17702</v>
      </c>
      <c r="I64" s="41">
        <f>H64/122849</f>
        <v>0.14409559703375688</v>
      </c>
      <c r="J64" s="37">
        <f>IF(D64=0, "-", IF((B64-D64)/D64&lt;10, (B64-D64)/D64, "&gt;999%"))</f>
        <v>-0.21162444113263784</v>
      </c>
      <c r="K64" s="38">
        <f>IF(H64=0, "-", IF((F64-H64)/H64&lt;10, (F64-H64)/H64, "&gt;999%"))</f>
        <v>-0.16105524799457688</v>
      </c>
    </row>
    <row r="65" spans="1:11" x14ac:dyDescent="0.2">
      <c r="B65" s="83"/>
      <c r="D65" s="83"/>
      <c r="F65" s="83"/>
      <c r="H65" s="83"/>
    </row>
    <row r="66" spans="1:11" ht="15.75" x14ac:dyDescent="0.25">
      <c r="A66" s="164" t="s">
        <v>122</v>
      </c>
      <c r="B66" s="196" t="s">
        <v>1</v>
      </c>
      <c r="C66" s="200"/>
      <c r="D66" s="200"/>
      <c r="E66" s="197"/>
      <c r="F66" s="196" t="s">
        <v>14</v>
      </c>
      <c r="G66" s="200"/>
      <c r="H66" s="200"/>
      <c r="I66" s="197"/>
      <c r="J66" s="196" t="s">
        <v>15</v>
      </c>
      <c r="K66" s="197"/>
    </row>
    <row r="67" spans="1:11" x14ac:dyDescent="0.2">
      <c r="A67" s="22"/>
      <c r="B67" s="196">
        <f>VALUE(RIGHT($B$2, 4))</f>
        <v>2022</v>
      </c>
      <c r="C67" s="197"/>
      <c r="D67" s="196">
        <f>B67-1</f>
        <v>2021</v>
      </c>
      <c r="E67" s="204"/>
      <c r="F67" s="196">
        <f>B67</f>
        <v>2022</v>
      </c>
      <c r="G67" s="204"/>
      <c r="H67" s="196">
        <f>D67</f>
        <v>2021</v>
      </c>
      <c r="I67" s="204"/>
      <c r="J67" s="140" t="s">
        <v>4</v>
      </c>
      <c r="K67" s="141" t="s">
        <v>2</v>
      </c>
    </row>
    <row r="68" spans="1:11" x14ac:dyDescent="0.2">
      <c r="A68" s="163" t="s">
        <v>153</v>
      </c>
      <c r="B68" s="61" t="s">
        <v>12</v>
      </c>
      <c r="C68" s="62" t="s">
        <v>13</v>
      </c>
      <c r="D68" s="61" t="s">
        <v>12</v>
      </c>
      <c r="E68" s="63" t="s">
        <v>13</v>
      </c>
      <c r="F68" s="62" t="s">
        <v>12</v>
      </c>
      <c r="G68" s="62" t="s">
        <v>13</v>
      </c>
      <c r="H68" s="61" t="s">
        <v>12</v>
      </c>
      <c r="I68" s="63" t="s">
        <v>13</v>
      </c>
      <c r="J68" s="61"/>
      <c r="K68" s="63"/>
    </row>
    <row r="69" spans="1:11" x14ac:dyDescent="0.2">
      <c r="A69" s="7" t="s">
        <v>379</v>
      </c>
      <c r="B69" s="65">
        <v>0</v>
      </c>
      <c r="C69" s="34">
        <f>IF(B89=0, "-", B69/B89)</f>
        <v>0</v>
      </c>
      <c r="D69" s="65">
        <v>0</v>
      </c>
      <c r="E69" s="9">
        <f>IF(D89=0, "-", D69/D89)</f>
        <v>0</v>
      </c>
      <c r="F69" s="81">
        <v>4</v>
      </c>
      <c r="G69" s="34">
        <f>IF(F89=0, "-", F69/F89)</f>
        <v>2.2799817601459188E-4</v>
      </c>
      <c r="H69" s="65">
        <v>1</v>
      </c>
      <c r="I69" s="9">
        <f>IF(H89=0, "-", H69/H89)</f>
        <v>5.9912527709544064E-5</v>
      </c>
      <c r="J69" s="8" t="str">
        <f t="shared" ref="J69:J87" si="6">IF(D69=0, "-", IF((B69-D69)/D69&lt;10, (B69-D69)/D69, "&gt;999%"))</f>
        <v>-</v>
      </c>
      <c r="K69" s="9">
        <f t="shared" ref="K69:K87" si="7">IF(H69=0, "-", IF((F69-H69)/H69&lt;10, (F69-H69)/H69, "&gt;999%"))</f>
        <v>3</v>
      </c>
    </row>
    <row r="70" spans="1:11" x14ac:dyDescent="0.2">
      <c r="A70" s="7" t="s">
        <v>380</v>
      </c>
      <c r="B70" s="65">
        <v>79</v>
      </c>
      <c r="C70" s="34">
        <f>IF(B89=0, "-", B70/B89)</f>
        <v>2.467207995003123E-2</v>
      </c>
      <c r="D70" s="65">
        <v>13</v>
      </c>
      <c r="E70" s="9">
        <f>IF(D89=0, "-", D70/D89)</f>
        <v>4.4535799931483388E-3</v>
      </c>
      <c r="F70" s="81">
        <v>190</v>
      </c>
      <c r="G70" s="34">
        <f>IF(F89=0, "-", F70/F89)</f>
        <v>1.0829913360693114E-2</v>
      </c>
      <c r="H70" s="65">
        <v>254</v>
      </c>
      <c r="I70" s="9">
        <f>IF(H89=0, "-", H70/H89)</f>
        <v>1.5217782038224192E-2</v>
      </c>
      <c r="J70" s="8">
        <f t="shared" si="6"/>
        <v>5.0769230769230766</v>
      </c>
      <c r="K70" s="9">
        <f t="shared" si="7"/>
        <v>-0.25196850393700787</v>
      </c>
    </row>
    <row r="71" spans="1:11" x14ac:dyDescent="0.2">
      <c r="A71" s="7" t="s">
        <v>381</v>
      </c>
      <c r="B71" s="65">
        <v>166</v>
      </c>
      <c r="C71" s="34">
        <f>IF(B89=0, "-", B71/B89)</f>
        <v>5.1842598376014994E-2</v>
      </c>
      <c r="D71" s="65">
        <v>110</v>
      </c>
      <c r="E71" s="9">
        <f>IF(D89=0, "-", D71/D89)</f>
        <v>3.7684138403562863E-2</v>
      </c>
      <c r="F71" s="81">
        <v>800</v>
      </c>
      <c r="G71" s="34">
        <f>IF(F89=0, "-", F71/F89)</f>
        <v>4.5599635202918376E-2</v>
      </c>
      <c r="H71" s="65">
        <v>242</v>
      </c>
      <c r="I71" s="9">
        <f>IF(H89=0, "-", H71/H89)</f>
        <v>1.4498831705709665E-2</v>
      </c>
      <c r="J71" s="8">
        <f t="shared" si="6"/>
        <v>0.50909090909090904</v>
      </c>
      <c r="K71" s="9">
        <f t="shared" si="7"/>
        <v>2.3057851239669422</v>
      </c>
    </row>
    <row r="72" spans="1:11" x14ac:dyDescent="0.2">
      <c r="A72" s="7" t="s">
        <v>382</v>
      </c>
      <c r="B72" s="65">
        <v>107</v>
      </c>
      <c r="C72" s="34">
        <f>IF(B89=0, "-", B72/B89)</f>
        <v>3.3416614615865085E-2</v>
      </c>
      <c r="D72" s="65">
        <v>47</v>
      </c>
      <c r="E72" s="9">
        <f>IF(D89=0, "-", D72/D89)</f>
        <v>1.6101404590613225E-2</v>
      </c>
      <c r="F72" s="81">
        <v>658</v>
      </c>
      <c r="G72" s="34">
        <f>IF(F89=0, "-", F72/F89)</f>
        <v>3.7505699954400368E-2</v>
      </c>
      <c r="H72" s="65">
        <v>792</v>
      </c>
      <c r="I72" s="9">
        <f>IF(H89=0, "-", H72/H89)</f>
        <v>4.7450721945958903E-2</v>
      </c>
      <c r="J72" s="8">
        <f t="shared" si="6"/>
        <v>1.2765957446808511</v>
      </c>
      <c r="K72" s="9">
        <f t="shared" si="7"/>
        <v>-0.1691919191919192</v>
      </c>
    </row>
    <row r="73" spans="1:11" x14ac:dyDescent="0.2">
      <c r="A73" s="7" t="s">
        <v>383</v>
      </c>
      <c r="B73" s="65">
        <v>698</v>
      </c>
      <c r="C73" s="34">
        <f>IF(B89=0, "-", B73/B89)</f>
        <v>0.21798875702685822</v>
      </c>
      <c r="D73" s="65">
        <v>313</v>
      </c>
      <c r="E73" s="9">
        <f>IF(D89=0, "-", D73/D89)</f>
        <v>0.10722850291195615</v>
      </c>
      <c r="F73" s="81">
        <v>1590</v>
      </c>
      <c r="G73" s="34">
        <f>IF(F89=0, "-", F73/F89)</f>
        <v>9.0629274965800269E-2</v>
      </c>
      <c r="H73" s="65">
        <v>1550</v>
      </c>
      <c r="I73" s="9">
        <f>IF(H89=0, "-", H73/H89)</f>
        <v>9.2864417949793304E-2</v>
      </c>
      <c r="J73" s="8">
        <f t="shared" si="6"/>
        <v>1.2300319488817892</v>
      </c>
      <c r="K73" s="9">
        <f t="shared" si="7"/>
        <v>2.5806451612903226E-2</v>
      </c>
    </row>
    <row r="74" spans="1:11" x14ac:dyDescent="0.2">
      <c r="A74" s="7" t="s">
        <v>384</v>
      </c>
      <c r="B74" s="65">
        <v>9</v>
      </c>
      <c r="C74" s="34">
        <f>IF(B89=0, "-", B74/B89)</f>
        <v>2.8107432854465957E-3</v>
      </c>
      <c r="D74" s="65">
        <v>21</v>
      </c>
      <c r="E74" s="9">
        <f>IF(D89=0, "-", D74/D89)</f>
        <v>7.1942446043165471E-3</v>
      </c>
      <c r="F74" s="81">
        <v>26</v>
      </c>
      <c r="G74" s="34">
        <f>IF(F89=0, "-", F74/F89)</f>
        <v>1.4819881440948472E-3</v>
      </c>
      <c r="H74" s="65">
        <v>57</v>
      </c>
      <c r="I74" s="9">
        <f>IF(H89=0, "-", H74/H89)</f>
        <v>3.4150140794440118E-3</v>
      </c>
      <c r="J74" s="8">
        <f t="shared" si="6"/>
        <v>-0.5714285714285714</v>
      </c>
      <c r="K74" s="9">
        <f t="shared" si="7"/>
        <v>-0.54385964912280704</v>
      </c>
    </row>
    <row r="75" spans="1:11" x14ac:dyDescent="0.2">
      <c r="A75" s="7" t="s">
        <v>385</v>
      </c>
      <c r="B75" s="65">
        <v>469</v>
      </c>
      <c r="C75" s="34">
        <f>IF(B89=0, "-", B75/B89)</f>
        <v>0.14647095565271706</v>
      </c>
      <c r="D75" s="65">
        <v>145</v>
      </c>
      <c r="E75" s="9">
        <f>IF(D89=0, "-", D75/D89)</f>
        <v>4.9674546077423776E-2</v>
      </c>
      <c r="F75" s="81">
        <v>1731</v>
      </c>
      <c r="G75" s="34">
        <f>IF(F89=0, "-", F75/F89)</f>
        <v>9.8666210670314641E-2</v>
      </c>
      <c r="H75" s="65">
        <v>612</v>
      </c>
      <c r="I75" s="9">
        <f>IF(H89=0, "-", H75/H89)</f>
        <v>3.6666466958240967E-2</v>
      </c>
      <c r="J75" s="8">
        <f t="shared" si="6"/>
        <v>2.2344827586206897</v>
      </c>
      <c r="K75" s="9">
        <f t="shared" si="7"/>
        <v>1.8284313725490196</v>
      </c>
    </row>
    <row r="76" spans="1:11" x14ac:dyDescent="0.2">
      <c r="A76" s="7" t="s">
        <v>386</v>
      </c>
      <c r="B76" s="65">
        <v>206</v>
      </c>
      <c r="C76" s="34">
        <f>IF(B89=0, "-", B76/B89)</f>
        <v>6.4334790755777638E-2</v>
      </c>
      <c r="D76" s="65">
        <v>648</v>
      </c>
      <c r="E76" s="9">
        <f>IF(D89=0, "-", D76/D89)</f>
        <v>0.22199383350462487</v>
      </c>
      <c r="F76" s="81">
        <v>2836</v>
      </c>
      <c r="G76" s="34">
        <f>IF(F89=0, "-", F76/F89)</f>
        <v>0.16165070679434565</v>
      </c>
      <c r="H76" s="65">
        <v>3327</v>
      </c>
      <c r="I76" s="9">
        <f>IF(H89=0, "-", H76/H89)</f>
        <v>0.1993289796896531</v>
      </c>
      <c r="J76" s="8">
        <f t="shared" si="6"/>
        <v>-0.6820987654320988</v>
      </c>
      <c r="K76" s="9">
        <f t="shared" si="7"/>
        <v>-0.14758040276525397</v>
      </c>
    </row>
    <row r="77" spans="1:11" x14ac:dyDescent="0.2">
      <c r="A77" s="7" t="s">
        <v>387</v>
      </c>
      <c r="B77" s="65">
        <v>259</v>
      </c>
      <c r="C77" s="34">
        <f>IF(B89=0, "-", B77/B89)</f>
        <v>8.088694565896315E-2</v>
      </c>
      <c r="D77" s="65">
        <v>277</v>
      </c>
      <c r="E77" s="9">
        <f>IF(D89=0, "-", D77/D89)</f>
        <v>9.4895512161699211E-2</v>
      </c>
      <c r="F77" s="81">
        <v>1238</v>
      </c>
      <c r="G77" s="34">
        <f>IF(F89=0, "-", F77/F89)</f>
        <v>7.0565435476516183E-2</v>
      </c>
      <c r="H77" s="65">
        <v>855</v>
      </c>
      <c r="I77" s="9">
        <f>IF(H89=0, "-", H77/H89)</f>
        <v>5.1225211191660174E-2</v>
      </c>
      <c r="J77" s="8">
        <f t="shared" si="6"/>
        <v>-6.4981949458483748E-2</v>
      </c>
      <c r="K77" s="9">
        <f t="shared" si="7"/>
        <v>0.44795321637426899</v>
      </c>
    </row>
    <row r="78" spans="1:11" x14ac:dyDescent="0.2">
      <c r="A78" s="7" t="s">
        <v>388</v>
      </c>
      <c r="B78" s="65">
        <v>339</v>
      </c>
      <c r="C78" s="34">
        <f>IF(B89=0, "-", B78/B89)</f>
        <v>0.10587133041848844</v>
      </c>
      <c r="D78" s="65">
        <v>186</v>
      </c>
      <c r="E78" s="9">
        <f>IF(D89=0, "-", D78/D89)</f>
        <v>6.3720452209660841E-2</v>
      </c>
      <c r="F78" s="81">
        <v>2109</v>
      </c>
      <c r="G78" s="34">
        <f>IF(F89=0, "-", F78/F89)</f>
        <v>0.12021203830369356</v>
      </c>
      <c r="H78" s="65">
        <v>1575</v>
      </c>
      <c r="I78" s="9">
        <f>IF(H89=0, "-", H78/H89)</f>
        <v>9.4362231142531908E-2</v>
      </c>
      <c r="J78" s="8">
        <f t="shared" si="6"/>
        <v>0.82258064516129037</v>
      </c>
      <c r="K78" s="9">
        <f t="shared" si="7"/>
        <v>0.33904761904761904</v>
      </c>
    </row>
    <row r="79" spans="1:11" x14ac:dyDescent="0.2">
      <c r="A79" s="7" t="s">
        <v>389</v>
      </c>
      <c r="B79" s="65">
        <v>67</v>
      </c>
      <c r="C79" s="34">
        <f>IF(B89=0, "-", B79/B89)</f>
        <v>2.0924422236102434E-2</v>
      </c>
      <c r="D79" s="65">
        <v>184</v>
      </c>
      <c r="E79" s="9">
        <f>IF(D89=0, "-", D79/D89)</f>
        <v>6.3035286056868797E-2</v>
      </c>
      <c r="F79" s="81">
        <v>636</v>
      </c>
      <c r="G79" s="34">
        <f>IF(F89=0, "-", F79/F89)</f>
        <v>3.6251709986320109E-2</v>
      </c>
      <c r="H79" s="65">
        <v>1317</v>
      </c>
      <c r="I79" s="9">
        <f>IF(H89=0, "-", H79/H89)</f>
        <v>7.8904798993469541E-2</v>
      </c>
      <c r="J79" s="8">
        <f t="shared" si="6"/>
        <v>-0.63586956521739135</v>
      </c>
      <c r="K79" s="9">
        <f t="shared" si="7"/>
        <v>-0.51708428246013671</v>
      </c>
    </row>
    <row r="80" spans="1:11" x14ac:dyDescent="0.2">
      <c r="A80" s="7" t="s">
        <v>390</v>
      </c>
      <c r="B80" s="65">
        <v>9</v>
      </c>
      <c r="C80" s="34">
        <f>IF(B89=0, "-", B80/B89)</f>
        <v>2.8107432854465957E-3</v>
      </c>
      <c r="D80" s="65">
        <v>17</v>
      </c>
      <c r="E80" s="9">
        <f>IF(D89=0, "-", D80/D89)</f>
        <v>5.823912298732443E-3</v>
      </c>
      <c r="F80" s="81">
        <v>61</v>
      </c>
      <c r="G80" s="34">
        <f>IF(F89=0, "-", F80/F89)</f>
        <v>3.4769721842225262E-3</v>
      </c>
      <c r="H80" s="65">
        <v>59</v>
      </c>
      <c r="I80" s="9">
        <f>IF(H89=0, "-", H80/H89)</f>
        <v>3.5348391348631E-3</v>
      </c>
      <c r="J80" s="8">
        <f t="shared" si="6"/>
        <v>-0.47058823529411764</v>
      </c>
      <c r="K80" s="9">
        <f t="shared" si="7"/>
        <v>3.3898305084745763E-2</v>
      </c>
    </row>
    <row r="81" spans="1:11" x14ac:dyDescent="0.2">
      <c r="A81" s="7" t="s">
        <v>391</v>
      </c>
      <c r="B81" s="65">
        <v>4</v>
      </c>
      <c r="C81" s="34">
        <f>IF(B89=0, "-", B81/B89)</f>
        <v>1.2492192379762648E-3</v>
      </c>
      <c r="D81" s="65">
        <v>2</v>
      </c>
      <c r="E81" s="9">
        <f>IF(D89=0, "-", D81/D89)</f>
        <v>6.8516615279205209E-4</v>
      </c>
      <c r="F81" s="81">
        <v>7</v>
      </c>
      <c r="G81" s="34">
        <f>IF(F89=0, "-", F81/F89)</f>
        <v>3.9899680802553579E-4</v>
      </c>
      <c r="H81" s="65">
        <v>8</v>
      </c>
      <c r="I81" s="9">
        <f>IF(H89=0, "-", H81/H89)</f>
        <v>4.7930022167635251E-4</v>
      </c>
      <c r="J81" s="8">
        <f t="shared" si="6"/>
        <v>1</v>
      </c>
      <c r="K81" s="9">
        <f t="shared" si="7"/>
        <v>-0.125</v>
      </c>
    </row>
    <row r="82" spans="1:11" x14ac:dyDescent="0.2">
      <c r="A82" s="7" t="s">
        <v>392</v>
      </c>
      <c r="B82" s="65">
        <v>81</v>
      </c>
      <c r="C82" s="34">
        <f>IF(B89=0, "-", B82/B89)</f>
        <v>2.5296689569019364E-2</v>
      </c>
      <c r="D82" s="65">
        <v>47</v>
      </c>
      <c r="E82" s="9">
        <f>IF(D89=0, "-", D82/D89)</f>
        <v>1.6101404590613225E-2</v>
      </c>
      <c r="F82" s="81">
        <v>440</v>
      </c>
      <c r="G82" s="34">
        <f>IF(F89=0, "-", F82/F89)</f>
        <v>2.5079799361605107E-2</v>
      </c>
      <c r="H82" s="65">
        <v>144</v>
      </c>
      <c r="I82" s="9">
        <f>IF(H89=0, "-", H82/H89)</f>
        <v>8.6274039901743458E-3</v>
      </c>
      <c r="J82" s="8">
        <f t="shared" si="6"/>
        <v>0.72340425531914898</v>
      </c>
      <c r="K82" s="9">
        <f t="shared" si="7"/>
        <v>2.0555555555555554</v>
      </c>
    </row>
    <row r="83" spans="1:11" x14ac:dyDescent="0.2">
      <c r="A83" s="7" t="s">
        <v>393</v>
      </c>
      <c r="B83" s="65">
        <v>7</v>
      </c>
      <c r="C83" s="34">
        <f>IF(B89=0, "-", B83/B89)</f>
        <v>2.1861336664584633E-3</v>
      </c>
      <c r="D83" s="65">
        <v>23</v>
      </c>
      <c r="E83" s="9">
        <f>IF(D89=0, "-", D83/D89)</f>
        <v>7.8794107571085997E-3</v>
      </c>
      <c r="F83" s="81">
        <v>57</v>
      </c>
      <c r="G83" s="34">
        <f>IF(F89=0, "-", F83/F89)</f>
        <v>3.2489740082079343E-3</v>
      </c>
      <c r="H83" s="65">
        <v>140</v>
      </c>
      <c r="I83" s="9">
        <f>IF(H89=0, "-", H83/H89)</f>
        <v>8.3877538793361694E-3</v>
      </c>
      <c r="J83" s="8">
        <f t="shared" si="6"/>
        <v>-0.69565217391304346</v>
      </c>
      <c r="K83" s="9">
        <f t="shared" si="7"/>
        <v>-0.59285714285714286</v>
      </c>
    </row>
    <row r="84" spans="1:11" x14ac:dyDescent="0.2">
      <c r="A84" s="7" t="s">
        <v>394</v>
      </c>
      <c r="B84" s="65">
        <v>19</v>
      </c>
      <c r="C84" s="34">
        <f>IF(B89=0, "-", B84/B89)</f>
        <v>5.933791380387258E-3</v>
      </c>
      <c r="D84" s="65">
        <v>13</v>
      </c>
      <c r="E84" s="9">
        <f>IF(D89=0, "-", D84/D89)</f>
        <v>4.4535799931483388E-3</v>
      </c>
      <c r="F84" s="81">
        <v>96</v>
      </c>
      <c r="G84" s="34">
        <f>IF(F89=0, "-", F84/F89)</f>
        <v>5.4719562243502051E-3</v>
      </c>
      <c r="H84" s="65">
        <v>69</v>
      </c>
      <c r="I84" s="9">
        <f>IF(H89=0, "-", H84/H89)</f>
        <v>4.1339644119585406E-3</v>
      </c>
      <c r="J84" s="8">
        <f t="shared" si="6"/>
        <v>0.46153846153846156</v>
      </c>
      <c r="K84" s="9">
        <f t="shared" si="7"/>
        <v>0.39130434782608697</v>
      </c>
    </row>
    <row r="85" spans="1:11" x14ac:dyDescent="0.2">
      <c r="A85" s="7" t="s">
        <v>395</v>
      </c>
      <c r="B85" s="65">
        <v>108</v>
      </c>
      <c r="C85" s="34">
        <f>IF(B89=0, "-", B85/B89)</f>
        <v>3.3728919425359154E-2</v>
      </c>
      <c r="D85" s="65">
        <v>161</v>
      </c>
      <c r="E85" s="9">
        <f>IF(D89=0, "-", D85/D89)</f>
        <v>5.5155875299760189E-2</v>
      </c>
      <c r="F85" s="81">
        <v>946</v>
      </c>
      <c r="G85" s="34">
        <f>IF(F89=0, "-", F85/F89)</f>
        <v>5.3921568627450983E-2</v>
      </c>
      <c r="H85" s="65">
        <v>1186</v>
      </c>
      <c r="I85" s="9">
        <f>IF(H89=0, "-", H85/H89)</f>
        <v>7.1056257863519268E-2</v>
      </c>
      <c r="J85" s="8">
        <f t="shared" si="6"/>
        <v>-0.32919254658385094</v>
      </c>
      <c r="K85" s="9">
        <f t="shared" si="7"/>
        <v>-0.20236087689713322</v>
      </c>
    </row>
    <row r="86" spans="1:11" x14ac:dyDescent="0.2">
      <c r="A86" s="7" t="s">
        <v>396</v>
      </c>
      <c r="B86" s="65">
        <v>506</v>
      </c>
      <c r="C86" s="34">
        <f>IF(B89=0, "-", B86/B89)</f>
        <v>0.15802623360399751</v>
      </c>
      <c r="D86" s="65">
        <v>625</v>
      </c>
      <c r="E86" s="9">
        <f>IF(D89=0, "-", D86/D89)</f>
        <v>0.21411442274751627</v>
      </c>
      <c r="F86" s="81">
        <v>3953</v>
      </c>
      <c r="G86" s="34">
        <f>IF(F89=0, "-", F86/F89)</f>
        <v>0.22531919744642043</v>
      </c>
      <c r="H86" s="65">
        <v>4329</v>
      </c>
      <c r="I86" s="9">
        <f>IF(H89=0, "-", H86/H89)</f>
        <v>0.25936133245461623</v>
      </c>
      <c r="J86" s="8">
        <f t="shared" si="6"/>
        <v>-0.19040000000000001</v>
      </c>
      <c r="K86" s="9">
        <f t="shared" si="7"/>
        <v>-8.6856086856086853E-2</v>
      </c>
    </row>
    <row r="87" spans="1:11" x14ac:dyDescent="0.2">
      <c r="A87" s="7" t="s">
        <v>397</v>
      </c>
      <c r="B87" s="65">
        <v>69</v>
      </c>
      <c r="C87" s="34">
        <f>IF(B89=0, "-", B87/B89)</f>
        <v>2.1549031855090568E-2</v>
      </c>
      <c r="D87" s="65">
        <v>87</v>
      </c>
      <c r="E87" s="9">
        <f>IF(D89=0, "-", D87/D89)</f>
        <v>2.9804727646454265E-2</v>
      </c>
      <c r="F87" s="81">
        <v>166</v>
      </c>
      <c r="G87" s="34">
        <f>IF(F89=0, "-", F87/F89)</f>
        <v>9.461924304605563E-3</v>
      </c>
      <c r="H87" s="65">
        <v>174</v>
      </c>
      <c r="I87" s="9">
        <f>IF(H89=0, "-", H87/H89)</f>
        <v>1.0424779821460667E-2</v>
      </c>
      <c r="J87" s="8">
        <f t="shared" si="6"/>
        <v>-0.20689655172413793</v>
      </c>
      <c r="K87" s="9">
        <f t="shared" si="7"/>
        <v>-4.5977011494252873E-2</v>
      </c>
    </row>
    <row r="88" spans="1:11" x14ac:dyDescent="0.2">
      <c r="A88" s="2"/>
      <c r="B88" s="68"/>
      <c r="C88" s="33"/>
      <c r="D88" s="68"/>
      <c r="E88" s="6"/>
      <c r="F88" s="82"/>
      <c r="G88" s="33"/>
      <c r="H88" s="68"/>
      <c r="I88" s="6"/>
      <c r="J88" s="5"/>
      <c r="K88" s="6"/>
    </row>
    <row r="89" spans="1:11" s="43" customFormat="1" x14ac:dyDescent="0.2">
      <c r="A89" s="162" t="s">
        <v>599</v>
      </c>
      <c r="B89" s="71">
        <f>SUM(B69:B88)</f>
        <v>3202</v>
      </c>
      <c r="C89" s="40">
        <f>B89/21983</f>
        <v>0.14565800846108357</v>
      </c>
      <c r="D89" s="71">
        <f>SUM(D69:D88)</f>
        <v>2919</v>
      </c>
      <c r="E89" s="41">
        <f>D89/25321</f>
        <v>0.11527980727459421</v>
      </c>
      <c r="F89" s="77">
        <f>SUM(F69:F88)</f>
        <v>17544</v>
      </c>
      <c r="G89" s="42">
        <f>F89/115003</f>
        <v>0.15255254210759719</v>
      </c>
      <c r="H89" s="71">
        <f>SUM(H69:H88)</f>
        <v>16691</v>
      </c>
      <c r="I89" s="41">
        <f>H89/122849</f>
        <v>0.13586598181507378</v>
      </c>
      <c r="J89" s="37">
        <f>IF(D89=0, "-", IF((B89-D89)/D89&lt;10, (B89-D89)/D89, "&gt;999%"))</f>
        <v>9.695101062007537E-2</v>
      </c>
      <c r="K89" s="38">
        <f>IF(H89=0, "-", IF((F89-H89)/H89&lt;10, (F89-H89)/H89, "&gt;999%"))</f>
        <v>5.1105386136241091E-2</v>
      </c>
    </row>
    <row r="90" spans="1:11" x14ac:dyDescent="0.2">
      <c r="B90" s="83"/>
      <c r="D90" s="83"/>
      <c r="F90" s="83"/>
      <c r="H90" s="83"/>
    </row>
    <row r="91" spans="1:11" x14ac:dyDescent="0.2">
      <c r="A91" s="163" t="s">
        <v>154</v>
      </c>
      <c r="B91" s="61" t="s">
        <v>12</v>
      </c>
      <c r="C91" s="62" t="s">
        <v>13</v>
      </c>
      <c r="D91" s="61" t="s">
        <v>12</v>
      </c>
      <c r="E91" s="63" t="s">
        <v>13</v>
      </c>
      <c r="F91" s="62" t="s">
        <v>12</v>
      </c>
      <c r="G91" s="62" t="s">
        <v>13</v>
      </c>
      <c r="H91" s="61" t="s">
        <v>12</v>
      </c>
      <c r="I91" s="63" t="s">
        <v>13</v>
      </c>
      <c r="J91" s="61"/>
      <c r="K91" s="63"/>
    </row>
    <row r="92" spans="1:11" x14ac:dyDescent="0.2">
      <c r="A92" s="7" t="s">
        <v>398</v>
      </c>
      <c r="B92" s="65">
        <v>3</v>
      </c>
      <c r="C92" s="34">
        <f>IF(B109=0, "-", B92/B109)</f>
        <v>5.3859964093357273E-3</v>
      </c>
      <c r="D92" s="65">
        <v>0</v>
      </c>
      <c r="E92" s="9">
        <f>IF(D109=0, "-", D92/D109)</f>
        <v>0</v>
      </c>
      <c r="F92" s="81">
        <v>12</v>
      </c>
      <c r="G92" s="34">
        <f>IF(F109=0, "-", F92/F109)</f>
        <v>4.7600158667195558E-3</v>
      </c>
      <c r="H92" s="65">
        <v>2</v>
      </c>
      <c r="I92" s="9">
        <f>IF(H109=0, "-", H92/H109)</f>
        <v>8.5287846481876329E-4</v>
      </c>
      <c r="J92" s="8" t="str">
        <f t="shared" ref="J92:J107" si="8">IF(D92=0, "-", IF((B92-D92)/D92&lt;10, (B92-D92)/D92, "&gt;999%"))</f>
        <v>-</v>
      </c>
      <c r="K92" s="9">
        <f t="shared" ref="K92:K107" si="9">IF(H92=0, "-", IF((F92-H92)/H92&lt;10, (F92-H92)/H92, "&gt;999%"))</f>
        <v>5</v>
      </c>
    </row>
    <row r="93" spans="1:11" x14ac:dyDescent="0.2">
      <c r="A93" s="7" t="s">
        <v>399</v>
      </c>
      <c r="B93" s="65">
        <v>69</v>
      </c>
      <c r="C93" s="34">
        <f>IF(B109=0, "-", B93/B109)</f>
        <v>0.12387791741472172</v>
      </c>
      <c r="D93" s="65">
        <v>53</v>
      </c>
      <c r="E93" s="9">
        <f>IF(D109=0, "-", D93/D109)</f>
        <v>0.14058355437665782</v>
      </c>
      <c r="F93" s="81">
        <v>247</v>
      </c>
      <c r="G93" s="34">
        <f>IF(F109=0, "-", F93/F109)</f>
        <v>9.797699325664419E-2</v>
      </c>
      <c r="H93" s="65">
        <v>296</v>
      </c>
      <c r="I93" s="9">
        <f>IF(H109=0, "-", H93/H109)</f>
        <v>0.12622601279317697</v>
      </c>
      <c r="J93" s="8">
        <f t="shared" si="8"/>
        <v>0.30188679245283018</v>
      </c>
      <c r="K93" s="9">
        <f t="shared" si="9"/>
        <v>-0.16554054054054054</v>
      </c>
    </row>
    <row r="94" spans="1:11" x14ac:dyDescent="0.2">
      <c r="A94" s="7" t="s">
        <v>400</v>
      </c>
      <c r="B94" s="65">
        <v>64</v>
      </c>
      <c r="C94" s="34">
        <f>IF(B109=0, "-", B94/B109)</f>
        <v>0.11490125673249552</v>
      </c>
      <c r="D94" s="65">
        <v>50</v>
      </c>
      <c r="E94" s="9">
        <f>IF(D109=0, "-", D94/D109)</f>
        <v>0.13262599469496023</v>
      </c>
      <c r="F94" s="81">
        <v>353</v>
      </c>
      <c r="G94" s="34">
        <f>IF(F109=0, "-", F94/F109)</f>
        <v>0.1400238000793336</v>
      </c>
      <c r="H94" s="65">
        <v>324</v>
      </c>
      <c r="I94" s="9">
        <f>IF(H109=0, "-", H94/H109)</f>
        <v>0.13816631130063967</v>
      </c>
      <c r="J94" s="8">
        <f t="shared" si="8"/>
        <v>0.28000000000000003</v>
      </c>
      <c r="K94" s="9">
        <f t="shared" si="9"/>
        <v>8.9506172839506168E-2</v>
      </c>
    </row>
    <row r="95" spans="1:11" x14ac:dyDescent="0.2">
      <c r="A95" s="7" t="s">
        <v>401</v>
      </c>
      <c r="B95" s="65">
        <v>15</v>
      </c>
      <c r="C95" s="34">
        <f>IF(B109=0, "-", B95/B109)</f>
        <v>2.6929982046678635E-2</v>
      </c>
      <c r="D95" s="65">
        <v>14</v>
      </c>
      <c r="E95" s="9">
        <f>IF(D109=0, "-", D95/D109)</f>
        <v>3.7135278514588858E-2</v>
      </c>
      <c r="F95" s="81">
        <v>74</v>
      </c>
      <c r="G95" s="34">
        <f>IF(F109=0, "-", F95/F109)</f>
        <v>2.9353431178103927E-2</v>
      </c>
      <c r="H95" s="65">
        <v>90</v>
      </c>
      <c r="I95" s="9">
        <f>IF(H109=0, "-", H95/H109)</f>
        <v>3.8379530916844352E-2</v>
      </c>
      <c r="J95" s="8">
        <f t="shared" si="8"/>
        <v>7.1428571428571425E-2</v>
      </c>
      <c r="K95" s="9">
        <f t="shared" si="9"/>
        <v>-0.17777777777777778</v>
      </c>
    </row>
    <row r="96" spans="1:11" x14ac:dyDescent="0.2">
      <c r="A96" s="7" t="s">
        <v>402</v>
      </c>
      <c r="B96" s="65">
        <v>1</v>
      </c>
      <c r="C96" s="34">
        <f>IF(B109=0, "-", B96/B109)</f>
        <v>1.7953321364452424E-3</v>
      </c>
      <c r="D96" s="65">
        <v>0</v>
      </c>
      <c r="E96" s="9">
        <f>IF(D109=0, "-", D96/D109)</f>
        <v>0</v>
      </c>
      <c r="F96" s="81">
        <v>1</v>
      </c>
      <c r="G96" s="34">
        <f>IF(F109=0, "-", F96/F109)</f>
        <v>3.9666798889329631E-4</v>
      </c>
      <c r="H96" s="65">
        <v>0</v>
      </c>
      <c r="I96" s="9">
        <f>IF(H109=0, "-", H96/H109)</f>
        <v>0</v>
      </c>
      <c r="J96" s="8" t="str">
        <f t="shared" si="8"/>
        <v>-</v>
      </c>
      <c r="K96" s="9" t="str">
        <f t="shared" si="9"/>
        <v>-</v>
      </c>
    </row>
    <row r="97" spans="1:11" x14ac:dyDescent="0.2">
      <c r="A97" s="7" t="s">
        <v>403</v>
      </c>
      <c r="B97" s="65">
        <v>29</v>
      </c>
      <c r="C97" s="34">
        <f>IF(B109=0, "-", B97/B109)</f>
        <v>5.2064631956912029E-2</v>
      </c>
      <c r="D97" s="65">
        <v>0</v>
      </c>
      <c r="E97" s="9">
        <f>IF(D109=0, "-", D97/D109)</f>
        <v>0</v>
      </c>
      <c r="F97" s="81">
        <v>58</v>
      </c>
      <c r="G97" s="34">
        <f>IF(F109=0, "-", F97/F109)</f>
        <v>2.3006743355811186E-2</v>
      </c>
      <c r="H97" s="65">
        <v>0</v>
      </c>
      <c r="I97" s="9">
        <f>IF(H109=0, "-", H97/H109)</f>
        <v>0</v>
      </c>
      <c r="J97" s="8" t="str">
        <f t="shared" si="8"/>
        <v>-</v>
      </c>
      <c r="K97" s="9" t="str">
        <f t="shared" si="9"/>
        <v>-</v>
      </c>
    </row>
    <row r="98" spans="1:11" x14ac:dyDescent="0.2">
      <c r="A98" s="7" t="s">
        <v>404</v>
      </c>
      <c r="B98" s="65">
        <v>25</v>
      </c>
      <c r="C98" s="34">
        <f>IF(B109=0, "-", B98/B109)</f>
        <v>4.4883303411131059E-2</v>
      </c>
      <c r="D98" s="65">
        <v>0</v>
      </c>
      <c r="E98" s="9">
        <f>IF(D109=0, "-", D98/D109)</f>
        <v>0</v>
      </c>
      <c r="F98" s="81">
        <v>58</v>
      </c>
      <c r="G98" s="34">
        <f>IF(F109=0, "-", F98/F109)</f>
        <v>2.3006743355811186E-2</v>
      </c>
      <c r="H98" s="65">
        <v>0</v>
      </c>
      <c r="I98" s="9">
        <f>IF(H109=0, "-", H98/H109)</f>
        <v>0</v>
      </c>
      <c r="J98" s="8" t="str">
        <f t="shared" si="8"/>
        <v>-</v>
      </c>
      <c r="K98" s="9" t="str">
        <f t="shared" si="9"/>
        <v>-</v>
      </c>
    </row>
    <row r="99" spans="1:11" x14ac:dyDescent="0.2">
      <c r="A99" s="7" t="s">
        <v>405</v>
      </c>
      <c r="B99" s="65">
        <v>9</v>
      </c>
      <c r="C99" s="34">
        <f>IF(B109=0, "-", B99/B109)</f>
        <v>1.615798922800718E-2</v>
      </c>
      <c r="D99" s="65">
        <v>16</v>
      </c>
      <c r="E99" s="9">
        <f>IF(D109=0, "-", D99/D109)</f>
        <v>4.2440318302387266E-2</v>
      </c>
      <c r="F99" s="81">
        <v>60</v>
      </c>
      <c r="G99" s="34">
        <f>IF(F109=0, "-", F99/F109)</f>
        <v>2.380007933359778E-2</v>
      </c>
      <c r="H99" s="65">
        <v>51</v>
      </c>
      <c r="I99" s="9">
        <f>IF(H109=0, "-", H99/H109)</f>
        <v>2.1748400852878463E-2</v>
      </c>
      <c r="J99" s="8">
        <f t="shared" si="8"/>
        <v>-0.4375</v>
      </c>
      <c r="K99" s="9">
        <f t="shared" si="9"/>
        <v>0.17647058823529413</v>
      </c>
    </row>
    <row r="100" spans="1:11" x14ac:dyDescent="0.2">
      <c r="A100" s="7" t="s">
        <v>406</v>
      </c>
      <c r="B100" s="65">
        <v>5</v>
      </c>
      <c r="C100" s="34">
        <f>IF(B109=0, "-", B100/B109)</f>
        <v>8.9766606822262122E-3</v>
      </c>
      <c r="D100" s="65">
        <v>14</v>
      </c>
      <c r="E100" s="9">
        <f>IF(D109=0, "-", D100/D109)</f>
        <v>3.7135278514588858E-2</v>
      </c>
      <c r="F100" s="81">
        <v>73</v>
      </c>
      <c r="G100" s="34">
        <f>IF(F109=0, "-", F100/F109)</f>
        <v>2.895676318921063E-2</v>
      </c>
      <c r="H100" s="65">
        <v>144</v>
      </c>
      <c r="I100" s="9">
        <f>IF(H109=0, "-", H100/H109)</f>
        <v>6.1407249466950961E-2</v>
      </c>
      <c r="J100" s="8">
        <f t="shared" si="8"/>
        <v>-0.6428571428571429</v>
      </c>
      <c r="K100" s="9">
        <f t="shared" si="9"/>
        <v>-0.49305555555555558</v>
      </c>
    </row>
    <row r="101" spans="1:11" x14ac:dyDescent="0.2">
      <c r="A101" s="7" t="s">
        <v>407</v>
      </c>
      <c r="B101" s="65">
        <v>54</v>
      </c>
      <c r="C101" s="34">
        <f>IF(B109=0, "-", B101/B109)</f>
        <v>9.6947935368043081E-2</v>
      </c>
      <c r="D101" s="65">
        <v>54</v>
      </c>
      <c r="E101" s="9">
        <f>IF(D109=0, "-", D101/D109)</f>
        <v>0.14323607427055704</v>
      </c>
      <c r="F101" s="81">
        <v>323</v>
      </c>
      <c r="G101" s="34">
        <f>IF(F109=0, "-", F101/F109)</f>
        <v>0.1281237604125347</v>
      </c>
      <c r="H101" s="65">
        <v>331</v>
      </c>
      <c r="I101" s="9">
        <f>IF(H109=0, "-", H101/H109)</f>
        <v>0.14115138592750534</v>
      </c>
      <c r="J101" s="8">
        <f t="shared" si="8"/>
        <v>0</v>
      </c>
      <c r="K101" s="9">
        <f t="shared" si="9"/>
        <v>-2.4169184290030211E-2</v>
      </c>
    </row>
    <row r="102" spans="1:11" x14ac:dyDescent="0.2">
      <c r="A102" s="7" t="s">
        <v>408</v>
      </c>
      <c r="B102" s="65">
        <v>5</v>
      </c>
      <c r="C102" s="34">
        <f>IF(B109=0, "-", B102/B109)</f>
        <v>8.9766606822262122E-3</v>
      </c>
      <c r="D102" s="65">
        <v>1</v>
      </c>
      <c r="E102" s="9">
        <f>IF(D109=0, "-", D102/D109)</f>
        <v>2.6525198938992041E-3</v>
      </c>
      <c r="F102" s="81">
        <v>39</v>
      </c>
      <c r="G102" s="34">
        <f>IF(F109=0, "-", F102/F109)</f>
        <v>1.5470051566838556E-2</v>
      </c>
      <c r="H102" s="65">
        <v>14</v>
      </c>
      <c r="I102" s="9">
        <f>IF(H109=0, "-", H102/H109)</f>
        <v>5.9701492537313433E-3</v>
      </c>
      <c r="J102" s="8">
        <f t="shared" si="8"/>
        <v>4</v>
      </c>
      <c r="K102" s="9">
        <f t="shared" si="9"/>
        <v>1.7857142857142858</v>
      </c>
    </row>
    <row r="103" spans="1:11" x14ac:dyDescent="0.2">
      <c r="A103" s="7" t="s">
        <v>409</v>
      </c>
      <c r="B103" s="65">
        <v>31</v>
      </c>
      <c r="C103" s="34">
        <f>IF(B109=0, "-", B103/B109)</f>
        <v>5.565529622980251E-2</v>
      </c>
      <c r="D103" s="65">
        <v>25</v>
      </c>
      <c r="E103" s="9">
        <f>IF(D109=0, "-", D103/D109)</f>
        <v>6.6312997347480113E-2</v>
      </c>
      <c r="F103" s="81">
        <v>125</v>
      </c>
      <c r="G103" s="34">
        <f>IF(F109=0, "-", F103/F109)</f>
        <v>4.9583498611662037E-2</v>
      </c>
      <c r="H103" s="65">
        <v>295</v>
      </c>
      <c r="I103" s="9">
        <f>IF(H109=0, "-", H103/H109)</f>
        <v>0.1257995735607676</v>
      </c>
      <c r="J103" s="8">
        <f t="shared" si="8"/>
        <v>0.24</v>
      </c>
      <c r="K103" s="9">
        <f t="shared" si="9"/>
        <v>-0.57627118644067798</v>
      </c>
    </row>
    <row r="104" spans="1:11" x14ac:dyDescent="0.2">
      <c r="A104" s="7" t="s">
        <v>410</v>
      </c>
      <c r="B104" s="65">
        <v>50</v>
      </c>
      <c r="C104" s="34">
        <f>IF(B109=0, "-", B104/B109)</f>
        <v>8.9766606822262118E-2</v>
      </c>
      <c r="D104" s="65">
        <v>21</v>
      </c>
      <c r="E104" s="9">
        <f>IF(D109=0, "-", D104/D109)</f>
        <v>5.5702917771883291E-2</v>
      </c>
      <c r="F104" s="81">
        <v>177</v>
      </c>
      <c r="G104" s="34">
        <f>IF(F109=0, "-", F104/F109)</f>
        <v>7.0210234034113445E-2</v>
      </c>
      <c r="H104" s="65">
        <v>67</v>
      </c>
      <c r="I104" s="9">
        <f>IF(H109=0, "-", H104/H109)</f>
        <v>2.8571428571428571E-2</v>
      </c>
      <c r="J104" s="8">
        <f t="shared" si="8"/>
        <v>1.3809523809523809</v>
      </c>
      <c r="K104" s="9">
        <f t="shared" si="9"/>
        <v>1.6417910447761195</v>
      </c>
    </row>
    <row r="105" spans="1:11" x14ac:dyDescent="0.2">
      <c r="A105" s="7" t="s">
        <v>411</v>
      </c>
      <c r="B105" s="65">
        <v>113</v>
      </c>
      <c r="C105" s="34">
        <f>IF(B109=0, "-", B105/B109)</f>
        <v>0.20287253141831238</v>
      </c>
      <c r="D105" s="65">
        <v>30</v>
      </c>
      <c r="E105" s="9">
        <f>IF(D109=0, "-", D105/D109)</f>
        <v>7.9575596816976124E-2</v>
      </c>
      <c r="F105" s="81">
        <v>375</v>
      </c>
      <c r="G105" s="34">
        <f>IF(F109=0, "-", F105/F109)</f>
        <v>0.14875049583498612</v>
      </c>
      <c r="H105" s="65">
        <v>221</v>
      </c>
      <c r="I105" s="9">
        <f>IF(H109=0, "-", H105/H109)</f>
        <v>9.4243070362473341E-2</v>
      </c>
      <c r="J105" s="8">
        <f t="shared" si="8"/>
        <v>2.7666666666666666</v>
      </c>
      <c r="K105" s="9">
        <f t="shared" si="9"/>
        <v>0.69683257918552033</v>
      </c>
    </row>
    <row r="106" spans="1:11" x14ac:dyDescent="0.2">
      <c r="A106" s="7" t="s">
        <v>412</v>
      </c>
      <c r="B106" s="65">
        <v>45</v>
      </c>
      <c r="C106" s="34">
        <f>IF(B109=0, "-", B106/B109)</f>
        <v>8.0789946140035901E-2</v>
      </c>
      <c r="D106" s="65">
        <v>30</v>
      </c>
      <c r="E106" s="9">
        <f>IF(D109=0, "-", D106/D109)</f>
        <v>7.9575596816976124E-2</v>
      </c>
      <c r="F106" s="81">
        <v>247</v>
      </c>
      <c r="G106" s="34">
        <f>IF(F109=0, "-", F106/F109)</f>
        <v>9.797699325664419E-2</v>
      </c>
      <c r="H106" s="65">
        <v>224</v>
      </c>
      <c r="I106" s="9">
        <f>IF(H109=0, "-", H106/H109)</f>
        <v>9.5522388059701493E-2</v>
      </c>
      <c r="J106" s="8">
        <f t="shared" si="8"/>
        <v>0.5</v>
      </c>
      <c r="K106" s="9">
        <f t="shared" si="9"/>
        <v>0.10267857142857142</v>
      </c>
    </row>
    <row r="107" spans="1:11" x14ac:dyDescent="0.2">
      <c r="A107" s="7" t="s">
        <v>413</v>
      </c>
      <c r="B107" s="65">
        <v>39</v>
      </c>
      <c r="C107" s="34">
        <f>IF(B109=0, "-", B107/B109)</f>
        <v>7.0017953321364457E-2</v>
      </c>
      <c r="D107" s="65">
        <v>69</v>
      </c>
      <c r="E107" s="9">
        <f>IF(D109=0, "-", D107/D109)</f>
        <v>0.1830238726790451</v>
      </c>
      <c r="F107" s="81">
        <v>299</v>
      </c>
      <c r="G107" s="34">
        <f>IF(F109=0, "-", F107/F109)</f>
        <v>0.11860372867909559</v>
      </c>
      <c r="H107" s="65">
        <v>286</v>
      </c>
      <c r="I107" s="9">
        <f>IF(H109=0, "-", H107/H109)</f>
        <v>0.12196162046908315</v>
      </c>
      <c r="J107" s="8">
        <f t="shared" si="8"/>
        <v>-0.43478260869565216</v>
      </c>
      <c r="K107" s="9">
        <f t="shared" si="9"/>
        <v>4.5454545454545456E-2</v>
      </c>
    </row>
    <row r="108" spans="1:11" x14ac:dyDescent="0.2">
      <c r="A108" s="2"/>
      <c r="B108" s="68"/>
      <c r="C108" s="33"/>
      <c r="D108" s="68"/>
      <c r="E108" s="6"/>
      <c r="F108" s="82"/>
      <c r="G108" s="33"/>
      <c r="H108" s="68"/>
      <c r="I108" s="6"/>
      <c r="J108" s="5"/>
      <c r="K108" s="6"/>
    </row>
    <row r="109" spans="1:11" s="43" customFormat="1" x14ac:dyDescent="0.2">
      <c r="A109" s="162" t="s">
        <v>598</v>
      </c>
      <c r="B109" s="71">
        <f>SUM(B92:B108)</f>
        <v>557</v>
      </c>
      <c r="C109" s="40">
        <f>B109/21983</f>
        <v>2.533776099713415E-2</v>
      </c>
      <c r="D109" s="71">
        <f>SUM(D92:D108)</f>
        <v>377</v>
      </c>
      <c r="E109" s="41">
        <f>D109/25321</f>
        <v>1.4888827455471742E-2</v>
      </c>
      <c r="F109" s="77">
        <f>SUM(F92:F108)</f>
        <v>2521</v>
      </c>
      <c r="G109" s="42">
        <f>F109/115003</f>
        <v>2.1921167273897202E-2</v>
      </c>
      <c r="H109" s="71">
        <f>SUM(H92:H108)</f>
        <v>2345</v>
      </c>
      <c r="I109" s="41">
        <f>H109/122849</f>
        <v>1.9088474468656642E-2</v>
      </c>
      <c r="J109" s="37">
        <f>IF(D109=0, "-", IF((B109-D109)/D109&lt;10, (B109-D109)/D109, "&gt;999%"))</f>
        <v>0.47745358090185674</v>
      </c>
      <c r="K109" s="38">
        <f>IF(H109=0, "-", IF((F109-H109)/H109&lt;10, (F109-H109)/H109, "&gt;999%"))</f>
        <v>7.5053304904051169E-2</v>
      </c>
    </row>
    <row r="110" spans="1:11" x14ac:dyDescent="0.2">
      <c r="B110" s="83"/>
      <c r="D110" s="83"/>
      <c r="F110" s="83"/>
      <c r="H110" s="83"/>
    </row>
    <row r="111" spans="1:11" s="43" customFormat="1" x14ac:dyDescent="0.2">
      <c r="A111" s="162" t="s">
        <v>597</v>
      </c>
      <c r="B111" s="71">
        <v>3759</v>
      </c>
      <c r="C111" s="40">
        <f>B111/21983</f>
        <v>0.17099576945821771</v>
      </c>
      <c r="D111" s="71">
        <v>3296</v>
      </c>
      <c r="E111" s="41">
        <f>D111/25321</f>
        <v>0.13016863473006596</v>
      </c>
      <c r="F111" s="77">
        <v>20065</v>
      </c>
      <c r="G111" s="42">
        <f>F111/115003</f>
        <v>0.1744737093814944</v>
      </c>
      <c r="H111" s="71">
        <v>19036</v>
      </c>
      <c r="I111" s="41">
        <f>H111/122849</f>
        <v>0.15495445628373045</v>
      </c>
      <c r="J111" s="37">
        <f>IF(D111=0, "-", IF((B111-D111)/D111&lt;10, (B111-D111)/D111, "&gt;999%"))</f>
        <v>0.14047330097087379</v>
      </c>
      <c r="K111" s="38">
        <f>IF(H111=0, "-", IF((F111-H111)/H111&lt;10, (F111-H111)/H111, "&gt;999%"))</f>
        <v>5.4055473839041815E-2</v>
      </c>
    </row>
    <row r="112" spans="1:11" x14ac:dyDescent="0.2">
      <c r="B112" s="83"/>
      <c r="D112" s="83"/>
      <c r="F112" s="83"/>
      <c r="H112" s="83"/>
    </row>
    <row r="113" spans="1:11" ht="15.75" x14ac:dyDescent="0.25">
      <c r="A113" s="164" t="s">
        <v>123</v>
      </c>
      <c r="B113" s="196" t="s">
        <v>1</v>
      </c>
      <c r="C113" s="200"/>
      <c r="D113" s="200"/>
      <c r="E113" s="197"/>
      <c r="F113" s="196" t="s">
        <v>14</v>
      </c>
      <c r="G113" s="200"/>
      <c r="H113" s="200"/>
      <c r="I113" s="197"/>
      <c r="J113" s="196" t="s">
        <v>15</v>
      </c>
      <c r="K113" s="197"/>
    </row>
    <row r="114" spans="1:11" x14ac:dyDescent="0.2">
      <c r="A114" s="22"/>
      <c r="B114" s="196">
        <f>VALUE(RIGHT($B$2, 4))</f>
        <v>2022</v>
      </c>
      <c r="C114" s="197"/>
      <c r="D114" s="196">
        <f>B114-1</f>
        <v>2021</v>
      </c>
      <c r="E114" s="204"/>
      <c r="F114" s="196">
        <f>B114</f>
        <v>2022</v>
      </c>
      <c r="G114" s="204"/>
      <c r="H114" s="196">
        <f>D114</f>
        <v>2021</v>
      </c>
      <c r="I114" s="204"/>
      <c r="J114" s="140" t="s">
        <v>4</v>
      </c>
      <c r="K114" s="141" t="s">
        <v>2</v>
      </c>
    </row>
    <row r="115" spans="1:11" x14ac:dyDescent="0.2">
      <c r="A115" s="163" t="s">
        <v>155</v>
      </c>
      <c r="B115" s="61" t="s">
        <v>12</v>
      </c>
      <c r="C115" s="62" t="s">
        <v>13</v>
      </c>
      <c r="D115" s="61" t="s">
        <v>12</v>
      </c>
      <c r="E115" s="63" t="s">
        <v>13</v>
      </c>
      <c r="F115" s="62" t="s">
        <v>12</v>
      </c>
      <c r="G115" s="62" t="s">
        <v>13</v>
      </c>
      <c r="H115" s="61" t="s">
        <v>12</v>
      </c>
      <c r="I115" s="63" t="s">
        <v>13</v>
      </c>
      <c r="J115" s="61"/>
      <c r="K115" s="63"/>
    </row>
    <row r="116" spans="1:11" x14ac:dyDescent="0.2">
      <c r="A116" s="7" t="s">
        <v>414</v>
      </c>
      <c r="B116" s="65">
        <v>0</v>
      </c>
      <c r="C116" s="34">
        <f>IF(B140=0, "-", B116/B140)</f>
        <v>0</v>
      </c>
      <c r="D116" s="65">
        <v>0</v>
      </c>
      <c r="E116" s="9">
        <f>IF(D140=0, "-", D116/D140)</f>
        <v>0</v>
      </c>
      <c r="F116" s="81">
        <v>0</v>
      </c>
      <c r="G116" s="34">
        <f>IF(F140=0, "-", F116/F140)</f>
        <v>0</v>
      </c>
      <c r="H116" s="65">
        <v>2</v>
      </c>
      <c r="I116" s="9">
        <f>IF(H140=0, "-", H116/H140)</f>
        <v>1.5606710885680844E-4</v>
      </c>
      <c r="J116" s="8" t="str">
        <f t="shared" ref="J116:J138" si="10">IF(D116=0, "-", IF((B116-D116)/D116&lt;10, (B116-D116)/D116, "&gt;999%"))</f>
        <v>-</v>
      </c>
      <c r="K116" s="9">
        <f t="shared" ref="K116:K138" si="11">IF(H116=0, "-", IF((F116-H116)/H116&lt;10, (F116-H116)/H116, "&gt;999%"))</f>
        <v>-1</v>
      </c>
    </row>
    <row r="117" spans="1:11" x14ac:dyDescent="0.2">
      <c r="A117" s="7" t="s">
        <v>415</v>
      </c>
      <c r="B117" s="65">
        <v>229</v>
      </c>
      <c r="C117" s="34">
        <f>IF(B140=0, "-", B117/B140)</f>
        <v>9.1017488076311603E-2</v>
      </c>
      <c r="D117" s="65">
        <v>138</v>
      </c>
      <c r="E117" s="9">
        <f>IF(D140=0, "-", D117/D140)</f>
        <v>4.5275590551181105E-2</v>
      </c>
      <c r="F117" s="81">
        <v>856</v>
      </c>
      <c r="G117" s="34">
        <f>IF(F140=0, "-", F117/F140)</f>
        <v>6.4721004082867087E-2</v>
      </c>
      <c r="H117" s="65">
        <v>660</v>
      </c>
      <c r="I117" s="9">
        <f>IF(H140=0, "-", H117/H140)</f>
        <v>5.1502145922746781E-2</v>
      </c>
      <c r="J117" s="8">
        <f t="shared" si="10"/>
        <v>0.65942028985507251</v>
      </c>
      <c r="K117" s="9">
        <f t="shared" si="11"/>
        <v>0.29696969696969699</v>
      </c>
    </row>
    <row r="118" spans="1:11" x14ac:dyDescent="0.2">
      <c r="A118" s="7" t="s">
        <v>416</v>
      </c>
      <c r="B118" s="65">
        <v>0</v>
      </c>
      <c r="C118" s="34">
        <f>IF(B140=0, "-", B118/B140)</f>
        <v>0</v>
      </c>
      <c r="D118" s="65">
        <v>19</v>
      </c>
      <c r="E118" s="9">
        <f>IF(D140=0, "-", D118/D140)</f>
        <v>6.2335958005249343E-3</v>
      </c>
      <c r="F118" s="81">
        <v>4</v>
      </c>
      <c r="G118" s="34">
        <f>IF(F140=0, "-", F118/F140)</f>
        <v>3.0243459851807047E-4</v>
      </c>
      <c r="H118" s="65">
        <v>114</v>
      </c>
      <c r="I118" s="9">
        <f>IF(H140=0, "-", H118/H140)</f>
        <v>8.8958252048380801E-3</v>
      </c>
      <c r="J118" s="8">
        <f t="shared" si="10"/>
        <v>-1</v>
      </c>
      <c r="K118" s="9">
        <f t="shared" si="11"/>
        <v>-0.96491228070175439</v>
      </c>
    </row>
    <row r="119" spans="1:11" x14ac:dyDescent="0.2">
      <c r="A119" s="7" t="s">
        <v>417</v>
      </c>
      <c r="B119" s="65">
        <v>101</v>
      </c>
      <c r="C119" s="34">
        <f>IF(B140=0, "-", B119/B140)</f>
        <v>4.0143084260731321E-2</v>
      </c>
      <c r="D119" s="65">
        <v>72</v>
      </c>
      <c r="E119" s="9">
        <f>IF(D140=0, "-", D119/D140)</f>
        <v>2.3622047244094488E-2</v>
      </c>
      <c r="F119" s="81">
        <v>429</v>
      </c>
      <c r="G119" s="34">
        <f>IF(F140=0, "-", F119/F140)</f>
        <v>3.2436110691063058E-2</v>
      </c>
      <c r="H119" s="65">
        <v>335</v>
      </c>
      <c r="I119" s="9">
        <f>IF(H140=0, "-", H119/H140)</f>
        <v>2.6141240733515411E-2</v>
      </c>
      <c r="J119" s="8">
        <f t="shared" si="10"/>
        <v>0.40277777777777779</v>
      </c>
      <c r="K119" s="9">
        <f t="shared" si="11"/>
        <v>0.28059701492537314</v>
      </c>
    </row>
    <row r="120" spans="1:11" x14ac:dyDescent="0.2">
      <c r="A120" s="7" t="s">
        <v>418</v>
      </c>
      <c r="B120" s="65">
        <v>121</v>
      </c>
      <c r="C120" s="34">
        <f>IF(B140=0, "-", B120/B140)</f>
        <v>4.8092209856915737E-2</v>
      </c>
      <c r="D120" s="65">
        <v>73</v>
      </c>
      <c r="E120" s="9">
        <f>IF(D140=0, "-", D120/D140)</f>
        <v>2.3950131233595802E-2</v>
      </c>
      <c r="F120" s="81">
        <v>428</v>
      </c>
      <c r="G120" s="34">
        <f>IF(F140=0, "-", F120/F140)</f>
        <v>3.2360502041433543E-2</v>
      </c>
      <c r="H120" s="65">
        <v>633</v>
      </c>
      <c r="I120" s="9">
        <f>IF(H140=0, "-", H120/H140)</f>
        <v>4.9395239953179869E-2</v>
      </c>
      <c r="J120" s="8">
        <f t="shared" si="10"/>
        <v>0.65753424657534243</v>
      </c>
      <c r="K120" s="9">
        <f t="shared" si="11"/>
        <v>-0.32385466034755134</v>
      </c>
    </row>
    <row r="121" spans="1:11" x14ac:dyDescent="0.2">
      <c r="A121" s="7" t="s">
        <v>419</v>
      </c>
      <c r="B121" s="65">
        <v>229</v>
      </c>
      <c r="C121" s="34">
        <f>IF(B140=0, "-", B121/B140)</f>
        <v>9.1017488076311603E-2</v>
      </c>
      <c r="D121" s="65">
        <v>291</v>
      </c>
      <c r="E121" s="9">
        <f>IF(D140=0, "-", D121/D140)</f>
        <v>9.5472440944881887E-2</v>
      </c>
      <c r="F121" s="81">
        <v>1380</v>
      </c>
      <c r="G121" s="34">
        <f>IF(F140=0, "-", F121/F140)</f>
        <v>0.10433993648873431</v>
      </c>
      <c r="H121" s="65">
        <v>1537</v>
      </c>
      <c r="I121" s="9">
        <f>IF(H140=0, "-", H121/H140)</f>
        <v>0.11993757315645728</v>
      </c>
      <c r="J121" s="8">
        <f t="shared" si="10"/>
        <v>-0.21305841924398625</v>
      </c>
      <c r="K121" s="9">
        <f t="shared" si="11"/>
        <v>-0.10214703968770332</v>
      </c>
    </row>
    <row r="122" spans="1:11" x14ac:dyDescent="0.2">
      <c r="A122" s="7" t="s">
        <v>420</v>
      </c>
      <c r="B122" s="65">
        <v>5</v>
      </c>
      <c r="C122" s="34">
        <f>IF(B140=0, "-", B122/B140)</f>
        <v>1.9872813990461048E-3</v>
      </c>
      <c r="D122" s="65">
        <v>79</v>
      </c>
      <c r="E122" s="9">
        <f>IF(D140=0, "-", D122/D140)</f>
        <v>2.5918635170603676E-2</v>
      </c>
      <c r="F122" s="81">
        <v>211</v>
      </c>
      <c r="G122" s="34">
        <f>IF(F140=0, "-", F122/F140)</f>
        <v>1.5953425071828217E-2</v>
      </c>
      <c r="H122" s="65">
        <v>356</v>
      </c>
      <c r="I122" s="9">
        <f>IF(H140=0, "-", H122/H140)</f>
        <v>2.7779945376511902E-2</v>
      </c>
      <c r="J122" s="8">
        <f t="shared" si="10"/>
        <v>-0.93670886075949367</v>
      </c>
      <c r="K122" s="9">
        <f t="shared" si="11"/>
        <v>-0.40730337078651685</v>
      </c>
    </row>
    <row r="123" spans="1:11" x14ac:dyDescent="0.2">
      <c r="A123" s="7" t="s">
        <v>421</v>
      </c>
      <c r="B123" s="65">
        <v>50</v>
      </c>
      <c r="C123" s="34">
        <f>IF(B140=0, "-", B123/B140)</f>
        <v>1.987281399046105E-2</v>
      </c>
      <c r="D123" s="65">
        <v>57</v>
      </c>
      <c r="E123" s="9">
        <f>IF(D140=0, "-", D123/D140)</f>
        <v>1.8700787401574805E-2</v>
      </c>
      <c r="F123" s="81">
        <v>162</v>
      </c>
      <c r="G123" s="34">
        <f>IF(F140=0, "-", F123/F140)</f>
        <v>1.2248601239981853E-2</v>
      </c>
      <c r="H123" s="65">
        <v>246</v>
      </c>
      <c r="I123" s="9">
        <f>IF(H140=0, "-", H123/H140)</f>
        <v>1.9196254389387435E-2</v>
      </c>
      <c r="J123" s="8">
        <f t="shared" si="10"/>
        <v>-0.12280701754385964</v>
      </c>
      <c r="K123" s="9">
        <f t="shared" si="11"/>
        <v>-0.34146341463414637</v>
      </c>
    </row>
    <row r="124" spans="1:11" x14ac:dyDescent="0.2">
      <c r="A124" s="7" t="s">
        <v>422</v>
      </c>
      <c r="B124" s="65">
        <v>87</v>
      </c>
      <c r="C124" s="34">
        <f>IF(B140=0, "-", B124/B140)</f>
        <v>3.4578696343402222E-2</v>
      </c>
      <c r="D124" s="65">
        <v>69</v>
      </c>
      <c r="E124" s="9">
        <f>IF(D140=0, "-", D124/D140)</f>
        <v>2.2637795275590553E-2</v>
      </c>
      <c r="F124" s="81">
        <v>395</v>
      </c>
      <c r="G124" s="34">
        <f>IF(F140=0, "-", F124/F140)</f>
        <v>2.9865416603659458E-2</v>
      </c>
      <c r="H124" s="65">
        <v>452</v>
      </c>
      <c r="I124" s="9">
        <f>IF(H140=0, "-", H124/H140)</f>
        <v>3.5271166601638704E-2</v>
      </c>
      <c r="J124" s="8">
        <f t="shared" si="10"/>
        <v>0.2608695652173913</v>
      </c>
      <c r="K124" s="9">
        <f t="shared" si="11"/>
        <v>-0.12610619469026549</v>
      </c>
    </row>
    <row r="125" spans="1:11" x14ac:dyDescent="0.2">
      <c r="A125" s="7" t="s">
        <v>423</v>
      </c>
      <c r="B125" s="65">
        <v>66</v>
      </c>
      <c r="C125" s="34">
        <f>IF(B140=0, "-", B125/B140)</f>
        <v>2.6232114467408585E-2</v>
      </c>
      <c r="D125" s="65">
        <v>59</v>
      </c>
      <c r="E125" s="9">
        <f>IF(D140=0, "-", D125/D140)</f>
        <v>1.9356955380577429E-2</v>
      </c>
      <c r="F125" s="81">
        <v>525</v>
      </c>
      <c r="G125" s="34">
        <f>IF(F140=0, "-", F125/F140)</f>
        <v>3.9694541055496746E-2</v>
      </c>
      <c r="H125" s="65">
        <v>190</v>
      </c>
      <c r="I125" s="9">
        <f>IF(H140=0, "-", H125/H140)</f>
        <v>1.4826375341396801E-2</v>
      </c>
      <c r="J125" s="8">
        <f t="shared" si="10"/>
        <v>0.11864406779661017</v>
      </c>
      <c r="K125" s="9">
        <f t="shared" si="11"/>
        <v>1.763157894736842</v>
      </c>
    </row>
    <row r="126" spans="1:11" x14ac:dyDescent="0.2">
      <c r="A126" s="7" t="s">
        <v>424</v>
      </c>
      <c r="B126" s="65">
        <v>117</v>
      </c>
      <c r="C126" s="34">
        <f>IF(B140=0, "-", B126/B140)</f>
        <v>4.6502384737678856E-2</v>
      </c>
      <c r="D126" s="65">
        <v>143</v>
      </c>
      <c r="E126" s="9">
        <f>IF(D140=0, "-", D126/D140)</f>
        <v>4.6916010498687662E-2</v>
      </c>
      <c r="F126" s="81">
        <v>590</v>
      </c>
      <c r="G126" s="34">
        <f>IF(F140=0, "-", F126/F140)</f>
        <v>4.4609103281415395E-2</v>
      </c>
      <c r="H126" s="65">
        <v>787</v>
      </c>
      <c r="I126" s="9">
        <f>IF(H140=0, "-", H126/H140)</f>
        <v>6.1412407335154115E-2</v>
      </c>
      <c r="J126" s="8">
        <f t="shared" si="10"/>
        <v>-0.18181818181818182</v>
      </c>
      <c r="K126" s="9">
        <f t="shared" si="11"/>
        <v>-0.2503176620076239</v>
      </c>
    </row>
    <row r="127" spans="1:11" x14ac:dyDescent="0.2">
      <c r="A127" s="7" t="s">
        <v>425</v>
      </c>
      <c r="B127" s="65">
        <v>63</v>
      </c>
      <c r="C127" s="34">
        <f>IF(B140=0, "-", B127/B140)</f>
        <v>2.5039745627980923E-2</v>
      </c>
      <c r="D127" s="65">
        <v>130</v>
      </c>
      <c r="E127" s="9">
        <f>IF(D140=0, "-", D127/D140)</f>
        <v>4.2650918635170607E-2</v>
      </c>
      <c r="F127" s="81">
        <v>525</v>
      </c>
      <c r="G127" s="34">
        <f>IF(F140=0, "-", F127/F140)</f>
        <v>3.9694541055496746E-2</v>
      </c>
      <c r="H127" s="65">
        <v>695</v>
      </c>
      <c r="I127" s="9">
        <f>IF(H140=0, "-", H127/H140)</f>
        <v>5.4233320327740926E-2</v>
      </c>
      <c r="J127" s="8">
        <f t="shared" si="10"/>
        <v>-0.51538461538461533</v>
      </c>
      <c r="K127" s="9">
        <f t="shared" si="11"/>
        <v>-0.2446043165467626</v>
      </c>
    </row>
    <row r="128" spans="1:11" x14ac:dyDescent="0.2">
      <c r="A128" s="7" t="s">
        <v>426</v>
      </c>
      <c r="B128" s="65">
        <v>0</v>
      </c>
      <c r="C128" s="34">
        <f>IF(B140=0, "-", B128/B140)</f>
        <v>0</v>
      </c>
      <c r="D128" s="65">
        <v>132</v>
      </c>
      <c r="E128" s="9">
        <f>IF(D140=0, "-", D128/D140)</f>
        <v>4.3307086614173228E-2</v>
      </c>
      <c r="F128" s="81">
        <v>2</v>
      </c>
      <c r="G128" s="34">
        <f>IF(F140=0, "-", F128/F140)</f>
        <v>1.5121729925903524E-4</v>
      </c>
      <c r="H128" s="65">
        <v>466</v>
      </c>
      <c r="I128" s="9">
        <f>IF(H140=0, "-", H128/H140)</f>
        <v>3.6363636363636362E-2</v>
      </c>
      <c r="J128" s="8">
        <f t="shared" si="10"/>
        <v>-1</v>
      </c>
      <c r="K128" s="9">
        <f t="shared" si="11"/>
        <v>-0.99570815450643779</v>
      </c>
    </row>
    <row r="129" spans="1:11" x14ac:dyDescent="0.2">
      <c r="A129" s="7" t="s">
        <v>427</v>
      </c>
      <c r="B129" s="65">
        <v>204</v>
      </c>
      <c r="C129" s="34">
        <f>IF(B140=0, "-", B129/B140)</f>
        <v>8.1081081081081086E-2</v>
      </c>
      <c r="D129" s="65">
        <v>180</v>
      </c>
      <c r="E129" s="9">
        <f>IF(D140=0, "-", D129/D140)</f>
        <v>5.905511811023622E-2</v>
      </c>
      <c r="F129" s="81">
        <v>1419</v>
      </c>
      <c r="G129" s="34">
        <f>IF(F140=0, "-", F129/F140)</f>
        <v>0.1072886738242855</v>
      </c>
      <c r="H129" s="65">
        <v>990</v>
      </c>
      <c r="I129" s="9">
        <f>IF(H140=0, "-", H129/H140)</f>
        <v>7.7253218884120178E-2</v>
      </c>
      <c r="J129" s="8">
        <f t="shared" si="10"/>
        <v>0.13333333333333333</v>
      </c>
      <c r="K129" s="9">
        <f t="shared" si="11"/>
        <v>0.43333333333333335</v>
      </c>
    </row>
    <row r="130" spans="1:11" x14ac:dyDescent="0.2">
      <c r="A130" s="7" t="s">
        <v>428</v>
      </c>
      <c r="B130" s="65">
        <v>0</v>
      </c>
      <c r="C130" s="34">
        <f>IF(B140=0, "-", B130/B140)</f>
        <v>0</v>
      </c>
      <c r="D130" s="65">
        <v>0</v>
      </c>
      <c r="E130" s="9">
        <f>IF(D140=0, "-", D130/D140)</f>
        <v>0</v>
      </c>
      <c r="F130" s="81">
        <v>0</v>
      </c>
      <c r="G130" s="34">
        <f>IF(F140=0, "-", F130/F140)</f>
        <v>0</v>
      </c>
      <c r="H130" s="65">
        <v>10</v>
      </c>
      <c r="I130" s="9">
        <f>IF(H140=0, "-", H130/H140)</f>
        <v>7.8033554428404216E-4</v>
      </c>
      <c r="J130" s="8" t="str">
        <f t="shared" si="10"/>
        <v>-</v>
      </c>
      <c r="K130" s="9">
        <f t="shared" si="11"/>
        <v>-1</v>
      </c>
    </row>
    <row r="131" spans="1:11" x14ac:dyDescent="0.2">
      <c r="A131" s="7" t="s">
        <v>429</v>
      </c>
      <c r="B131" s="65">
        <v>19</v>
      </c>
      <c r="C131" s="34">
        <f>IF(B140=0, "-", B131/B140)</f>
        <v>7.551669316375199E-3</v>
      </c>
      <c r="D131" s="65">
        <v>37</v>
      </c>
      <c r="E131" s="9">
        <f>IF(D140=0, "-", D131/D140)</f>
        <v>1.2139107611548556E-2</v>
      </c>
      <c r="F131" s="81">
        <v>110</v>
      </c>
      <c r="G131" s="34">
        <f>IF(F140=0, "-", F131/F140)</f>
        <v>8.3169514592469386E-3</v>
      </c>
      <c r="H131" s="65">
        <v>168</v>
      </c>
      <c r="I131" s="9">
        <f>IF(H140=0, "-", H131/H140)</f>
        <v>1.3109637143971908E-2</v>
      </c>
      <c r="J131" s="8">
        <f t="shared" si="10"/>
        <v>-0.48648648648648651</v>
      </c>
      <c r="K131" s="9">
        <f t="shared" si="11"/>
        <v>-0.34523809523809523</v>
      </c>
    </row>
    <row r="132" spans="1:11" x14ac:dyDescent="0.2">
      <c r="A132" s="7" t="s">
        <v>430</v>
      </c>
      <c r="B132" s="65">
        <v>39</v>
      </c>
      <c r="C132" s="34">
        <f>IF(B140=0, "-", B132/B140)</f>
        <v>1.5500794912559618E-2</v>
      </c>
      <c r="D132" s="65">
        <v>25</v>
      </c>
      <c r="E132" s="9">
        <f>IF(D140=0, "-", D132/D140)</f>
        <v>8.2020997375328083E-3</v>
      </c>
      <c r="F132" s="81">
        <v>191</v>
      </c>
      <c r="G132" s="34">
        <f>IF(F140=0, "-", F132/F140)</f>
        <v>1.4441252079237864E-2</v>
      </c>
      <c r="H132" s="65">
        <v>86</v>
      </c>
      <c r="I132" s="9">
        <f>IF(H140=0, "-", H132/H140)</f>
        <v>6.7108856808427621E-3</v>
      </c>
      <c r="J132" s="8">
        <f t="shared" si="10"/>
        <v>0.56000000000000005</v>
      </c>
      <c r="K132" s="9">
        <f t="shared" si="11"/>
        <v>1.2209302325581395</v>
      </c>
    </row>
    <row r="133" spans="1:11" x14ac:dyDescent="0.2">
      <c r="A133" s="7" t="s">
        <v>431</v>
      </c>
      <c r="B133" s="65">
        <v>215</v>
      </c>
      <c r="C133" s="34">
        <f>IF(B140=0, "-", B133/B140)</f>
        <v>8.5453100158982512E-2</v>
      </c>
      <c r="D133" s="65">
        <v>70</v>
      </c>
      <c r="E133" s="9">
        <f>IF(D140=0, "-", D133/D140)</f>
        <v>2.2965879265091863E-2</v>
      </c>
      <c r="F133" s="81">
        <v>820</v>
      </c>
      <c r="G133" s="34">
        <f>IF(F140=0, "-", F133/F140)</f>
        <v>6.1999092696204447E-2</v>
      </c>
      <c r="H133" s="65">
        <v>858</v>
      </c>
      <c r="I133" s="9">
        <f>IF(H140=0, "-", H133/H140)</f>
        <v>6.6952789699570817E-2</v>
      </c>
      <c r="J133" s="8">
        <f t="shared" si="10"/>
        <v>2.0714285714285716</v>
      </c>
      <c r="K133" s="9">
        <f t="shared" si="11"/>
        <v>-4.4289044289044288E-2</v>
      </c>
    </row>
    <row r="134" spans="1:11" x14ac:dyDescent="0.2">
      <c r="A134" s="7" t="s">
        <v>432</v>
      </c>
      <c r="B134" s="65">
        <v>143</v>
      </c>
      <c r="C134" s="34">
        <f>IF(B140=0, "-", B134/B140)</f>
        <v>5.6836248012718603E-2</v>
      </c>
      <c r="D134" s="65">
        <v>171</v>
      </c>
      <c r="E134" s="9">
        <f>IF(D140=0, "-", D134/D140)</f>
        <v>5.6102362204724407E-2</v>
      </c>
      <c r="F134" s="81">
        <v>698</v>
      </c>
      <c r="G134" s="34">
        <f>IF(F140=0, "-", F134/F140)</f>
        <v>5.2774837441403294E-2</v>
      </c>
      <c r="H134" s="65">
        <v>498</v>
      </c>
      <c r="I134" s="9">
        <f>IF(H140=0, "-", H134/H140)</f>
        <v>3.8860710105345302E-2</v>
      </c>
      <c r="J134" s="8">
        <f t="shared" si="10"/>
        <v>-0.16374269005847952</v>
      </c>
      <c r="K134" s="9">
        <f t="shared" si="11"/>
        <v>0.40160642570281124</v>
      </c>
    </row>
    <row r="135" spans="1:11" x14ac:dyDescent="0.2">
      <c r="A135" s="7" t="s">
        <v>433</v>
      </c>
      <c r="B135" s="65">
        <v>356</v>
      </c>
      <c r="C135" s="34">
        <f>IF(B140=0, "-", B135/B140)</f>
        <v>0.14149443561208266</v>
      </c>
      <c r="D135" s="65">
        <v>278</v>
      </c>
      <c r="E135" s="9">
        <f>IF(D140=0, "-", D135/D140)</f>
        <v>9.1207349081364825E-2</v>
      </c>
      <c r="F135" s="81">
        <v>829</v>
      </c>
      <c r="G135" s="34">
        <f>IF(F140=0, "-", F135/F140)</f>
        <v>6.26795705428701E-2</v>
      </c>
      <c r="H135" s="65">
        <v>321</v>
      </c>
      <c r="I135" s="9">
        <f>IF(H140=0, "-", H135/H140)</f>
        <v>2.5048770971517753E-2</v>
      </c>
      <c r="J135" s="8">
        <f t="shared" si="10"/>
        <v>0.2805755395683453</v>
      </c>
      <c r="K135" s="9">
        <f t="shared" si="11"/>
        <v>1.5825545171339563</v>
      </c>
    </row>
    <row r="136" spans="1:11" x14ac:dyDescent="0.2">
      <c r="A136" s="7" t="s">
        <v>434</v>
      </c>
      <c r="B136" s="65">
        <v>387</v>
      </c>
      <c r="C136" s="34">
        <f>IF(B140=0, "-", B136/B140)</f>
        <v>0.15381558028616851</v>
      </c>
      <c r="D136" s="65">
        <v>932</v>
      </c>
      <c r="E136" s="9">
        <f>IF(D140=0, "-", D136/D140)</f>
        <v>0.30577427821522307</v>
      </c>
      <c r="F136" s="81">
        <v>3504</v>
      </c>
      <c r="G136" s="34">
        <f>IF(F140=0, "-", F136/F140)</f>
        <v>0.26493270830182974</v>
      </c>
      <c r="H136" s="65">
        <v>3033</v>
      </c>
      <c r="I136" s="9">
        <f>IF(H140=0, "-", H136/H140)</f>
        <v>0.23667577058134998</v>
      </c>
      <c r="J136" s="8">
        <f t="shared" si="10"/>
        <v>-0.58476394849785407</v>
      </c>
      <c r="K136" s="9">
        <f t="shared" si="11"/>
        <v>0.1552917903066271</v>
      </c>
    </row>
    <row r="137" spans="1:11" x14ac:dyDescent="0.2">
      <c r="A137" s="7" t="s">
        <v>435</v>
      </c>
      <c r="B137" s="65">
        <v>3</v>
      </c>
      <c r="C137" s="34">
        <f>IF(B140=0, "-", B137/B140)</f>
        <v>1.1923688394276629E-3</v>
      </c>
      <c r="D137" s="65">
        <v>3</v>
      </c>
      <c r="E137" s="9">
        <f>IF(D140=0, "-", D137/D140)</f>
        <v>9.8425196850393699E-4</v>
      </c>
      <c r="F137" s="81">
        <v>5</v>
      </c>
      <c r="G137" s="34">
        <f>IF(F140=0, "-", F137/F140)</f>
        <v>3.7804324814758809E-4</v>
      </c>
      <c r="H137" s="65">
        <v>7</v>
      </c>
      <c r="I137" s="9">
        <f>IF(H140=0, "-", H137/H140)</f>
        <v>5.4623488099882949E-4</v>
      </c>
      <c r="J137" s="8">
        <f t="shared" si="10"/>
        <v>0</v>
      </c>
      <c r="K137" s="9">
        <f t="shared" si="11"/>
        <v>-0.2857142857142857</v>
      </c>
    </row>
    <row r="138" spans="1:11" x14ac:dyDescent="0.2">
      <c r="A138" s="7" t="s">
        <v>436</v>
      </c>
      <c r="B138" s="65">
        <v>82</v>
      </c>
      <c r="C138" s="34">
        <f>IF(B140=0, "-", B138/B140)</f>
        <v>3.259141494435612E-2</v>
      </c>
      <c r="D138" s="65">
        <v>90</v>
      </c>
      <c r="E138" s="9">
        <f>IF(D140=0, "-", D138/D140)</f>
        <v>2.952755905511811E-2</v>
      </c>
      <c r="F138" s="81">
        <v>143</v>
      </c>
      <c r="G138" s="34">
        <f>IF(F140=0, "-", F138/F140)</f>
        <v>1.0812036897021019E-2</v>
      </c>
      <c r="H138" s="65">
        <v>371</v>
      </c>
      <c r="I138" s="9">
        <f>IF(H140=0, "-", H138/H140)</f>
        <v>2.8950448692937964E-2</v>
      </c>
      <c r="J138" s="8">
        <f t="shared" si="10"/>
        <v>-8.8888888888888892E-2</v>
      </c>
      <c r="K138" s="9">
        <f t="shared" si="11"/>
        <v>-0.61455525606469008</v>
      </c>
    </row>
    <row r="139" spans="1:11" x14ac:dyDescent="0.2">
      <c r="A139" s="2"/>
      <c r="B139" s="68"/>
      <c r="C139" s="33"/>
      <c r="D139" s="68"/>
      <c r="E139" s="6"/>
      <c r="F139" s="82"/>
      <c r="G139" s="33"/>
      <c r="H139" s="68"/>
      <c r="I139" s="6"/>
      <c r="J139" s="5"/>
      <c r="K139" s="6"/>
    </row>
    <row r="140" spans="1:11" s="43" customFormat="1" x14ac:dyDescent="0.2">
      <c r="A140" s="162" t="s">
        <v>596</v>
      </c>
      <c r="B140" s="71">
        <f>SUM(B116:B139)</f>
        <v>2516</v>
      </c>
      <c r="C140" s="40">
        <f>B140/21983</f>
        <v>0.11445207660464905</v>
      </c>
      <c r="D140" s="71">
        <f>SUM(D116:D139)</f>
        <v>3048</v>
      </c>
      <c r="E140" s="41">
        <f>D140/25321</f>
        <v>0.12037439279649303</v>
      </c>
      <c r="F140" s="77">
        <f>SUM(F116:F139)</f>
        <v>13226</v>
      </c>
      <c r="G140" s="42">
        <f>F140/115003</f>
        <v>0.11500569550359556</v>
      </c>
      <c r="H140" s="71">
        <f>SUM(H116:H139)</f>
        <v>12815</v>
      </c>
      <c r="I140" s="41">
        <f>H140/122849</f>
        <v>0.10431505343958844</v>
      </c>
      <c r="J140" s="37">
        <f>IF(D140=0, "-", IF((B140-D140)/D140&lt;10, (B140-D140)/D140, "&gt;999%"))</f>
        <v>-0.17454068241469817</v>
      </c>
      <c r="K140" s="38">
        <f>IF(H140=0, "-", IF((F140-H140)/H140&lt;10, (F140-H140)/H140, "&gt;999%"))</f>
        <v>3.2071790870074134E-2</v>
      </c>
    </row>
    <row r="141" spans="1:11" x14ac:dyDescent="0.2">
      <c r="B141" s="83"/>
      <c r="D141" s="83"/>
      <c r="F141" s="83"/>
      <c r="H141" s="83"/>
    </row>
    <row r="142" spans="1:11" x14ac:dyDescent="0.2">
      <c r="A142" s="163" t="s">
        <v>156</v>
      </c>
      <c r="B142" s="61" t="s">
        <v>12</v>
      </c>
      <c r="C142" s="62" t="s">
        <v>13</v>
      </c>
      <c r="D142" s="61" t="s">
        <v>12</v>
      </c>
      <c r="E142" s="63" t="s">
        <v>13</v>
      </c>
      <c r="F142" s="62" t="s">
        <v>12</v>
      </c>
      <c r="G142" s="62" t="s">
        <v>13</v>
      </c>
      <c r="H142" s="61" t="s">
        <v>12</v>
      </c>
      <c r="I142" s="63" t="s">
        <v>13</v>
      </c>
      <c r="J142" s="61"/>
      <c r="K142" s="63"/>
    </row>
    <row r="143" spans="1:11" x14ac:dyDescent="0.2">
      <c r="A143" s="7" t="s">
        <v>437</v>
      </c>
      <c r="B143" s="65">
        <v>1</v>
      </c>
      <c r="C143" s="34">
        <f>IF(B164=0, "-", B143/B164)</f>
        <v>2.8011204481792717E-3</v>
      </c>
      <c r="D143" s="65">
        <v>2</v>
      </c>
      <c r="E143" s="9">
        <f>IF(D164=0, "-", D143/D164)</f>
        <v>5.2219321148825066E-3</v>
      </c>
      <c r="F143" s="81">
        <v>8</v>
      </c>
      <c r="G143" s="34">
        <f>IF(F164=0, "-", F143/F164)</f>
        <v>5.2770448548812663E-3</v>
      </c>
      <c r="H143" s="65">
        <v>9</v>
      </c>
      <c r="I143" s="9">
        <f>IF(H164=0, "-", H143/H164)</f>
        <v>4.9641478212906782E-3</v>
      </c>
      <c r="J143" s="8">
        <f t="shared" ref="J143:J162" si="12">IF(D143=0, "-", IF((B143-D143)/D143&lt;10, (B143-D143)/D143, "&gt;999%"))</f>
        <v>-0.5</v>
      </c>
      <c r="K143" s="9">
        <f t="shared" ref="K143:K162" si="13">IF(H143=0, "-", IF((F143-H143)/H143&lt;10, (F143-H143)/H143, "&gt;999%"))</f>
        <v>-0.1111111111111111</v>
      </c>
    </row>
    <row r="144" spans="1:11" x14ac:dyDescent="0.2">
      <c r="A144" s="7" t="s">
        <v>438</v>
      </c>
      <c r="B144" s="65">
        <v>14</v>
      </c>
      <c r="C144" s="34">
        <f>IF(B164=0, "-", B144/B164)</f>
        <v>3.9215686274509803E-2</v>
      </c>
      <c r="D144" s="65">
        <v>28</v>
      </c>
      <c r="E144" s="9">
        <f>IF(D164=0, "-", D144/D164)</f>
        <v>7.3107049608355096E-2</v>
      </c>
      <c r="F144" s="81">
        <v>76</v>
      </c>
      <c r="G144" s="34">
        <f>IF(F164=0, "-", F144/F164)</f>
        <v>5.0131926121372031E-2</v>
      </c>
      <c r="H144" s="65">
        <v>122</v>
      </c>
      <c r="I144" s="9">
        <f>IF(H164=0, "-", H144/H164)</f>
        <v>6.7291781577495866E-2</v>
      </c>
      <c r="J144" s="8">
        <f t="shared" si="12"/>
        <v>-0.5</v>
      </c>
      <c r="K144" s="9">
        <f t="shared" si="13"/>
        <v>-0.37704918032786883</v>
      </c>
    </row>
    <row r="145" spans="1:11" x14ac:dyDescent="0.2">
      <c r="A145" s="7" t="s">
        <v>439</v>
      </c>
      <c r="B145" s="65">
        <v>5</v>
      </c>
      <c r="C145" s="34">
        <f>IF(B164=0, "-", B145/B164)</f>
        <v>1.4005602240896359E-2</v>
      </c>
      <c r="D145" s="65">
        <v>0</v>
      </c>
      <c r="E145" s="9">
        <f>IF(D164=0, "-", D145/D164)</f>
        <v>0</v>
      </c>
      <c r="F145" s="81">
        <v>42</v>
      </c>
      <c r="G145" s="34">
        <f>IF(F164=0, "-", F145/F164)</f>
        <v>2.7704485488126648E-2</v>
      </c>
      <c r="H145" s="65">
        <v>0</v>
      </c>
      <c r="I145" s="9">
        <f>IF(H164=0, "-", H145/H164)</f>
        <v>0</v>
      </c>
      <c r="J145" s="8" t="str">
        <f t="shared" si="12"/>
        <v>-</v>
      </c>
      <c r="K145" s="9" t="str">
        <f t="shared" si="13"/>
        <v>-</v>
      </c>
    </row>
    <row r="146" spans="1:11" x14ac:dyDescent="0.2">
      <c r="A146" s="7" t="s">
        <v>440</v>
      </c>
      <c r="B146" s="65">
        <v>43</v>
      </c>
      <c r="C146" s="34">
        <f>IF(B164=0, "-", B146/B164)</f>
        <v>0.12044817927170869</v>
      </c>
      <c r="D146" s="65">
        <v>42</v>
      </c>
      <c r="E146" s="9">
        <f>IF(D164=0, "-", D146/D164)</f>
        <v>0.10966057441253264</v>
      </c>
      <c r="F146" s="81">
        <v>215</v>
      </c>
      <c r="G146" s="34">
        <f>IF(F164=0, "-", F146/F164)</f>
        <v>0.14182058047493404</v>
      </c>
      <c r="H146" s="65">
        <v>271</v>
      </c>
      <c r="I146" s="9">
        <f>IF(H164=0, "-", H146/H164)</f>
        <v>0.14947600661886376</v>
      </c>
      <c r="J146" s="8">
        <f t="shared" si="12"/>
        <v>2.3809523809523808E-2</v>
      </c>
      <c r="K146" s="9">
        <f t="shared" si="13"/>
        <v>-0.20664206642066421</v>
      </c>
    </row>
    <row r="147" spans="1:11" x14ac:dyDescent="0.2">
      <c r="A147" s="7" t="s">
        <v>441</v>
      </c>
      <c r="B147" s="65">
        <v>18</v>
      </c>
      <c r="C147" s="34">
        <f>IF(B164=0, "-", B147/B164)</f>
        <v>5.0420168067226892E-2</v>
      </c>
      <c r="D147" s="65">
        <v>14</v>
      </c>
      <c r="E147" s="9">
        <f>IF(D164=0, "-", D147/D164)</f>
        <v>3.6553524804177548E-2</v>
      </c>
      <c r="F147" s="81">
        <v>57</v>
      </c>
      <c r="G147" s="34">
        <f>IF(F164=0, "-", F147/F164)</f>
        <v>3.7598944591029027E-2</v>
      </c>
      <c r="H147" s="65">
        <v>57</v>
      </c>
      <c r="I147" s="9">
        <f>IF(H164=0, "-", H147/H164)</f>
        <v>3.1439602868174293E-2</v>
      </c>
      <c r="J147" s="8">
        <f t="shared" si="12"/>
        <v>0.2857142857142857</v>
      </c>
      <c r="K147" s="9">
        <f t="shared" si="13"/>
        <v>0</v>
      </c>
    </row>
    <row r="148" spans="1:11" x14ac:dyDescent="0.2">
      <c r="A148" s="7" t="s">
        <v>442</v>
      </c>
      <c r="B148" s="65">
        <v>1</v>
      </c>
      <c r="C148" s="34">
        <f>IF(B164=0, "-", B148/B164)</f>
        <v>2.8011204481792717E-3</v>
      </c>
      <c r="D148" s="65">
        <v>2</v>
      </c>
      <c r="E148" s="9">
        <f>IF(D164=0, "-", D148/D164)</f>
        <v>5.2219321148825066E-3</v>
      </c>
      <c r="F148" s="81">
        <v>15</v>
      </c>
      <c r="G148" s="34">
        <f>IF(F164=0, "-", F148/F164)</f>
        <v>9.8944591029023754E-3</v>
      </c>
      <c r="H148" s="65">
        <v>16</v>
      </c>
      <c r="I148" s="9">
        <f>IF(H164=0, "-", H148/H164)</f>
        <v>8.8251516822945401E-3</v>
      </c>
      <c r="J148" s="8">
        <f t="shared" si="12"/>
        <v>-0.5</v>
      </c>
      <c r="K148" s="9">
        <f t="shared" si="13"/>
        <v>-6.25E-2</v>
      </c>
    </row>
    <row r="149" spans="1:11" x14ac:dyDescent="0.2">
      <c r="A149" s="7" t="s">
        <v>443</v>
      </c>
      <c r="B149" s="65">
        <v>5</v>
      </c>
      <c r="C149" s="34">
        <f>IF(B164=0, "-", B149/B164)</f>
        <v>1.4005602240896359E-2</v>
      </c>
      <c r="D149" s="65">
        <v>9</v>
      </c>
      <c r="E149" s="9">
        <f>IF(D164=0, "-", D149/D164)</f>
        <v>2.3498694516971279E-2</v>
      </c>
      <c r="F149" s="81">
        <v>37</v>
      </c>
      <c r="G149" s="34">
        <f>IF(F164=0, "-", F149/F164)</f>
        <v>2.4406332453825858E-2</v>
      </c>
      <c r="H149" s="65">
        <v>29</v>
      </c>
      <c r="I149" s="9">
        <f>IF(H164=0, "-", H149/H164)</f>
        <v>1.5995587424158852E-2</v>
      </c>
      <c r="J149" s="8">
        <f t="shared" si="12"/>
        <v>-0.44444444444444442</v>
      </c>
      <c r="K149" s="9">
        <f t="shared" si="13"/>
        <v>0.27586206896551724</v>
      </c>
    </row>
    <row r="150" spans="1:11" x14ac:dyDescent="0.2">
      <c r="A150" s="7" t="s">
        <v>444</v>
      </c>
      <c r="B150" s="65">
        <v>0</v>
      </c>
      <c r="C150" s="34">
        <f>IF(B164=0, "-", B150/B164)</f>
        <v>0</v>
      </c>
      <c r="D150" s="65">
        <v>0</v>
      </c>
      <c r="E150" s="9">
        <f>IF(D164=0, "-", D150/D164)</f>
        <v>0</v>
      </c>
      <c r="F150" s="81">
        <v>1</v>
      </c>
      <c r="G150" s="34">
        <f>IF(F164=0, "-", F150/F164)</f>
        <v>6.5963060686015829E-4</v>
      </c>
      <c r="H150" s="65">
        <v>9</v>
      </c>
      <c r="I150" s="9">
        <f>IF(H164=0, "-", H150/H164)</f>
        <v>4.9641478212906782E-3</v>
      </c>
      <c r="J150" s="8" t="str">
        <f t="shared" si="12"/>
        <v>-</v>
      </c>
      <c r="K150" s="9">
        <f t="shared" si="13"/>
        <v>-0.88888888888888884</v>
      </c>
    </row>
    <row r="151" spans="1:11" x14ac:dyDescent="0.2">
      <c r="A151" s="7" t="s">
        <v>445</v>
      </c>
      <c r="B151" s="65">
        <v>11</v>
      </c>
      <c r="C151" s="34">
        <f>IF(B164=0, "-", B151/B164)</f>
        <v>3.081232492997199E-2</v>
      </c>
      <c r="D151" s="65">
        <v>0</v>
      </c>
      <c r="E151" s="9">
        <f>IF(D164=0, "-", D151/D164)</f>
        <v>0</v>
      </c>
      <c r="F151" s="81">
        <v>59</v>
      </c>
      <c r="G151" s="34">
        <f>IF(F164=0, "-", F151/F164)</f>
        <v>3.8918205804749341E-2</v>
      </c>
      <c r="H151" s="65">
        <v>0</v>
      </c>
      <c r="I151" s="9">
        <f>IF(H164=0, "-", H151/H164)</f>
        <v>0</v>
      </c>
      <c r="J151" s="8" t="str">
        <f t="shared" si="12"/>
        <v>-</v>
      </c>
      <c r="K151" s="9" t="str">
        <f t="shared" si="13"/>
        <v>-</v>
      </c>
    </row>
    <row r="152" spans="1:11" x14ac:dyDescent="0.2">
      <c r="A152" s="7" t="s">
        <v>446</v>
      </c>
      <c r="B152" s="65">
        <v>18</v>
      </c>
      <c r="C152" s="34">
        <f>IF(B164=0, "-", B152/B164)</f>
        <v>5.0420168067226892E-2</v>
      </c>
      <c r="D152" s="65">
        <v>61</v>
      </c>
      <c r="E152" s="9">
        <f>IF(D164=0, "-", D152/D164)</f>
        <v>0.15926892950391644</v>
      </c>
      <c r="F152" s="81">
        <v>145</v>
      </c>
      <c r="G152" s="34">
        <f>IF(F164=0, "-", F152/F164)</f>
        <v>9.5646437994722958E-2</v>
      </c>
      <c r="H152" s="65">
        <v>216</v>
      </c>
      <c r="I152" s="9">
        <f>IF(H164=0, "-", H152/H164)</f>
        <v>0.11913954771097628</v>
      </c>
      <c r="J152" s="8">
        <f t="shared" si="12"/>
        <v>-0.70491803278688525</v>
      </c>
      <c r="K152" s="9">
        <f t="shared" si="13"/>
        <v>-0.32870370370370372</v>
      </c>
    </row>
    <row r="153" spans="1:11" x14ac:dyDescent="0.2">
      <c r="A153" s="7" t="s">
        <v>447</v>
      </c>
      <c r="B153" s="65">
        <v>23</v>
      </c>
      <c r="C153" s="34">
        <f>IF(B164=0, "-", B153/B164)</f>
        <v>6.4425770308123242E-2</v>
      </c>
      <c r="D153" s="65">
        <v>46</v>
      </c>
      <c r="E153" s="9">
        <f>IF(D164=0, "-", D153/D164)</f>
        <v>0.12010443864229765</v>
      </c>
      <c r="F153" s="81">
        <v>120</v>
      </c>
      <c r="G153" s="34">
        <f>IF(F164=0, "-", F153/F164)</f>
        <v>7.9155672823219003E-2</v>
      </c>
      <c r="H153" s="65">
        <v>200</v>
      </c>
      <c r="I153" s="9">
        <f>IF(H164=0, "-", H153/H164)</f>
        <v>0.11031439602868175</v>
      </c>
      <c r="J153" s="8">
        <f t="shared" si="12"/>
        <v>-0.5</v>
      </c>
      <c r="K153" s="9">
        <f t="shared" si="13"/>
        <v>-0.4</v>
      </c>
    </row>
    <row r="154" spans="1:11" x14ac:dyDescent="0.2">
      <c r="A154" s="7" t="s">
        <v>448</v>
      </c>
      <c r="B154" s="65">
        <v>7</v>
      </c>
      <c r="C154" s="34">
        <f>IF(B164=0, "-", B154/B164)</f>
        <v>1.9607843137254902E-2</v>
      </c>
      <c r="D154" s="65">
        <v>14</v>
      </c>
      <c r="E154" s="9">
        <f>IF(D164=0, "-", D154/D164)</f>
        <v>3.6553524804177548E-2</v>
      </c>
      <c r="F154" s="81">
        <v>20</v>
      </c>
      <c r="G154" s="34">
        <f>IF(F164=0, "-", F154/F164)</f>
        <v>1.3192612137203167E-2</v>
      </c>
      <c r="H154" s="65">
        <v>61</v>
      </c>
      <c r="I154" s="9">
        <f>IF(H164=0, "-", H154/H164)</f>
        <v>3.3645890788747933E-2</v>
      </c>
      <c r="J154" s="8">
        <f t="shared" si="12"/>
        <v>-0.5</v>
      </c>
      <c r="K154" s="9">
        <f t="shared" si="13"/>
        <v>-0.67213114754098358</v>
      </c>
    </row>
    <row r="155" spans="1:11" x14ac:dyDescent="0.2">
      <c r="A155" s="7" t="s">
        <v>449</v>
      </c>
      <c r="B155" s="65">
        <v>30</v>
      </c>
      <c r="C155" s="34">
        <f>IF(B164=0, "-", B155/B164)</f>
        <v>8.4033613445378158E-2</v>
      </c>
      <c r="D155" s="65">
        <v>32</v>
      </c>
      <c r="E155" s="9">
        <f>IF(D164=0, "-", D155/D164)</f>
        <v>8.3550913838120106E-2</v>
      </c>
      <c r="F155" s="81">
        <v>168</v>
      </c>
      <c r="G155" s="34">
        <f>IF(F164=0, "-", F155/F164)</f>
        <v>0.11081794195250659</v>
      </c>
      <c r="H155" s="65">
        <v>171</v>
      </c>
      <c r="I155" s="9">
        <f>IF(H164=0, "-", H155/H164)</f>
        <v>9.4318808604522894E-2</v>
      </c>
      <c r="J155" s="8">
        <f t="shared" si="12"/>
        <v>-6.25E-2</v>
      </c>
      <c r="K155" s="9">
        <f t="shared" si="13"/>
        <v>-1.7543859649122806E-2</v>
      </c>
    </row>
    <row r="156" spans="1:11" x14ac:dyDescent="0.2">
      <c r="A156" s="7" t="s">
        <v>450</v>
      </c>
      <c r="B156" s="65">
        <v>16</v>
      </c>
      <c r="C156" s="34">
        <f>IF(B164=0, "-", B156/B164)</f>
        <v>4.4817927170868348E-2</v>
      </c>
      <c r="D156" s="65">
        <v>12</v>
      </c>
      <c r="E156" s="9">
        <f>IF(D164=0, "-", D156/D164)</f>
        <v>3.1331592689295036E-2</v>
      </c>
      <c r="F156" s="81">
        <v>48</v>
      </c>
      <c r="G156" s="34">
        <f>IF(F164=0, "-", F156/F164)</f>
        <v>3.1662269129287601E-2</v>
      </c>
      <c r="H156" s="65">
        <v>36</v>
      </c>
      <c r="I156" s="9">
        <f>IF(H164=0, "-", H156/H164)</f>
        <v>1.9856591285162713E-2</v>
      </c>
      <c r="J156" s="8">
        <f t="shared" si="12"/>
        <v>0.33333333333333331</v>
      </c>
      <c r="K156" s="9">
        <f t="shared" si="13"/>
        <v>0.33333333333333331</v>
      </c>
    </row>
    <row r="157" spans="1:11" x14ac:dyDescent="0.2">
      <c r="A157" s="7" t="s">
        <v>451</v>
      </c>
      <c r="B157" s="65">
        <v>9</v>
      </c>
      <c r="C157" s="34">
        <f>IF(B164=0, "-", B157/B164)</f>
        <v>2.5210084033613446E-2</v>
      </c>
      <c r="D157" s="65">
        <v>12</v>
      </c>
      <c r="E157" s="9">
        <f>IF(D164=0, "-", D157/D164)</f>
        <v>3.1331592689295036E-2</v>
      </c>
      <c r="F157" s="81">
        <v>33</v>
      </c>
      <c r="G157" s="34">
        <f>IF(F164=0, "-", F157/F164)</f>
        <v>2.1767810026385226E-2</v>
      </c>
      <c r="H157" s="65">
        <v>100</v>
      </c>
      <c r="I157" s="9">
        <f>IF(H164=0, "-", H157/H164)</f>
        <v>5.5157198014340873E-2</v>
      </c>
      <c r="J157" s="8">
        <f t="shared" si="12"/>
        <v>-0.25</v>
      </c>
      <c r="K157" s="9">
        <f t="shared" si="13"/>
        <v>-0.67</v>
      </c>
    </row>
    <row r="158" spans="1:11" x14ac:dyDescent="0.2">
      <c r="A158" s="7" t="s">
        <v>452</v>
      </c>
      <c r="B158" s="65">
        <v>81</v>
      </c>
      <c r="C158" s="34">
        <f>IF(B164=0, "-", B158/B164)</f>
        <v>0.22689075630252101</v>
      </c>
      <c r="D158" s="65">
        <v>56</v>
      </c>
      <c r="E158" s="9">
        <f>IF(D164=0, "-", D158/D164)</f>
        <v>0.14621409921671019</v>
      </c>
      <c r="F158" s="81">
        <v>219</v>
      </c>
      <c r="G158" s="34">
        <f>IF(F164=0, "-", F158/F164)</f>
        <v>0.14445910290237468</v>
      </c>
      <c r="H158" s="65">
        <v>245</v>
      </c>
      <c r="I158" s="9">
        <f>IF(H164=0, "-", H158/H164)</f>
        <v>0.13513513513513514</v>
      </c>
      <c r="J158" s="8">
        <f t="shared" si="12"/>
        <v>0.44642857142857145</v>
      </c>
      <c r="K158" s="9">
        <f t="shared" si="13"/>
        <v>-0.10612244897959183</v>
      </c>
    </row>
    <row r="159" spans="1:11" x14ac:dyDescent="0.2">
      <c r="A159" s="7" t="s">
        <v>453</v>
      </c>
      <c r="B159" s="65">
        <v>13</v>
      </c>
      <c r="C159" s="34">
        <f>IF(B164=0, "-", B159/B164)</f>
        <v>3.6414565826330535E-2</v>
      </c>
      <c r="D159" s="65">
        <v>9</v>
      </c>
      <c r="E159" s="9">
        <f>IF(D164=0, "-", D159/D164)</f>
        <v>2.3498694516971279E-2</v>
      </c>
      <c r="F159" s="81">
        <v>55</v>
      </c>
      <c r="G159" s="34">
        <f>IF(F164=0, "-", F159/F164)</f>
        <v>3.6279683377308705E-2</v>
      </c>
      <c r="H159" s="65">
        <v>38</v>
      </c>
      <c r="I159" s="9">
        <f>IF(H164=0, "-", H159/H164)</f>
        <v>2.0959735245449532E-2</v>
      </c>
      <c r="J159" s="8">
        <f t="shared" si="12"/>
        <v>0.44444444444444442</v>
      </c>
      <c r="K159" s="9">
        <f t="shared" si="13"/>
        <v>0.44736842105263158</v>
      </c>
    </row>
    <row r="160" spans="1:11" x14ac:dyDescent="0.2">
      <c r="A160" s="7" t="s">
        <v>454</v>
      </c>
      <c r="B160" s="65">
        <v>9</v>
      </c>
      <c r="C160" s="34">
        <f>IF(B164=0, "-", B160/B164)</f>
        <v>2.5210084033613446E-2</v>
      </c>
      <c r="D160" s="65">
        <v>4</v>
      </c>
      <c r="E160" s="9">
        <f>IF(D164=0, "-", D160/D164)</f>
        <v>1.0443864229765013E-2</v>
      </c>
      <c r="F160" s="81">
        <v>62</v>
      </c>
      <c r="G160" s="34">
        <f>IF(F164=0, "-", F160/F164)</f>
        <v>4.0897097625329816E-2</v>
      </c>
      <c r="H160" s="65">
        <v>29</v>
      </c>
      <c r="I160" s="9">
        <f>IF(H164=0, "-", H160/H164)</f>
        <v>1.5995587424158852E-2</v>
      </c>
      <c r="J160" s="8">
        <f t="shared" si="12"/>
        <v>1.25</v>
      </c>
      <c r="K160" s="9">
        <f t="shared" si="13"/>
        <v>1.1379310344827587</v>
      </c>
    </row>
    <row r="161" spans="1:11" x14ac:dyDescent="0.2">
      <c r="A161" s="7" t="s">
        <v>455</v>
      </c>
      <c r="B161" s="65">
        <v>14</v>
      </c>
      <c r="C161" s="34">
        <f>IF(B164=0, "-", B161/B164)</f>
        <v>3.9215686274509803E-2</v>
      </c>
      <c r="D161" s="65">
        <v>17</v>
      </c>
      <c r="E161" s="9">
        <f>IF(D164=0, "-", D161/D164)</f>
        <v>4.4386422976501305E-2</v>
      </c>
      <c r="F161" s="81">
        <v>51</v>
      </c>
      <c r="G161" s="34">
        <f>IF(F164=0, "-", F161/F164)</f>
        <v>3.3641160949868076E-2</v>
      </c>
      <c r="H161" s="65">
        <v>115</v>
      </c>
      <c r="I161" s="9">
        <f>IF(H164=0, "-", H161/H164)</f>
        <v>6.3430777716491998E-2</v>
      </c>
      <c r="J161" s="8">
        <f t="shared" si="12"/>
        <v>-0.17647058823529413</v>
      </c>
      <c r="K161" s="9">
        <f t="shared" si="13"/>
        <v>-0.55652173913043479</v>
      </c>
    </row>
    <row r="162" spans="1:11" x14ac:dyDescent="0.2">
      <c r="A162" s="7" t="s">
        <v>456</v>
      </c>
      <c r="B162" s="65">
        <v>39</v>
      </c>
      <c r="C162" s="34">
        <f>IF(B164=0, "-", B162/B164)</f>
        <v>0.1092436974789916</v>
      </c>
      <c r="D162" s="65">
        <v>23</v>
      </c>
      <c r="E162" s="9">
        <f>IF(D164=0, "-", D162/D164)</f>
        <v>6.0052219321148827E-2</v>
      </c>
      <c r="F162" s="81">
        <v>85</v>
      </c>
      <c r="G162" s="34">
        <f>IF(F164=0, "-", F162/F164)</f>
        <v>5.6068601583113456E-2</v>
      </c>
      <c r="H162" s="65">
        <v>89</v>
      </c>
      <c r="I162" s="9">
        <f>IF(H164=0, "-", H162/H164)</f>
        <v>4.9089906232763374E-2</v>
      </c>
      <c r="J162" s="8">
        <f t="shared" si="12"/>
        <v>0.69565217391304346</v>
      </c>
      <c r="K162" s="9">
        <f t="shared" si="13"/>
        <v>-4.49438202247191E-2</v>
      </c>
    </row>
    <row r="163" spans="1:11" x14ac:dyDescent="0.2">
      <c r="A163" s="2"/>
      <c r="B163" s="68"/>
      <c r="C163" s="33"/>
      <c r="D163" s="68"/>
      <c r="E163" s="6"/>
      <c r="F163" s="82"/>
      <c r="G163" s="33"/>
      <c r="H163" s="68"/>
      <c r="I163" s="6"/>
      <c r="J163" s="5"/>
      <c r="K163" s="6"/>
    </row>
    <row r="164" spans="1:11" s="43" customFormat="1" x14ac:dyDescent="0.2">
      <c r="A164" s="162" t="s">
        <v>595</v>
      </c>
      <c r="B164" s="71">
        <f>SUM(B143:B163)</f>
        <v>357</v>
      </c>
      <c r="C164" s="40">
        <f>B164/21983</f>
        <v>1.6239821680389392E-2</v>
      </c>
      <c r="D164" s="71">
        <f>SUM(D143:D163)</f>
        <v>383</v>
      </c>
      <c r="E164" s="41">
        <f>D164/25321</f>
        <v>1.5125784921606572E-2</v>
      </c>
      <c r="F164" s="77">
        <f>SUM(F143:F163)</f>
        <v>1516</v>
      </c>
      <c r="G164" s="42">
        <f>F164/115003</f>
        <v>1.3182264810483204E-2</v>
      </c>
      <c r="H164" s="71">
        <f>SUM(H143:H163)</f>
        <v>1813</v>
      </c>
      <c r="I164" s="41">
        <f>H164/122849</f>
        <v>1.4757954887707673E-2</v>
      </c>
      <c r="J164" s="37">
        <f>IF(D164=0, "-", IF((B164-D164)/D164&lt;10, (B164-D164)/D164, "&gt;999%"))</f>
        <v>-6.7885117493472591E-2</v>
      </c>
      <c r="K164" s="38">
        <f>IF(H164=0, "-", IF((F164-H164)/H164&lt;10, (F164-H164)/H164, "&gt;999%"))</f>
        <v>-0.16381687810259238</v>
      </c>
    </row>
    <row r="165" spans="1:11" x14ac:dyDescent="0.2">
      <c r="B165" s="83"/>
      <c r="D165" s="83"/>
      <c r="F165" s="83"/>
      <c r="H165" s="83"/>
    </row>
    <row r="166" spans="1:11" s="43" customFormat="1" x14ac:dyDescent="0.2">
      <c r="A166" s="162" t="s">
        <v>594</v>
      </c>
      <c r="B166" s="71">
        <v>2873</v>
      </c>
      <c r="C166" s="40">
        <f>B166/21983</f>
        <v>0.13069189828503844</v>
      </c>
      <c r="D166" s="71">
        <v>3431</v>
      </c>
      <c r="E166" s="41">
        <f>D166/25321</f>
        <v>0.13550017771809961</v>
      </c>
      <c r="F166" s="77">
        <v>14742</v>
      </c>
      <c r="G166" s="42">
        <f>F166/115003</f>
        <v>0.12818796031407875</v>
      </c>
      <c r="H166" s="71">
        <v>14628</v>
      </c>
      <c r="I166" s="41">
        <f>H166/122849</f>
        <v>0.11907300832729611</v>
      </c>
      <c r="J166" s="37">
        <f>IF(D166=0, "-", IF((B166-D166)/D166&lt;10, (B166-D166)/D166, "&gt;999%"))</f>
        <v>-0.16263480034975225</v>
      </c>
      <c r="K166" s="38">
        <f>IF(H166=0, "-", IF((F166-H166)/H166&lt;10, (F166-H166)/H166, "&gt;999%"))</f>
        <v>7.7932731747333882E-3</v>
      </c>
    </row>
    <row r="167" spans="1:11" x14ac:dyDescent="0.2">
      <c r="B167" s="83"/>
      <c r="D167" s="83"/>
      <c r="F167" s="83"/>
      <c r="H167" s="83"/>
    </row>
    <row r="168" spans="1:11" ht="15.75" x14ac:dyDescent="0.25">
      <c r="A168" s="164" t="s">
        <v>124</v>
      </c>
      <c r="B168" s="196" t="s">
        <v>1</v>
      </c>
      <c r="C168" s="200"/>
      <c r="D168" s="200"/>
      <c r="E168" s="197"/>
      <c r="F168" s="196" t="s">
        <v>14</v>
      </c>
      <c r="G168" s="200"/>
      <c r="H168" s="200"/>
      <c r="I168" s="197"/>
      <c r="J168" s="196" t="s">
        <v>15</v>
      </c>
      <c r="K168" s="197"/>
    </row>
    <row r="169" spans="1:11" x14ac:dyDescent="0.2">
      <c r="A169" s="22"/>
      <c r="B169" s="196">
        <f>VALUE(RIGHT($B$2, 4))</f>
        <v>2022</v>
      </c>
      <c r="C169" s="197"/>
      <c r="D169" s="196">
        <f>B169-1</f>
        <v>2021</v>
      </c>
      <c r="E169" s="204"/>
      <c r="F169" s="196">
        <f>B169</f>
        <v>2022</v>
      </c>
      <c r="G169" s="204"/>
      <c r="H169" s="196">
        <f>D169</f>
        <v>2021</v>
      </c>
      <c r="I169" s="204"/>
      <c r="J169" s="140" t="s">
        <v>4</v>
      </c>
      <c r="K169" s="141" t="s">
        <v>2</v>
      </c>
    </row>
    <row r="170" spans="1:11" x14ac:dyDescent="0.2">
      <c r="A170" s="163" t="s">
        <v>157</v>
      </c>
      <c r="B170" s="61" t="s">
        <v>12</v>
      </c>
      <c r="C170" s="62" t="s">
        <v>13</v>
      </c>
      <c r="D170" s="61" t="s">
        <v>12</v>
      </c>
      <c r="E170" s="63" t="s">
        <v>13</v>
      </c>
      <c r="F170" s="62" t="s">
        <v>12</v>
      </c>
      <c r="G170" s="62" t="s">
        <v>13</v>
      </c>
      <c r="H170" s="61" t="s">
        <v>12</v>
      </c>
      <c r="I170" s="63" t="s">
        <v>13</v>
      </c>
      <c r="J170" s="61"/>
      <c r="K170" s="63"/>
    </row>
    <row r="171" spans="1:11" x14ac:dyDescent="0.2">
      <c r="A171" s="7" t="s">
        <v>457</v>
      </c>
      <c r="B171" s="65">
        <v>138</v>
      </c>
      <c r="C171" s="34">
        <f>IF(B174=0, "-", B171/B174)</f>
        <v>0.30734966592427615</v>
      </c>
      <c r="D171" s="65">
        <v>60</v>
      </c>
      <c r="E171" s="9">
        <f>IF(D174=0, "-", D171/D174)</f>
        <v>0.16574585635359115</v>
      </c>
      <c r="F171" s="81">
        <v>825</v>
      </c>
      <c r="G171" s="34">
        <f>IF(F174=0, "-", F171/F174)</f>
        <v>0.38714218676677614</v>
      </c>
      <c r="H171" s="65">
        <v>399</v>
      </c>
      <c r="I171" s="9">
        <f>IF(H174=0, "-", H171/H174)</f>
        <v>0.12160926546784517</v>
      </c>
      <c r="J171" s="8">
        <f>IF(D171=0, "-", IF((B171-D171)/D171&lt;10, (B171-D171)/D171, "&gt;999%"))</f>
        <v>1.3</v>
      </c>
      <c r="K171" s="9">
        <f>IF(H171=0, "-", IF((F171-H171)/H171&lt;10, (F171-H171)/H171, "&gt;999%"))</f>
        <v>1.0676691729323309</v>
      </c>
    </row>
    <row r="172" spans="1:11" x14ac:dyDescent="0.2">
      <c r="A172" s="7" t="s">
        <v>458</v>
      </c>
      <c r="B172" s="65">
        <v>311</v>
      </c>
      <c r="C172" s="34">
        <f>IF(B174=0, "-", B172/B174)</f>
        <v>0.69265033407572385</v>
      </c>
      <c r="D172" s="65">
        <v>302</v>
      </c>
      <c r="E172" s="9">
        <f>IF(D174=0, "-", D172/D174)</f>
        <v>0.83425414364640882</v>
      </c>
      <c r="F172" s="81">
        <v>1306</v>
      </c>
      <c r="G172" s="34">
        <f>IF(F174=0, "-", F172/F174)</f>
        <v>0.61285781323322386</v>
      </c>
      <c r="H172" s="65">
        <v>2882</v>
      </c>
      <c r="I172" s="9">
        <f>IF(H174=0, "-", H172/H174)</f>
        <v>0.87839073453215488</v>
      </c>
      <c r="J172" s="8">
        <f>IF(D172=0, "-", IF((B172-D172)/D172&lt;10, (B172-D172)/D172, "&gt;999%"))</f>
        <v>2.9801324503311258E-2</v>
      </c>
      <c r="K172" s="9">
        <f>IF(H172=0, "-", IF((F172-H172)/H172&lt;10, (F172-H172)/H172, "&gt;999%"))</f>
        <v>-0.54684247050659263</v>
      </c>
    </row>
    <row r="173" spans="1:11" x14ac:dyDescent="0.2">
      <c r="A173" s="2"/>
      <c r="B173" s="68"/>
      <c r="C173" s="33"/>
      <c r="D173" s="68"/>
      <c r="E173" s="6"/>
      <c r="F173" s="82"/>
      <c r="G173" s="33"/>
      <c r="H173" s="68"/>
      <c r="I173" s="6"/>
      <c r="J173" s="5"/>
      <c r="K173" s="6"/>
    </row>
    <row r="174" spans="1:11" s="43" customFormat="1" x14ac:dyDescent="0.2">
      <c r="A174" s="162" t="s">
        <v>593</v>
      </c>
      <c r="B174" s="71">
        <f>SUM(B171:B173)</f>
        <v>449</v>
      </c>
      <c r="C174" s="40">
        <f>B174/21983</f>
        <v>2.0424873766091981E-2</v>
      </c>
      <c r="D174" s="71">
        <f>SUM(D171:D173)</f>
        <v>362</v>
      </c>
      <c r="E174" s="41">
        <f>D174/25321</f>
        <v>1.429643379013467E-2</v>
      </c>
      <c r="F174" s="77">
        <f>SUM(F171:F173)</f>
        <v>2131</v>
      </c>
      <c r="G174" s="42">
        <f>F174/115003</f>
        <v>1.8529951392572366E-2</v>
      </c>
      <c r="H174" s="71">
        <f>SUM(H171:H173)</f>
        <v>3281</v>
      </c>
      <c r="I174" s="41">
        <f>H174/122849</f>
        <v>2.670758410731874E-2</v>
      </c>
      <c r="J174" s="37">
        <f>IF(D174=0, "-", IF((B174-D174)/D174&lt;10, (B174-D174)/D174, "&gt;999%"))</f>
        <v>0.24033149171270718</v>
      </c>
      <c r="K174" s="38">
        <f>IF(H174=0, "-", IF((F174-H174)/H174&lt;10, (F174-H174)/H174, "&gt;999%"))</f>
        <v>-0.35050289545870161</v>
      </c>
    </row>
    <row r="175" spans="1:11" x14ac:dyDescent="0.2">
      <c r="B175" s="83"/>
      <c r="D175" s="83"/>
      <c r="F175" s="83"/>
      <c r="H175" s="83"/>
    </row>
    <row r="176" spans="1:11" x14ac:dyDescent="0.2">
      <c r="A176" s="163" t="s">
        <v>158</v>
      </c>
      <c r="B176" s="61" t="s">
        <v>12</v>
      </c>
      <c r="C176" s="62" t="s">
        <v>13</v>
      </c>
      <c r="D176" s="61" t="s">
        <v>12</v>
      </c>
      <c r="E176" s="63" t="s">
        <v>13</v>
      </c>
      <c r="F176" s="62" t="s">
        <v>12</v>
      </c>
      <c r="G176" s="62" t="s">
        <v>13</v>
      </c>
      <c r="H176" s="61" t="s">
        <v>12</v>
      </c>
      <c r="I176" s="63" t="s">
        <v>13</v>
      </c>
      <c r="J176" s="61"/>
      <c r="K176" s="63"/>
    </row>
    <row r="177" spans="1:11" x14ac:dyDescent="0.2">
      <c r="A177" s="7" t="s">
        <v>459</v>
      </c>
      <c r="B177" s="65">
        <v>1</v>
      </c>
      <c r="C177" s="34">
        <f>IF(B189=0, "-", B177/B189)</f>
        <v>1.0869565217391304E-2</v>
      </c>
      <c r="D177" s="65">
        <v>1</v>
      </c>
      <c r="E177" s="9">
        <f>IF(D189=0, "-", D177/D189)</f>
        <v>1.2345679012345678E-2</v>
      </c>
      <c r="F177" s="81">
        <v>4</v>
      </c>
      <c r="G177" s="34">
        <f>IF(F189=0, "-", F177/F189)</f>
        <v>1.3559322033898305E-2</v>
      </c>
      <c r="H177" s="65">
        <v>11</v>
      </c>
      <c r="I177" s="9">
        <f>IF(H189=0, "-", H177/H189)</f>
        <v>2.9333333333333333E-2</v>
      </c>
      <c r="J177" s="8">
        <f t="shared" ref="J177:J187" si="14">IF(D177=0, "-", IF((B177-D177)/D177&lt;10, (B177-D177)/D177, "&gt;999%"))</f>
        <v>0</v>
      </c>
      <c r="K177" s="9">
        <f t="shared" ref="K177:K187" si="15">IF(H177=0, "-", IF((F177-H177)/H177&lt;10, (F177-H177)/H177, "&gt;999%"))</f>
        <v>-0.63636363636363635</v>
      </c>
    </row>
    <row r="178" spans="1:11" x14ac:dyDescent="0.2">
      <c r="A178" s="7" t="s">
        <v>460</v>
      </c>
      <c r="B178" s="65">
        <v>11</v>
      </c>
      <c r="C178" s="34">
        <f>IF(B189=0, "-", B178/B189)</f>
        <v>0.11956521739130435</v>
      </c>
      <c r="D178" s="65">
        <v>6</v>
      </c>
      <c r="E178" s="9">
        <f>IF(D189=0, "-", D178/D189)</f>
        <v>7.407407407407407E-2</v>
      </c>
      <c r="F178" s="81">
        <v>31</v>
      </c>
      <c r="G178" s="34">
        <f>IF(F189=0, "-", F178/F189)</f>
        <v>0.10508474576271186</v>
      </c>
      <c r="H178" s="65">
        <v>33</v>
      </c>
      <c r="I178" s="9">
        <f>IF(H189=0, "-", H178/H189)</f>
        <v>8.7999999999999995E-2</v>
      </c>
      <c r="J178" s="8">
        <f t="shared" si="14"/>
        <v>0.83333333333333337</v>
      </c>
      <c r="K178" s="9">
        <f t="shared" si="15"/>
        <v>-6.0606060606060608E-2</v>
      </c>
    </row>
    <row r="179" spans="1:11" x14ac:dyDescent="0.2">
      <c r="A179" s="7" t="s">
        <v>461</v>
      </c>
      <c r="B179" s="65">
        <v>4</v>
      </c>
      <c r="C179" s="34">
        <f>IF(B189=0, "-", B179/B189)</f>
        <v>4.3478260869565216E-2</v>
      </c>
      <c r="D179" s="65">
        <v>0</v>
      </c>
      <c r="E179" s="9">
        <f>IF(D189=0, "-", D179/D189)</f>
        <v>0</v>
      </c>
      <c r="F179" s="81">
        <v>12</v>
      </c>
      <c r="G179" s="34">
        <f>IF(F189=0, "-", F179/F189)</f>
        <v>4.0677966101694912E-2</v>
      </c>
      <c r="H179" s="65">
        <v>7</v>
      </c>
      <c r="I179" s="9">
        <f>IF(H189=0, "-", H179/H189)</f>
        <v>1.8666666666666668E-2</v>
      </c>
      <c r="J179" s="8" t="str">
        <f t="shared" si="14"/>
        <v>-</v>
      </c>
      <c r="K179" s="9">
        <f t="shared" si="15"/>
        <v>0.7142857142857143</v>
      </c>
    </row>
    <row r="180" spans="1:11" x14ac:dyDescent="0.2">
      <c r="A180" s="7" t="s">
        <v>462</v>
      </c>
      <c r="B180" s="65">
        <v>21</v>
      </c>
      <c r="C180" s="34">
        <f>IF(B189=0, "-", B180/B189)</f>
        <v>0.22826086956521738</v>
      </c>
      <c r="D180" s="65">
        <v>8</v>
      </c>
      <c r="E180" s="9">
        <f>IF(D189=0, "-", D180/D189)</f>
        <v>9.8765432098765427E-2</v>
      </c>
      <c r="F180" s="81">
        <v>80</v>
      </c>
      <c r="G180" s="34">
        <f>IF(F189=0, "-", F180/F189)</f>
        <v>0.2711864406779661</v>
      </c>
      <c r="H180" s="65">
        <v>50</v>
      </c>
      <c r="I180" s="9">
        <f>IF(H189=0, "-", H180/H189)</f>
        <v>0.13333333333333333</v>
      </c>
      <c r="J180" s="8">
        <f t="shared" si="14"/>
        <v>1.625</v>
      </c>
      <c r="K180" s="9">
        <f t="shared" si="15"/>
        <v>0.6</v>
      </c>
    </row>
    <row r="181" spans="1:11" x14ac:dyDescent="0.2">
      <c r="A181" s="7" t="s">
        <v>463</v>
      </c>
      <c r="B181" s="65">
        <v>4</v>
      </c>
      <c r="C181" s="34">
        <f>IF(B189=0, "-", B181/B189)</f>
        <v>4.3478260869565216E-2</v>
      </c>
      <c r="D181" s="65">
        <v>3</v>
      </c>
      <c r="E181" s="9">
        <f>IF(D189=0, "-", D181/D189)</f>
        <v>3.7037037037037035E-2</v>
      </c>
      <c r="F181" s="81">
        <v>14</v>
      </c>
      <c r="G181" s="34">
        <f>IF(F189=0, "-", F181/F189)</f>
        <v>4.7457627118644069E-2</v>
      </c>
      <c r="H181" s="65">
        <v>9</v>
      </c>
      <c r="I181" s="9">
        <f>IF(H189=0, "-", H181/H189)</f>
        <v>2.4E-2</v>
      </c>
      <c r="J181" s="8">
        <f t="shared" si="14"/>
        <v>0.33333333333333331</v>
      </c>
      <c r="K181" s="9">
        <f t="shared" si="15"/>
        <v>0.55555555555555558</v>
      </c>
    </row>
    <row r="182" spans="1:11" x14ac:dyDescent="0.2">
      <c r="A182" s="7" t="s">
        <v>464</v>
      </c>
      <c r="B182" s="65">
        <v>0</v>
      </c>
      <c r="C182" s="34">
        <f>IF(B189=0, "-", B182/B189)</f>
        <v>0</v>
      </c>
      <c r="D182" s="65">
        <v>17</v>
      </c>
      <c r="E182" s="9">
        <f>IF(D189=0, "-", D182/D189)</f>
        <v>0.20987654320987653</v>
      </c>
      <c r="F182" s="81">
        <v>11</v>
      </c>
      <c r="G182" s="34">
        <f>IF(F189=0, "-", F182/F189)</f>
        <v>3.7288135593220341E-2</v>
      </c>
      <c r="H182" s="65">
        <v>51</v>
      </c>
      <c r="I182" s="9">
        <f>IF(H189=0, "-", H182/H189)</f>
        <v>0.13600000000000001</v>
      </c>
      <c r="J182" s="8">
        <f t="shared" si="14"/>
        <v>-1</v>
      </c>
      <c r="K182" s="9">
        <f t="shared" si="15"/>
        <v>-0.78431372549019607</v>
      </c>
    </row>
    <row r="183" spans="1:11" x14ac:dyDescent="0.2">
      <c r="A183" s="7" t="s">
        <v>465</v>
      </c>
      <c r="B183" s="65">
        <v>0</v>
      </c>
      <c r="C183" s="34">
        <f>IF(B189=0, "-", B183/B189)</f>
        <v>0</v>
      </c>
      <c r="D183" s="65">
        <v>4</v>
      </c>
      <c r="E183" s="9">
        <f>IF(D189=0, "-", D183/D189)</f>
        <v>4.9382716049382713E-2</v>
      </c>
      <c r="F183" s="81">
        <v>3</v>
      </c>
      <c r="G183" s="34">
        <f>IF(F189=0, "-", F183/F189)</f>
        <v>1.0169491525423728E-2</v>
      </c>
      <c r="H183" s="65">
        <v>19</v>
      </c>
      <c r="I183" s="9">
        <f>IF(H189=0, "-", H183/H189)</f>
        <v>5.0666666666666665E-2</v>
      </c>
      <c r="J183" s="8">
        <f t="shared" si="14"/>
        <v>-1</v>
      </c>
      <c r="K183" s="9">
        <f t="shared" si="15"/>
        <v>-0.84210526315789469</v>
      </c>
    </row>
    <row r="184" spans="1:11" x14ac:dyDescent="0.2">
      <c r="A184" s="7" t="s">
        <v>466</v>
      </c>
      <c r="B184" s="65">
        <v>9</v>
      </c>
      <c r="C184" s="34">
        <f>IF(B189=0, "-", B184/B189)</f>
        <v>9.7826086956521743E-2</v>
      </c>
      <c r="D184" s="65">
        <v>7</v>
      </c>
      <c r="E184" s="9">
        <f>IF(D189=0, "-", D184/D189)</f>
        <v>8.6419753086419748E-2</v>
      </c>
      <c r="F184" s="81">
        <v>35</v>
      </c>
      <c r="G184" s="34">
        <f>IF(F189=0, "-", F184/F189)</f>
        <v>0.11864406779661017</v>
      </c>
      <c r="H184" s="65">
        <v>55</v>
      </c>
      <c r="I184" s="9">
        <f>IF(H189=0, "-", H184/H189)</f>
        <v>0.14666666666666667</v>
      </c>
      <c r="J184" s="8">
        <f t="shared" si="14"/>
        <v>0.2857142857142857</v>
      </c>
      <c r="K184" s="9">
        <f t="shared" si="15"/>
        <v>-0.36363636363636365</v>
      </c>
    </row>
    <row r="185" spans="1:11" x14ac:dyDescent="0.2">
      <c r="A185" s="7" t="s">
        <v>467</v>
      </c>
      <c r="B185" s="65">
        <v>21</v>
      </c>
      <c r="C185" s="34">
        <f>IF(B189=0, "-", B185/B189)</f>
        <v>0.22826086956521738</v>
      </c>
      <c r="D185" s="65">
        <v>12</v>
      </c>
      <c r="E185" s="9">
        <f>IF(D189=0, "-", D185/D189)</f>
        <v>0.14814814814814814</v>
      </c>
      <c r="F185" s="81">
        <v>48</v>
      </c>
      <c r="G185" s="34">
        <f>IF(F189=0, "-", F185/F189)</f>
        <v>0.16271186440677965</v>
      </c>
      <c r="H185" s="65">
        <v>48</v>
      </c>
      <c r="I185" s="9">
        <f>IF(H189=0, "-", H185/H189)</f>
        <v>0.128</v>
      </c>
      <c r="J185" s="8">
        <f t="shared" si="14"/>
        <v>0.75</v>
      </c>
      <c r="K185" s="9">
        <f t="shared" si="15"/>
        <v>0</v>
      </c>
    </row>
    <row r="186" spans="1:11" x14ac:dyDescent="0.2">
      <c r="A186" s="7" t="s">
        <v>468</v>
      </c>
      <c r="B186" s="65">
        <v>19</v>
      </c>
      <c r="C186" s="34">
        <f>IF(B189=0, "-", B186/B189)</f>
        <v>0.20652173913043478</v>
      </c>
      <c r="D186" s="65">
        <v>23</v>
      </c>
      <c r="E186" s="9">
        <f>IF(D189=0, "-", D186/D189)</f>
        <v>0.2839506172839506</v>
      </c>
      <c r="F186" s="81">
        <v>51</v>
      </c>
      <c r="G186" s="34">
        <f>IF(F189=0, "-", F186/F189)</f>
        <v>0.17288135593220338</v>
      </c>
      <c r="H186" s="65">
        <v>90</v>
      </c>
      <c r="I186" s="9">
        <f>IF(H189=0, "-", H186/H189)</f>
        <v>0.24</v>
      </c>
      <c r="J186" s="8">
        <f t="shared" si="14"/>
        <v>-0.17391304347826086</v>
      </c>
      <c r="K186" s="9">
        <f t="shared" si="15"/>
        <v>-0.43333333333333335</v>
      </c>
    </row>
    <row r="187" spans="1:11" x14ac:dyDescent="0.2">
      <c r="A187" s="7" t="s">
        <v>469</v>
      </c>
      <c r="B187" s="65">
        <v>2</v>
      </c>
      <c r="C187" s="34">
        <f>IF(B189=0, "-", B187/B189)</f>
        <v>2.1739130434782608E-2</v>
      </c>
      <c r="D187" s="65">
        <v>0</v>
      </c>
      <c r="E187" s="9">
        <f>IF(D189=0, "-", D187/D189)</f>
        <v>0</v>
      </c>
      <c r="F187" s="81">
        <v>6</v>
      </c>
      <c r="G187" s="34">
        <f>IF(F189=0, "-", F187/F189)</f>
        <v>2.0338983050847456E-2</v>
      </c>
      <c r="H187" s="65">
        <v>2</v>
      </c>
      <c r="I187" s="9">
        <f>IF(H189=0, "-", H187/H189)</f>
        <v>5.3333333333333332E-3</v>
      </c>
      <c r="J187" s="8" t="str">
        <f t="shared" si="14"/>
        <v>-</v>
      </c>
      <c r="K187" s="9">
        <f t="shared" si="15"/>
        <v>2</v>
      </c>
    </row>
    <row r="188" spans="1:11" x14ac:dyDescent="0.2">
      <c r="A188" s="2"/>
      <c r="B188" s="68"/>
      <c r="C188" s="33"/>
      <c r="D188" s="68"/>
      <c r="E188" s="6"/>
      <c r="F188" s="82"/>
      <c r="G188" s="33"/>
      <c r="H188" s="68"/>
      <c r="I188" s="6"/>
      <c r="J188" s="5"/>
      <c r="K188" s="6"/>
    </row>
    <row r="189" spans="1:11" s="43" customFormat="1" x14ac:dyDescent="0.2">
      <c r="A189" s="162" t="s">
        <v>592</v>
      </c>
      <c r="B189" s="71">
        <f>SUM(B177:B188)</f>
        <v>92</v>
      </c>
      <c r="C189" s="40">
        <f>B189/21983</f>
        <v>4.1850520857025881E-3</v>
      </c>
      <c r="D189" s="71">
        <f>SUM(D177:D188)</f>
        <v>81</v>
      </c>
      <c r="E189" s="41">
        <f>D189/25321</f>
        <v>3.1989257928201889E-3</v>
      </c>
      <c r="F189" s="77">
        <f>SUM(F177:F188)</f>
        <v>295</v>
      </c>
      <c r="G189" s="42">
        <f>F189/115003</f>
        <v>2.565150474335452E-3</v>
      </c>
      <c r="H189" s="71">
        <f>SUM(H177:H188)</f>
        <v>375</v>
      </c>
      <c r="I189" s="41">
        <f>H189/122849</f>
        <v>3.0525279001050068E-3</v>
      </c>
      <c r="J189" s="37">
        <f>IF(D189=0, "-", IF((B189-D189)/D189&lt;10, (B189-D189)/D189, "&gt;999%"))</f>
        <v>0.13580246913580246</v>
      </c>
      <c r="K189" s="38">
        <f>IF(H189=0, "-", IF((F189-H189)/H189&lt;10, (F189-H189)/H189, "&gt;999%"))</f>
        <v>-0.21333333333333335</v>
      </c>
    </row>
    <row r="190" spans="1:11" x14ac:dyDescent="0.2">
      <c r="B190" s="83"/>
      <c r="D190" s="83"/>
      <c r="F190" s="83"/>
      <c r="H190" s="83"/>
    </row>
    <row r="191" spans="1:11" s="43" customFormat="1" x14ac:dyDescent="0.2">
      <c r="A191" s="162" t="s">
        <v>591</v>
      </c>
      <c r="B191" s="71">
        <v>541</v>
      </c>
      <c r="C191" s="40">
        <f>B191/21983</f>
        <v>2.460992585179457E-2</v>
      </c>
      <c r="D191" s="71">
        <v>443</v>
      </c>
      <c r="E191" s="41">
        <f>D191/25321</f>
        <v>1.749535958295486E-2</v>
      </c>
      <c r="F191" s="77">
        <v>2426</v>
      </c>
      <c r="G191" s="42">
        <f>F191/115003</f>
        <v>2.1095101866907821E-2</v>
      </c>
      <c r="H191" s="71">
        <v>3656</v>
      </c>
      <c r="I191" s="41">
        <f>H191/122849</f>
        <v>2.9760112007423747E-2</v>
      </c>
      <c r="J191" s="37">
        <f>IF(D191=0, "-", IF((B191-D191)/D191&lt;10, (B191-D191)/D191, "&gt;999%"))</f>
        <v>0.22121896162528218</v>
      </c>
      <c r="K191" s="38">
        <f>IF(H191=0, "-", IF((F191-H191)/H191&lt;10, (F191-H191)/H191, "&gt;999%"))</f>
        <v>-0.33643326039387311</v>
      </c>
    </row>
    <row r="192" spans="1:11" x14ac:dyDescent="0.2">
      <c r="B192" s="83"/>
      <c r="D192" s="83"/>
      <c r="F192" s="83"/>
      <c r="H192" s="83"/>
    </row>
    <row r="193" spans="1:11" x14ac:dyDescent="0.2">
      <c r="A193" s="27" t="s">
        <v>589</v>
      </c>
      <c r="B193" s="71">
        <f>B197-B195</f>
        <v>9627</v>
      </c>
      <c r="C193" s="40">
        <f>B193/21983</f>
        <v>0.43792930901150889</v>
      </c>
      <c r="D193" s="71">
        <f>D197-D195</f>
        <v>10542</v>
      </c>
      <c r="E193" s="41">
        <f>D193/25321</f>
        <v>0.41633426799889423</v>
      </c>
      <c r="F193" s="77">
        <f>F197-F195</f>
        <v>51232</v>
      </c>
      <c r="G193" s="42">
        <f>F193/115003</f>
        <v>0.44548403085136912</v>
      </c>
      <c r="H193" s="71">
        <f>H197-H195</f>
        <v>55186</v>
      </c>
      <c r="I193" s="41">
        <f>H193/122849</f>
        <v>0.44921814585385311</v>
      </c>
      <c r="J193" s="37">
        <f>IF(D193=0, "-", IF((B193-D193)/D193&lt;10, (B193-D193)/D193, "&gt;999%"))</f>
        <v>-8.679567444507684E-2</v>
      </c>
      <c r="K193" s="38">
        <f>IF(H193=0, "-", IF((F193-H193)/H193&lt;10, (F193-H193)/H193, "&gt;999%"))</f>
        <v>-7.1648606530641826E-2</v>
      </c>
    </row>
    <row r="194" spans="1:11" x14ac:dyDescent="0.2">
      <c r="A194" s="27"/>
      <c r="B194" s="71"/>
      <c r="C194" s="40"/>
      <c r="D194" s="71"/>
      <c r="E194" s="41"/>
      <c r="F194" s="77"/>
      <c r="G194" s="42"/>
      <c r="H194" s="71"/>
      <c r="I194" s="41"/>
      <c r="J194" s="37"/>
      <c r="K194" s="38"/>
    </row>
    <row r="195" spans="1:11" x14ac:dyDescent="0.2">
      <c r="A195" s="27" t="s">
        <v>590</v>
      </c>
      <c r="B195" s="71">
        <v>1402</v>
      </c>
      <c r="C195" s="40">
        <f>B195/21983</f>
        <v>6.3776554610380745E-2</v>
      </c>
      <c r="D195" s="71">
        <v>1277</v>
      </c>
      <c r="E195" s="41">
        <f>D195/25321</f>
        <v>5.0432447375696063E-2</v>
      </c>
      <c r="F195" s="77">
        <v>6081</v>
      </c>
      <c r="G195" s="42">
        <f>F195/115003</f>
        <v>5.2876881472657233E-2</v>
      </c>
      <c r="H195" s="71">
        <v>6630</v>
      </c>
      <c r="I195" s="41">
        <f>H195/122849</f>
        <v>5.3968693273856526E-2</v>
      </c>
      <c r="J195" s="37">
        <f>IF(D195=0, "-", IF((B195-D195)/D195&lt;10, (B195-D195)/D195, "&gt;999%"))</f>
        <v>9.7885669537979642E-2</v>
      </c>
      <c r="K195" s="38">
        <f>IF(H195=0, "-", IF((F195-H195)/H195&lt;10, (F195-H195)/H195, "&gt;999%"))</f>
        <v>-8.2805429864253391E-2</v>
      </c>
    </row>
    <row r="196" spans="1:11" x14ac:dyDescent="0.2">
      <c r="A196" s="27"/>
      <c r="B196" s="71"/>
      <c r="C196" s="40"/>
      <c r="D196" s="71"/>
      <c r="E196" s="41"/>
      <c r="F196" s="77"/>
      <c r="G196" s="42"/>
      <c r="H196" s="71"/>
      <c r="I196" s="41"/>
      <c r="J196" s="37"/>
      <c r="K196" s="38"/>
    </row>
    <row r="197" spans="1:11" x14ac:dyDescent="0.2">
      <c r="A197" s="27" t="s">
        <v>588</v>
      </c>
      <c r="B197" s="71">
        <v>11029</v>
      </c>
      <c r="C197" s="40">
        <f>B197/21983</f>
        <v>0.50170586362188963</v>
      </c>
      <c r="D197" s="71">
        <v>11819</v>
      </c>
      <c r="E197" s="41">
        <f>D197/25321</f>
        <v>0.46676671537459025</v>
      </c>
      <c r="F197" s="77">
        <v>57313</v>
      </c>
      <c r="G197" s="42">
        <f>F197/115003</f>
        <v>0.49836091232402635</v>
      </c>
      <c r="H197" s="71">
        <v>61816</v>
      </c>
      <c r="I197" s="41">
        <f>H197/122849</f>
        <v>0.50318683912770967</v>
      </c>
      <c r="J197" s="37">
        <f>IF(D197=0, "-", IF((B197-D197)/D197&lt;10, (B197-D197)/D197, "&gt;999%"))</f>
        <v>-6.6841526355867667E-2</v>
      </c>
      <c r="K197" s="38">
        <f>IF(H197=0, "-", IF((F197-H197)/H197&lt;10, (F197-H197)/H197, "&gt;999%"))</f>
        <v>-7.2845218066520001E-2</v>
      </c>
    </row>
  </sheetData>
  <mergeCells count="37">
    <mergeCell ref="B1:K1"/>
    <mergeCell ref="B2:K2"/>
    <mergeCell ref="B168:E168"/>
    <mergeCell ref="F168:I168"/>
    <mergeCell ref="J168:K168"/>
    <mergeCell ref="B169:C169"/>
    <mergeCell ref="D169:E169"/>
    <mergeCell ref="F169:G169"/>
    <mergeCell ref="H169:I169"/>
    <mergeCell ref="B113:E113"/>
    <mergeCell ref="F113:I113"/>
    <mergeCell ref="J113:K113"/>
    <mergeCell ref="B114:C114"/>
    <mergeCell ref="D114:E114"/>
    <mergeCell ref="F114:G114"/>
    <mergeCell ref="H114:I114"/>
    <mergeCell ref="B66:E66"/>
    <mergeCell ref="F66:I66"/>
    <mergeCell ref="J66:K66"/>
    <mergeCell ref="B67:C67"/>
    <mergeCell ref="D67:E67"/>
    <mergeCell ref="F67:G67"/>
    <mergeCell ref="H67:I67"/>
    <mergeCell ref="B22:E22"/>
    <mergeCell ref="F22:I22"/>
    <mergeCell ref="J22:K22"/>
    <mergeCell ref="B23:C23"/>
    <mergeCell ref="D23:E23"/>
    <mergeCell ref="F23:G23"/>
    <mergeCell ref="H23:I23"/>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1" max="16383" man="1"/>
    <brk id="167" max="16383" man="1"/>
    <brk id="197"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616</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3</v>
      </c>
      <c r="C7" s="39">
        <f>IF(B45=0, "-", B7/B45)</f>
        <v>2.7201015504578838E-4</v>
      </c>
      <c r="D7" s="65">
        <v>0</v>
      </c>
      <c r="E7" s="21">
        <f>IF(D45=0, "-", D7/D45)</f>
        <v>0</v>
      </c>
      <c r="F7" s="81">
        <v>12</v>
      </c>
      <c r="G7" s="39">
        <f>IF(F45=0, "-", F7/F45)</f>
        <v>2.0937658122938948E-4</v>
      </c>
      <c r="H7" s="65">
        <v>2</v>
      </c>
      <c r="I7" s="21">
        <f>IF(H45=0, "-", H7/H45)</f>
        <v>3.2354083085285365E-5</v>
      </c>
      <c r="J7" s="20" t="str">
        <f t="shared" ref="J7:J43" si="0">IF(D7=0, "-", IF((B7-D7)/D7&lt;10, (B7-D7)/D7, "&gt;999%"))</f>
        <v>-</v>
      </c>
      <c r="K7" s="21">
        <f t="shared" ref="K7:K43" si="1">IF(H7=0, "-", IF((F7-H7)/H7&lt;10, (F7-H7)/H7, "&gt;999%"))</f>
        <v>5</v>
      </c>
    </row>
    <row r="8" spans="1:11" x14ac:dyDescent="0.2">
      <c r="A8" s="7" t="s">
        <v>33</v>
      </c>
      <c r="B8" s="65">
        <v>1</v>
      </c>
      <c r="C8" s="39">
        <f>IF(B45=0, "-", B8/B45)</f>
        <v>9.0670051681929458E-5</v>
      </c>
      <c r="D8" s="65">
        <v>1</v>
      </c>
      <c r="E8" s="21">
        <f>IF(D45=0, "-", D8/D45)</f>
        <v>8.4609527032743892E-5</v>
      </c>
      <c r="F8" s="81">
        <v>4</v>
      </c>
      <c r="G8" s="39">
        <f>IF(F45=0, "-", F8/F45)</f>
        <v>6.9792193743129828E-5</v>
      </c>
      <c r="H8" s="65">
        <v>11</v>
      </c>
      <c r="I8" s="21">
        <f>IF(H45=0, "-", H8/H45)</f>
        <v>1.7794745696906949E-4</v>
      </c>
      <c r="J8" s="20">
        <f t="shared" si="0"/>
        <v>0</v>
      </c>
      <c r="K8" s="21">
        <f t="shared" si="1"/>
        <v>-0.63636363636363635</v>
      </c>
    </row>
    <row r="9" spans="1:11" x14ac:dyDescent="0.2">
      <c r="A9" s="7" t="s">
        <v>34</v>
      </c>
      <c r="B9" s="65">
        <v>223</v>
      </c>
      <c r="C9" s="39">
        <f>IF(B45=0, "-", B9/B45)</f>
        <v>2.021942152507027E-2</v>
      </c>
      <c r="D9" s="65">
        <v>197</v>
      </c>
      <c r="E9" s="21">
        <f>IF(D45=0, "-", D9/D45)</f>
        <v>1.6668076825450545E-2</v>
      </c>
      <c r="F9" s="81">
        <v>756</v>
      </c>
      <c r="G9" s="39">
        <f>IF(F45=0, "-", F9/F45)</f>
        <v>1.3190724617451539E-2</v>
      </c>
      <c r="H9" s="65">
        <v>1135</v>
      </c>
      <c r="I9" s="21">
        <f>IF(H45=0, "-", H9/H45)</f>
        <v>1.8360942150899444E-2</v>
      </c>
      <c r="J9" s="20">
        <f t="shared" si="0"/>
        <v>0.13197969543147209</v>
      </c>
      <c r="K9" s="21">
        <f t="shared" si="1"/>
        <v>-0.33392070484581499</v>
      </c>
    </row>
    <row r="10" spans="1:11" x14ac:dyDescent="0.2">
      <c r="A10" s="7" t="s">
        <v>35</v>
      </c>
      <c r="B10" s="65">
        <v>4</v>
      </c>
      <c r="C10" s="39">
        <f>IF(B45=0, "-", B10/B45)</f>
        <v>3.6268020672771783E-4</v>
      </c>
      <c r="D10" s="65">
        <v>0</v>
      </c>
      <c r="E10" s="21">
        <f>IF(D45=0, "-", D10/D45)</f>
        <v>0</v>
      </c>
      <c r="F10" s="81">
        <v>12</v>
      </c>
      <c r="G10" s="39">
        <f>IF(F45=0, "-", F10/F45)</f>
        <v>2.0937658122938948E-4</v>
      </c>
      <c r="H10" s="65">
        <v>7</v>
      </c>
      <c r="I10" s="21">
        <f>IF(H45=0, "-", H10/H45)</f>
        <v>1.1323929079849877E-4</v>
      </c>
      <c r="J10" s="20" t="str">
        <f t="shared" si="0"/>
        <v>-</v>
      </c>
      <c r="K10" s="21">
        <f t="shared" si="1"/>
        <v>0.7142857142857143</v>
      </c>
    </row>
    <row r="11" spans="1:11" x14ac:dyDescent="0.2">
      <c r="A11" s="7" t="s">
        <v>36</v>
      </c>
      <c r="B11" s="65">
        <v>223</v>
      </c>
      <c r="C11" s="39">
        <f>IF(B45=0, "-", B11/B45)</f>
        <v>2.021942152507027E-2</v>
      </c>
      <c r="D11" s="65">
        <v>194</v>
      </c>
      <c r="E11" s="21">
        <f>IF(D45=0, "-", D11/D45)</f>
        <v>1.6414248244352315E-2</v>
      </c>
      <c r="F11" s="81">
        <v>1084</v>
      </c>
      <c r="G11" s="39">
        <f>IF(F45=0, "-", F11/F45)</f>
        <v>1.8913684504388184E-2</v>
      </c>
      <c r="H11" s="65">
        <v>1140</v>
      </c>
      <c r="I11" s="21">
        <f>IF(H45=0, "-", H11/H45)</f>
        <v>1.8441827358612658E-2</v>
      </c>
      <c r="J11" s="20">
        <f t="shared" si="0"/>
        <v>0.14948453608247422</v>
      </c>
      <c r="K11" s="21">
        <f t="shared" si="1"/>
        <v>-4.912280701754386E-2</v>
      </c>
    </row>
    <row r="12" spans="1:11" x14ac:dyDescent="0.2">
      <c r="A12" s="7" t="s">
        <v>39</v>
      </c>
      <c r="B12" s="65">
        <v>3</v>
      </c>
      <c r="C12" s="39">
        <f>IF(B45=0, "-", B12/B45)</f>
        <v>2.7201015504578838E-4</v>
      </c>
      <c r="D12" s="65">
        <v>0</v>
      </c>
      <c r="E12" s="21">
        <f>IF(D45=0, "-", D12/D45)</f>
        <v>0</v>
      </c>
      <c r="F12" s="81">
        <v>14</v>
      </c>
      <c r="G12" s="39">
        <f>IF(F45=0, "-", F12/F45)</f>
        <v>2.4427267810095442E-4</v>
      </c>
      <c r="H12" s="65">
        <v>1</v>
      </c>
      <c r="I12" s="21">
        <f>IF(H45=0, "-", H12/H45)</f>
        <v>1.6177041542642682E-5</v>
      </c>
      <c r="J12" s="20" t="str">
        <f t="shared" si="0"/>
        <v>-</v>
      </c>
      <c r="K12" s="21" t="str">
        <f t="shared" si="1"/>
        <v>&gt;999%</v>
      </c>
    </row>
    <row r="13" spans="1:11" x14ac:dyDescent="0.2">
      <c r="A13" s="7" t="s">
        <v>45</v>
      </c>
      <c r="B13" s="65">
        <v>378</v>
      </c>
      <c r="C13" s="39">
        <f>IF(B45=0, "-", B13/B45)</f>
        <v>3.4273279535769335E-2</v>
      </c>
      <c r="D13" s="65">
        <v>218</v>
      </c>
      <c r="E13" s="21">
        <f>IF(D45=0, "-", D13/D45)</f>
        <v>1.8444876893138167E-2</v>
      </c>
      <c r="F13" s="81">
        <v>1207</v>
      </c>
      <c r="G13" s="39">
        <f>IF(F45=0, "-", F13/F45)</f>
        <v>2.1059794461989426E-2</v>
      </c>
      <c r="H13" s="65">
        <v>1253</v>
      </c>
      <c r="I13" s="21">
        <f>IF(H45=0, "-", H13/H45)</f>
        <v>2.0269833052931278E-2</v>
      </c>
      <c r="J13" s="20">
        <f t="shared" si="0"/>
        <v>0.73394495412844041</v>
      </c>
      <c r="K13" s="21">
        <f t="shared" si="1"/>
        <v>-3.6711891460494812E-2</v>
      </c>
    </row>
    <row r="14" spans="1:11" x14ac:dyDescent="0.2">
      <c r="A14" s="7" t="s">
        <v>48</v>
      </c>
      <c r="B14" s="65">
        <v>31</v>
      </c>
      <c r="C14" s="39">
        <f>IF(B45=0, "-", B14/B45)</f>
        <v>2.8107716021398134E-3</v>
      </c>
      <c r="D14" s="65">
        <v>2</v>
      </c>
      <c r="E14" s="21">
        <f>IF(D45=0, "-", D14/D45)</f>
        <v>1.6921905406548778E-4</v>
      </c>
      <c r="F14" s="81">
        <v>74</v>
      </c>
      <c r="G14" s="39">
        <f>IF(F45=0, "-", F14/F45)</f>
        <v>1.2911555842479018E-3</v>
      </c>
      <c r="H14" s="65">
        <v>16</v>
      </c>
      <c r="I14" s="21">
        <f>IF(H45=0, "-", H14/H45)</f>
        <v>2.5883266468228292E-4</v>
      </c>
      <c r="J14" s="20" t="str">
        <f t="shared" si="0"/>
        <v>&gt;999%</v>
      </c>
      <c r="K14" s="21">
        <f t="shared" si="1"/>
        <v>3.625</v>
      </c>
    </row>
    <row r="15" spans="1:11" x14ac:dyDescent="0.2">
      <c r="A15" s="7" t="s">
        <v>49</v>
      </c>
      <c r="B15" s="65">
        <v>346</v>
      </c>
      <c r="C15" s="39">
        <f>IF(B45=0, "-", B15/B45)</f>
        <v>3.1371837881947591E-2</v>
      </c>
      <c r="D15" s="65">
        <v>346</v>
      </c>
      <c r="E15" s="21">
        <f>IF(D45=0, "-", D15/D45)</f>
        <v>2.9274896353329385E-2</v>
      </c>
      <c r="F15" s="81">
        <v>1790</v>
      </c>
      <c r="G15" s="39">
        <f>IF(F45=0, "-", F15/F45)</f>
        <v>3.12320067000506E-2</v>
      </c>
      <c r="H15" s="65">
        <v>1208</v>
      </c>
      <c r="I15" s="21">
        <f>IF(H45=0, "-", H15/H45)</f>
        <v>1.954186618351236E-2</v>
      </c>
      <c r="J15" s="20">
        <f t="shared" si="0"/>
        <v>0</v>
      </c>
      <c r="K15" s="21">
        <f t="shared" si="1"/>
        <v>0.48178807947019869</v>
      </c>
    </row>
    <row r="16" spans="1:11" x14ac:dyDescent="0.2">
      <c r="A16" s="7" t="s">
        <v>51</v>
      </c>
      <c r="B16" s="65">
        <v>143</v>
      </c>
      <c r="C16" s="39">
        <f>IF(B45=0, "-", B16/B45)</f>
        <v>1.2965817390515912E-2</v>
      </c>
      <c r="D16" s="65">
        <v>133</v>
      </c>
      <c r="E16" s="21">
        <f>IF(D45=0, "-", D16/D45)</f>
        <v>1.1253067095354938E-2</v>
      </c>
      <c r="F16" s="81">
        <v>1073</v>
      </c>
      <c r="G16" s="39">
        <f>IF(F45=0, "-", F16/F45)</f>
        <v>1.8721755971594579E-2</v>
      </c>
      <c r="H16" s="65">
        <v>1478</v>
      </c>
      <c r="I16" s="21">
        <f>IF(H45=0, "-", H16/H45)</f>
        <v>2.3909667400025883E-2</v>
      </c>
      <c r="J16" s="20">
        <f t="shared" si="0"/>
        <v>7.5187969924812026E-2</v>
      </c>
      <c r="K16" s="21">
        <f t="shared" si="1"/>
        <v>-0.27401894451962111</v>
      </c>
    </row>
    <row r="17" spans="1:11" x14ac:dyDescent="0.2">
      <c r="A17" s="7" t="s">
        <v>52</v>
      </c>
      <c r="B17" s="65">
        <v>1348</v>
      </c>
      <c r="C17" s="39">
        <f>IF(B45=0, "-", B17/B45)</f>
        <v>0.1222232296672409</v>
      </c>
      <c r="D17" s="65">
        <v>1050</v>
      </c>
      <c r="E17" s="21">
        <f>IF(D45=0, "-", D17/D45)</f>
        <v>8.8840003384381083E-2</v>
      </c>
      <c r="F17" s="81">
        <v>4777</v>
      </c>
      <c r="G17" s="39">
        <f>IF(F45=0, "-", F17/F45)</f>
        <v>8.3349327377732804E-2</v>
      </c>
      <c r="H17" s="65">
        <v>5749</v>
      </c>
      <c r="I17" s="21">
        <f>IF(H45=0, "-", H17/H45)</f>
        <v>9.3001811828652775E-2</v>
      </c>
      <c r="J17" s="20">
        <f t="shared" si="0"/>
        <v>0.28380952380952379</v>
      </c>
      <c r="K17" s="21">
        <f t="shared" si="1"/>
        <v>-0.16907288224038963</v>
      </c>
    </row>
    <row r="18" spans="1:11" x14ac:dyDescent="0.2">
      <c r="A18" s="7" t="s">
        <v>56</v>
      </c>
      <c r="B18" s="65">
        <v>229</v>
      </c>
      <c r="C18" s="39">
        <f>IF(B45=0, "-", B18/B45)</f>
        <v>2.0763441835161846E-2</v>
      </c>
      <c r="D18" s="65">
        <v>291</v>
      </c>
      <c r="E18" s="21">
        <f>IF(D45=0, "-", D18/D45)</f>
        <v>2.462137236652847E-2</v>
      </c>
      <c r="F18" s="81">
        <v>1380</v>
      </c>
      <c r="G18" s="39">
        <f>IF(F45=0, "-", F18/F45)</f>
        <v>2.4078306841379793E-2</v>
      </c>
      <c r="H18" s="65">
        <v>1537</v>
      </c>
      <c r="I18" s="21">
        <f>IF(H45=0, "-", H18/H45)</f>
        <v>2.48641128510418E-2</v>
      </c>
      <c r="J18" s="20">
        <f t="shared" si="0"/>
        <v>-0.21305841924398625</v>
      </c>
      <c r="K18" s="21">
        <f t="shared" si="1"/>
        <v>-0.10214703968770332</v>
      </c>
    </row>
    <row r="19" spans="1:11" x14ac:dyDescent="0.2">
      <c r="A19" s="7" t="s">
        <v>59</v>
      </c>
      <c r="B19" s="65">
        <v>8</v>
      </c>
      <c r="C19" s="39">
        <f>IF(B45=0, "-", B19/B45)</f>
        <v>7.2536041345543567E-4</v>
      </c>
      <c r="D19" s="65">
        <v>35</v>
      </c>
      <c r="E19" s="21">
        <f>IF(D45=0, "-", D19/D45)</f>
        <v>2.9613334461460359E-3</v>
      </c>
      <c r="F19" s="81">
        <v>65</v>
      </c>
      <c r="G19" s="39">
        <f>IF(F45=0, "-", F19/F45)</f>
        <v>1.1341231483258597E-3</v>
      </c>
      <c r="H19" s="65">
        <v>109</v>
      </c>
      <c r="I19" s="21">
        <f>IF(H45=0, "-", H19/H45)</f>
        <v>1.7632975281480522E-3</v>
      </c>
      <c r="J19" s="20">
        <f t="shared" si="0"/>
        <v>-0.77142857142857146</v>
      </c>
      <c r="K19" s="21">
        <f t="shared" si="1"/>
        <v>-0.40366972477064222</v>
      </c>
    </row>
    <row r="20" spans="1:11" x14ac:dyDescent="0.2">
      <c r="A20" s="7" t="s">
        <v>60</v>
      </c>
      <c r="B20" s="65">
        <v>109</v>
      </c>
      <c r="C20" s="39">
        <f>IF(B45=0, "-", B20/B45)</f>
        <v>9.8830356333303102E-3</v>
      </c>
      <c r="D20" s="65">
        <v>172</v>
      </c>
      <c r="E20" s="21">
        <f>IF(D45=0, "-", D20/D45)</f>
        <v>1.4552838649631949E-2</v>
      </c>
      <c r="F20" s="81">
        <v>610</v>
      </c>
      <c r="G20" s="39">
        <f>IF(F45=0, "-", F20/F45)</f>
        <v>1.0643309545827298E-2</v>
      </c>
      <c r="H20" s="65">
        <v>788</v>
      </c>
      <c r="I20" s="21">
        <f>IF(H45=0, "-", H20/H45)</f>
        <v>1.2747508735602433E-2</v>
      </c>
      <c r="J20" s="20">
        <f t="shared" si="0"/>
        <v>-0.36627906976744184</v>
      </c>
      <c r="K20" s="21">
        <f t="shared" si="1"/>
        <v>-0.22588832487309646</v>
      </c>
    </row>
    <row r="21" spans="1:11" x14ac:dyDescent="0.2">
      <c r="A21" s="7" t="s">
        <v>62</v>
      </c>
      <c r="B21" s="65">
        <v>1048</v>
      </c>
      <c r="C21" s="39">
        <f>IF(B45=0, "-", B21/B45)</f>
        <v>9.5022214162662072E-2</v>
      </c>
      <c r="D21" s="65">
        <v>600</v>
      </c>
      <c r="E21" s="21">
        <f>IF(D45=0, "-", D21/D45)</f>
        <v>5.0765716219646331E-2</v>
      </c>
      <c r="F21" s="81">
        <v>4075</v>
      </c>
      <c r="G21" s="39">
        <f>IF(F45=0, "-", F21/F45)</f>
        <v>7.1100797375813513E-2</v>
      </c>
      <c r="H21" s="65">
        <v>2958</v>
      </c>
      <c r="I21" s="21">
        <f>IF(H45=0, "-", H21/H45)</f>
        <v>4.7851688883137053E-2</v>
      </c>
      <c r="J21" s="20">
        <f t="shared" si="0"/>
        <v>0.7466666666666667</v>
      </c>
      <c r="K21" s="21">
        <f t="shared" si="1"/>
        <v>0.37762001352265046</v>
      </c>
    </row>
    <row r="22" spans="1:11" x14ac:dyDescent="0.2">
      <c r="A22" s="7" t="s">
        <v>63</v>
      </c>
      <c r="B22" s="65">
        <v>4</v>
      </c>
      <c r="C22" s="39">
        <f>IF(B45=0, "-", B22/B45)</f>
        <v>3.6268020672771783E-4</v>
      </c>
      <c r="D22" s="65">
        <v>3</v>
      </c>
      <c r="E22" s="21">
        <f>IF(D45=0, "-", D22/D45)</f>
        <v>2.5382858109823165E-4</v>
      </c>
      <c r="F22" s="81">
        <v>14</v>
      </c>
      <c r="G22" s="39">
        <f>IF(F45=0, "-", F22/F45)</f>
        <v>2.4427267810095442E-4</v>
      </c>
      <c r="H22" s="65">
        <v>9</v>
      </c>
      <c r="I22" s="21">
        <f>IF(H45=0, "-", H22/H45)</f>
        <v>1.4559337388378414E-4</v>
      </c>
      <c r="J22" s="20">
        <f t="shared" si="0"/>
        <v>0.33333333333333331</v>
      </c>
      <c r="K22" s="21">
        <f t="shared" si="1"/>
        <v>0.55555555555555558</v>
      </c>
    </row>
    <row r="23" spans="1:11" x14ac:dyDescent="0.2">
      <c r="A23" s="7" t="s">
        <v>64</v>
      </c>
      <c r="B23" s="65">
        <v>62</v>
      </c>
      <c r="C23" s="39">
        <f>IF(B45=0, "-", B23/B45)</f>
        <v>5.6215432042796267E-3</v>
      </c>
      <c r="D23" s="65">
        <v>172</v>
      </c>
      <c r="E23" s="21">
        <f>IF(D45=0, "-", D23/D45)</f>
        <v>1.4552838649631949E-2</v>
      </c>
      <c r="F23" s="81">
        <v>432</v>
      </c>
      <c r="G23" s="39">
        <f>IF(F45=0, "-", F23/F45)</f>
        <v>7.5375569242580216E-3</v>
      </c>
      <c r="H23" s="65">
        <v>742</v>
      </c>
      <c r="I23" s="21">
        <f>IF(H45=0, "-", H23/H45)</f>
        <v>1.200336482464087E-2</v>
      </c>
      <c r="J23" s="20">
        <f t="shared" si="0"/>
        <v>-0.63953488372093026</v>
      </c>
      <c r="K23" s="21">
        <f t="shared" si="1"/>
        <v>-0.41778975741239893</v>
      </c>
    </row>
    <row r="24" spans="1:11" x14ac:dyDescent="0.2">
      <c r="A24" s="7" t="s">
        <v>65</v>
      </c>
      <c r="B24" s="65">
        <v>66</v>
      </c>
      <c r="C24" s="39">
        <f>IF(B45=0, "-", B24/B45)</f>
        <v>5.9842234110073439E-3</v>
      </c>
      <c r="D24" s="65">
        <v>59</v>
      </c>
      <c r="E24" s="21">
        <f>IF(D45=0, "-", D24/D45)</f>
        <v>4.9919620949318896E-3</v>
      </c>
      <c r="F24" s="81">
        <v>525</v>
      </c>
      <c r="G24" s="39">
        <f>IF(F45=0, "-", F24/F45)</f>
        <v>9.1602254287857909E-3</v>
      </c>
      <c r="H24" s="65">
        <v>190</v>
      </c>
      <c r="I24" s="21">
        <f>IF(H45=0, "-", H24/H45)</f>
        <v>3.0736378931021094E-3</v>
      </c>
      <c r="J24" s="20">
        <f t="shared" si="0"/>
        <v>0.11864406779661017</v>
      </c>
      <c r="K24" s="21">
        <f t="shared" si="1"/>
        <v>1.763157894736842</v>
      </c>
    </row>
    <row r="25" spans="1:11" x14ac:dyDescent="0.2">
      <c r="A25" s="7" t="s">
        <v>66</v>
      </c>
      <c r="B25" s="65">
        <v>115</v>
      </c>
      <c r="C25" s="39">
        <f>IF(B45=0, "-", B25/B45)</f>
        <v>1.0427055943421889E-2</v>
      </c>
      <c r="D25" s="65">
        <v>129</v>
      </c>
      <c r="E25" s="21">
        <f>IF(D45=0, "-", D25/D45)</f>
        <v>1.0914628987223961E-2</v>
      </c>
      <c r="F25" s="81">
        <v>634</v>
      </c>
      <c r="G25" s="39">
        <f>IF(F45=0, "-", F25/F45)</f>
        <v>1.1062062708286078E-2</v>
      </c>
      <c r="H25" s="65">
        <v>733</v>
      </c>
      <c r="I25" s="21">
        <f>IF(H45=0, "-", H25/H45)</f>
        <v>1.1857771450757086E-2</v>
      </c>
      <c r="J25" s="20">
        <f t="shared" si="0"/>
        <v>-0.10852713178294573</v>
      </c>
      <c r="K25" s="21">
        <f t="shared" si="1"/>
        <v>-0.13506139154160982</v>
      </c>
    </row>
    <row r="26" spans="1:11" x14ac:dyDescent="0.2">
      <c r="A26" s="7" t="s">
        <v>70</v>
      </c>
      <c r="B26" s="65">
        <v>16</v>
      </c>
      <c r="C26" s="39">
        <f>IF(B45=0, "-", B26/B45)</f>
        <v>1.4507208269108713E-3</v>
      </c>
      <c r="D26" s="65">
        <v>12</v>
      </c>
      <c r="E26" s="21">
        <f>IF(D45=0, "-", D26/D45)</f>
        <v>1.0153143243929266E-3</v>
      </c>
      <c r="F26" s="81">
        <v>48</v>
      </c>
      <c r="G26" s="39">
        <f>IF(F45=0, "-", F26/F45)</f>
        <v>8.3750632491755793E-4</v>
      </c>
      <c r="H26" s="65">
        <v>36</v>
      </c>
      <c r="I26" s="21">
        <f>IF(H45=0, "-", H26/H45)</f>
        <v>5.8237349553513654E-4</v>
      </c>
      <c r="J26" s="20">
        <f t="shared" si="0"/>
        <v>0.33333333333333331</v>
      </c>
      <c r="K26" s="21">
        <f t="shared" si="1"/>
        <v>0.33333333333333331</v>
      </c>
    </row>
    <row r="27" spans="1:11" x14ac:dyDescent="0.2">
      <c r="A27" s="7" t="s">
        <v>71</v>
      </c>
      <c r="B27" s="65">
        <v>932</v>
      </c>
      <c r="C27" s="39">
        <f>IF(B45=0, "-", B27/B45)</f>
        <v>8.4504488167558262E-2</v>
      </c>
      <c r="D27" s="65">
        <v>1593</v>
      </c>
      <c r="E27" s="21">
        <f>IF(D45=0, "-", D27/D45)</f>
        <v>0.13478297656316102</v>
      </c>
      <c r="F27" s="81">
        <v>6899</v>
      </c>
      <c r="G27" s="39">
        <f>IF(F45=0, "-", F27/F45)</f>
        <v>0.12037408615846318</v>
      </c>
      <c r="H27" s="65">
        <v>8531</v>
      </c>
      <c r="I27" s="21">
        <f>IF(H45=0, "-", H27/H45)</f>
        <v>0.13800634140028473</v>
      </c>
      <c r="J27" s="20">
        <f t="shared" si="0"/>
        <v>-0.41494036409290647</v>
      </c>
      <c r="K27" s="21">
        <f t="shared" si="1"/>
        <v>-0.19130230922517877</v>
      </c>
    </row>
    <row r="28" spans="1:11" x14ac:dyDescent="0.2">
      <c r="A28" s="7" t="s">
        <v>73</v>
      </c>
      <c r="B28" s="65">
        <v>431</v>
      </c>
      <c r="C28" s="39">
        <f>IF(B45=0, "-", B28/B45)</f>
        <v>3.9078792274911595E-2</v>
      </c>
      <c r="D28" s="65">
        <v>257</v>
      </c>
      <c r="E28" s="21">
        <f>IF(D45=0, "-", D28/D45)</f>
        <v>2.174464844741518E-2</v>
      </c>
      <c r="F28" s="81">
        <v>1456</v>
      </c>
      <c r="G28" s="39">
        <f>IF(F45=0, "-", F28/F45)</f>
        <v>2.5404358522499258E-2</v>
      </c>
      <c r="H28" s="65">
        <v>1334</v>
      </c>
      <c r="I28" s="21">
        <f>IF(H45=0, "-", H28/H45)</f>
        <v>2.1580173417885339E-2</v>
      </c>
      <c r="J28" s="20">
        <f t="shared" si="0"/>
        <v>0.67704280155642027</v>
      </c>
      <c r="K28" s="21">
        <f t="shared" si="1"/>
        <v>9.145427286356822E-2</v>
      </c>
    </row>
    <row r="29" spans="1:11" x14ac:dyDescent="0.2">
      <c r="A29" s="7" t="s">
        <v>76</v>
      </c>
      <c r="B29" s="65">
        <v>622</v>
      </c>
      <c r="C29" s="39">
        <f>IF(B45=0, "-", B29/B45)</f>
        <v>5.6396772146160123E-2</v>
      </c>
      <c r="D29" s="65">
        <v>909</v>
      </c>
      <c r="E29" s="21">
        <f>IF(D45=0, "-", D29/D45)</f>
        <v>7.69100600727642E-2</v>
      </c>
      <c r="F29" s="81">
        <v>3871</v>
      </c>
      <c r="G29" s="39">
        <f>IF(F45=0, "-", F29/F45)</f>
        <v>6.7541395494913892E-2</v>
      </c>
      <c r="H29" s="65">
        <v>3146</v>
      </c>
      <c r="I29" s="21">
        <f>IF(H45=0, "-", H29/H45)</f>
        <v>5.0892972693153876E-2</v>
      </c>
      <c r="J29" s="20">
        <f t="shared" si="0"/>
        <v>-0.31573157315731576</v>
      </c>
      <c r="K29" s="21">
        <f t="shared" si="1"/>
        <v>0.23045136681500317</v>
      </c>
    </row>
    <row r="30" spans="1:11" x14ac:dyDescent="0.2">
      <c r="A30" s="7" t="s">
        <v>77</v>
      </c>
      <c r="B30" s="65">
        <v>26</v>
      </c>
      <c r="C30" s="39">
        <f>IF(B45=0, "-", B30/B45)</f>
        <v>2.357421343730166E-3</v>
      </c>
      <c r="D30" s="65">
        <v>41</v>
      </c>
      <c r="E30" s="21">
        <f>IF(D45=0, "-", D30/D45)</f>
        <v>3.4689906083424996E-3</v>
      </c>
      <c r="F30" s="81">
        <v>130</v>
      </c>
      <c r="G30" s="39">
        <f>IF(F45=0, "-", F30/F45)</f>
        <v>2.2682462966517195E-3</v>
      </c>
      <c r="H30" s="65">
        <v>204</v>
      </c>
      <c r="I30" s="21">
        <f>IF(H45=0, "-", H30/H45)</f>
        <v>3.3001164746991069E-3</v>
      </c>
      <c r="J30" s="20">
        <f t="shared" si="0"/>
        <v>-0.36585365853658536</v>
      </c>
      <c r="K30" s="21">
        <f t="shared" si="1"/>
        <v>-0.36274509803921567</v>
      </c>
    </row>
    <row r="31" spans="1:11" x14ac:dyDescent="0.2">
      <c r="A31" s="7" t="s">
        <v>78</v>
      </c>
      <c r="B31" s="65">
        <v>980</v>
      </c>
      <c r="C31" s="39">
        <f>IF(B45=0, "-", B31/B45)</f>
        <v>8.8856650648290875E-2</v>
      </c>
      <c r="D31" s="65">
        <v>646</v>
      </c>
      <c r="E31" s="21">
        <f>IF(D45=0, "-", D31/D45)</f>
        <v>5.4657754463152554E-2</v>
      </c>
      <c r="F31" s="81">
        <v>5630</v>
      </c>
      <c r="G31" s="39">
        <f>IF(F45=0, "-", F31/F45)</f>
        <v>9.8232512693455232E-2</v>
      </c>
      <c r="H31" s="65">
        <v>5464</v>
      </c>
      <c r="I31" s="21">
        <f>IF(H45=0, "-", H31/H45)</f>
        <v>8.839135498899961E-2</v>
      </c>
      <c r="J31" s="20">
        <f t="shared" si="0"/>
        <v>0.51702786377708976</v>
      </c>
      <c r="K31" s="21">
        <f t="shared" si="1"/>
        <v>3.0380673499267936E-2</v>
      </c>
    </row>
    <row r="32" spans="1:11" x14ac:dyDescent="0.2">
      <c r="A32" s="7" t="s">
        <v>79</v>
      </c>
      <c r="B32" s="65">
        <v>228</v>
      </c>
      <c r="C32" s="39">
        <f>IF(B45=0, "-", B32/B45)</f>
        <v>2.0672771783479916E-2</v>
      </c>
      <c r="D32" s="65">
        <v>441</v>
      </c>
      <c r="E32" s="21">
        <f>IF(D45=0, "-", D32/D45)</f>
        <v>3.7312801421440056E-2</v>
      </c>
      <c r="F32" s="81">
        <v>1589</v>
      </c>
      <c r="G32" s="39">
        <f>IF(F45=0, "-", F32/F45)</f>
        <v>2.7724948964458325E-2</v>
      </c>
      <c r="H32" s="65">
        <v>2894</v>
      </c>
      <c r="I32" s="21">
        <f>IF(H45=0, "-", H32/H45)</f>
        <v>4.6816358224407918E-2</v>
      </c>
      <c r="J32" s="20">
        <f t="shared" si="0"/>
        <v>-0.48299319727891155</v>
      </c>
      <c r="K32" s="21">
        <f t="shared" si="1"/>
        <v>-0.45093296475466482</v>
      </c>
    </row>
    <row r="33" spans="1:11" x14ac:dyDescent="0.2">
      <c r="A33" s="7" t="s">
        <v>80</v>
      </c>
      <c r="B33" s="65">
        <v>19</v>
      </c>
      <c r="C33" s="39">
        <f>IF(B45=0, "-", B33/B45)</f>
        <v>1.7227309819566597E-3</v>
      </c>
      <c r="D33" s="65">
        <v>23</v>
      </c>
      <c r="E33" s="21">
        <f>IF(D45=0, "-", D33/D45)</f>
        <v>1.9460191217531093E-3</v>
      </c>
      <c r="F33" s="81">
        <v>103</v>
      </c>
      <c r="G33" s="39">
        <f>IF(F45=0, "-", F33/F45)</f>
        <v>1.7971489888855931E-3</v>
      </c>
      <c r="H33" s="65">
        <v>101</v>
      </c>
      <c r="I33" s="21">
        <f>IF(H45=0, "-", H33/H45)</f>
        <v>1.6338811958069108E-3</v>
      </c>
      <c r="J33" s="20">
        <f t="shared" si="0"/>
        <v>-0.17391304347826086</v>
      </c>
      <c r="K33" s="21">
        <f t="shared" si="1"/>
        <v>1.9801980198019802E-2</v>
      </c>
    </row>
    <row r="34" spans="1:11" x14ac:dyDescent="0.2">
      <c r="A34" s="7" t="s">
        <v>82</v>
      </c>
      <c r="B34" s="65">
        <v>67</v>
      </c>
      <c r="C34" s="39">
        <f>IF(B45=0, "-", B34/B45)</f>
        <v>6.0748934626892737E-3</v>
      </c>
      <c r="D34" s="65">
        <v>43</v>
      </c>
      <c r="E34" s="21">
        <f>IF(D45=0, "-", D34/D45)</f>
        <v>3.6382096624079873E-3</v>
      </c>
      <c r="F34" s="81">
        <v>364</v>
      </c>
      <c r="G34" s="39">
        <f>IF(F45=0, "-", F34/F45)</f>
        <v>6.3510896306248144E-3</v>
      </c>
      <c r="H34" s="65">
        <v>291</v>
      </c>
      <c r="I34" s="21">
        <f>IF(H45=0, "-", H34/H45)</f>
        <v>4.7075190889090202E-3</v>
      </c>
      <c r="J34" s="20">
        <f t="shared" si="0"/>
        <v>0.55813953488372092</v>
      </c>
      <c r="K34" s="21">
        <f t="shared" si="1"/>
        <v>0.25085910652920962</v>
      </c>
    </row>
    <row r="35" spans="1:11" x14ac:dyDescent="0.2">
      <c r="A35" s="7" t="s">
        <v>84</v>
      </c>
      <c r="B35" s="65">
        <v>134</v>
      </c>
      <c r="C35" s="39">
        <f>IF(B45=0, "-", B35/B45)</f>
        <v>1.2149786925378547E-2</v>
      </c>
      <c r="D35" s="65">
        <v>73</v>
      </c>
      <c r="E35" s="21">
        <f>IF(D45=0, "-", D35/D45)</f>
        <v>6.1764954733903041E-3</v>
      </c>
      <c r="F35" s="81">
        <v>749</v>
      </c>
      <c r="G35" s="39">
        <f>IF(F45=0, "-", F35/F45)</f>
        <v>1.3068588278401062E-2</v>
      </c>
      <c r="H35" s="65">
        <v>183</v>
      </c>
      <c r="I35" s="21">
        <f>IF(H45=0, "-", H35/H45)</f>
        <v>2.9603986023036106E-3</v>
      </c>
      <c r="J35" s="20">
        <f t="shared" si="0"/>
        <v>0.83561643835616439</v>
      </c>
      <c r="K35" s="21">
        <f t="shared" si="1"/>
        <v>3.0928961748633879</v>
      </c>
    </row>
    <row r="36" spans="1:11" x14ac:dyDescent="0.2">
      <c r="A36" s="7" t="s">
        <v>85</v>
      </c>
      <c r="B36" s="65">
        <v>2</v>
      </c>
      <c r="C36" s="39">
        <f>IF(B45=0, "-", B36/B45)</f>
        <v>1.8134010336385892E-4</v>
      </c>
      <c r="D36" s="65">
        <v>0</v>
      </c>
      <c r="E36" s="21">
        <f>IF(D45=0, "-", D36/D45)</f>
        <v>0</v>
      </c>
      <c r="F36" s="81">
        <v>6</v>
      </c>
      <c r="G36" s="39">
        <f>IF(F45=0, "-", F36/F45)</f>
        <v>1.0468829061469474E-4</v>
      </c>
      <c r="H36" s="65">
        <v>2</v>
      </c>
      <c r="I36" s="21">
        <f>IF(H45=0, "-", H36/H45)</f>
        <v>3.2354083085285365E-5</v>
      </c>
      <c r="J36" s="20" t="str">
        <f t="shared" si="0"/>
        <v>-</v>
      </c>
      <c r="K36" s="21">
        <f t="shared" si="1"/>
        <v>2</v>
      </c>
    </row>
    <row r="37" spans="1:11" x14ac:dyDescent="0.2">
      <c r="A37" s="7" t="s">
        <v>88</v>
      </c>
      <c r="B37" s="65">
        <v>51</v>
      </c>
      <c r="C37" s="39">
        <f>IF(B45=0, "-", B37/B45)</f>
        <v>4.6241726357784023E-3</v>
      </c>
      <c r="D37" s="65">
        <v>85</v>
      </c>
      <c r="E37" s="21">
        <f>IF(D45=0, "-", D37/D45)</f>
        <v>7.1918097977832305E-3</v>
      </c>
      <c r="F37" s="81">
        <v>285</v>
      </c>
      <c r="G37" s="39">
        <f>IF(F45=0, "-", F37/F45)</f>
        <v>4.9726938041980001E-3</v>
      </c>
      <c r="H37" s="65">
        <v>517</v>
      </c>
      <c r="I37" s="21">
        <f>IF(H45=0, "-", H37/H45)</f>
        <v>8.3635304775462656E-3</v>
      </c>
      <c r="J37" s="20">
        <f t="shared" si="0"/>
        <v>-0.4</v>
      </c>
      <c r="K37" s="21">
        <f t="shared" si="1"/>
        <v>-0.44874274661508706</v>
      </c>
    </row>
    <row r="38" spans="1:11" x14ac:dyDescent="0.2">
      <c r="A38" s="7" t="s">
        <v>89</v>
      </c>
      <c r="B38" s="65">
        <v>58</v>
      </c>
      <c r="C38" s="39">
        <f>IF(B45=0, "-", B38/B45)</f>
        <v>5.2588629975519087E-3</v>
      </c>
      <c r="D38" s="65">
        <v>38</v>
      </c>
      <c r="E38" s="21">
        <f>IF(D45=0, "-", D38/D45)</f>
        <v>3.2151620272442677E-3</v>
      </c>
      <c r="F38" s="81">
        <v>287</v>
      </c>
      <c r="G38" s="39">
        <f>IF(F45=0, "-", F38/F45)</f>
        <v>5.0075899010695651E-3</v>
      </c>
      <c r="H38" s="65">
        <v>155</v>
      </c>
      <c r="I38" s="21">
        <f>IF(H45=0, "-", H38/H45)</f>
        <v>2.5074414391096154E-3</v>
      </c>
      <c r="J38" s="20">
        <f t="shared" si="0"/>
        <v>0.52631578947368418</v>
      </c>
      <c r="K38" s="21">
        <f t="shared" si="1"/>
        <v>0.85161290322580641</v>
      </c>
    </row>
    <row r="39" spans="1:11" x14ac:dyDescent="0.2">
      <c r="A39" s="7" t="s">
        <v>90</v>
      </c>
      <c r="B39" s="65">
        <v>474</v>
      </c>
      <c r="C39" s="39">
        <f>IF(B45=0, "-", B39/B45)</f>
        <v>4.2977604497234562E-2</v>
      </c>
      <c r="D39" s="65">
        <v>485</v>
      </c>
      <c r="E39" s="21">
        <f>IF(D45=0, "-", D39/D45)</f>
        <v>4.1035620610880785E-2</v>
      </c>
      <c r="F39" s="81">
        <v>2509</v>
      </c>
      <c r="G39" s="39">
        <f>IF(F45=0, "-", F39/F45)</f>
        <v>4.3777153525378185E-2</v>
      </c>
      <c r="H39" s="65">
        <v>2991</v>
      </c>
      <c r="I39" s="21">
        <f>IF(H45=0, "-", H39/H45)</f>
        <v>4.838553125404426E-2</v>
      </c>
      <c r="J39" s="20">
        <f t="shared" si="0"/>
        <v>-2.268041237113402E-2</v>
      </c>
      <c r="K39" s="21">
        <f t="shared" si="1"/>
        <v>-0.16115011701771983</v>
      </c>
    </row>
    <row r="40" spans="1:11" x14ac:dyDescent="0.2">
      <c r="A40" s="7" t="s">
        <v>91</v>
      </c>
      <c r="B40" s="65">
        <v>224</v>
      </c>
      <c r="C40" s="39">
        <f>IF(B45=0, "-", B40/B45)</f>
        <v>2.03100915767522E-2</v>
      </c>
      <c r="D40" s="65">
        <v>290</v>
      </c>
      <c r="E40" s="21">
        <f>IF(D45=0, "-", D40/D45)</f>
        <v>2.4536762839495727E-2</v>
      </c>
      <c r="F40" s="81">
        <v>744</v>
      </c>
      <c r="G40" s="39">
        <f>IF(F45=0, "-", F40/F45)</f>
        <v>1.2981348036222149E-2</v>
      </c>
      <c r="H40" s="65">
        <v>1300</v>
      </c>
      <c r="I40" s="21">
        <f>IF(H45=0, "-", H40/H45)</f>
        <v>2.1030154005435488E-2</v>
      </c>
      <c r="J40" s="20">
        <f t="shared" si="0"/>
        <v>-0.22758620689655173</v>
      </c>
      <c r="K40" s="21">
        <f t="shared" si="1"/>
        <v>-0.4276923076923077</v>
      </c>
    </row>
    <row r="41" spans="1:11" x14ac:dyDescent="0.2">
      <c r="A41" s="7" t="s">
        <v>93</v>
      </c>
      <c r="B41" s="65">
        <v>2049</v>
      </c>
      <c r="C41" s="39">
        <f>IF(B45=0, "-", B41/B45)</f>
        <v>0.18578293589627345</v>
      </c>
      <c r="D41" s="65">
        <v>2614</v>
      </c>
      <c r="E41" s="21">
        <f>IF(D45=0, "-", D41/D45)</f>
        <v>0.22116930366359253</v>
      </c>
      <c r="F41" s="81">
        <v>12199</v>
      </c>
      <c r="G41" s="39">
        <f>IF(F45=0, "-", F41/F45)</f>
        <v>0.2128487428681102</v>
      </c>
      <c r="H41" s="65">
        <v>13034</v>
      </c>
      <c r="I41" s="21">
        <f>IF(H45=0, "-", H41/H45)</f>
        <v>0.2108515594668047</v>
      </c>
      <c r="J41" s="20">
        <f t="shared" si="0"/>
        <v>-0.21614384085692426</v>
      </c>
      <c r="K41" s="21">
        <f t="shared" si="1"/>
        <v>-6.4063219272671473E-2</v>
      </c>
    </row>
    <row r="42" spans="1:11" x14ac:dyDescent="0.2">
      <c r="A42" s="7" t="s">
        <v>95</v>
      </c>
      <c r="B42" s="65">
        <v>236</v>
      </c>
      <c r="C42" s="39">
        <f>IF(B45=0, "-", B42/B45)</f>
        <v>2.1398132196935354E-2</v>
      </c>
      <c r="D42" s="65">
        <v>493</v>
      </c>
      <c r="E42" s="21">
        <f>IF(D45=0, "-", D42/D45)</f>
        <v>4.1712496827142738E-2</v>
      </c>
      <c r="F42" s="81">
        <v>1084</v>
      </c>
      <c r="G42" s="39">
        <f>IF(F45=0, "-", F42/F45)</f>
        <v>1.8913684504388184E-2</v>
      </c>
      <c r="H42" s="65">
        <v>1823</v>
      </c>
      <c r="I42" s="21">
        <f>IF(H45=0, "-", H42/H45)</f>
        <v>2.9490746732237609E-2</v>
      </c>
      <c r="J42" s="20">
        <f t="shared" si="0"/>
        <v>-0.52129817444219062</v>
      </c>
      <c r="K42" s="21">
        <f t="shared" si="1"/>
        <v>-0.40537575425123423</v>
      </c>
    </row>
    <row r="43" spans="1:11" x14ac:dyDescent="0.2">
      <c r="A43" s="7" t="s">
        <v>96</v>
      </c>
      <c r="B43" s="65">
        <v>136</v>
      </c>
      <c r="C43" s="39">
        <f>IF(B45=0, "-", B43/B45)</f>
        <v>1.2331127028742407E-2</v>
      </c>
      <c r="D43" s="65">
        <v>174</v>
      </c>
      <c r="E43" s="21">
        <f>IF(D45=0, "-", D43/D45)</f>
        <v>1.4722057703697436E-2</v>
      </c>
      <c r="F43" s="81">
        <v>822</v>
      </c>
      <c r="G43" s="39">
        <f>IF(F45=0, "-", F43/F45)</f>
        <v>1.4342295814213181E-2</v>
      </c>
      <c r="H43" s="65">
        <v>744</v>
      </c>
      <c r="I43" s="21">
        <f>IF(H45=0, "-", H43/H45)</f>
        <v>1.2035718907726155E-2</v>
      </c>
      <c r="J43" s="20">
        <f t="shared" si="0"/>
        <v>-0.21839080459770116</v>
      </c>
      <c r="K43" s="21">
        <f t="shared" si="1"/>
        <v>0.10483870967741936</v>
      </c>
    </row>
    <row r="44" spans="1:11" x14ac:dyDescent="0.2">
      <c r="A44" s="2"/>
      <c r="B44" s="68"/>
      <c r="C44" s="33"/>
      <c r="D44" s="68"/>
      <c r="E44" s="6"/>
      <c r="F44" s="82"/>
      <c r="G44" s="33"/>
      <c r="H44" s="68"/>
      <c r="I44" s="6"/>
      <c r="J44" s="5"/>
      <c r="K44" s="6"/>
    </row>
    <row r="45" spans="1:11" s="43" customFormat="1" x14ac:dyDescent="0.2">
      <c r="A45" s="162" t="s">
        <v>588</v>
      </c>
      <c r="B45" s="71">
        <f>SUM(B7:B44)</f>
        <v>11029</v>
      </c>
      <c r="C45" s="40">
        <v>1</v>
      </c>
      <c r="D45" s="71">
        <f>SUM(D7:D44)</f>
        <v>11819</v>
      </c>
      <c r="E45" s="41">
        <v>1</v>
      </c>
      <c r="F45" s="77">
        <f>SUM(F7:F44)</f>
        <v>57313</v>
      </c>
      <c r="G45" s="42">
        <v>1</v>
      </c>
      <c r="H45" s="71">
        <f>SUM(H7:H44)</f>
        <v>61816</v>
      </c>
      <c r="I45" s="41">
        <v>1</v>
      </c>
      <c r="J45" s="37">
        <f>IF(D45=0, "-", (B45-D45)/D45)</f>
        <v>-6.6841526355867667E-2</v>
      </c>
      <c r="K45" s="38">
        <f>IF(H45=0, "-", (F45-H45)/H45)</f>
        <v>-7.2845218066520001E-2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125</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127</v>
      </c>
      <c r="B6" s="61" t="s">
        <v>12</v>
      </c>
      <c r="C6" s="62" t="s">
        <v>13</v>
      </c>
      <c r="D6" s="61" t="s">
        <v>12</v>
      </c>
      <c r="E6" s="63" t="s">
        <v>13</v>
      </c>
      <c r="F6" s="62" t="s">
        <v>12</v>
      </c>
      <c r="G6" s="62" t="s">
        <v>13</v>
      </c>
      <c r="H6" s="61" t="s">
        <v>12</v>
      </c>
      <c r="I6" s="63" t="s">
        <v>13</v>
      </c>
      <c r="J6" s="61"/>
      <c r="K6" s="63"/>
    </row>
    <row r="7" spans="1:11" x14ac:dyDescent="0.2">
      <c r="A7" s="7" t="s">
        <v>470</v>
      </c>
      <c r="B7" s="65">
        <v>0</v>
      </c>
      <c r="C7" s="34">
        <f>IF(B15=0, "-", B7/B15)</f>
        <v>0</v>
      </c>
      <c r="D7" s="65">
        <v>4</v>
      </c>
      <c r="E7" s="9">
        <f>IF(D15=0, "-", D7/D15)</f>
        <v>5.4054054054054057E-2</v>
      </c>
      <c r="F7" s="81">
        <v>2</v>
      </c>
      <c r="G7" s="34">
        <f>IF(F15=0, "-", F7/F15)</f>
        <v>4.6728971962616819E-3</v>
      </c>
      <c r="H7" s="65">
        <v>15</v>
      </c>
      <c r="I7" s="9">
        <f>IF(H15=0, "-", H7/H15)</f>
        <v>4.6012269938650305E-2</v>
      </c>
      <c r="J7" s="8">
        <f t="shared" ref="J7:J13" si="0">IF(D7=0, "-", IF((B7-D7)/D7&lt;10, (B7-D7)/D7, "&gt;999%"))</f>
        <v>-1</v>
      </c>
      <c r="K7" s="9">
        <f t="shared" ref="K7:K13" si="1">IF(H7=0, "-", IF((F7-H7)/H7&lt;10, (F7-H7)/H7, "&gt;999%"))</f>
        <v>-0.8666666666666667</v>
      </c>
    </row>
    <row r="8" spans="1:11" x14ac:dyDescent="0.2">
      <c r="A8" s="7" t="s">
        <v>471</v>
      </c>
      <c r="B8" s="65">
        <v>1</v>
      </c>
      <c r="C8" s="34">
        <f>IF(B15=0, "-", B8/B15)</f>
        <v>2.1276595744680851E-2</v>
      </c>
      <c r="D8" s="65">
        <v>0</v>
      </c>
      <c r="E8" s="9">
        <f>IF(D15=0, "-", D8/D15)</f>
        <v>0</v>
      </c>
      <c r="F8" s="81">
        <v>2</v>
      </c>
      <c r="G8" s="34">
        <f>IF(F15=0, "-", F8/F15)</f>
        <v>4.6728971962616819E-3</v>
      </c>
      <c r="H8" s="65">
        <v>0</v>
      </c>
      <c r="I8" s="9">
        <f>IF(H15=0, "-", H8/H15)</f>
        <v>0</v>
      </c>
      <c r="J8" s="8" t="str">
        <f t="shared" si="0"/>
        <v>-</v>
      </c>
      <c r="K8" s="9" t="str">
        <f t="shared" si="1"/>
        <v>-</v>
      </c>
    </row>
    <row r="9" spans="1:11" x14ac:dyDescent="0.2">
      <c r="A9" s="7" t="s">
        <v>472</v>
      </c>
      <c r="B9" s="65">
        <v>5</v>
      </c>
      <c r="C9" s="34">
        <f>IF(B15=0, "-", B9/B15)</f>
        <v>0.10638297872340426</v>
      </c>
      <c r="D9" s="65">
        <v>5</v>
      </c>
      <c r="E9" s="9">
        <f>IF(D15=0, "-", D9/D15)</f>
        <v>6.7567567567567571E-2</v>
      </c>
      <c r="F9" s="81">
        <v>24</v>
      </c>
      <c r="G9" s="34">
        <f>IF(F15=0, "-", F9/F15)</f>
        <v>5.6074766355140186E-2</v>
      </c>
      <c r="H9" s="65">
        <v>10</v>
      </c>
      <c r="I9" s="9">
        <f>IF(H15=0, "-", H9/H15)</f>
        <v>3.0674846625766871E-2</v>
      </c>
      <c r="J9" s="8">
        <f t="shared" si="0"/>
        <v>0</v>
      </c>
      <c r="K9" s="9">
        <f t="shared" si="1"/>
        <v>1.4</v>
      </c>
    </row>
    <row r="10" spans="1:11" x14ac:dyDescent="0.2">
      <c r="A10" s="7" t="s">
        <v>473</v>
      </c>
      <c r="B10" s="65">
        <v>0</v>
      </c>
      <c r="C10" s="34">
        <f>IF(B15=0, "-", B10/B15)</f>
        <v>0</v>
      </c>
      <c r="D10" s="65">
        <v>3</v>
      </c>
      <c r="E10" s="9">
        <f>IF(D15=0, "-", D10/D15)</f>
        <v>4.0540540540540543E-2</v>
      </c>
      <c r="F10" s="81">
        <v>4</v>
      </c>
      <c r="G10" s="34">
        <f>IF(F15=0, "-", F10/F15)</f>
        <v>9.3457943925233638E-3</v>
      </c>
      <c r="H10" s="65">
        <v>5</v>
      </c>
      <c r="I10" s="9">
        <f>IF(H15=0, "-", H10/H15)</f>
        <v>1.5337423312883436E-2</v>
      </c>
      <c r="J10" s="8">
        <f t="shared" si="0"/>
        <v>-1</v>
      </c>
      <c r="K10" s="9">
        <f t="shared" si="1"/>
        <v>-0.2</v>
      </c>
    </row>
    <row r="11" spans="1:11" x14ac:dyDescent="0.2">
      <c r="A11" s="7" t="s">
        <v>474</v>
      </c>
      <c r="B11" s="65">
        <v>0</v>
      </c>
      <c r="C11" s="34">
        <f>IF(B15=0, "-", B11/B15)</f>
        <v>0</v>
      </c>
      <c r="D11" s="65">
        <v>4</v>
      </c>
      <c r="E11" s="9">
        <f>IF(D15=0, "-", D11/D15)</f>
        <v>5.4054054054054057E-2</v>
      </c>
      <c r="F11" s="81">
        <v>2</v>
      </c>
      <c r="G11" s="34">
        <f>IF(F15=0, "-", F11/F15)</f>
        <v>4.6728971962616819E-3</v>
      </c>
      <c r="H11" s="65">
        <v>13</v>
      </c>
      <c r="I11" s="9">
        <f>IF(H15=0, "-", H11/H15)</f>
        <v>3.9877300613496931E-2</v>
      </c>
      <c r="J11" s="8">
        <f t="shared" si="0"/>
        <v>-1</v>
      </c>
      <c r="K11" s="9">
        <f t="shared" si="1"/>
        <v>-0.84615384615384615</v>
      </c>
    </row>
    <row r="12" spans="1:11" x14ac:dyDescent="0.2">
      <c r="A12" s="7" t="s">
        <v>475</v>
      </c>
      <c r="B12" s="65">
        <v>41</v>
      </c>
      <c r="C12" s="34">
        <f>IF(B15=0, "-", B12/B15)</f>
        <v>0.87234042553191493</v>
      </c>
      <c r="D12" s="65">
        <v>57</v>
      </c>
      <c r="E12" s="9">
        <f>IF(D15=0, "-", D12/D15)</f>
        <v>0.77027027027027029</v>
      </c>
      <c r="F12" s="81">
        <v>380</v>
      </c>
      <c r="G12" s="34">
        <f>IF(F15=0, "-", F12/F15)</f>
        <v>0.88785046728971961</v>
      </c>
      <c r="H12" s="65">
        <v>280</v>
      </c>
      <c r="I12" s="9">
        <f>IF(H15=0, "-", H12/H15)</f>
        <v>0.85889570552147243</v>
      </c>
      <c r="J12" s="8">
        <f t="shared" si="0"/>
        <v>-0.2807017543859649</v>
      </c>
      <c r="K12" s="9">
        <f t="shared" si="1"/>
        <v>0.35714285714285715</v>
      </c>
    </row>
    <row r="13" spans="1:11" x14ac:dyDescent="0.2">
      <c r="A13" s="7" t="s">
        <v>476</v>
      </c>
      <c r="B13" s="65">
        <v>0</v>
      </c>
      <c r="C13" s="34">
        <f>IF(B15=0, "-", B13/B15)</f>
        <v>0</v>
      </c>
      <c r="D13" s="65">
        <v>1</v>
      </c>
      <c r="E13" s="9">
        <f>IF(D15=0, "-", D13/D15)</f>
        <v>1.3513513513513514E-2</v>
      </c>
      <c r="F13" s="81">
        <v>14</v>
      </c>
      <c r="G13" s="34">
        <f>IF(F15=0, "-", F13/F15)</f>
        <v>3.2710280373831772E-2</v>
      </c>
      <c r="H13" s="65">
        <v>3</v>
      </c>
      <c r="I13" s="9">
        <f>IF(H15=0, "-", H13/H15)</f>
        <v>9.202453987730062E-3</v>
      </c>
      <c r="J13" s="8">
        <f t="shared" si="0"/>
        <v>-1</v>
      </c>
      <c r="K13" s="9">
        <f t="shared" si="1"/>
        <v>3.6666666666666665</v>
      </c>
    </row>
    <row r="14" spans="1:11" x14ac:dyDescent="0.2">
      <c r="A14" s="2"/>
      <c r="B14" s="68"/>
      <c r="C14" s="33"/>
      <c r="D14" s="68"/>
      <c r="E14" s="6"/>
      <c r="F14" s="82"/>
      <c r="G14" s="33"/>
      <c r="H14" s="68"/>
      <c r="I14" s="6"/>
      <c r="J14" s="5"/>
      <c r="K14" s="6"/>
    </row>
    <row r="15" spans="1:11" s="43" customFormat="1" x14ac:dyDescent="0.2">
      <c r="A15" s="162" t="s">
        <v>610</v>
      </c>
      <c r="B15" s="71">
        <f>SUM(B7:B14)</f>
        <v>47</v>
      </c>
      <c r="C15" s="40">
        <f>B15/21983</f>
        <v>2.138015739435018E-3</v>
      </c>
      <c r="D15" s="71">
        <f>SUM(D7:D14)</f>
        <v>74</v>
      </c>
      <c r="E15" s="41">
        <f>D15/25321</f>
        <v>2.9224754156628886E-3</v>
      </c>
      <c r="F15" s="77">
        <f>SUM(F7:F14)</f>
        <v>428</v>
      </c>
      <c r="G15" s="42">
        <f>F15/115003</f>
        <v>3.7216420441205881E-3</v>
      </c>
      <c r="H15" s="71">
        <f>SUM(H7:H14)</f>
        <v>326</v>
      </c>
      <c r="I15" s="41">
        <f>H15/122849</f>
        <v>2.6536642544912861E-3</v>
      </c>
      <c r="J15" s="37">
        <f>IF(D15=0, "-", IF((B15-D15)/D15&lt;10, (B15-D15)/D15, "&gt;999%"))</f>
        <v>-0.36486486486486486</v>
      </c>
      <c r="K15" s="38">
        <f>IF(H15=0, "-", IF((F15-H15)/H15&lt;10, (F15-H15)/H15, "&gt;999%"))</f>
        <v>0.31288343558282211</v>
      </c>
    </row>
    <row r="16" spans="1:11" x14ac:dyDescent="0.2">
      <c r="B16" s="83"/>
      <c r="D16" s="83"/>
      <c r="F16" s="83"/>
      <c r="H16" s="83"/>
    </row>
    <row r="17" spans="1:11" x14ac:dyDescent="0.2">
      <c r="A17" s="163" t="s">
        <v>128</v>
      </c>
      <c r="B17" s="61" t="s">
        <v>12</v>
      </c>
      <c r="C17" s="62" t="s">
        <v>13</v>
      </c>
      <c r="D17" s="61" t="s">
        <v>12</v>
      </c>
      <c r="E17" s="63" t="s">
        <v>13</v>
      </c>
      <c r="F17" s="62" t="s">
        <v>12</v>
      </c>
      <c r="G17" s="62" t="s">
        <v>13</v>
      </c>
      <c r="H17" s="61" t="s">
        <v>12</v>
      </c>
      <c r="I17" s="63" t="s">
        <v>13</v>
      </c>
      <c r="J17" s="61"/>
      <c r="K17" s="63"/>
    </row>
    <row r="18" spans="1:11" x14ac:dyDescent="0.2">
      <c r="A18" s="7" t="s">
        <v>477</v>
      </c>
      <c r="B18" s="65">
        <v>6</v>
      </c>
      <c r="C18" s="34">
        <f>IF(B20=0, "-", B18/B20)</f>
        <v>1</v>
      </c>
      <c r="D18" s="65">
        <v>4</v>
      </c>
      <c r="E18" s="9">
        <f>IF(D20=0, "-", D18/D20)</f>
        <v>1</v>
      </c>
      <c r="F18" s="81">
        <v>36</v>
      </c>
      <c r="G18" s="34">
        <f>IF(F20=0, "-", F18/F20)</f>
        <v>1</v>
      </c>
      <c r="H18" s="65">
        <v>27</v>
      </c>
      <c r="I18" s="9">
        <f>IF(H20=0, "-", H18/H20)</f>
        <v>1</v>
      </c>
      <c r="J18" s="8">
        <f>IF(D18=0, "-", IF((B18-D18)/D18&lt;10, (B18-D18)/D18, "&gt;999%"))</f>
        <v>0.5</v>
      </c>
      <c r="K18" s="9">
        <f>IF(H18=0, "-", IF((F18-H18)/H18&lt;10, (F18-H18)/H18, "&gt;999%"))</f>
        <v>0.33333333333333331</v>
      </c>
    </row>
    <row r="19" spans="1:11" x14ac:dyDescent="0.2">
      <c r="A19" s="2"/>
      <c r="B19" s="68"/>
      <c r="C19" s="33"/>
      <c r="D19" s="68"/>
      <c r="E19" s="6"/>
      <c r="F19" s="82"/>
      <c r="G19" s="33"/>
      <c r="H19" s="68"/>
      <c r="I19" s="6"/>
      <c r="J19" s="5"/>
      <c r="K19" s="6"/>
    </row>
    <row r="20" spans="1:11" s="43" customFormat="1" x14ac:dyDescent="0.2">
      <c r="A20" s="162" t="s">
        <v>609</v>
      </c>
      <c r="B20" s="71">
        <f>SUM(B18:B19)</f>
        <v>6</v>
      </c>
      <c r="C20" s="40">
        <f>B20/21983</f>
        <v>2.729381795023427E-4</v>
      </c>
      <c r="D20" s="71">
        <f>SUM(D18:D19)</f>
        <v>4</v>
      </c>
      <c r="E20" s="41">
        <f>D20/25321</f>
        <v>1.5797164408988586E-4</v>
      </c>
      <c r="F20" s="77">
        <f>SUM(F18:F19)</f>
        <v>36</v>
      </c>
      <c r="G20" s="42">
        <f>F20/115003</f>
        <v>3.1303531212229245E-4</v>
      </c>
      <c r="H20" s="71">
        <f>SUM(H18:H19)</f>
        <v>27</v>
      </c>
      <c r="I20" s="41">
        <f>H20/122849</f>
        <v>2.1978200880756049E-4</v>
      </c>
      <c r="J20" s="37">
        <f>IF(D20=0, "-", IF((B20-D20)/D20&lt;10, (B20-D20)/D20, "&gt;999%"))</f>
        <v>0.5</v>
      </c>
      <c r="K20" s="38">
        <f>IF(H20=0, "-", IF((F20-H20)/H20&lt;10, (F20-H20)/H20, "&gt;999%"))</f>
        <v>0.33333333333333331</v>
      </c>
    </row>
    <row r="21" spans="1:11" x14ac:dyDescent="0.2">
      <c r="B21" s="83"/>
      <c r="D21" s="83"/>
      <c r="F21" s="83"/>
      <c r="H21" s="83"/>
    </row>
    <row r="22" spans="1:11" x14ac:dyDescent="0.2">
      <c r="A22" s="163" t="s">
        <v>129</v>
      </c>
      <c r="B22" s="61" t="s">
        <v>12</v>
      </c>
      <c r="C22" s="62" t="s">
        <v>13</v>
      </c>
      <c r="D22" s="61" t="s">
        <v>12</v>
      </c>
      <c r="E22" s="63" t="s">
        <v>13</v>
      </c>
      <c r="F22" s="62" t="s">
        <v>12</v>
      </c>
      <c r="G22" s="62" t="s">
        <v>13</v>
      </c>
      <c r="H22" s="61" t="s">
        <v>12</v>
      </c>
      <c r="I22" s="63" t="s">
        <v>13</v>
      </c>
      <c r="J22" s="61"/>
      <c r="K22" s="63"/>
    </row>
    <row r="23" spans="1:11" x14ac:dyDescent="0.2">
      <c r="A23" s="7" t="s">
        <v>478</v>
      </c>
      <c r="B23" s="65">
        <v>6</v>
      </c>
      <c r="C23" s="34">
        <f>IF(B27=0, "-", B23/B27)</f>
        <v>0.46153846153846156</v>
      </c>
      <c r="D23" s="65">
        <v>8</v>
      </c>
      <c r="E23" s="9">
        <f>IF(D27=0, "-", D23/D27)</f>
        <v>0.21052631578947367</v>
      </c>
      <c r="F23" s="81">
        <v>17</v>
      </c>
      <c r="G23" s="34">
        <f>IF(F27=0, "-", F23/F27)</f>
        <v>0.13492063492063491</v>
      </c>
      <c r="H23" s="65">
        <v>28</v>
      </c>
      <c r="I23" s="9">
        <f>IF(H27=0, "-", H23/H27)</f>
        <v>0.2</v>
      </c>
      <c r="J23" s="8">
        <f>IF(D23=0, "-", IF((B23-D23)/D23&lt;10, (B23-D23)/D23, "&gt;999%"))</f>
        <v>-0.25</v>
      </c>
      <c r="K23" s="9">
        <f>IF(H23=0, "-", IF((F23-H23)/H23&lt;10, (F23-H23)/H23, "&gt;999%"))</f>
        <v>-0.39285714285714285</v>
      </c>
    </row>
    <row r="24" spans="1:11" x14ac:dyDescent="0.2">
      <c r="A24" s="7" t="s">
        <v>479</v>
      </c>
      <c r="B24" s="65">
        <v>2</v>
      </c>
      <c r="C24" s="34">
        <f>IF(B27=0, "-", B24/B27)</f>
        <v>0.15384615384615385</v>
      </c>
      <c r="D24" s="65">
        <v>30</v>
      </c>
      <c r="E24" s="9">
        <f>IF(D27=0, "-", D24/D27)</f>
        <v>0.78947368421052633</v>
      </c>
      <c r="F24" s="81">
        <v>59</v>
      </c>
      <c r="G24" s="34">
        <f>IF(F27=0, "-", F24/F27)</f>
        <v>0.46825396825396826</v>
      </c>
      <c r="H24" s="65">
        <v>79</v>
      </c>
      <c r="I24" s="9">
        <f>IF(H27=0, "-", H24/H27)</f>
        <v>0.56428571428571428</v>
      </c>
      <c r="J24" s="8">
        <f>IF(D24=0, "-", IF((B24-D24)/D24&lt;10, (B24-D24)/D24, "&gt;999%"))</f>
        <v>-0.93333333333333335</v>
      </c>
      <c r="K24" s="9">
        <f>IF(H24=0, "-", IF((F24-H24)/H24&lt;10, (F24-H24)/H24, "&gt;999%"))</f>
        <v>-0.25316455696202533</v>
      </c>
    </row>
    <row r="25" spans="1:11" x14ac:dyDescent="0.2">
      <c r="A25" s="7" t="s">
        <v>480</v>
      </c>
      <c r="B25" s="65">
        <v>5</v>
      </c>
      <c r="C25" s="34">
        <f>IF(B27=0, "-", B25/B27)</f>
        <v>0.38461538461538464</v>
      </c>
      <c r="D25" s="65">
        <v>0</v>
      </c>
      <c r="E25" s="9">
        <f>IF(D27=0, "-", D25/D27)</f>
        <v>0</v>
      </c>
      <c r="F25" s="81">
        <v>50</v>
      </c>
      <c r="G25" s="34">
        <f>IF(F27=0, "-", F25/F27)</f>
        <v>0.3968253968253968</v>
      </c>
      <c r="H25" s="65">
        <v>33</v>
      </c>
      <c r="I25" s="9">
        <f>IF(H27=0, "-", H25/H27)</f>
        <v>0.23571428571428571</v>
      </c>
      <c r="J25" s="8" t="str">
        <f>IF(D25=0, "-", IF((B25-D25)/D25&lt;10, (B25-D25)/D25, "&gt;999%"))</f>
        <v>-</v>
      </c>
      <c r="K25" s="9">
        <f>IF(H25=0, "-", IF((F25-H25)/H25&lt;10, (F25-H25)/H25, "&gt;999%"))</f>
        <v>0.51515151515151514</v>
      </c>
    </row>
    <row r="26" spans="1:11" x14ac:dyDescent="0.2">
      <c r="A26" s="2"/>
      <c r="B26" s="68"/>
      <c r="C26" s="33"/>
      <c r="D26" s="68"/>
      <c r="E26" s="6"/>
      <c r="F26" s="82"/>
      <c r="G26" s="33"/>
      <c r="H26" s="68"/>
      <c r="I26" s="6"/>
      <c r="J26" s="5"/>
      <c r="K26" s="6"/>
    </row>
    <row r="27" spans="1:11" s="43" customFormat="1" x14ac:dyDescent="0.2">
      <c r="A27" s="162" t="s">
        <v>608</v>
      </c>
      <c r="B27" s="71">
        <f>SUM(B23:B26)</f>
        <v>13</v>
      </c>
      <c r="C27" s="40">
        <f>B27/21983</f>
        <v>5.9136605558840927E-4</v>
      </c>
      <c r="D27" s="71">
        <f>SUM(D23:D26)</f>
        <v>38</v>
      </c>
      <c r="E27" s="41">
        <f>D27/25321</f>
        <v>1.5007306188539156E-3</v>
      </c>
      <c r="F27" s="77">
        <f>SUM(F23:F26)</f>
        <v>126</v>
      </c>
      <c r="G27" s="42">
        <f>F27/115003</f>
        <v>1.0956235924280235E-3</v>
      </c>
      <c r="H27" s="71">
        <f>SUM(H23:H26)</f>
        <v>140</v>
      </c>
      <c r="I27" s="41">
        <f>H27/122849</f>
        <v>1.1396104160392025E-3</v>
      </c>
      <c r="J27" s="37">
        <f>IF(D27=0, "-", IF((B27-D27)/D27&lt;10, (B27-D27)/D27, "&gt;999%"))</f>
        <v>-0.65789473684210531</v>
      </c>
      <c r="K27" s="38">
        <f>IF(H27=0, "-", IF((F27-H27)/H27&lt;10, (F27-H27)/H27, "&gt;999%"))</f>
        <v>-0.1</v>
      </c>
    </row>
    <row r="28" spans="1:11" x14ac:dyDescent="0.2">
      <c r="B28" s="83"/>
      <c r="D28" s="83"/>
      <c r="F28" s="83"/>
      <c r="H28" s="83"/>
    </row>
    <row r="29" spans="1:11" x14ac:dyDescent="0.2">
      <c r="A29" s="163" t="s">
        <v>130</v>
      </c>
      <c r="B29" s="61" t="s">
        <v>12</v>
      </c>
      <c r="C29" s="62" t="s">
        <v>13</v>
      </c>
      <c r="D29" s="61" t="s">
        <v>12</v>
      </c>
      <c r="E29" s="63" t="s">
        <v>13</v>
      </c>
      <c r="F29" s="62" t="s">
        <v>12</v>
      </c>
      <c r="G29" s="62" t="s">
        <v>13</v>
      </c>
      <c r="H29" s="61" t="s">
        <v>12</v>
      </c>
      <c r="I29" s="63" t="s">
        <v>13</v>
      </c>
      <c r="J29" s="61"/>
      <c r="K29" s="63"/>
    </row>
    <row r="30" spans="1:11" x14ac:dyDescent="0.2">
      <c r="A30" s="7" t="s">
        <v>481</v>
      </c>
      <c r="B30" s="65">
        <v>6</v>
      </c>
      <c r="C30" s="34">
        <f>IF(B42=0, "-", B30/B42)</f>
        <v>1.4388489208633094E-2</v>
      </c>
      <c r="D30" s="65">
        <v>59</v>
      </c>
      <c r="E30" s="9">
        <f>IF(D42=0, "-", D30/D42)</f>
        <v>0.10611510791366907</v>
      </c>
      <c r="F30" s="81">
        <v>75</v>
      </c>
      <c r="G30" s="34">
        <f>IF(F42=0, "-", F30/F42)</f>
        <v>3.4899953466728709E-2</v>
      </c>
      <c r="H30" s="65">
        <v>212</v>
      </c>
      <c r="I30" s="9">
        <f>IF(H42=0, "-", H30/H42)</f>
        <v>8.6530612244897956E-2</v>
      </c>
      <c r="J30" s="8">
        <f t="shared" ref="J30:J40" si="2">IF(D30=0, "-", IF((B30-D30)/D30&lt;10, (B30-D30)/D30, "&gt;999%"))</f>
        <v>-0.89830508474576276</v>
      </c>
      <c r="K30" s="9">
        <f t="shared" ref="K30:K40" si="3">IF(H30=0, "-", IF((F30-H30)/H30&lt;10, (F30-H30)/H30, "&gt;999%"))</f>
        <v>-0.64622641509433965</v>
      </c>
    </row>
    <row r="31" spans="1:11" x14ac:dyDescent="0.2">
      <c r="A31" s="7" t="s">
        <v>482</v>
      </c>
      <c r="B31" s="65">
        <v>0</v>
      </c>
      <c r="C31" s="34">
        <f>IF(B42=0, "-", B31/B42)</f>
        <v>0</v>
      </c>
      <c r="D31" s="65">
        <v>82</v>
      </c>
      <c r="E31" s="9">
        <f>IF(D42=0, "-", D31/D42)</f>
        <v>0.14748201438848921</v>
      </c>
      <c r="F31" s="81">
        <v>0</v>
      </c>
      <c r="G31" s="34">
        <f>IF(F42=0, "-", F31/F42)</f>
        <v>0</v>
      </c>
      <c r="H31" s="65">
        <v>430</v>
      </c>
      <c r="I31" s="9">
        <f>IF(H42=0, "-", H31/H42)</f>
        <v>0.17551020408163265</v>
      </c>
      <c r="J31" s="8">
        <f t="shared" si="2"/>
        <v>-1</v>
      </c>
      <c r="K31" s="9">
        <f t="shared" si="3"/>
        <v>-1</v>
      </c>
    </row>
    <row r="32" spans="1:11" x14ac:dyDescent="0.2">
      <c r="A32" s="7" t="s">
        <v>483</v>
      </c>
      <c r="B32" s="65">
        <v>116</v>
      </c>
      <c r="C32" s="34">
        <f>IF(B42=0, "-", B32/B42)</f>
        <v>0.27817745803357313</v>
      </c>
      <c r="D32" s="65">
        <v>0</v>
      </c>
      <c r="E32" s="9">
        <f>IF(D42=0, "-", D32/D42)</f>
        <v>0</v>
      </c>
      <c r="F32" s="81">
        <v>430</v>
      </c>
      <c r="G32" s="34">
        <f>IF(F42=0, "-", F32/F42)</f>
        <v>0.20009306654257794</v>
      </c>
      <c r="H32" s="65">
        <v>0</v>
      </c>
      <c r="I32" s="9">
        <f>IF(H42=0, "-", H32/H42)</f>
        <v>0</v>
      </c>
      <c r="J32" s="8" t="str">
        <f t="shared" si="2"/>
        <v>-</v>
      </c>
      <c r="K32" s="9" t="str">
        <f t="shared" si="3"/>
        <v>-</v>
      </c>
    </row>
    <row r="33" spans="1:11" x14ac:dyDescent="0.2">
      <c r="A33" s="7" t="s">
        <v>484</v>
      </c>
      <c r="B33" s="65">
        <v>58</v>
      </c>
      <c r="C33" s="34">
        <f>IF(B42=0, "-", B33/B42)</f>
        <v>0.13908872901678657</v>
      </c>
      <c r="D33" s="65">
        <v>68</v>
      </c>
      <c r="E33" s="9">
        <f>IF(D42=0, "-", D33/D42)</f>
        <v>0.1223021582733813</v>
      </c>
      <c r="F33" s="81">
        <v>268</v>
      </c>
      <c r="G33" s="34">
        <f>IF(F42=0, "-", F33/F42)</f>
        <v>0.12470916705444393</v>
      </c>
      <c r="H33" s="65">
        <v>284</v>
      </c>
      <c r="I33" s="9">
        <f>IF(H42=0, "-", H33/H42)</f>
        <v>0.11591836734693878</v>
      </c>
      <c r="J33" s="8">
        <f t="shared" si="2"/>
        <v>-0.14705882352941177</v>
      </c>
      <c r="K33" s="9">
        <f t="shared" si="3"/>
        <v>-5.6338028169014086E-2</v>
      </c>
    </row>
    <row r="34" spans="1:11" x14ac:dyDescent="0.2">
      <c r="A34" s="7" t="s">
        <v>485</v>
      </c>
      <c r="B34" s="65">
        <v>9</v>
      </c>
      <c r="C34" s="34">
        <f>IF(B42=0, "-", B34/B42)</f>
        <v>2.1582733812949641E-2</v>
      </c>
      <c r="D34" s="65">
        <v>26</v>
      </c>
      <c r="E34" s="9">
        <f>IF(D42=0, "-", D34/D42)</f>
        <v>4.6762589928057555E-2</v>
      </c>
      <c r="F34" s="81">
        <v>44</v>
      </c>
      <c r="G34" s="34">
        <f>IF(F42=0, "-", F34/F42)</f>
        <v>2.047463936714751E-2</v>
      </c>
      <c r="H34" s="65">
        <v>105</v>
      </c>
      <c r="I34" s="9">
        <f>IF(H42=0, "-", H34/H42)</f>
        <v>4.2857142857142858E-2</v>
      </c>
      <c r="J34" s="8">
        <f t="shared" si="2"/>
        <v>-0.65384615384615385</v>
      </c>
      <c r="K34" s="9">
        <f t="shared" si="3"/>
        <v>-0.580952380952381</v>
      </c>
    </row>
    <row r="35" spans="1:11" x14ac:dyDescent="0.2">
      <c r="A35" s="7" t="s">
        <v>486</v>
      </c>
      <c r="B35" s="65">
        <v>14</v>
      </c>
      <c r="C35" s="34">
        <f>IF(B42=0, "-", B35/B42)</f>
        <v>3.3573141486810551E-2</v>
      </c>
      <c r="D35" s="65">
        <v>20</v>
      </c>
      <c r="E35" s="9">
        <f>IF(D42=0, "-", D35/D42)</f>
        <v>3.5971223021582732E-2</v>
      </c>
      <c r="F35" s="81">
        <v>65</v>
      </c>
      <c r="G35" s="34">
        <f>IF(F42=0, "-", F35/F42)</f>
        <v>3.024662633783155E-2</v>
      </c>
      <c r="H35" s="65">
        <v>75</v>
      </c>
      <c r="I35" s="9">
        <f>IF(H42=0, "-", H35/H42)</f>
        <v>3.0612244897959183E-2</v>
      </c>
      <c r="J35" s="8">
        <f t="shared" si="2"/>
        <v>-0.3</v>
      </c>
      <c r="K35" s="9">
        <f t="shared" si="3"/>
        <v>-0.13333333333333333</v>
      </c>
    </row>
    <row r="36" spans="1:11" x14ac:dyDescent="0.2">
      <c r="A36" s="7" t="s">
        <v>487</v>
      </c>
      <c r="B36" s="65">
        <v>10</v>
      </c>
      <c r="C36" s="34">
        <f>IF(B42=0, "-", B36/B42)</f>
        <v>2.3980815347721823E-2</v>
      </c>
      <c r="D36" s="65">
        <v>39</v>
      </c>
      <c r="E36" s="9">
        <f>IF(D42=0, "-", D36/D42)</f>
        <v>7.0143884892086325E-2</v>
      </c>
      <c r="F36" s="81">
        <v>205</v>
      </c>
      <c r="G36" s="34">
        <f>IF(F42=0, "-", F36/F42)</f>
        <v>9.5393206142391815E-2</v>
      </c>
      <c r="H36" s="65">
        <v>151</v>
      </c>
      <c r="I36" s="9">
        <f>IF(H42=0, "-", H36/H42)</f>
        <v>6.1632653061224486E-2</v>
      </c>
      <c r="J36" s="8">
        <f t="shared" si="2"/>
        <v>-0.74358974358974361</v>
      </c>
      <c r="K36" s="9">
        <f t="shared" si="3"/>
        <v>0.35761589403973509</v>
      </c>
    </row>
    <row r="37" spans="1:11" x14ac:dyDescent="0.2">
      <c r="A37" s="7" t="s">
        <v>488</v>
      </c>
      <c r="B37" s="65">
        <v>5</v>
      </c>
      <c r="C37" s="34">
        <f>IF(B42=0, "-", B37/B42)</f>
        <v>1.1990407673860911E-2</v>
      </c>
      <c r="D37" s="65">
        <v>5</v>
      </c>
      <c r="E37" s="9">
        <f>IF(D42=0, "-", D37/D42)</f>
        <v>8.9928057553956831E-3</v>
      </c>
      <c r="F37" s="81">
        <v>19</v>
      </c>
      <c r="G37" s="34">
        <f>IF(F42=0, "-", F37/F42)</f>
        <v>8.8413215449046068E-3</v>
      </c>
      <c r="H37" s="65">
        <v>20</v>
      </c>
      <c r="I37" s="9">
        <f>IF(H42=0, "-", H37/H42)</f>
        <v>8.1632653061224497E-3</v>
      </c>
      <c r="J37" s="8">
        <f t="shared" si="2"/>
        <v>0</v>
      </c>
      <c r="K37" s="9">
        <f t="shared" si="3"/>
        <v>-0.05</v>
      </c>
    </row>
    <row r="38" spans="1:11" x14ac:dyDescent="0.2">
      <c r="A38" s="7" t="s">
        <v>489</v>
      </c>
      <c r="B38" s="65">
        <v>58</v>
      </c>
      <c r="C38" s="34">
        <f>IF(B42=0, "-", B38/B42)</f>
        <v>0.13908872901678657</v>
      </c>
      <c r="D38" s="65">
        <v>72</v>
      </c>
      <c r="E38" s="9">
        <f>IF(D42=0, "-", D38/D42)</f>
        <v>0.12949640287769784</v>
      </c>
      <c r="F38" s="81">
        <v>146</v>
      </c>
      <c r="G38" s="34">
        <f>IF(F42=0, "-", F38/F42)</f>
        <v>6.7938576081898558E-2</v>
      </c>
      <c r="H38" s="65">
        <v>259</v>
      </c>
      <c r="I38" s="9">
        <f>IF(H42=0, "-", H38/H42)</f>
        <v>0.10571428571428572</v>
      </c>
      <c r="J38" s="8">
        <f t="shared" si="2"/>
        <v>-0.19444444444444445</v>
      </c>
      <c r="K38" s="9">
        <f t="shared" si="3"/>
        <v>-0.43629343629343631</v>
      </c>
    </row>
    <row r="39" spans="1:11" x14ac:dyDescent="0.2">
      <c r="A39" s="7" t="s">
        <v>490</v>
      </c>
      <c r="B39" s="65">
        <v>124</v>
      </c>
      <c r="C39" s="34">
        <f>IF(B42=0, "-", B39/B42)</f>
        <v>0.29736211031175058</v>
      </c>
      <c r="D39" s="65">
        <v>150</v>
      </c>
      <c r="E39" s="9">
        <f>IF(D42=0, "-", D39/D42)</f>
        <v>0.26978417266187049</v>
      </c>
      <c r="F39" s="81">
        <v>809</v>
      </c>
      <c r="G39" s="34">
        <f>IF(F42=0, "-", F39/F42)</f>
        <v>0.37645416472778037</v>
      </c>
      <c r="H39" s="65">
        <v>780</v>
      </c>
      <c r="I39" s="9">
        <f>IF(H42=0, "-", H39/H42)</f>
        <v>0.3183673469387755</v>
      </c>
      <c r="J39" s="8">
        <f t="shared" si="2"/>
        <v>-0.17333333333333334</v>
      </c>
      <c r="K39" s="9">
        <f t="shared" si="3"/>
        <v>3.7179487179487179E-2</v>
      </c>
    </row>
    <row r="40" spans="1:11" x14ac:dyDescent="0.2">
      <c r="A40" s="7" t="s">
        <v>491</v>
      </c>
      <c r="B40" s="65">
        <v>17</v>
      </c>
      <c r="C40" s="34">
        <f>IF(B42=0, "-", B40/B42)</f>
        <v>4.0767386091127102E-2</v>
      </c>
      <c r="D40" s="65">
        <v>35</v>
      </c>
      <c r="E40" s="9">
        <f>IF(D42=0, "-", D40/D42)</f>
        <v>6.2949640287769781E-2</v>
      </c>
      <c r="F40" s="81">
        <v>88</v>
      </c>
      <c r="G40" s="34">
        <f>IF(F42=0, "-", F40/F42)</f>
        <v>4.0949278734295019E-2</v>
      </c>
      <c r="H40" s="65">
        <v>134</v>
      </c>
      <c r="I40" s="9">
        <f>IF(H42=0, "-", H40/H42)</f>
        <v>5.4693877551020405E-2</v>
      </c>
      <c r="J40" s="8">
        <f t="shared" si="2"/>
        <v>-0.51428571428571423</v>
      </c>
      <c r="K40" s="9">
        <f t="shared" si="3"/>
        <v>-0.34328358208955223</v>
      </c>
    </row>
    <row r="41" spans="1:11" x14ac:dyDescent="0.2">
      <c r="A41" s="2"/>
      <c r="B41" s="68"/>
      <c r="C41" s="33"/>
      <c r="D41" s="68"/>
      <c r="E41" s="6"/>
      <c r="F41" s="82"/>
      <c r="G41" s="33"/>
      <c r="H41" s="68"/>
      <c r="I41" s="6"/>
      <c r="J41" s="5"/>
      <c r="K41" s="6"/>
    </row>
    <row r="42" spans="1:11" s="43" customFormat="1" x14ac:dyDescent="0.2">
      <c r="A42" s="162" t="s">
        <v>607</v>
      </c>
      <c r="B42" s="71">
        <f>SUM(B30:B41)</f>
        <v>417</v>
      </c>
      <c r="C42" s="40">
        <f>B42/21983</f>
        <v>1.8969203475412821E-2</v>
      </c>
      <c r="D42" s="71">
        <f>SUM(D30:D41)</f>
        <v>556</v>
      </c>
      <c r="E42" s="41">
        <f>D42/25321</f>
        <v>2.1958058528494136E-2</v>
      </c>
      <c r="F42" s="77">
        <f>SUM(F30:F41)</f>
        <v>2149</v>
      </c>
      <c r="G42" s="42">
        <f>F42/115003</f>
        <v>1.8686469048633515E-2</v>
      </c>
      <c r="H42" s="71">
        <f>SUM(H30:H41)</f>
        <v>2450</v>
      </c>
      <c r="I42" s="41">
        <f>H42/122849</f>
        <v>1.9943182280686044E-2</v>
      </c>
      <c r="J42" s="37">
        <f>IF(D42=0, "-", IF((B42-D42)/D42&lt;10, (B42-D42)/D42, "&gt;999%"))</f>
        <v>-0.25</v>
      </c>
      <c r="K42" s="38">
        <f>IF(H42=0, "-", IF((F42-H42)/H42&lt;10, (F42-H42)/H42, "&gt;999%"))</f>
        <v>-0.12285714285714286</v>
      </c>
    </row>
    <row r="43" spans="1:11" x14ac:dyDescent="0.2">
      <c r="B43" s="83"/>
      <c r="D43" s="83"/>
      <c r="F43" s="83"/>
      <c r="H43" s="83"/>
    </row>
    <row r="44" spans="1:11" x14ac:dyDescent="0.2">
      <c r="A44" s="163" t="s">
        <v>131</v>
      </c>
      <c r="B44" s="61" t="s">
        <v>12</v>
      </c>
      <c r="C44" s="62" t="s">
        <v>13</v>
      </c>
      <c r="D44" s="61" t="s">
        <v>12</v>
      </c>
      <c r="E44" s="63" t="s">
        <v>13</v>
      </c>
      <c r="F44" s="62" t="s">
        <v>12</v>
      </c>
      <c r="G44" s="62" t="s">
        <v>13</v>
      </c>
      <c r="H44" s="61" t="s">
        <v>12</v>
      </c>
      <c r="I44" s="63" t="s">
        <v>13</v>
      </c>
      <c r="J44" s="61"/>
      <c r="K44" s="63"/>
    </row>
    <row r="45" spans="1:11" x14ac:dyDescent="0.2">
      <c r="A45" s="7" t="s">
        <v>492</v>
      </c>
      <c r="B45" s="65">
        <v>75</v>
      </c>
      <c r="C45" s="34">
        <f>IF(B54=0, "-", B45/B54)</f>
        <v>7.2957198443579771E-2</v>
      </c>
      <c r="D45" s="65">
        <v>111</v>
      </c>
      <c r="E45" s="9">
        <f>IF(D54=0, "-", D45/D54)</f>
        <v>0.1295215869311552</v>
      </c>
      <c r="F45" s="81">
        <v>343</v>
      </c>
      <c r="G45" s="34">
        <f>IF(F54=0, "-", F45/F54)</f>
        <v>7.5401187074082221E-2</v>
      </c>
      <c r="H45" s="65">
        <v>428</v>
      </c>
      <c r="I45" s="9">
        <f>IF(H54=0, "-", H45/H54)</f>
        <v>0.11295856426497757</v>
      </c>
      <c r="J45" s="8">
        <f t="shared" ref="J45:J52" si="4">IF(D45=0, "-", IF((B45-D45)/D45&lt;10, (B45-D45)/D45, "&gt;999%"))</f>
        <v>-0.32432432432432434</v>
      </c>
      <c r="K45" s="9">
        <f t="shared" ref="K45:K52" si="5">IF(H45=0, "-", IF((F45-H45)/H45&lt;10, (F45-H45)/H45, "&gt;999%"))</f>
        <v>-0.19859813084112149</v>
      </c>
    </row>
    <row r="46" spans="1:11" x14ac:dyDescent="0.2">
      <c r="A46" s="7" t="s">
        <v>493</v>
      </c>
      <c r="B46" s="65">
        <v>0</v>
      </c>
      <c r="C46" s="34">
        <f>IF(B54=0, "-", B46/B54)</f>
        <v>0</v>
      </c>
      <c r="D46" s="65">
        <v>46</v>
      </c>
      <c r="E46" s="9">
        <f>IF(D54=0, "-", D46/D54)</f>
        <v>5.3675612602100353E-2</v>
      </c>
      <c r="F46" s="81">
        <v>1</v>
      </c>
      <c r="G46" s="34">
        <f>IF(F54=0, "-", F46/F54)</f>
        <v>2.1982853374367993E-4</v>
      </c>
      <c r="H46" s="65">
        <v>127</v>
      </c>
      <c r="I46" s="9">
        <f>IF(H54=0, "-", H46/H54)</f>
        <v>3.351807864871998E-2</v>
      </c>
      <c r="J46" s="8">
        <f t="shared" si="4"/>
        <v>-1</v>
      </c>
      <c r="K46" s="9">
        <f t="shared" si="5"/>
        <v>-0.99212598425196852</v>
      </c>
    </row>
    <row r="47" spans="1:11" x14ac:dyDescent="0.2">
      <c r="A47" s="7" t="s">
        <v>494</v>
      </c>
      <c r="B47" s="65">
        <v>13</v>
      </c>
      <c r="C47" s="34">
        <f>IF(B54=0, "-", B47/B54)</f>
        <v>1.264591439688716E-2</v>
      </c>
      <c r="D47" s="65">
        <v>0</v>
      </c>
      <c r="E47" s="9">
        <f>IF(D54=0, "-", D47/D54)</f>
        <v>0</v>
      </c>
      <c r="F47" s="81">
        <v>55</v>
      </c>
      <c r="G47" s="34">
        <f>IF(F54=0, "-", F47/F54)</f>
        <v>1.2090569355902397E-2</v>
      </c>
      <c r="H47" s="65">
        <v>0</v>
      </c>
      <c r="I47" s="9">
        <f>IF(H54=0, "-", H47/H54)</f>
        <v>0</v>
      </c>
      <c r="J47" s="8" t="str">
        <f t="shared" si="4"/>
        <v>-</v>
      </c>
      <c r="K47" s="9" t="str">
        <f t="shared" si="5"/>
        <v>-</v>
      </c>
    </row>
    <row r="48" spans="1:11" x14ac:dyDescent="0.2">
      <c r="A48" s="7" t="s">
        <v>495</v>
      </c>
      <c r="B48" s="65">
        <v>97</v>
      </c>
      <c r="C48" s="34">
        <f>IF(B54=0, "-", B48/B54)</f>
        <v>9.4357976653696496E-2</v>
      </c>
      <c r="D48" s="65">
        <v>146</v>
      </c>
      <c r="E48" s="9">
        <f>IF(D54=0, "-", D48/D54)</f>
        <v>0.17036172695449242</v>
      </c>
      <c r="F48" s="81">
        <v>795</v>
      </c>
      <c r="G48" s="34">
        <f>IF(F54=0, "-", F48/F54)</f>
        <v>0.17476368432622555</v>
      </c>
      <c r="H48" s="65">
        <v>769</v>
      </c>
      <c r="I48" s="9">
        <f>IF(H54=0, "-", H48/H54)</f>
        <v>0.20295592504618634</v>
      </c>
      <c r="J48" s="8">
        <f t="shared" si="4"/>
        <v>-0.33561643835616439</v>
      </c>
      <c r="K48" s="9">
        <f t="shared" si="5"/>
        <v>3.3810143042912875E-2</v>
      </c>
    </row>
    <row r="49" spans="1:11" x14ac:dyDescent="0.2">
      <c r="A49" s="7" t="s">
        <v>496</v>
      </c>
      <c r="B49" s="65">
        <v>86</v>
      </c>
      <c r="C49" s="34">
        <f>IF(B54=0, "-", B49/B54)</f>
        <v>8.3657587548638127E-2</v>
      </c>
      <c r="D49" s="65">
        <v>89</v>
      </c>
      <c r="E49" s="9">
        <f>IF(D54=0, "-", D49/D54)</f>
        <v>0.10385064177362893</v>
      </c>
      <c r="F49" s="81">
        <v>521</v>
      </c>
      <c r="G49" s="34">
        <f>IF(F54=0, "-", F49/F54)</f>
        <v>0.11453066608045724</v>
      </c>
      <c r="H49" s="65">
        <v>327</v>
      </c>
      <c r="I49" s="9">
        <f>IF(H54=0, "-", H49/H54)</f>
        <v>8.6302454473475856E-2</v>
      </c>
      <c r="J49" s="8">
        <f t="shared" si="4"/>
        <v>-3.3707865168539325E-2</v>
      </c>
      <c r="K49" s="9">
        <f t="shared" si="5"/>
        <v>0.59327217125382259</v>
      </c>
    </row>
    <row r="50" spans="1:11" x14ac:dyDescent="0.2">
      <c r="A50" s="7" t="s">
        <v>497</v>
      </c>
      <c r="B50" s="65">
        <v>112</v>
      </c>
      <c r="C50" s="34">
        <f>IF(B54=0, "-", B50/B54)</f>
        <v>0.10894941634241245</v>
      </c>
      <c r="D50" s="65">
        <v>72</v>
      </c>
      <c r="E50" s="9">
        <f>IF(D54=0, "-", D50/D54)</f>
        <v>8.401400233372229E-2</v>
      </c>
      <c r="F50" s="81">
        <v>426</v>
      </c>
      <c r="G50" s="34">
        <f>IF(F54=0, "-", F50/F54)</f>
        <v>9.3646955374807647E-2</v>
      </c>
      <c r="H50" s="65">
        <v>318</v>
      </c>
      <c r="I50" s="9">
        <f>IF(H54=0, "-", H50/H54)</f>
        <v>8.3927157561361834E-2</v>
      </c>
      <c r="J50" s="8">
        <f t="shared" si="4"/>
        <v>0.55555555555555558</v>
      </c>
      <c r="K50" s="9">
        <f t="shared" si="5"/>
        <v>0.33962264150943394</v>
      </c>
    </row>
    <row r="51" spans="1:11" x14ac:dyDescent="0.2">
      <c r="A51" s="7" t="s">
        <v>498</v>
      </c>
      <c r="B51" s="65">
        <v>58</v>
      </c>
      <c r="C51" s="34">
        <f>IF(B54=0, "-", B51/B54)</f>
        <v>5.642023346303502E-2</v>
      </c>
      <c r="D51" s="65">
        <v>61</v>
      </c>
      <c r="E51" s="9">
        <f>IF(D54=0, "-", D51/D54)</f>
        <v>7.1178529754959155E-2</v>
      </c>
      <c r="F51" s="81">
        <v>268</v>
      </c>
      <c r="G51" s="34">
        <f>IF(F54=0, "-", F51/F54)</f>
        <v>5.8914047043306224E-2</v>
      </c>
      <c r="H51" s="65">
        <v>210</v>
      </c>
      <c r="I51" s="9">
        <f>IF(H54=0, "-", H51/H54)</f>
        <v>5.5423594615993665E-2</v>
      </c>
      <c r="J51" s="8">
        <f t="shared" si="4"/>
        <v>-4.9180327868852458E-2</v>
      </c>
      <c r="K51" s="9">
        <f t="shared" si="5"/>
        <v>0.27619047619047621</v>
      </c>
    </row>
    <row r="52" spans="1:11" x14ac:dyDescent="0.2">
      <c r="A52" s="7" t="s">
        <v>499</v>
      </c>
      <c r="B52" s="65">
        <v>587</v>
      </c>
      <c r="C52" s="34">
        <f>IF(B54=0, "-", B52/B54)</f>
        <v>0.57101167315175094</v>
      </c>
      <c r="D52" s="65">
        <v>332</v>
      </c>
      <c r="E52" s="9">
        <f>IF(D54=0, "-", D52/D54)</f>
        <v>0.38739789964994165</v>
      </c>
      <c r="F52" s="81">
        <v>2140</v>
      </c>
      <c r="G52" s="34">
        <f>IF(F54=0, "-", F52/F54)</f>
        <v>0.47043306221147507</v>
      </c>
      <c r="H52" s="65">
        <v>1610</v>
      </c>
      <c r="I52" s="9">
        <f>IF(H54=0, "-", H52/H54)</f>
        <v>0.42491422538928475</v>
      </c>
      <c r="J52" s="8">
        <f t="shared" si="4"/>
        <v>0.76807228915662651</v>
      </c>
      <c r="K52" s="9">
        <f t="shared" si="5"/>
        <v>0.32919254658385094</v>
      </c>
    </row>
    <row r="53" spans="1:11" x14ac:dyDescent="0.2">
      <c r="A53" s="2"/>
      <c r="B53" s="68"/>
      <c r="C53" s="33"/>
      <c r="D53" s="68"/>
      <c r="E53" s="6"/>
      <c r="F53" s="82"/>
      <c r="G53" s="33"/>
      <c r="H53" s="68"/>
      <c r="I53" s="6"/>
      <c r="J53" s="5"/>
      <c r="K53" s="6"/>
    </row>
    <row r="54" spans="1:11" s="43" customFormat="1" x14ac:dyDescent="0.2">
      <c r="A54" s="162" t="s">
        <v>606</v>
      </c>
      <c r="B54" s="71">
        <f>SUM(B45:B53)</f>
        <v>1028</v>
      </c>
      <c r="C54" s="40">
        <f>B54/21983</f>
        <v>4.6763408088068052E-2</v>
      </c>
      <c r="D54" s="71">
        <f>SUM(D45:D53)</f>
        <v>857</v>
      </c>
      <c r="E54" s="41">
        <f>D54/25321</f>
        <v>3.3845424746258047E-2</v>
      </c>
      <c r="F54" s="77">
        <f>SUM(F45:F53)</f>
        <v>4549</v>
      </c>
      <c r="G54" s="42">
        <f>F54/115003</f>
        <v>3.9555489856786342E-2</v>
      </c>
      <c r="H54" s="71">
        <f>SUM(H45:H53)</f>
        <v>3789</v>
      </c>
      <c r="I54" s="41">
        <f>H54/122849</f>
        <v>3.0842741902660991E-2</v>
      </c>
      <c r="J54" s="37">
        <f>IF(D54=0, "-", IF((B54-D54)/D54&lt;10, (B54-D54)/D54, "&gt;999%"))</f>
        <v>0.19953325554259044</v>
      </c>
      <c r="K54" s="38">
        <f>IF(H54=0, "-", IF((F54-H54)/H54&lt;10, (F54-H54)/H54, "&gt;999%"))</f>
        <v>0.20058062813407232</v>
      </c>
    </row>
    <row r="55" spans="1:11" x14ac:dyDescent="0.2">
      <c r="B55" s="83"/>
      <c r="D55" s="83"/>
      <c r="F55" s="83"/>
      <c r="H55" s="83"/>
    </row>
    <row r="56" spans="1:11" x14ac:dyDescent="0.2">
      <c r="A56" s="163" t="s">
        <v>132</v>
      </c>
      <c r="B56" s="61" t="s">
        <v>12</v>
      </c>
      <c r="C56" s="62" t="s">
        <v>13</v>
      </c>
      <c r="D56" s="61" t="s">
        <v>12</v>
      </c>
      <c r="E56" s="63" t="s">
        <v>13</v>
      </c>
      <c r="F56" s="62" t="s">
        <v>12</v>
      </c>
      <c r="G56" s="62" t="s">
        <v>13</v>
      </c>
      <c r="H56" s="61" t="s">
        <v>12</v>
      </c>
      <c r="I56" s="63" t="s">
        <v>13</v>
      </c>
      <c r="J56" s="61"/>
      <c r="K56" s="63"/>
    </row>
    <row r="57" spans="1:11" x14ac:dyDescent="0.2">
      <c r="A57" s="7" t="s">
        <v>500</v>
      </c>
      <c r="B57" s="65">
        <v>15</v>
      </c>
      <c r="C57" s="34">
        <f>IF(B77=0, "-", B57/B77)</f>
        <v>3.2085561497326204E-3</v>
      </c>
      <c r="D57" s="65">
        <v>78</v>
      </c>
      <c r="E57" s="9">
        <f>IF(D77=0, "-", D57/D77)</f>
        <v>1.3256288239292998E-2</v>
      </c>
      <c r="F57" s="81">
        <v>155</v>
      </c>
      <c r="G57" s="34">
        <f>IF(F77=0, "-", F57/F77)</f>
        <v>6.3108179634379707E-3</v>
      </c>
      <c r="H57" s="65">
        <v>206</v>
      </c>
      <c r="I57" s="9">
        <f>IF(H77=0, "-", H57/H77)</f>
        <v>7.9721362229102175E-3</v>
      </c>
      <c r="J57" s="8">
        <f t="shared" ref="J57:J75" si="6">IF(D57=0, "-", IF((B57-D57)/D57&lt;10, (B57-D57)/D57, "&gt;999%"))</f>
        <v>-0.80769230769230771</v>
      </c>
      <c r="K57" s="9">
        <f t="shared" ref="K57:K75" si="7">IF(H57=0, "-", IF((F57-H57)/H57&lt;10, (F57-H57)/H57, "&gt;999%"))</f>
        <v>-0.24757281553398058</v>
      </c>
    </row>
    <row r="58" spans="1:11" x14ac:dyDescent="0.2">
      <c r="A58" s="7" t="s">
        <v>501</v>
      </c>
      <c r="B58" s="65">
        <v>13</v>
      </c>
      <c r="C58" s="34">
        <f>IF(B77=0, "-", B58/B77)</f>
        <v>2.7807486631016044E-3</v>
      </c>
      <c r="D58" s="65">
        <v>0</v>
      </c>
      <c r="E58" s="9">
        <f>IF(D77=0, "-", D58/D77)</f>
        <v>0</v>
      </c>
      <c r="F58" s="81">
        <v>55</v>
      </c>
      <c r="G58" s="34">
        <f>IF(F77=0, "-", F58/F77)</f>
        <v>2.239322503155409E-3</v>
      </c>
      <c r="H58" s="65">
        <v>0</v>
      </c>
      <c r="I58" s="9">
        <f>IF(H77=0, "-", H58/H77)</f>
        <v>0</v>
      </c>
      <c r="J58" s="8" t="str">
        <f t="shared" si="6"/>
        <v>-</v>
      </c>
      <c r="K58" s="9" t="str">
        <f t="shared" si="7"/>
        <v>-</v>
      </c>
    </row>
    <row r="59" spans="1:11" x14ac:dyDescent="0.2">
      <c r="A59" s="7" t="s">
        <v>502</v>
      </c>
      <c r="B59" s="65">
        <v>582</v>
      </c>
      <c r="C59" s="34">
        <f>IF(B77=0, "-", B59/B77)</f>
        <v>0.12449197860962567</v>
      </c>
      <c r="D59" s="65">
        <v>1184</v>
      </c>
      <c r="E59" s="9">
        <f>IF(D77=0, "-", D59/D77)</f>
        <v>0.20122365737593473</v>
      </c>
      <c r="F59" s="81">
        <v>3398</v>
      </c>
      <c r="G59" s="34">
        <f>IF(F77=0, "-", F59/F77)</f>
        <v>0.13834941574040144</v>
      </c>
      <c r="H59" s="65">
        <v>4381</v>
      </c>
      <c r="I59" s="9">
        <f>IF(H77=0, "-", H59/H77)</f>
        <v>0.16954334365325077</v>
      </c>
      <c r="J59" s="8">
        <f t="shared" si="6"/>
        <v>-0.50844594594594594</v>
      </c>
      <c r="K59" s="9">
        <f t="shared" si="7"/>
        <v>-0.22437799589134902</v>
      </c>
    </row>
    <row r="60" spans="1:11" x14ac:dyDescent="0.2">
      <c r="A60" s="7" t="s">
        <v>503</v>
      </c>
      <c r="B60" s="65">
        <v>0</v>
      </c>
      <c r="C60" s="34">
        <f>IF(B77=0, "-", B60/B77)</f>
        <v>0</v>
      </c>
      <c r="D60" s="65">
        <v>9</v>
      </c>
      <c r="E60" s="9">
        <f>IF(D77=0, "-", D60/D77)</f>
        <v>1.5295717199184228E-3</v>
      </c>
      <c r="F60" s="81">
        <v>0</v>
      </c>
      <c r="G60" s="34">
        <f>IF(F77=0, "-", F60/F77)</f>
        <v>0</v>
      </c>
      <c r="H60" s="65">
        <v>64</v>
      </c>
      <c r="I60" s="9">
        <f>IF(H77=0, "-", H60/H77)</f>
        <v>2.4767801857585141E-3</v>
      </c>
      <c r="J60" s="8">
        <f t="shared" si="6"/>
        <v>-1</v>
      </c>
      <c r="K60" s="9">
        <f t="shared" si="7"/>
        <v>-1</v>
      </c>
    </row>
    <row r="61" spans="1:11" x14ac:dyDescent="0.2">
      <c r="A61" s="7" t="s">
        <v>504</v>
      </c>
      <c r="B61" s="65">
        <v>400</v>
      </c>
      <c r="C61" s="34">
        <f>IF(B77=0, "-", B61/B77)</f>
        <v>8.5561497326203204E-2</v>
      </c>
      <c r="D61" s="65">
        <v>315</v>
      </c>
      <c r="E61" s="9">
        <f>IF(D77=0, "-", D61/D77)</f>
        <v>5.3535010197144801E-2</v>
      </c>
      <c r="F61" s="81">
        <v>957</v>
      </c>
      <c r="G61" s="34">
        <f>IF(F77=0, "-", F61/F77)</f>
        <v>3.8964211554904114E-2</v>
      </c>
      <c r="H61" s="65">
        <v>1105</v>
      </c>
      <c r="I61" s="9">
        <f>IF(H77=0, "-", H61/H77)</f>
        <v>4.2763157894736843E-2</v>
      </c>
      <c r="J61" s="8">
        <f t="shared" si="6"/>
        <v>0.26984126984126983</v>
      </c>
      <c r="K61" s="9">
        <f t="shared" si="7"/>
        <v>-0.1339366515837104</v>
      </c>
    </row>
    <row r="62" spans="1:11" x14ac:dyDescent="0.2">
      <c r="A62" s="7" t="s">
        <v>505</v>
      </c>
      <c r="B62" s="65">
        <v>529</v>
      </c>
      <c r="C62" s="34">
        <f>IF(B77=0, "-", B62/B77)</f>
        <v>0.11315508021390375</v>
      </c>
      <c r="D62" s="65">
        <v>757</v>
      </c>
      <c r="E62" s="9">
        <f>IF(D77=0, "-", D62/D77)</f>
        <v>0.12865397688647179</v>
      </c>
      <c r="F62" s="81">
        <v>2714</v>
      </c>
      <c r="G62" s="34">
        <f>IF(F77=0, "-", F62/F77)</f>
        <v>0.11050038679206872</v>
      </c>
      <c r="H62" s="65">
        <v>3098</v>
      </c>
      <c r="I62" s="9">
        <f>IF(H77=0, "-", H62/H77)</f>
        <v>0.11989164086687307</v>
      </c>
      <c r="J62" s="8">
        <f t="shared" si="6"/>
        <v>-0.30118890356671069</v>
      </c>
      <c r="K62" s="9">
        <f t="shared" si="7"/>
        <v>-0.12395093608779859</v>
      </c>
    </row>
    <row r="63" spans="1:11" x14ac:dyDescent="0.2">
      <c r="A63" s="7" t="s">
        <v>506</v>
      </c>
      <c r="B63" s="65">
        <v>54</v>
      </c>
      <c r="C63" s="34">
        <f>IF(B77=0, "-", B63/B77)</f>
        <v>1.1550802139037433E-2</v>
      </c>
      <c r="D63" s="65">
        <v>23</v>
      </c>
      <c r="E63" s="9">
        <f>IF(D77=0, "-", D63/D77)</f>
        <v>3.9089055064581921E-3</v>
      </c>
      <c r="F63" s="81">
        <v>208</v>
      </c>
      <c r="G63" s="34">
        <f>IF(F77=0, "-", F63/F77)</f>
        <v>8.4687105573877288E-3</v>
      </c>
      <c r="H63" s="65">
        <v>118</v>
      </c>
      <c r="I63" s="9">
        <f>IF(H77=0, "-", H63/H77)</f>
        <v>4.5665634674922602E-3</v>
      </c>
      <c r="J63" s="8">
        <f t="shared" si="6"/>
        <v>1.3478260869565217</v>
      </c>
      <c r="K63" s="9">
        <f t="shared" si="7"/>
        <v>0.76271186440677963</v>
      </c>
    </row>
    <row r="64" spans="1:11" x14ac:dyDescent="0.2">
      <c r="A64" s="7" t="s">
        <v>507</v>
      </c>
      <c r="B64" s="65">
        <v>99</v>
      </c>
      <c r="C64" s="34">
        <f>IF(B77=0, "-", B64/B77)</f>
        <v>2.1176470588235293E-2</v>
      </c>
      <c r="D64" s="65">
        <v>188</v>
      </c>
      <c r="E64" s="9">
        <f>IF(D77=0, "-", D64/D77)</f>
        <v>3.1951053704962609E-2</v>
      </c>
      <c r="F64" s="81">
        <v>439</v>
      </c>
      <c r="G64" s="34">
        <f>IF(F77=0, "-", F64/F77)</f>
        <v>1.7873865070640448E-2</v>
      </c>
      <c r="H64" s="65">
        <v>1003</v>
      </c>
      <c r="I64" s="9">
        <f>IF(H77=0, "-", H64/H77)</f>
        <v>3.8815789473684213E-2</v>
      </c>
      <c r="J64" s="8">
        <f t="shared" si="6"/>
        <v>-0.47340425531914893</v>
      </c>
      <c r="K64" s="9">
        <f t="shared" si="7"/>
        <v>-0.56231306081754739</v>
      </c>
    </row>
    <row r="65" spans="1:11" x14ac:dyDescent="0.2">
      <c r="A65" s="7" t="s">
        <v>508</v>
      </c>
      <c r="B65" s="65">
        <v>337</v>
      </c>
      <c r="C65" s="34">
        <f>IF(B77=0, "-", B65/B77)</f>
        <v>7.20855614973262E-2</v>
      </c>
      <c r="D65" s="65">
        <v>546</v>
      </c>
      <c r="E65" s="9">
        <f>IF(D77=0, "-", D65/D77)</f>
        <v>9.279401767505098E-2</v>
      </c>
      <c r="F65" s="81">
        <v>2210</v>
      </c>
      <c r="G65" s="34">
        <f>IF(F77=0, "-", F65/F77)</f>
        <v>8.9980049672244614E-2</v>
      </c>
      <c r="H65" s="65">
        <v>2359</v>
      </c>
      <c r="I65" s="9">
        <f>IF(H77=0, "-", H65/H77)</f>
        <v>9.1292569659442727E-2</v>
      </c>
      <c r="J65" s="8">
        <f t="shared" si="6"/>
        <v>-0.38278388278388276</v>
      </c>
      <c r="K65" s="9">
        <f t="shared" si="7"/>
        <v>-6.3162356930902927E-2</v>
      </c>
    </row>
    <row r="66" spans="1:11" x14ac:dyDescent="0.2">
      <c r="A66" s="7" t="s">
        <v>509</v>
      </c>
      <c r="B66" s="65">
        <v>0</v>
      </c>
      <c r="C66" s="34">
        <f>IF(B77=0, "-", B66/B77)</f>
        <v>0</v>
      </c>
      <c r="D66" s="65">
        <v>0</v>
      </c>
      <c r="E66" s="9">
        <f>IF(D77=0, "-", D66/D77)</f>
        <v>0</v>
      </c>
      <c r="F66" s="81">
        <v>0</v>
      </c>
      <c r="G66" s="34">
        <f>IF(F77=0, "-", F66/F77)</f>
        <v>0</v>
      </c>
      <c r="H66" s="65">
        <v>2</v>
      </c>
      <c r="I66" s="9">
        <f>IF(H77=0, "-", H66/H77)</f>
        <v>7.7399380804953565E-5</v>
      </c>
      <c r="J66" s="8" t="str">
        <f t="shared" si="6"/>
        <v>-</v>
      </c>
      <c r="K66" s="9">
        <f t="shared" si="7"/>
        <v>-1</v>
      </c>
    </row>
    <row r="67" spans="1:11" x14ac:dyDescent="0.2">
      <c r="A67" s="7" t="s">
        <v>510</v>
      </c>
      <c r="B67" s="65">
        <v>389</v>
      </c>
      <c r="C67" s="34">
        <f>IF(B77=0, "-", B67/B77)</f>
        <v>8.3208556149732618E-2</v>
      </c>
      <c r="D67" s="65">
        <v>450</v>
      </c>
      <c r="E67" s="9">
        <f>IF(D77=0, "-", D67/D77)</f>
        <v>7.6478585995921139E-2</v>
      </c>
      <c r="F67" s="81">
        <v>3827</v>
      </c>
      <c r="G67" s="34">
        <f>IF(F77=0, "-", F67/F77)</f>
        <v>0.15581613126501365</v>
      </c>
      <c r="H67" s="65">
        <v>2950</v>
      </c>
      <c r="I67" s="9">
        <f>IF(H77=0, "-", H67/H77)</f>
        <v>0.1141640866873065</v>
      </c>
      <c r="J67" s="8">
        <f t="shared" si="6"/>
        <v>-0.13555555555555557</v>
      </c>
      <c r="K67" s="9">
        <f t="shared" si="7"/>
        <v>0.29728813559322032</v>
      </c>
    </row>
    <row r="68" spans="1:11" x14ac:dyDescent="0.2">
      <c r="A68" s="7" t="s">
        <v>511</v>
      </c>
      <c r="B68" s="65">
        <v>188</v>
      </c>
      <c r="C68" s="34">
        <f>IF(B77=0, "-", B68/B77)</f>
        <v>4.0213903743315509E-2</v>
      </c>
      <c r="D68" s="65">
        <v>412</v>
      </c>
      <c r="E68" s="9">
        <f>IF(D77=0, "-", D68/D77)</f>
        <v>7.0020394289598914E-2</v>
      </c>
      <c r="F68" s="81">
        <v>1510</v>
      </c>
      <c r="G68" s="34">
        <f>IF(F77=0, "-", F68/F77)</f>
        <v>6.1479581450266683E-2</v>
      </c>
      <c r="H68" s="65">
        <v>1741</v>
      </c>
      <c r="I68" s="9">
        <f>IF(H77=0, "-", H68/H77)</f>
        <v>6.7376160990712072E-2</v>
      </c>
      <c r="J68" s="8">
        <f t="shared" si="6"/>
        <v>-0.5436893203883495</v>
      </c>
      <c r="K68" s="9">
        <f t="shared" si="7"/>
        <v>-0.13268236645605974</v>
      </c>
    </row>
    <row r="69" spans="1:11" x14ac:dyDescent="0.2">
      <c r="A69" s="7" t="s">
        <v>512</v>
      </c>
      <c r="B69" s="65">
        <v>143</v>
      </c>
      <c r="C69" s="34">
        <f>IF(B77=0, "-", B69/B77)</f>
        <v>3.0588235294117649E-2</v>
      </c>
      <c r="D69" s="65">
        <v>165</v>
      </c>
      <c r="E69" s="9">
        <f>IF(D77=0, "-", D69/D77)</f>
        <v>2.8042148198504417E-2</v>
      </c>
      <c r="F69" s="81">
        <v>603</v>
      </c>
      <c r="G69" s="34">
        <f>IF(F77=0, "-", F69/F77)</f>
        <v>2.4551117625503847E-2</v>
      </c>
      <c r="H69" s="65">
        <v>551</v>
      </c>
      <c r="I69" s="9">
        <f>IF(H77=0, "-", H69/H77)</f>
        <v>2.1323529411764706E-2</v>
      </c>
      <c r="J69" s="8">
        <f t="shared" si="6"/>
        <v>-0.13333333333333333</v>
      </c>
      <c r="K69" s="9">
        <f t="shared" si="7"/>
        <v>9.4373865698729589E-2</v>
      </c>
    </row>
    <row r="70" spans="1:11" x14ac:dyDescent="0.2">
      <c r="A70" s="7" t="s">
        <v>513</v>
      </c>
      <c r="B70" s="65">
        <v>38</v>
      </c>
      <c r="C70" s="34">
        <f>IF(B77=0, "-", B70/B77)</f>
        <v>8.1283422459893055E-3</v>
      </c>
      <c r="D70" s="65">
        <v>0</v>
      </c>
      <c r="E70" s="9">
        <f>IF(D77=0, "-", D70/D77)</f>
        <v>0</v>
      </c>
      <c r="F70" s="81">
        <v>100</v>
      </c>
      <c r="G70" s="34">
        <f>IF(F77=0, "-", F70/F77)</f>
        <v>4.0714954602825617E-3</v>
      </c>
      <c r="H70" s="65">
        <v>0</v>
      </c>
      <c r="I70" s="9">
        <f>IF(H77=0, "-", H70/H77)</f>
        <v>0</v>
      </c>
      <c r="J70" s="8" t="str">
        <f t="shared" si="6"/>
        <v>-</v>
      </c>
      <c r="K70" s="9" t="str">
        <f t="shared" si="7"/>
        <v>-</v>
      </c>
    </row>
    <row r="71" spans="1:11" x14ac:dyDescent="0.2">
      <c r="A71" s="7" t="s">
        <v>514</v>
      </c>
      <c r="B71" s="65">
        <v>3</v>
      </c>
      <c r="C71" s="34">
        <f>IF(B77=0, "-", B71/B77)</f>
        <v>6.4171122994652406E-4</v>
      </c>
      <c r="D71" s="65">
        <v>0</v>
      </c>
      <c r="E71" s="9">
        <f>IF(D77=0, "-", D71/D77)</f>
        <v>0</v>
      </c>
      <c r="F71" s="81">
        <v>10</v>
      </c>
      <c r="G71" s="34">
        <f>IF(F77=0, "-", F71/F77)</f>
        <v>4.0714954602825618E-4</v>
      </c>
      <c r="H71" s="65">
        <v>0</v>
      </c>
      <c r="I71" s="9">
        <f>IF(H77=0, "-", H71/H77)</f>
        <v>0</v>
      </c>
      <c r="J71" s="8" t="str">
        <f t="shared" si="6"/>
        <v>-</v>
      </c>
      <c r="K71" s="9" t="str">
        <f t="shared" si="7"/>
        <v>-</v>
      </c>
    </row>
    <row r="72" spans="1:11" x14ac:dyDescent="0.2">
      <c r="A72" s="7" t="s">
        <v>515</v>
      </c>
      <c r="B72" s="65">
        <v>38</v>
      </c>
      <c r="C72" s="34">
        <f>IF(B77=0, "-", B72/B77)</f>
        <v>8.1283422459893055E-3</v>
      </c>
      <c r="D72" s="65">
        <v>62</v>
      </c>
      <c r="E72" s="9">
        <f>IF(D77=0, "-", D72/D77)</f>
        <v>1.053704962610469E-2</v>
      </c>
      <c r="F72" s="81">
        <v>160</v>
      </c>
      <c r="G72" s="34">
        <f>IF(F77=0, "-", F72/F77)</f>
        <v>6.5143927364520989E-3</v>
      </c>
      <c r="H72" s="65">
        <v>257</v>
      </c>
      <c r="I72" s="9">
        <f>IF(H77=0, "-", H72/H77)</f>
        <v>9.9458204334365325E-3</v>
      </c>
      <c r="J72" s="8">
        <f t="shared" si="6"/>
        <v>-0.38709677419354838</v>
      </c>
      <c r="K72" s="9">
        <f t="shared" si="7"/>
        <v>-0.37743190661478598</v>
      </c>
    </row>
    <row r="73" spans="1:11" x14ac:dyDescent="0.2">
      <c r="A73" s="7" t="s">
        <v>516</v>
      </c>
      <c r="B73" s="65">
        <v>1434</v>
      </c>
      <c r="C73" s="34">
        <f>IF(B77=0, "-", B73/B77)</f>
        <v>0.30673796791443853</v>
      </c>
      <c r="D73" s="65">
        <v>1224</v>
      </c>
      <c r="E73" s="9">
        <f>IF(D77=0, "-", D73/D77)</f>
        <v>0.20802175390890551</v>
      </c>
      <c r="F73" s="81">
        <v>5934</v>
      </c>
      <c r="G73" s="34">
        <f>IF(F77=0, "-", F73/F77)</f>
        <v>0.24160254061316722</v>
      </c>
      <c r="H73" s="65">
        <v>5570</v>
      </c>
      <c r="I73" s="9">
        <f>IF(H77=0, "-", H73/H77)</f>
        <v>0.21555727554179566</v>
      </c>
      <c r="J73" s="8">
        <f t="shared" si="6"/>
        <v>0.17156862745098039</v>
      </c>
      <c r="K73" s="9">
        <f t="shared" si="7"/>
        <v>6.535008976660682E-2</v>
      </c>
    </row>
    <row r="74" spans="1:11" x14ac:dyDescent="0.2">
      <c r="A74" s="7" t="s">
        <v>517</v>
      </c>
      <c r="B74" s="65">
        <v>334</v>
      </c>
      <c r="C74" s="34">
        <f>IF(B77=0, "-", B74/B77)</f>
        <v>7.1443850267379677E-2</v>
      </c>
      <c r="D74" s="65">
        <v>322</v>
      </c>
      <c r="E74" s="9">
        <f>IF(D77=0, "-", D74/D77)</f>
        <v>5.4724677090414682E-2</v>
      </c>
      <c r="F74" s="81">
        <v>1742</v>
      </c>
      <c r="G74" s="34">
        <f>IF(F77=0, "-", F74/F77)</f>
        <v>7.0925450918122232E-2</v>
      </c>
      <c r="H74" s="65">
        <v>1534</v>
      </c>
      <c r="I74" s="9">
        <f>IF(H77=0, "-", H74/H77)</f>
        <v>5.9365325077399382E-2</v>
      </c>
      <c r="J74" s="8">
        <f t="shared" si="6"/>
        <v>3.7267080745341616E-2</v>
      </c>
      <c r="K74" s="9">
        <f t="shared" si="7"/>
        <v>0.13559322033898305</v>
      </c>
    </row>
    <row r="75" spans="1:11" x14ac:dyDescent="0.2">
      <c r="A75" s="7" t="s">
        <v>518</v>
      </c>
      <c r="B75" s="65">
        <v>79</v>
      </c>
      <c r="C75" s="34">
        <f>IF(B77=0, "-", B75/B77)</f>
        <v>1.6898395721925134E-2</v>
      </c>
      <c r="D75" s="65">
        <v>149</v>
      </c>
      <c r="E75" s="9">
        <f>IF(D77=0, "-", D75/D77)</f>
        <v>2.5322909585316113E-2</v>
      </c>
      <c r="F75" s="81">
        <v>539</v>
      </c>
      <c r="G75" s="34">
        <f>IF(F77=0, "-", F75/F77)</f>
        <v>2.1945360530923008E-2</v>
      </c>
      <c r="H75" s="65">
        <v>901</v>
      </c>
      <c r="I75" s="9">
        <f>IF(H77=0, "-", H75/H77)</f>
        <v>3.4868421052631576E-2</v>
      </c>
      <c r="J75" s="8">
        <f t="shared" si="6"/>
        <v>-0.46979865771812079</v>
      </c>
      <c r="K75" s="9">
        <f t="shared" si="7"/>
        <v>-0.40177580466148721</v>
      </c>
    </row>
    <row r="76" spans="1:11" x14ac:dyDescent="0.2">
      <c r="A76" s="2"/>
      <c r="B76" s="68"/>
      <c r="C76" s="33"/>
      <c r="D76" s="68"/>
      <c r="E76" s="6"/>
      <c r="F76" s="82"/>
      <c r="G76" s="33"/>
      <c r="H76" s="68"/>
      <c r="I76" s="6"/>
      <c r="J76" s="5"/>
      <c r="K76" s="6"/>
    </row>
    <row r="77" spans="1:11" s="43" customFormat="1" x14ac:dyDescent="0.2">
      <c r="A77" s="162" t="s">
        <v>605</v>
      </c>
      <c r="B77" s="71">
        <f>SUM(B57:B76)</f>
        <v>4675</v>
      </c>
      <c r="C77" s="40">
        <f>B77/21983</f>
        <v>0.21266433152890871</v>
      </c>
      <c r="D77" s="71">
        <f>SUM(D57:D76)</f>
        <v>5884</v>
      </c>
      <c r="E77" s="41">
        <f>D77/25321</f>
        <v>0.2323762884562221</v>
      </c>
      <c r="F77" s="77">
        <f>SUM(F57:F76)</f>
        <v>24561</v>
      </c>
      <c r="G77" s="42">
        <f>F77/115003</f>
        <v>0.21356834169543404</v>
      </c>
      <c r="H77" s="71">
        <f>SUM(H57:H76)</f>
        <v>25840</v>
      </c>
      <c r="I77" s="41">
        <f>H77/122849</f>
        <v>0.21033952250323568</v>
      </c>
      <c r="J77" s="37">
        <f>IF(D77=0, "-", IF((B77-D77)/D77&lt;10, (B77-D77)/D77, "&gt;999%"))</f>
        <v>-0.20547246770904146</v>
      </c>
      <c r="K77" s="38">
        <f>IF(H77=0, "-", IF((F77-H77)/H77&lt;10, (F77-H77)/H77, "&gt;999%"))</f>
        <v>-4.94969040247678E-2</v>
      </c>
    </row>
    <row r="78" spans="1:11" x14ac:dyDescent="0.2">
      <c r="B78" s="83"/>
      <c r="D78" s="83"/>
      <c r="F78" s="83"/>
      <c r="H78" s="83"/>
    </row>
    <row r="79" spans="1:11" x14ac:dyDescent="0.2">
      <c r="A79" s="27" t="s">
        <v>604</v>
      </c>
      <c r="B79" s="71">
        <v>6186</v>
      </c>
      <c r="C79" s="40">
        <f>B79/21983</f>
        <v>0.28139926306691532</v>
      </c>
      <c r="D79" s="71">
        <v>7413</v>
      </c>
      <c r="E79" s="41">
        <f>D79/25321</f>
        <v>0.29276094940958097</v>
      </c>
      <c r="F79" s="77">
        <v>31849</v>
      </c>
      <c r="G79" s="42">
        <f>F79/115003</f>
        <v>0.27694060154952477</v>
      </c>
      <c r="H79" s="71">
        <v>32572</v>
      </c>
      <c r="I79" s="41">
        <f>H79/122849</f>
        <v>0.26513850336592076</v>
      </c>
      <c r="J79" s="37">
        <f>IF(D79=0, "-", IF((B79-D79)/D79&lt;10, (B79-D79)/D79, "&gt;999%"))</f>
        <v>-0.16552003237555646</v>
      </c>
      <c r="K79" s="38">
        <f>IF(H79=0, "-", IF((F79-H79)/H79&lt;10, (F79-H79)/H79, "&gt;999%"))</f>
        <v>-2.2196979000368416E-2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28</v>
      </c>
      <c r="C7" s="39">
        <f>IF(B26=0, "-", B7/B26)</f>
        <v>4.5263498221791145E-3</v>
      </c>
      <c r="D7" s="65">
        <v>78</v>
      </c>
      <c r="E7" s="21">
        <f>IF(D26=0, "-", D7/D26)</f>
        <v>1.0522055847834885E-2</v>
      </c>
      <c r="F7" s="81">
        <v>210</v>
      </c>
      <c r="G7" s="39">
        <f>IF(F26=0, "-", F7/F26)</f>
        <v>6.5936136142422056E-3</v>
      </c>
      <c r="H7" s="65">
        <v>206</v>
      </c>
      <c r="I7" s="21">
        <f>IF(H26=0, "-", H7/H26)</f>
        <v>6.3244504482377504E-3</v>
      </c>
      <c r="J7" s="20">
        <f t="shared" ref="J7:J24" si="0">IF(D7=0, "-", IF((B7-D7)/D7&lt;10, (B7-D7)/D7, "&gt;999%"))</f>
        <v>-0.64102564102564108</v>
      </c>
      <c r="K7" s="21">
        <f t="shared" ref="K7:K24" si="1">IF(H7=0, "-", IF((F7-H7)/H7&lt;10, (F7-H7)/H7, "&gt;999%"))</f>
        <v>1.9417475728155338E-2</v>
      </c>
    </row>
    <row r="8" spans="1:11" x14ac:dyDescent="0.2">
      <c r="A8" s="7" t="s">
        <v>45</v>
      </c>
      <c r="B8" s="65">
        <v>663</v>
      </c>
      <c r="C8" s="39">
        <f>IF(B26=0, "-", B8/B26)</f>
        <v>0.10717749757516974</v>
      </c>
      <c r="D8" s="65">
        <v>1358</v>
      </c>
      <c r="E8" s="21">
        <f>IF(D26=0, "-", D8/D26)</f>
        <v>0.18319169027384324</v>
      </c>
      <c r="F8" s="81">
        <v>3818</v>
      </c>
      <c r="G8" s="39">
        <f>IF(F26=0, "-", F8/F26)</f>
        <v>0.11987817513893685</v>
      </c>
      <c r="H8" s="65">
        <v>5036</v>
      </c>
      <c r="I8" s="21">
        <f>IF(H26=0, "-", H8/H26)</f>
        <v>0.15461132260837529</v>
      </c>
      <c r="J8" s="20">
        <f t="shared" si="0"/>
        <v>-0.51178203240058906</v>
      </c>
      <c r="K8" s="21">
        <f t="shared" si="1"/>
        <v>-0.24185861795075456</v>
      </c>
    </row>
    <row r="9" spans="1:11" x14ac:dyDescent="0.2">
      <c r="A9" s="7" t="s">
        <v>49</v>
      </c>
      <c r="B9" s="65">
        <v>413</v>
      </c>
      <c r="C9" s="39">
        <f>IF(B26=0, "-", B9/B26)</f>
        <v>6.6763659877141932E-2</v>
      </c>
      <c r="D9" s="65">
        <v>370</v>
      </c>
      <c r="E9" s="21">
        <f>IF(D26=0, "-", D9/D26)</f>
        <v>4.9912316201268042E-2</v>
      </c>
      <c r="F9" s="81">
        <v>1013</v>
      </c>
      <c r="G9" s="39">
        <f>IF(F26=0, "-", F9/F26)</f>
        <v>3.1806336148701687E-2</v>
      </c>
      <c r="H9" s="65">
        <v>1296</v>
      </c>
      <c r="I9" s="21">
        <f>IF(H26=0, "-", H9/H26)</f>
        <v>3.9788775635515167E-2</v>
      </c>
      <c r="J9" s="20">
        <f t="shared" si="0"/>
        <v>0.11621621621621622</v>
      </c>
      <c r="K9" s="21">
        <f t="shared" si="1"/>
        <v>-0.2183641975308642</v>
      </c>
    </row>
    <row r="10" spans="1:11" x14ac:dyDescent="0.2">
      <c r="A10" s="7" t="s">
        <v>52</v>
      </c>
      <c r="B10" s="65">
        <v>116</v>
      </c>
      <c r="C10" s="39">
        <f>IF(B26=0, "-", B10/B26)</f>
        <v>1.8752020691884901E-2</v>
      </c>
      <c r="D10" s="65">
        <v>82</v>
      </c>
      <c r="E10" s="21">
        <f>IF(D26=0, "-", D10/D26)</f>
        <v>1.106164845541616E-2</v>
      </c>
      <c r="F10" s="81">
        <v>430</v>
      </c>
      <c r="G10" s="39">
        <f>IF(F26=0, "-", F10/F26)</f>
        <v>1.3501208829162611E-2</v>
      </c>
      <c r="H10" s="65">
        <v>430</v>
      </c>
      <c r="I10" s="21">
        <f>IF(H26=0, "-", H10/H26)</f>
        <v>1.3201522780302099E-2</v>
      </c>
      <c r="J10" s="20">
        <f t="shared" si="0"/>
        <v>0.41463414634146339</v>
      </c>
      <c r="K10" s="21">
        <f t="shared" si="1"/>
        <v>0</v>
      </c>
    </row>
    <row r="11" spans="1:11" x14ac:dyDescent="0.2">
      <c r="A11" s="7" t="s">
        <v>56</v>
      </c>
      <c r="B11" s="65">
        <v>626</v>
      </c>
      <c r="C11" s="39">
        <f>IF(B26=0, "-", B11/B26)</f>
        <v>0.10119624959586163</v>
      </c>
      <c r="D11" s="65">
        <v>903</v>
      </c>
      <c r="E11" s="21">
        <f>IF(D26=0, "-", D11/D26)</f>
        <v>0.12181303116147309</v>
      </c>
      <c r="F11" s="81">
        <v>3509</v>
      </c>
      <c r="G11" s="39">
        <f>IF(F26=0, "-", F11/F26)</f>
        <v>0.11017614367798047</v>
      </c>
      <c r="H11" s="65">
        <v>3867</v>
      </c>
      <c r="I11" s="21">
        <f>IF(H26=0, "-", H11/H26)</f>
        <v>0.11872160137541447</v>
      </c>
      <c r="J11" s="20">
        <f t="shared" si="0"/>
        <v>-0.30675526024363231</v>
      </c>
      <c r="K11" s="21">
        <f t="shared" si="1"/>
        <v>-9.257822601499871E-2</v>
      </c>
    </row>
    <row r="12" spans="1:11" x14ac:dyDescent="0.2">
      <c r="A12" s="7" t="s">
        <v>57</v>
      </c>
      <c r="B12" s="65">
        <v>1</v>
      </c>
      <c r="C12" s="39">
        <f>IF(B26=0, "-", B12/B26)</f>
        <v>1.6165535079211123E-4</v>
      </c>
      <c r="D12" s="65">
        <v>0</v>
      </c>
      <c r="E12" s="21">
        <f>IF(D26=0, "-", D12/D26)</f>
        <v>0</v>
      </c>
      <c r="F12" s="81">
        <v>2</v>
      </c>
      <c r="G12" s="39">
        <f>IF(F26=0, "-", F12/F26)</f>
        <v>6.2796320135640057E-5</v>
      </c>
      <c r="H12" s="65">
        <v>0</v>
      </c>
      <c r="I12" s="21">
        <f>IF(H26=0, "-", H12/H26)</f>
        <v>0</v>
      </c>
      <c r="J12" s="20" t="str">
        <f t="shared" si="0"/>
        <v>-</v>
      </c>
      <c r="K12" s="21" t="str">
        <f t="shared" si="1"/>
        <v>-</v>
      </c>
    </row>
    <row r="13" spans="1:11" x14ac:dyDescent="0.2">
      <c r="A13" s="7" t="s">
        <v>60</v>
      </c>
      <c r="B13" s="65">
        <v>54</v>
      </c>
      <c r="C13" s="39">
        <f>IF(B26=0, "-", B13/B26)</f>
        <v>8.7293889427740058E-3</v>
      </c>
      <c r="D13" s="65">
        <v>23</v>
      </c>
      <c r="E13" s="21">
        <f>IF(D26=0, "-", D13/D26)</f>
        <v>3.102657493592338E-3</v>
      </c>
      <c r="F13" s="81">
        <v>208</v>
      </c>
      <c r="G13" s="39">
        <f>IF(F26=0, "-", F13/F26)</f>
        <v>6.530817294106565E-3</v>
      </c>
      <c r="H13" s="65">
        <v>118</v>
      </c>
      <c r="I13" s="21">
        <f>IF(H26=0, "-", H13/H26)</f>
        <v>3.6227434606410413E-3</v>
      </c>
      <c r="J13" s="20">
        <f t="shared" si="0"/>
        <v>1.3478260869565217</v>
      </c>
      <c r="K13" s="21">
        <f t="shared" si="1"/>
        <v>0.76271186440677963</v>
      </c>
    </row>
    <row r="14" spans="1:11" x14ac:dyDescent="0.2">
      <c r="A14" s="7" t="s">
        <v>65</v>
      </c>
      <c r="B14" s="65">
        <v>171</v>
      </c>
      <c r="C14" s="39">
        <f>IF(B26=0, "-", B14/B26)</f>
        <v>2.7643064985451018E-2</v>
      </c>
      <c r="D14" s="65">
        <v>287</v>
      </c>
      <c r="E14" s="21">
        <f>IF(D26=0, "-", D14/D26)</f>
        <v>3.8715769593956562E-2</v>
      </c>
      <c r="F14" s="81">
        <v>775</v>
      </c>
      <c r="G14" s="39">
        <f>IF(F26=0, "-", F14/F26)</f>
        <v>2.4333574052560519E-2</v>
      </c>
      <c r="H14" s="65">
        <v>1402</v>
      </c>
      <c r="I14" s="21">
        <f>IF(H26=0, "-", H14/H26)</f>
        <v>4.3043104506938476E-2</v>
      </c>
      <c r="J14" s="20">
        <f t="shared" si="0"/>
        <v>-0.40418118466898956</v>
      </c>
      <c r="K14" s="21">
        <f t="shared" si="1"/>
        <v>-0.44721825962910128</v>
      </c>
    </row>
    <row r="15" spans="1:11" x14ac:dyDescent="0.2">
      <c r="A15" s="7" t="s">
        <v>71</v>
      </c>
      <c r="B15" s="65">
        <v>423</v>
      </c>
      <c r="C15" s="39">
        <f>IF(B26=0, "-", B15/B26)</f>
        <v>6.8380213385063046E-2</v>
      </c>
      <c r="D15" s="65">
        <v>635</v>
      </c>
      <c r="E15" s="21">
        <f>IF(D26=0, "-", D15/D26)</f>
        <v>8.5660326453527585E-2</v>
      </c>
      <c r="F15" s="81">
        <v>2731</v>
      </c>
      <c r="G15" s="39">
        <f>IF(F26=0, "-", F15/F26)</f>
        <v>8.5748375145216493E-2</v>
      </c>
      <c r="H15" s="65">
        <v>2686</v>
      </c>
      <c r="I15" s="21">
        <f>IF(H26=0, "-", H15/H26)</f>
        <v>8.2463465553235901E-2</v>
      </c>
      <c r="J15" s="20">
        <f t="shared" si="0"/>
        <v>-0.33385826771653543</v>
      </c>
      <c r="K15" s="21">
        <f t="shared" si="1"/>
        <v>1.6753536857781089E-2</v>
      </c>
    </row>
    <row r="16" spans="1:11" x14ac:dyDescent="0.2">
      <c r="A16" s="7" t="s">
        <v>75</v>
      </c>
      <c r="B16" s="65">
        <v>14</v>
      </c>
      <c r="C16" s="39">
        <f>IF(B26=0, "-", B16/B26)</f>
        <v>2.2631749110895573E-3</v>
      </c>
      <c r="D16" s="65">
        <v>23</v>
      </c>
      <c r="E16" s="21">
        <f>IF(D26=0, "-", D16/D26)</f>
        <v>3.102657493592338E-3</v>
      </c>
      <c r="F16" s="81">
        <v>69</v>
      </c>
      <c r="G16" s="39">
        <f>IF(F26=0, "-", F16/F26)</f>
        <v>2.1664730446795816E-3</v>
      </c>
      <c r="H16" s="65">
        <v>82</v>
      </c>
      <c r="I16" s="21">
        <f>IF(H26=0, "-", H16/H26)</f>
        <v>2.5174996929878423E-3</v>
      </c>
      <c r="J16" s="20">
        <f t="shared" si="0"/>
        <v>-0.39130434782608697</v>
      </c>
      <c r="K16" s="21">
        <f t="shared" si="1"/>
        <v>-0.15853658536585366</v>
      </c>
    </row>
    <row r="17" spans="1:11" x14ac:dyDescent="0.2">
      <c r="A17" s="7" t="s">
        <v>78</v>
      </c>
      <c r="B17" s="65">
        <v>511</v>
      </c>
      <c r="C17" s="39">
        <f>IF(B26=0, "-", B17/B26)</f>
        <v>8.2605884254768835E-2</v>
      </c>
      <c r="D17" s="65">
        <v>561</v>
      </c>
      <c r="E17" s="21">
        <f>IF(D26=0, "-", D17/D26)</f>
        <v>7.567786321327398E-2</v>
      </c>
      <c r="F17" s="81">
        <v>4458</v>
      </c>
      <c r="G17" s="39">
        <f>IF(F26=0, "-", F17/F26)</f>
        <v>0.13997299758234166</v>
      </c>
      <c r="H17" s="65">
        <v>3419</v>
      </c>
      <c r="I17" s="21">
        <f>IF(H26=0, "-", H17/H26)</f>
        <v>0.10496745671128577</v>
      </c>
      <c r="J17" s="20">
        <f t="shared" si="0"/>
        <v>-8.9126559714795009E-2</v>
      </c>
      <c r="K17" s="21">
        <f t="shared" si="1"/>
        <v>0.30389002632348638</v>
      </c>
    </row>
    <row r="18" spans="1:11" x14ac:dyDescent="0.2">
      <c r="A18" s="7" t="s">
        <v>79</v>
      </c>
      <c r="B18" s="65">
        <v>246</v>
      </c>
      <c r="C18" s="39">
        <f>IF(B26=0, "-", B18/B26)</f>
        <v>3.976721629485936E-2</v>
      </c>
      <c r="D18" s="65">
        <v>473</v>
      </c>
      <c r="E18" s="21">
        <f>IF(D26=0, "-", D18/D26)</f>
        <v>6.3806825846485907E-2</v>
      </c>
      <c r="F18" s="81">
        <v>1778</v>
      </c>
      <c r="G18" s="39">
        <f>IF(F26=0, "-", F18/F26)</f>
        <v>5.5825928600584003E-2</v>
      </c>
      <c r="H18" s="65">
        <v>1951</v>
      </c>
      <c r="I18" s="21">
        <f>IF(H26=0, "-", H18/H26)</f>
        <v>5.9898071963649761E-2</v>
      </c>
      <c r="J18" s="20">
        <f t="shared" si="0"/>
        <v>-0.47991543340380549</v>
      </c>
      <c r="K18" s="21">
        <f t="shared" si="1"/>
        <v>-8.8672475653511024E-2</v>
      </c>
    </row>
    <row r="19" spans="1:11" x14ac:dyDescent="0.2">
      <c r="A19" s="7" t="s">
        <v>80</v>
      </c>
      <c r="B19" s="65">
        <v>11</v>
      </c>
      <c r="C19" s="39">
        <f>IF(B26=0, "-", B19/B26)</f>
        <v>1.7782088587132234E-3</v>
      </c>
      <c r="D19" s="65">
        <v>13</v>
      </c>
      <c r="E19" s="21">
        <f>IF(D26=0, "-", D19/D26)</f>
        <v>1.7536759746391475E-3</v>
      </c>
      <c r="F19" s="81">
        <v>36</v>
      </c>
      <c r="G19" s="39">
        <f>IF(F26=0, "-", F19/F26)</f>
        <v>1.130333762441521E-3</v>
      </c>
      <c r="H19" s="65">
        <v>48</v>
      </c>
      <c r="I19" s="21">
        <f>IF(H26=0, "-", H19/H26)</f>
        <v>1.4736583568709322E-3</v>
      </c>
      <c r="J19" s="20">
        <f t="shared" si="0"/>
        <v>-0.15384615384615385</v>
      </c>
      <c r="K19" s="21">
        <f t="shared" si="1"/>
        <v>-0.25</v>
      </c>
    </row>
    <row r="20" spans="1:11" x14ac:dyDescent="0.2">
      <c r="A20" s="7" t="s">
        <v>83</v>
      </c>
      <c r="B20" s="65">
        <v>184</v>
      </c>
      <c r="C20" s="39">
        <f>IF(B26=0, "-", B20/B26)</f>
        <v>2.9744584545748465E-2</v>
      </c>
      <c r="D20" s="65">
        <v>165</v>
      </c>
      <c r="E20" s="21">
        <f>IF(D26=0, "-", D20/D26)</f>
        <v>2.2258195062727641E-2</v>
      </c>
      <c r="F20" s="81">
        <v>713</v>
      </c>
      <c r="G20" s="39">
        <f>IF(F26=0, "-", F20/F26)</f>
        <v>2.2386888128355677E-2</v>
      </c>
      <c r="H20" s="65">
        <v>551</v>
      </c>
      <c r="I20" s="21">
        <f>IF(H26=0, "-", H20/H26)</f>
        <v>1.6916369888247573E-2</v>
      </c>
      <c r="J20" s="20">
        <f t="shared" si="0"/>
        <v>0.11515151515151516</v>
      </c>
      <c r="K20" s="21">
        <f t="shared" si="1"/>
        <v>0.29401088929219599</v>
      </c>
    </row>
    <row r="21" spans="1:11" x14ac:dyDescent="0.2">
      <c r="A21" s="7" t="s">
        <v>84</v>
      </c>
      <c r="B21" s="65">
        <v>60</v>
      </c>
      <c r="C21" s="39">
        <f>IF(B26=0, "-", B21/B26)</f>
        <v>9.6993210475266739E-3</v>
      </c>
      <c r="D21" s="65">
        <v>106</v>
      </c>
      <c r="E21" s="21">
        <f>IF(D26=0, "-", D21/D26)</f>
        <v>1.4299204100903818E-2</v>
      </c>
      <c r="F21" s="81">
        <v>207</v>
      </c>
      <c r="G21" s="39">
        <f>IF(F26=0, "-", F21/F26)</f>
        <v>6.4994191340387456E-3</v>
      </c>
      <c r="H21" s="65">
        <v>351</v>
      </c>
      <c r="I21" s="21">
        <f>IF(H26=0, "-", H21/H26)</f>
        <v>1.0776126734618691E-2</v>
      </c>
      <c r="J21" s="20">
        <f t="shared" si="0"/>
        <v>-0.43396226415094341</v>
      </c>
      <c r="K21" s="21">
        <f t="shared" si="1"/>
        <v>-0.41025641025641024</v>
      </c>
    </row>
    <row r="22" spans="1:11" x14ac:dyDescent="0.2">
      <c r="A22" s="7" t="s">
        <v>89</v>
      </c>
      <c r="B22" s="65">
        <v>38</v>
      </c>
      <c r="C22" s="39">
        <f>IF(B26=0, "-", B22/B26)</f>
        <v>6.1429033301002266E-3</v>
      </c>
      <c r="D22" s="65">
        <v>62</v>
      </c>
      <c r="E22" s="21">
        <f>IF(D26=0, "-", D22/D26)</f>
        <v>8.3636854175097794E-3</v>
      </c>
      <c r="F22" s="81">
        <v>160</v>
      </c>
      <c r="G22" s="39">
        <f>IF(F26=0, "-", F22/F26)</f>
        <v>5.0237056108512045E-3</v>
      </c>
      <c r="H22" s="65">
        <v>257</v>
      </c>
      <c r="I22" s="21">
        <f>IF(H26=0, "-", H22/H26)</f>
        <v>7.8902124524131163E-3</v>
      </c>
      <c r="J22" s="20">
        <f t="shared" si="0"/>
        <v>-0.38709677419354838</v>
      </c>
      <c r="K22" s="21">
        <f t="shared" si="1"/>
        <v>-0.37743190661478598</v>
      </c>
    </row>
    <row r="23" spans="1:11" x14ac:dyDescent="0.2">
      <c r="A23" s="7" t="s">
        <v>93</v>
      </c>
      <c r="B23" s="65">
        <v>2526</v>
      </c>
      <c r="C23" s="39">
        <f>IF(B26=0, "-", B23/B26)</f>
        <v>0.40834141610087293</v>
      </c>
      <c r="D23" s="65">
        <v>2089</v>
      </c>
      <c r="E23" s="21">
        <f>IF(D26=0, "-", D23/D26)</f>
        <v>0.28180223930932147</v>
      </c>
      <c r="F23" s="81">
        <v>11041</v>
      </c>
      <c r="G23" s="39">
        <f>IF(F26=0, "-", F23/F26)</f>
        <v>0.34666708530880092</v>
      </c>
      <c r="H23" s="65">
        <v>9801</v>
      </c>
      <c r="I23" s="21">
        <f>IF(H26=0, "-", H23/H26)</f>
        <v>0.30090261574358346</v>
      </c>
      <c r="J23" s="20">
        <f t="shared" si="0"/>
        <v>0.20919100047869793</v>
      </c>
      <c r="K23" s="21">
        <f t="shared" si="1"/>
        <v>0.12651770227527803</v>
      </c>
    </row>
    <row r="24" spans="1:11" x14ac:dyDescent="0.2">
      <c r="A24" s="7" t="s">
        <v>95</v>
      </c>
      <c r="B24" s="65">
        <v>101</v>
      </c>
      <c r="C24" s="39">
        <f>IF(B26=0, "-", B24/B26)</f>
        <v>1.6327190430003233E-2</v>
      </c>
      <c r="D24" s="65">
        <v>185</v>
      </c>
      <c r="E24" s="21">
        <f>IF(D26=0, "-", D24/D26)</f>
        <v>2.4956158100634021E-2</v>
      </c>
      <c r="F24" s="81">
        <v>691</v>
      </c>
      <c r="G24" s="39">
        <f>IF(F26=0, "-", F24/F26)</f>
        <v>2.1696128606863638E-2</v>
      </c>
      <c r="H24" s="65">
        <v>1071</v>
      </c>
      <c r="I24" s="21">
        <f>IF(H26=0, "-", H24/H26)</f>
        <v>3.2881002087682673E-2</v>
      </c>
      <c r="J24" s="20">
        <f t="shared" si="0"/>
        <v>-0.45405405405405408</v>
      </c>
      <c r="K24" s="21">
        <f t="shared" si="1"/>
        <v>-0.35480859010270777</v>
      </c>
    </row>
    <row r="25" spans="1:11" x14ac:dyDescent="0.2">
      <c r="A25" s="2"/>
      <c r="B25" s="68"/>
      <c r="C25" s="33"/>
      <c r="D25" s="68"/>
      <c r="E25" s="6"/>
      <c r="F25" s="82"/>
      <c r="G25" s="33"/>
      <c r="H25" s="68"/>
      <c r="I25" s="6"/>
      <c r="J25" s="5"/>
      <c r="K25" s="6"/>
    </row>
    <row r="26" spans="1:11" s="43" customFormat="1" x14ac:dyDescent="0.2">
      <c r="A26" s="162" t="s">
        <v>604</v>
      </c>
      <c r="B26" s="71">
        <f>SUM(B7:B25)</f>
        <v>6186</v>
      </c>
      <c r="C26" s="40">
        <v>1</v>
      </c>
      <c r="D26" s="71">
        <f>SUM(D7:D25)</f>
        <v>7413</v>
      </c>
      <c r="E26" s="41">
        <v>1</v>
      </c>
      <c r="F26" s="77">
        <f>SUM(F7:F25)</f>
        <v>31849</v>
      </c>
      <c r="G26" s="42">
        <v>1</v>
      </c>
      <c r="H26" s="71">
        <f>SUM(H7:H25)</f>
        <v>32572</v>
      </c>
      <c r="I26" s="41">
        <v>1</v>
      </c>
      <c r="J26" s="37">
        <f>IF(D26=0, "-", (B26-D26)/D26)</f>
        <v>-0.16552003237555646</v>
      </c>
      <c r="K26" s="38">
        <f>IF(H26=0, "-", (F26-H26)/H26)</f>
        <v>-2.2196979000368416E-2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3"/>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133</v>
      </c>
      <c r="B6" s="61" t="s">
        <v>12</v>
      </c>
      <c r="C6" s="62" t="s">
        <v>13</v>
      </c>
      <c r="D6" s="61" t="s">
        <v>12</v>
      </c>
      <c r="E6" s="63" t="s">
        <v>13</v>
      </c>
      <c r="F6" s="62" t="s">
        <v>12</v>
      </c>
      <c r="G6" s="62" t="s">
        <v>13</v>
      </c>
      <c r="H6" s="61" t="s">
        <v>12</v>
      </c>
      <c r="I6" s="63" t="s">
        <v>13</v>
      </c>
      <c r="J6" s="61"/>
      <c r="K6" s="63"/>
    </row>
    <row r="7" spans="1:11" x14ac:dyDescent="0.2">
      <c r="A7" s="7" t="s">
        <v>519</v>
      </c>
      <c r="B7" s="65">
        <v>8</v>
      </c>
      <c r="C7" s="34">
        <f>IF(B23=0, "-", B7/B23)</f>
        <v>1.3937282229965157E-2</v>
      </c>
      <c r="D7" s="65">
        <v>6</v>
      </c>
      <c r="E7" s="9">
        <f>IF(D23=0, "-", D7/D23)</f>
        <v>8.6330935251798559E-3</v>
      </c>
      <c r="F7" s="81">
        <v>64</v>
      </c>
      <c r="G7" s="34">
        <f>IF(F23=0, "-", F7/F23)</f>
        <v>2.464381979206777E-2</v>
      </c>
      <c r="H7" s="65">
        <v>108</v>
      </c>
      <c r="I7" s="9">
        <f>IF(H23=0, "-", H7/H23)</f>
        <v>4.2419481539670068E-2</v>
      </c>
      <c r="J7" s="8">
        <f t="shared" ref="J7:J21" si="0">IF(D7=0, "-", IF((B7-D7)/D7&lt;10, (B7-D7)/D7, "&gt;999%"))</f>
        <v>0.33333333333333331</v>
      </c>
      <c r="K7" s="9">
        <f t="shared" ref="K7:K21" si="1">IF(H7=0, "-", IF((F7-H7)/H7&lt;10, (F7-H7)/H7, "&gt;999%"))</f>
        <v>-0.40740740740740738</v>
      </c>
    </row>
    <row r="8" spans="1:11" x14ac:dyDescent="0.2">
      <c r="A8" s="7" t="s">
        <v>520</v>
      </c>
      <c r="B8" s="65">
        <v>4</v>
      </c>
      <c r="C8" s="34">
        <f>IF(B23=0, "-", B8/B23)</f>
        <v>6.9686411149825784E-3</v>
      </c>
      <c r="D8" s="65">
        <v>20</v>
      </c>
      <c r="E8" s="9">
        <f>IF(D23=0, "-", D8/D23)</f>
        <v>2.8776978417266189E-2</v>
      </c>
      <c r="F8" s="81">
        <v>36</v>
      </c>
      <c r="G8" s="34">
        <f>IF(F23=0, "-", F8/F23)</f>
        <v>1.3862148633038121E-2</v>
      </c>
      <c r="H8" s="65">
        <v>106</v>
      </c>
      <c r="I8" s="9">
        <f>IF(H23=0, "-", H8/H23)</f>
        <v>4.1633935585231735E-2</v>
      </c>
      <c r="J8" s="8">
        <f t="shared" si="0"/>
        <v>-0.8</v>
      </c>
      <c r="K8" s="9">
        <f t="shared" si="1"/>
        <v>-0.660377358490566</v>
      </c>
    </row>
    <row r="9" spans="1:11" x14ac:dyDescent="0.2">
      <c r="A9" s="7" t="s">
        <v>521</v>
      </c>
      <c r="B9" s="65">
        <v>68</v>
      </c>
      <c r="C9" s="34">
        <f>IF(B23=0, "-", B9/B23)</f>
        <v>0.11846689895470383</v>
      </c>
      <c r="D9" s="65">
        <v>72</v>
      </c>
      <c r="E9" s="9">
        <f>IF(D23=0, "-", D9/D23)</f>
        <v>0.10359712230215827</v>
      </c>
      <c r="F9" s="81">
        <v>328</v>
      </c>
      <c r="G9" s="34">
        <f>IF(F23=0, "-", F9/F23)</f>
        <v>0.12629957643434733</v>
      </c>
      <c r="H9" s="65">
        <v>317</v>
      </c>
      <c r="I9" s="9">
        <f>IF(H23=0, "-", H9/H23)</f>
        <v>0.12450903377847604</v>
      </c>
      <c r="J9" s="8">
        <f t="shared" si="0"/>
        <v>-5.5555555555555552E-2</v>
      </c>
      <c r="K9" s="9">
        <f t="shared" si="1"/>
        <v>3.4700315457413249E-2</v>
      </c>
    </row>
    <row r="10" spans="1:11" x14ac:dyDescent="0.2">
      <c r="A10" s="7" t="s">
        <v>522</v>
      </c>
      <c r="B10" s="65">
        <v>103</v>
      </c>
      <c r="C10" s="34">
        <f>IF(B23=0, "-", B10/B23)</f>
        <v>0.17944250871080139</v>
      </c>
      <c r="D10" s="65">
        <v>114</v>
      </c>
      <c r="E10" s="9">
        <f>IF(D23=0, "-", D10/D23)</f>
        <v>0.16402877697841728</v>
      </c>
      <c r="F10" s="81">
        <v>391</v>
      </c>
      <c r="G10" s="34">
        <f>IF(F23=0, "-", F10/F23)</f>
        <v>0.15055833654216402</v>
      </c>
      <c r="H10" s="65">
        <v>356</v>
      </c>
      <c r="I10" s="9">
        <f>IF(H23=0, "-", H10/H23)</f>
        <v>0.13982717989002358</v>
      </c>
      <c r="J10" s="8">
        <f t="shared" si="0"/>
        <v>-9.6491228070175433E-2</v>
      </c>
      <c r="K10" s="9">
        <f t="shared" si="1"/>
        <v>9.8314606741573038E-2</v>
      </c>
    </row>
    <row r="11" spans="1:11" x14ac:dyDescent="0.2">
      <c r="A11" s="7" t="s">
        <v>523</v>
      </c>
      <c r="B11" s="65">
        <v>7</v>
      </c>
      <c r="C11" s="34">
        <f>IF(B23=0, "-", B11/B23)</f>
        <v>1.2195121951219513E-2</v>
      </c>
      <c r="D11" s="65">
        <v>6</v>
      </c>
      <c r="E11" s="9">
        <f>IF(D23=0, "-", D11/D23)</f>
        <v>8.6330935251798559E-3</v>
      </c>
      <c r="F11" s="81">
        <v>24</v>
      </c>
      <c r="G11" s="34">
        <f>IF(F23=0, "-", F11/F23)</f>
        <v>9.2414324220254137E-3</v>
      </c>
      <c r="H11" s="65">
        <v>28</v>
      </c>
      <c r="I11" s="9">
        <f>IF(H23=0, "-", H11/H23)</f>
        <v>1.0997643362136685E-2</v>
      </c>
      <c r="J11" s="8">
        <f t="shared" si="0"/>
        <v>0.16666666666666666</v>
      </c>
      <c r="K11" s="9">
        <f t="shared" si="1"/>
        <v>-0.14285714285714285</v>
      </c>
    </row>
    <row r="12" spans="1:11" x14ac:dyDescent="0.2">
      <c r="A12" s="7" t="s">
        <v>524</v>
      </c>
      <c r="B12" s="65">
        <v>1</v>
      </c>
      <c r="C12" s="34">
        <f>IF(B23=0, "-", B12/B23)</f>
        <v>1.7421602787456446E-3</v>
      </c>
      <c r="D12" s="65">
        <v>1</v>
      </c>
      <c r="E12" s="9">
        <f>IF(D23=0, "-", D12/D23)</f>
        <v>1.4388489208633094E-3</v>
      </c>
      <c r="F12" s="81">
        <v>3</v>
      </c>
      <c r="G12" s="34">
        <f>IF(F23=0, "-", F12/F23)</f>
        <v>1.1551790527531767E-3</v>
      </c>
      <c r="H12" s="65">
        <v>5</v>
      </c>
      <c r="I12" s="9">
        <f>IF(H23=0, "-", H12/H23)</f>
        <v>1.9638648860958365E-3</v>
      </c>
      <c r="J12" s="8">
        <f t="shared" si="0"/>
        <v>0</v>
      </c>
      <c r="K12" s="9">
        <f t="shared" si="1"/>
        <v>-0.4</v>
      </c>
    </row>
    <row r="13" spans="1:11" x14ac:dyDescent="0.2">
      <c r="A13" s="7" t="s">
        <v>525</v>
      </c>
      <c r="B13" s="65">
        <v>0</v>
      </c>
      <c r="C13" s="34">
        <f>IF(B23=0, "-", B13/B23)</f>
        <v>0</v>
      </c>
      <c r="D13" s="65">
        <v>0</v>
      </c>
      <c r="E13" s="9">
        <f>IF(D23=0, "-", D13/D23)</f>
        <v>0</v>
      </c>
      <c r="F13" s="81">
        <v>0</v>
      </c>
      <c r="G13" s="34">
        <f>IF(F23=0, "-", F13/F23)</f>
        <v>0</v>
      </c>
      <c r="H13" s="65">
        <v>1</v>
      </c>
      <c r="I13" s="9">
        <f>IF(H23=0, "-", H13/H23)</f>
        <v>3.9277297721916735E-4</v>
      </c>
      <c r="J13" s="8" t="str">
        <f t="shared" si="0"/>
        <v>-</v>
      </c>
      <c r="K13" s="9">
        <f t="shared" si="1"/>
        <v>-1</v>
      </c>
    </row>
    <row r="14" spans="1:11" x14ac:dyDescent="0.2">
      <c r="A14" s="7" t="s">
        <v>526</v>
      </c>
      <c r="B14" s="65">
        <v>203</v>
      </c>
      <c r="C14" s="34">
        <f>IF(B23=0, "-", B14/B23)</f>
        <v>0.35365853658536583</v>
      </c>
      <c r="D14" s="65">
        <v>185</v>
      </c>
      <c r="E14" s="9">
        <f>IF(D23=0, "-", D14/D23)</f>
        <v>0.26618705035971224</v>
      </c>
      <c r="F14" s="81">
        <v>783</v>
      </c>
      <c r="G14" s="34">
        <f>IF(F23=0, "-", F14/F23)</f>
        <v>0.30150173276857911</v>
      </c>
      <c r="H14" s="65">
        <v>656</v>
      </c>
      <c r="I14" s="9">
        <f>IF(H23=0, "-", H14/H23)</f>
        <v>0.25765907305577374</v>
      </c>
      <c r="J14" s="8">
        <f t="shared" si="0"/>
        <v>9.7297297297297303E-2</v>
      </c>
      <c r="K14" s="9">
        <f t="shared" si="1"/>
        <v>0.19359756097560976</v>
      </c>
    </row>
    <row r="15" spans="1:11" x14ac:dyDescent="0.2">
      <c r="A15" s="7" t="s">
        <v>527</v>
      </c>
      <c r="B15" s="65">
        <v>29</v>
      </c>
      <c r="C15" s="34">
        <f>IF(B23=0, "-", B15/B23)</f>
        <v>5.0522648083623695E-2</v>
      </c>
      <c r="D15" s="65">
        <v>47</v>
      </c>
      <c r="E15" s="9">
        <f>IF(D23=0, "-", D15/D23)</f>
        <v>6.7625899280575538E-2</v>
      </c>
      <c r="F15" s="81">
        <v>119</v>
      </c>
      <c r="G15" s="34">
        <f>IF(F23=0, "-", F15/F23)</f>
        <v>4.5822102425876012E-2</v>
      </c>
      <c r="H15" s="65">
        <v>176</v>
      </c>
      <c r="I15" s="9">
        <f>IF(H23=0, "-", H15/H23)</f>
        <v>6.9128043990573443E-2</v>
      </c>
      <c r="J15" s="8">
        <f t="shared" si="0"/>
        <v>-0.38297872340425532</v>
      </c>
      <c r="K15" s="9">
        <f t="shared" si="1"/>
        <v>-0.32386363636363635</v>
      </c>
    </row>
    <row r="16" spans="1:11" x14ac:dyDescent="0.2">
      <c r="A16" s="7" t="s">
        <v>528</v>
      </c>
      <c r="B16" s="65">
        <v>9</v>
      </c>
      <c r="C16" s="34">
        <f>IF(B23=0, "-", B16/B23)</f>
        <v>1.5679442508710801E-2</v>
      </c>
      <c r="D16" s="65">
        <v>0</v>
      </c>
      <c r="E16" s="9">
        <f>IF(D23=0, "-", D16/D23)</f>
        <v>0</v>
      </c>
      <c r="F16" s="81">
        <v>11</v>
      </c>
      <c r="G16" s="34">
        <f>IF(F23=0, "-", F16/F23)</f>
        <v>4.2356565267616482E-3</v>
      </c>
      <c r="H16" s="65">
        <v>3</v>
      </c>
      <c r="I16" s="9">
        <f>IF(H23=0, "-", H16/H23)</f>
        <v>1.178318931657502E-3</v>
      </c>
      <c r="J16" s="8" t="str">
        <f t="shared" si="0"/>
        <v>-</v>
      </c>
      <c r="K16" s="9">
        <f t="shared" si="1"/>
        <v>2.6666666666666665</v>
      </c>
    </row>
    <row r="17" spans="1:11" x14ac:dyDescent="0.2">
      <c r="A17" s="7" t="s">
        <v>529</v>
      </c>
      <c r="B17" s="65">
        <v>42</v>
      </c>
      <c r="C17" s="34">
        <f>IF(B23=0, "-", B17/B23)</f>
        <v>7.3170731707317069E-2</v>
      </c>
      <c r="D17" s="65">
        <v>51</v>
      </c>
      <c r="E17" s="9">
        <f>IF(D23=0, "-", D17/D23)</f>
        <v>7.3381294964028773E-2</v>
      </c>
      <c r="F17" s="81">
        <v>309</v>
      </c>
      <c r="G17" s="34">
        <f>IF(F23=0, "-", F17/F23)</f>
        <v>0.11898344243357721</v>
      </c>
      <c r="H17" s="65">
        <v>160</v>
      </c>
      <c r="I17" s="9">
        <f>IF(H23=0, "-", H17/H23)</f>
        <v>6.2843676355066769E-2</v>
      </c>
      <c r="J17" s="8">
        <f t="shared" si="0"/>
        <v>-0.17647058823529413</v>
      </c>
      <c r="K17" s="9">
        <f t="shared" si="1"/>
        <v>0.93125000000000002</v>
      </c>
    </row>
    <row r="18" spans="1:11" x14ac:dyDescent="0.2">
      <c r="A18" s="7" t="s">
        <v>530</v>
      </c>
      <c r="B18" s="65">
        <v>46</v>
      </c>
      <c r="C18" s="34">
        <f>IF(B23=0, "-", B18/B23)</f>
        <v>8.0139372822299645E-2</v>
      </c>
      <c r="D18" s="65">
        <v>69</v>
      </c>
      <c r="E18" s="9">
        <f>IF(D23=0, "-", D18/D23)</f>
        <v>9.9280575539568344E-2</v>
      </c>
      <c r="F18" s="81">
        <v>295</v>
      </c>
      <c r="G18" s="34">
        <f>IF(F23=0, "-", F18/F23)</f>
        <v>0.11359260685406238</v>
      </c>
      <c r="H18" s="65">
        <v>268</v>
      </c>
      <c r="I18" s="9">
        <f>IF(H23=0, "-", H18/H23)</f>
        <v>0.10526315789473684</v>
      </c>
      <c r="J18" s="8">
        <f t="shared" si="0"/>
        <v>-0.33333333333333331</v>
      </c>
      <c r="K18" s="9">
        <f t="shared" si="1"/>
        <v>0.10074626865671642</v>
      </c>
    </row>
    <row r="19" spans="1:11" x14ac:dyDescent="0.2">
      <c r="A19" s="7" t="s">
        <v>531</v>
      </c>
      <c r="B19" s="65">
        <v>0</v>
      </c>
      <c r="C19" s="34">
        <f>IF(B23=0, "-", B19/B23)</f>
        <v>0</v>
      </c>
      <c r="D19" s="65">
        <v>0</v>
      </c>
      <c r="E19" s="9">
        <f>IF(D23=0, "-", D19/D23)</f>
        <v>0</v>
      </c>
      <c r="F19" s="81">
        <v>0</v>
      </c>
      <c r="G19" s="34">
        <f>IF(F23=0, "-", F19/F23)</f>
        <v>0</v>
      </c>
      <c r="H19" s="65">
        <v>1</v>
      </c>
      <c r="I19" s="9">
        <f>IF(H23=0, "-", H19/H23)</f>
        <v>3.9277297721916735E-4</v>
      </c>
      <c r="J19" s="8" t="str">
        <f t="shared" si="0"/>
        <v>-</v>
      </c>
      <c r="K19" s="9">
        <f t="shared" si="1"/>
        <v>-1</v>
      </c>
    </row>
    <row r="20" spans="1:11" x14ac:dyDescent="0.2">
      <c r="A20" s="7" t="s">
        <v>532</v>
      </c>
      <c r="B20" s="65">
        <v>44</v>
      </c>
      <c r="C20" s="34">
        <f>IF(B23=0, "-", B20/B23)</f>
        <v>7.6655052264808357E-2</v>
      </c>
      <c r="D20" s="65">
        <v>69</v>
      </c>
      <c r="E20" s="9">
        <f>IF(D23=0, "-", D20/D23)</f>
        <v>9.9280575539568344E-2</v>
      </c>
      <c r="F20" s="81">
        <v>169</v>
      </c>
      <c r="G20" s="34">
        <f>IF(F23=0, "-", F20/F23)</f>
        <v>6.5075086638428953E-2</v>
      </c>
      <c r="H20" s="65">
        <v>153</v>
      </c>
      <c r="I20" s="9">
        <f>IF(H23=0, "-", H20/H23)</f>
        <v>6.0094265514532598E-2</v>
      </c>
      <c r="J20" s="8">
        <f t="shared" si="0"/>
        <v>-0.36231884057971014</v>
      </c>
      <c r="K20" s="9">
        <f t="shared" si="1"/>
        <v>0.10457516339869281</v>
      </c>
    </row>
    <row r="21" spans="1:11" x14ac:dyDescent="0.2">
      <c r="A21" s="7" t="s">
        <v>533</v>
      </c>
      <c r="B21" s="65">
        <v>10</v>
      </c>
      <c r="C21" s="34">
        <f>IF(B23=0, "-", B21/B23)</f>
        <v>1.7421602787456445E-2</v>
      </c>
      <c r="D21" s="65">
        <v>55</v>
      </c>
      <c r="E21" s="9">
        <f>IF(D23=0, "-", D21/D23)</f>
        <v>7.9136690647482008E-2</v>
      </c>
      <c r="F21" s="81">
        <v>65</v>
      </c>
      <c r="G21" s="34">
        <f>IF(F23=0, "-", F21/F23)</f>
        <v>2.5028879476318829E-2</v>
      </c>
      <c r="H21" s="65">
        <v>208</v>
      </c>
      <c r="I21" s="9">
        <f>IF(H23=0, "-", H21/H23)</f>
        <v>8.1696779261586805E-2</v>
      </c>
      <c r="J21" s="8">
        <f t="shared" si="0"/>
        <v>-0.81818181818181823</v>
      </c>
      <c r="K21" s="9">
        <f t="shared" si="1"/>
        <v>-0.6875</v>
      </c>
    </row>
    <row r="22" spans="1:11" x14ac:dyDescent="0.2">
      <c r="A22" s="2"/>
      <c r="B22" s="68"/>
      <c r="C22" s="33"/>
      <c r="D22" s="68"/>
      <c r="E22" s="6"/>
      <c r="F22" s="82"/>
      <c r="G22" s="33"/>
      <c r="H22" s="68"/>
      <c r="I22" s="6"/>
      <c r="J22" s="5"/>
      <c r="K22" s="6"/>
    </row>
    <row r="23" spans="1:11" s="43" customFormat="1" x14ac:dyDescent="0.2">
      <c r="A23" s="162" t="s">
        <v>614</v>
      </c>
      <c r="B23" s="71">
        <f>SUM(B7:B22)</f>
        <v>574</v>
      </c>
      <c r="C23" s="40">
        <f>B23/21983</f>
        <v>2.6111085839057455E-2</v>
      </c>
      <c r="D23" s="71">
        <f>SUM(D7:D22)</f>
        <v>695</v>
      </c>
      <c r="E23" s="41">
        <f>D23/25321</f>
        <v>2.7447573160617668E-2</v>
      </c>
      <c r="F23" s="77">
        <f>SUM(F7:F22)</f>
        <v>2597</v>
      </c>
      <c r="G23" s="42">
        <f>F23/115003</f>
        <v>2.258201959948871E-2</v>
      </c>
      <c r="H23" s="71">
        <f>SUM(H7:H22)</f>
        <v>2546</v>
      </c>
      <c r="I23" s="41">
        <f>H23/122849</f>
        <v>2.0724629423112928E-2</v>
      </c>
      <c r="J23" s="37">
        <f>IF(D23=0, "-", IF((B23-D23)/D23&lt;10, (B23-D23)/D23, "&gt;999%"))</f>
        <v>-0.17410071942446043</v>
      </c>
      <c r="K23" s="38">
        <f>IF(H23=0, "-", IF((F23-H23)/H23&lt;10, (F23-H23)/H23, "&gt;999%"))</f>
        <v>2.0031421838177535E-2</v>
      </c>
    </row>
    <row r="24" spans="1:11" x14ac:dyDescent="0.2">
      <c r="B24" s="83"/>
      <c r="D24" s="83"/>
      <c r="F24" s="83"/>
      <c r="H24" s="83"/>
    </row>
    <row r="25" spans="1:11" x14ac:dyDescent="0.2">
      <c r="A25" s="163" t="s">
        <v>134</v>
      </c>
      <c r="B25" s="61" t="s">
        <v>12</v>
      </c>
      <c r="C25" s="62" t="s">
        <v>13</v>
      </c>
      <c r="D25" s="61" t="s">
        <v>12</v>
      </c>
      <c r="E25" s="63" t="s">
        <v>13</v>
      </c>
      <c r="F25" s="62" t="s">
        <v>12</v>
      </c>
      <c r="G25" s="62" t="s">
        <v>13</v>
      </c>
      <c r="H25" s="61" t="s">
        <v>12</v>
      </c>
      <c r="I25" s="63" t="s">
        <v>13</v>
      </c>
      <c r="J25" s="61"/>
      <c r="K25" s="63"/>
    </row>
    <row r="26" spans="1:11" x14ac:dyDescent="0.2">
      <c r="A26" s="7" t="s">
        <v>534</v>
      </c>
      <c r="B26" s="65">
        <v>0</v>
      </c>
      <c r="C26" s="34">
        <f>IF(B40=0, "-", B26/B40)</f>
        <v>0</v>
      </c>
      <c r="D26" s="65">
        <v>0</v>
      </c>
      <c r="E26" s="9">
        <f>IF(D40=0, "-", D26/D40)</f>
        <v>0</v>
      </c>
      <c r="F26" s="81">
        <v>1</v>
      </c>
      <c r="G26" s="34">
        <f>IF(F40=0, "-", F26/F40)</f>
        <v>1.1600928074245939E-3</v>
      </c>
      <c r="H26" s="65">
        <v>1</v>
      </c>
      <c r="I26" s="9">
        <f>IF(H40=0, "-", H26/H40)</f>
        <v>1.364256480218281E-3</v>
      </c>
      <c r="J26" s="8" t="str">
        <f t="shared" ref="J26:J38" si="2">IF(D26=0, "-", IF((B26-D26)/D26&lt;10, (B26-D26)/D26, "&gt;999%"))</f>
        <v>-</v>
      </c>
      <c r="K26" s="9">
        <f t="shared" ref="K26:K38" si="3">IF(H26=0, "-", IF((F26-H26)/H26&lt;10, (F26-H26)/H26, "&gt;999%"))</f>
        <v>0</v>
      </c>
    </row>
    <row r="27" spans="1:11" x14ac:dyDescent="0.2">
      <c r="A27" s="7" t="s">
        <v>535</v>
      </c>
      <c r="B27" s="65">
        <v>30</v>
      </c>
      <c r="C27" s="34">
        <f>IF(B40=0, "-", B27/B40)</f>
        <v>0.14492753623188406</v>
      </c>
      <c r="D27" s="65">
        <v>40</v>
      </c>
      <c r="E27" s="9">
        <f>IF(D40=0, "-", D27/D40)</f>
        <v>0.21621621621621623</v>
      </c>
      <c r="F27" s="81">
        <v>139</v>
      </c>
      <c r="G27" s="34">
        <f>IF(F40=0, "-", F27/F40)</f>
        <v>0.16125290023201855</v>
      </c>
      <c r="H27" s="65">
        <v>165</v>
      </c>
      <c r="I27" s="9">
        <f>IF(H40=0, "-", H27/H40)</f>
        <v>0.22510231923601637</v>
      </c>
      <c r="J27" s="8">
        <f t="shared" si="2"/>
        <v>-0.25</v>
      </c>
      <c r="K27" s="9">
        <f t="shared" si="3"/>
        <v>-0.15757575757575756</v>
      </c>
    </row>
    <row r="28" spans="1:11" x14ac:dyDescent="0.2">
      <c r="A28" s="7" t="s">
        <v>536</v>
      </c>
      <c r="B28" s="65">
        <v>68</v>
      </c>
      <c r="C28" s="34">
        <f>IF(B40=0, "-", B28/B40)</f>
        <v>0.32850241545893721</v>
      </c>
      <c r="D28" s="65">
        <v>69</v>
      </c>
      <c r="E28" s="9">
        <f>IF(D40=0, "-", D28/D40)</f>
        <v>0.37297297297297299</v>
      </c>
      <c r="F28" s="81">
        <v>261</v>
      </c>
      <c r="G28" s="34">
        <f>IF(F40=0, "-", F28/F40)</f>
        <v>0.30278422273781902</v>
      </c>
      <c r="H28" s="65">
        <v>273</v>
      </c>
      <c r="I28" s="9">
        <f>IF(H40=0, "-", H28/H40)</f>
        <v>0.37244201909959074</v>
      </c>
      <c r="J28" s="8">
        <f t="shared" si="2"/>
        <v>-1.4492753623188406E-2</v>
      </c>
      <c r="K28" s="9">
        <f t="shared" si="3"/>
        <v>-4.3956043956043959E-2</v>
      </c>
    </row>
    <row r="29" spans="1:11" x14ac:dyDescent="0.2">
      <c r="A29" s="7" t="s">
        <v>537</v>
      </c>
      <c r="B29" s="65">
        <v>2</v>
      </c>
      <c r="C29" s="34">
        <f>IF(B40=0, "-", B29/B40)</f>
        <v>9.6618357487922701E-3</v>
      </c>
      <c r="D29" s="65">
        <v>0</v>
      </c>
      <c r="E29" s="9">
        <f>IF(D40=0, "-", D29/D40)</f>
        <v>0</v>
      </c>
      <c r="F29" s="81">
        <v>3</v>
      </c>
      <c r="G29" s="34">
        <f>IF(F40=0, "-", F29/F40)</f>
        <v>3.4802784222737818E-3</v>
      </c>
      <c r="H29" s="65">
        <v>0</v>
      </c>
      <c r="I29" s="9">
        <f>IF(H40=0, "-", H29/H40)</f>
        <v>0</v>
      </c>
      <c r="J29" s="8" t="str">
        <f t="shared" si="2"/>
        <v>-</v>
      </c>
      <c r="K29" s="9" t="str">
        <f t="shared" si="3"/>
        <v>-</v>
      </c>
    </row>
    <row r="30" spans="1:11" x14ac:dyDescent="0.2">
      <c r="A30" s="7" t="s">
        <v>538</v>
      </c>
      <c r="B30" s="65">
        <v>5</v>
      </c>
      <c r="C30" s="34">
        <f>IF(B40=0, "-", B30/B40)</f>
        <v>2.4154589371980676E-2</v>
      </c>
      <c r="D30" s="65">
        <v>2</v>
      </c>
      <c r="E30" s="9">
        <f>IF(D40=0, "-", D30/D40)</f>
        <v>1.0810810810810811E-2</v>
      </c>
      <c r="F30" s="81">
        <v>7</v>
      </c>
      <c r="G30" s="34">
        <f>IF(F40=0, "-", F30/F40)</f>
        <v>8.1206496519721574E-3</v>
      </c>
      <c r="H30" s="65">
        <v>6</v>
      </c>
      <c r="I30" s="9">
        <f>IF(H40=0, "-", H30/H40)</f>
        <v>8.1855388813096858E-3</v>
      </c>
      <c r="J30" s="8">
        <f t="shared" si="2"/>
        <v>1.5</v>
      </c>
      <c r="K30" s="9">
        <f t="shared" si="3"/>
        <v>0.16666666666666666</v>
      </c>
    </row>
    <row r="31" spans="1:11" x14ac:dyDescent="0.2">
      <c r="A31" s="7" t="s">
        <v>539</v>
      </c>
      <c r="B31" s="65">
        <v>1</v>
      </c>
      <c r="C31" s="34">
        <f>IF(B40=0, "-", B31/B40)</f>
        <v>4.830917874396135E-3</v>
      </c>
      <c r="D31" s="65">
        <v>1</v>
      </c>
      <c r="E31" s="9">
        <f>IF(D40=0, "-", D31/D40)</f>
        <v>5.4054054054054057E-3</v>
      </c>
      <c r="F31" s="81">
        <v>1</v>
      </c>
      <c r="G31" s="34">
        <f>IF(F40=0, "-", F31/F40)</f>
        <v>1.1600928074245939E-3</v>
      </c>
      <c r="H31" s="65">
        <v>1</v>
      </c>
      <c r="I31" s="9">
        <f>IF(H40=0, "-", H31/H40)</f>
        <v>1.364256480218281E-3</v>
      </c>
      <c r="J31" s="8">
        <f t="shared" si="2"/>
        <v>0</v>
      </c>
      <c r="K31" s="9">
        <f t="shared" si="3"/>
        <v>0</v>
      </c>
    </row>
    <row r="32" spans="1:11" x14ac:dyDescent="0.2">
      <c r="A32" s="7" t="s">
        <v>540</v>
      </c>
      <c r="B32" s="65">
        <v>86</v>
      </c>
      <c r="C32" s="34">
        <f>IF(B40=0, "-", B32/B40)</f>
        <v>0.41545893719806765</v>
      </c>
      <c r="D32" s="65">
        <v>60</v>
      </c>
      <c r="E32" s="9">
        <f>IF(D40=0, "-", D32/D40)</f>
        <v>0.32432432432432434</v>
      </c>
      <c r="F32" s="81">
        <v>389</v>
      </c>
      <c r="G32" s="34">
        <f>IF(F40=0, "-", F32/F40)</f>
        <v>0.45127610208816704</v>
      </c>
      <c r="H32" s="65">
        <v>260</v>
      </c>
      <c r="I32" s="9">
        <f>IF(H40=0, "-", H32/H40)</f>
        <v>0.35470668485675305</v>
      </c>
      <c r="J32" s="8">
        <f t="shared" si="2"/>
        <v>0.43333333333333335</v>
      </c>
      <c r="K32" s="9">
        <f t="shared" si="3"/>
        <v>0.49615384615384617</v>
      </c>
    </row>
    <row r="33" spans="1:11" x14ac:dyDescent="0.2">
      <c r="A33" s="7" t="s">
        <v>541</v>
      </c>
      <c r="B33" s="65">
        <v>2</v>
      </c>
      <c r="C33" s="34">
        <f>IF(B40=0, "-", B33/B40)</f>
        <v>9.6618357487922701E-3</v>
      </c>
      <c r="D33" s="65">
        <v>1</v>
      </c>
      <c r="E33" s="9">
        <f>IF(D40=0, "-", D33/D40)</f>
        <v>5.4054054054054057E-3</v>
      </c>
      <c r="F33" s="81">
        <v>12</v>
      </c>
      <c r="G33" s="34">
        <f>IF(F40=0, "-", F33/F40)</f>
        <v>1.3921113689095127E-2</v>
      </c>
      <c r="H33" s="65">
        <v>4</v>
      </c>
      <c r="I33" s="9">
        <f>IF(H40=0, "-", H33/H40)</f>
        <v>5.4570259208731242E-3</v>
      </c>
      <c r="J33" s="8">
        <f t="shared" si="2"/>
        <v>1</v>
      </c>
      <c r="K33" s="9">
        <f t="shared" si="3"/>
        <v>2</v>
      </c>
    </row>
    <row r="34" spans="1:11" x14ac:dyDescent="0.2">
      <c r="A34" s="7" t="s">
        <v>542</v>
      </c>
      <c r="B34" s="65">
        <v>0</v>
      </c>
      <c r="C34" s="34">
        <f>IF(B40=0, "-", B34/B40)</f>
        <v>0</v>
      </c>
      <c r="D34" s="65">
        <v>7</v>
      </c>
      <c r="E34" s="9">
        <f>IF(D40=0, "-", D34/D40)</f>
        <v>3.783783783783784E-2</v>
      </c>
      <c r="F34" s="81">
        <v>0</v>
      </c>
      <c r="G34" s="34">
        <f>IF(F40=0, "-", F34/F40)</f>
        <v>0</v>
      </c>
      <c r="H34" s="65">
        <v>9</v>
      </c>
      <c r="I34" s="9">
        <f>IF(H40=0, "-", H34/H40)</f>
        <v>1.227830832196453E-2</v>
      </c>
      <c r="J34" s="8">
        <f t="shared" si="2"/>
        <v>-1</v>
      </c>
      <c r="K34" s="9">
        <f t="shared" si="3"/>
        <v>-1</v>
      </c>
    </row>
    <row r="35" spans="1:11" x14ac:dyDescent="0.2">
      <c r="A35" s="7" t="s">
        <v>543</v>
      </c>
      <c r="B35" s="65">
        <v>1</v>
      </c>
      <c r="C35" s="34">
        <f>IF(B40=0, "-", B35/B40)</f>
        <v>4.830917874396135E-3</v>
      </c>
      <c r="D35" s="65">
        <v>0</v>
      </c>
      <c r="E35" s="9">
        <f>IF(D40=0, "-", D35/D40)</f>
        <v>0</v>
      </c>
      <c r="F35" s="81">
        <v>6</v>
      </c>
      <c r="G35" s="34">
        <f>IF(F40=0, "-", F35/F40)</f>
        <v>6.9605568445475635E-3</v>
      </c>
      <c r="H35" s="65">
        <v>4</v>
      </c>
      <c r="I35" s="9">
        <f>IF(H40=0, "-", H35/H40)</f>
        <v>5.4570259208731242E-3</v>
      </c>
      <c r="J35" s="8" t="str">
        <f t="shared" si="2"/>
        <v>-</v>
      </c>
      <c r="K35" s="9">
        <f t="shared" si="3"/>
        <v>0.5</v>
      </c>
    </row>
    <row r="36" spans="1:11" x14ac:dyDescent="0.2">
      <c r="A36" s="7" t="s">
        <v>544</v>
      </c>
      <c r="B36" s="65">
        <v>0</v>
      </c>
      <c r="C36" s="34">
        <f>IF(B40=0, "-", B36/B40)</f>
        <v>0</v>
      </c>
      <c r="D36" s="65">
        <v>0</v>
      </c>
      <c r="E36" s="9">
        <f>IF(D40=0, "-", D36/D40)</f>
        <v>0</v>
      </c>
      <c r="F36" s="81">
        <v>1</v>
      </c>
      <c r="G36" s="34">
        <f>IF(F40=0, "-", F36/F40)</f>
        <v>1.1600928074245939E-3</v>
      </c>
      <c r="H36" s="65">
        <v>0</v>
      </c>
      <c r="I36" s="9">
        <f>IF(H40=0, "-", H36/H40)</f>
        <v>0</v>
      </c>
      <c r="J36" s="8" t="str">
        <f t="shared" si="2"/>
        <v>-</v>
      </c>
      <c r="K36" s="9" t="str">
        <f t="shared" si="3"/>
        <v>-</v>
      </c>
    </row>
    <row r="37" spans="1:11" x14ac:dyDescent="0.2">
      <c r="A37" s="7" t="s">
        <v>545</v>
      </c>
      <c r="B37" s="65">
        <v>8</v>
      </c>
      <c r="C37" s="34">
        <f>IF(B40=0, "-", B37/B40)</f>
        <v>3.864734299516908E-2</v>
      </c>
      <c r="D37" s="65">
        <v>2</v>
      </c>
      <c r="E37" s="9">
        <f>IF(D40=0, "-", D37/D40)</f>
        <v>1.0810810810810811E-2</v>
      </c>
      <c r="F37" s="81">
        <v>29</v>
      </c>
      <c r="G37" s="34">
        <f>IF(F40=0, "-", F37/F40)</f>
        <v>3.3642691415313224E-2</v>
      </c>
      <c r="H37" s="65">
        <v>4</v>
      </c>
      <c r="I37" s="9">
        <f>IF(H40=0, "-", H37/H40)</f>
        <v>5.4570259208731242E-3</v>
      </c>
      <c r="J37" s="8">
        <f t="shared" si="2"/>
        <v>3</v>
      </c>
      <c r="K37" s="9">
        <f t="shared" si="3"/>
        <v>6.25</v>
      </c>
    </row>
    <row r="38" spans="1:11" x14ac:dyDescent="0.2">
      <c r="A38" s="7" t="s">
        <v>546</v>
      </c>
      <c r="B38" s="65">
        <v>4</v>
      </c>
      <c r="C38" s="34">
        <f>IF(B40=0, "-", B38/B40)</f>
        <v>1.932367149758454E-2</v>
      </c>
      <c r="D38" s="65">
        <v>3</v>
      </c>
      <c r="E38" s="9">
        <f>IF(D40=0, "-", D38/D40)</f>
        <v>1.6216216216216217E-2</v>
      </c>
      <c r="F38" s="81">
        <v>13</v>
      </c>
      <c r="G38" s="34">
        <f>IF(F40=0, "-", F38/F40)</f>
        <v>1.5081206496519721E-2</v>
      </c>
      <c r="H38" s="65">
        <v>6</v>
      </c>
      <c r="I38" s="9">
        <f>IF(H40=0, "-", H38/H40)</f>
        <v>8.1855388813096858E-3</v>
      </c>
      <c r="J38" s="8">
        <f t="shared" si="2"/>
        <v>0.33333333333333331</v>
      </c>
      <c r="K38" s="9">
        <f t="shared" si="3"/>
        <v>1.1666666666666667</v>
      </c>
    </row>
    <row r="39" spans="1:11" x14ac:dyDescent="0.2">
      <c r="A39" s="2"/>
      <c r="B39" s="68"/>
      <c r="C39" s="33"/>
      <c r="D39" s="68"/>
      <c r="E39" s="6"/>
      <c r="F39" s="82"/>
      <c r="G39" s="33"/>
      <c r="H39" s="68"/>
      <c r="I39" s="6"/>
      <c r="J39" s="5"/>
      <c r="K39" s="6"/>
    </row>
    <row r="40" spans="1:11" s="43" customFormat="1" x14ac:dyDescent="0.2">
      <c r="A40" s="162" t="s">
        <v>613</v>
      </c>
      <c r="B40" s="71">
        <f>SUM(B26:B39)</f>
        <v>207</v>
      </c>
      <c r="C40" s="40">
        <f>B40/21983</f>
        <v>9.4163671928308244E-3</v>
      </c>
      <c r="D40" s="71">
        <f>SUM(D26:D39)</f>
        <v>185</v>
      </c>
      <c r="E40" s="41">
        <f>D40/25321</f>
        <v>7.3061885391572214E-3</v>
      </c>
      <c r="F40" s="77">
        <f>SUM(F26:F39)</f>
        <v>862</v>
      </c>
      <c r="G40" s="42">
        <f>F40/115003</f>
        <v>7.4954566402615583E-3</v>
      </c>
      <c r="H40" s="71">
        <f>SUM(H26:H39)</f>
        <v>733</v>
      </c>
      <c r="I40" s="41">
        <f>H40/122849</f>
        <v>5.9666745354052539E-3</v>
      </c>
      <c r="J40" s="37">
        <f>IF(D40=0, "-", IF((B40-D40)/D40&lt;10, (B40-D40)/D40, "&gt;999%"))</f>
        <v>0.11891891891891893</v>
      </c>
      <c r="K40" s="38">
        <f>IF(H40=0, "-", IF((F40-H40)/H40&lt;10, (F40-H40)/H40, "&gt;999%"))</f>
        <v>0.17598908594815826</v>
      </c>
    </row>
    <row r="41" spans="1:11" x14ac:dyDescent="0.2">
      <c r="B41" s="83"/>
      <c r="D41" s="83"/>
      <c r="F41" s="83"/>
      <c r="H41" s="83"/>
    </row>
    <row r="42" spans="1:11" x14ac:dyDescent="0.2">
      <c r="A42" s="163" t="s">
        <v>135</v>
      </c>
      <c r="B42" s="61" t="s">
        <v>12</v>
      </c>
      <c r="C42" s="62" t="s">
        <v>13</v>
      </c>
      <c r="D42" s="61" t="s">
        <v>12</v>
      </c>
      <c r="E42" s="63" t="s">
        <v>13</v>
      </c>
      <c r="F42" s="62" t="s">
        <v>12</v>
      </c>
      <c r="G42" s="62" t="s">
        <v>13</v>
      </c>
      <c r="H42" s="61" t="s">
        <v>12</v>
      </c>
      <c r="I42" s="63" t="s">
        <v>13</v>
      </c>
      <c r="J42" s="61"/>
      <c r="K42" s="63"/>
    </row>
    <row r="43" spans="1:11" x14ac:dyDescent="0.2">
      <c r="A43" s="7" t="s">
        <v>547</v>
      </c>
      <c r="B43" s="65">
        <v>20</v>
      </c>
      <c r="C43" s="34">
        <f>IF(B61=0, "-", B43/B61)</f>
        <v>4.8543689320388349E-2</v>
      </c>
      <c r="D43" s="65">
        <v>18</v>
      </c>
      <c r="E43" s="9">
        <f>IF(D61=0, "-", D43/D61)</f>
        <v>5.2173913043478258E-2</v>
      </c>
      <c r="F43" s="81">
        <v>77</v>
      </c>
      <c r="G43" s="34">
        <f>IF(F61=0, "-", F43/F61)</f>
        <v>4.770755885997522E-2</v>
      </c>
      <c r="H43" s="65">
        <v>50</v>
      </c>
      <c r="I43" s="9">
        <f>IF(H61=0, "-", H43/H61)</f>
        <v>3.875968992248062E-2</v>
      </c>
      <c r="J43" s="8">
        <f t="shared" ref="J43:J59" si="4">IF(D43=0, "-", IF((B43-D43)/D43&lt;10, (B43-D43)/D43, "&gt;999%"))</f>
        <v>0.1111111111111111</v>
      </c>
      <c r="K43" s="9">
        <f t="shared" ref="K43:K59" si="5">IF(H43=0, "-", IF((F43-H43)/H43&lt;10, (F43-H43)/H43, "&gt;999%"))</f>
        <v>0.54</v>
      </c>
    </row>
    <row r="44" spans="1:11" x14ac:dyDescent="0.2">
      <c r="A44" s="7" t="s">
        <v>548</v>
      </c>
      <c r="B44" s="65">
        <v>1</v>
      </c>
      <c r="C44" s="34">
        <f>IF(B61=0, "-", B44/B61)</f>
        <v>2.4271844660194173E-3</v>
      </c>
      <c r="D44" s="65">
        <v>0</v>
      </c>
      <c r="E44" s="9">
        <f>IF(D61=0, "-", D44/D61)</f>
        <v>0</v>
      </c>
      <c r="F44" s="81">
        <v>4</v>
      </c>
      <c r="G44" s="34">
        <f>IF(F61=0, "-", F44/F61)</f>
        <v>2.4783147459727386E-3</v>
      </c>
      <c r="H44" s="65">
        <v>3</v>
      </c>
      <c r="I44" s="9">
        <f>IF(H61=0, "-", H44/H61)</f>
        <v>2.3255813953488372E-3</v>
      </c>
      <c r="J44" s="8" t="str">
        <f t="shared" si="4"/>
        <v>-</v>
      </c>
      <c r="K44" s="9">
        <f t="shared" si="5"/>
        <v>0.33333333333333331</v>
      </c>
    </row>
    <row r="45" spans="1:11" x14ac:dyDescent="0.2">
      <c r="A45" s="7" t="s">
        <v>549</v>
      </c>
      <c r="B45" s="65">
        <v>5</v>
      </c>
      <c r="C45" s="34">
        <f>IF(B61=0, "-", B45/B61)</f>
        <v>1.2135922330097087E-2</v>
      </c>
      <c r="D45" s="65">
        <v>4</v>
      </c>
      <c r="E45" s="9">
        <f>IF(D61=0, "-", D45/D61)</f>
        <v>1.1594202898550725E-2</v>
      </c>
      <c r="F45" s="81">
        <v>29</v>
      </c>
      <c r="G45" s="34">
        <f>IF(F61=0, "-", F45/F61)</f>
        <v>1.7967781908302356E-2</v>
      </c>
      <c r="H45" s="65">
        <v>34</v>
      </c>
      <c r="I45" s="9">
        <f>IF(H61=0, "-", H45/H61)</f>
        <v>2.6356589147286821E-2</v>
      </c>
      <c r="J45" s="8">
        <f t="shared" si="4"/>
        <v>0.25</v>
      </c>
      <c r="K45" s="9">
        <f t="shared" si="5"/>
        <v>-0.14705882352941177</v>
      </c>
    </row>
    <row r="46" spans="1:11" x14ac:dyDescent="0.2">
      <c r="A46" s="7" t="s">
        <v>550</v>
      </c>
      <c r="B46" s="65">
        <v>20</v>
      </c>
      <c r="C46" s="34">
        <f>IF(B61=0, "-", B46/B61)</f>
        <v>4.8543689320388349E-2</v>
      </c>
      <c r="D46" s="65">
        <v>16</v>
      </c>
      <c r="E46" s="9">
        <f>IF(D61=0, "-", D46/D61)</f>
        <v>4.6376811594202899E-2</v>
      </c>
      <c r="F46" s="81">
        <v>80</v>
      </c>
      <c r="G46" s="34">
        <f>IF(F61=0, "-", F46/F61)</f>
        <v>4.9566294919454773E-2</v>
      </c>
      <c r="H46" s="65">
        <v>56</v>
      </c>
      <c r="I46" s="9">
        <f>IF(H61=0, "-", H46/H61)</f>
        <v>4.3410852713178294E-2</v>
      </c>
      <c r="J46" s="8">
        <f t="shared" si="4"/>
        <v>0.25</v>
      </c>
      <c r="K46" s="9">
        <f t="shared" si="5"/>
        <v>0.42857142857142855</v>
      </c>
    </row>
    <row r="47" spans="1:11" x14ac:dyDescent="0.2">
      <c r="A47" s="7" t="s">
        <v>551</v>
      </c>
      <c r="B47" s="65">
        <v>30</v>
      </c>
      <c r="C47" s="34">
        <f>IF(B61=0, "-", B47/B61)</f>
        <v>7.281553398058252E-2</v>
      </c>
      <c r="D47" s="65">
        <v>30</v>
      </c>
      <c r="E47" s="9">
        <f>IF(D61=0, "-", D47/D61)</f>
        <v>8.6956521739130432E-2</v>
      </c>
      <c r="F47" s="81">
        <v>89</v>
      </c>
      <c r="G47" s="34">
        <f>IF(F61=0, "-", F47/F61)</f>
        <v>5.5142503097893432E-2</v>
      </c>
      <c r="H47" s="65">
        <v>86</v>
      </c>
      <c r="I47" s="9">
        <f>IF(H61=0, "-", H47/H61)</f>
        <v>6.6666666666666666E-2</v>
      </c>
      <c r="J47" s="8">
        <f t="shared" si="4"/>
        <v>0</v>
      </c>
      <c r="K47" s="9">
        <f t="shared" si="5"/>
        <v>3.4883720930232558E-2</v>
      </c>
    </row>
    <row r="48" spans="1:11" x14ac:dyDescent="0.2">
      <c r="A48" s="7" t="s">
        <v>552</v>
      </c>
      <c r="B48" s="65">
        <v>0</v>
      </c>
      <c r="C48" s="34">
        <f>IF(B61=0, "-", B48/B61)</f>
        <v>0</v>
      </c>
      <c r="D48" s="65">
        <v>0</v>
      </c>
      <c r="E48" s="9">
        <f>IF(D61=0, "-", D48/D61)</f>
        <v>0</v>
      </c>
      <c r="F48" s="81">
        <v>1</v>
      </c>
      <c r="G48" s="34">
        <f>IF(F61=0, "-", F48/F61)</f>
        <v>6.1957868649318464E-4</v>
      </c>
      <c r="H48" s="65">
        <v>0</v>
      </c>
      <c r="I48" s="9">
        <f>IF(H61=0, "-", H48/H61)</f>
        <v>0</v>
      </c>
      <c r="J48" s="8" t="str">
        <f t="shared" si="4"/>
        <v>-</v>
      </c>
      <c r="K48" s="9" t="str">
        <f t="shared" si="5"/>
        <v>-</v>
      </c>
    </row>
    <row r="49" spans="1:11" x14ac:dyDescent="0.2">
      <c r="A49" s="7" t="s">
        <v>54</v>
      </c>
      <c r="B49" s="65">
        <v>0</v>
      </c>
      <c r="C49" s="34">
        <f>IF(B61=0, "-", B49/B61)</f>
        <v>0</v>
      </c>
      <c r="D49" s="65">
        <v>2</v>
      </c>
      <c r="E49" s="9">
        <f>IF(D61=0, "-", D49/D61)</f>
        <v>5.7971014492753624E-3</v>
      </c>
      <c r="F49" s="81">
        <v>0</v>
      </c>
      <c r="G49" s="34">
        <f>IF(F61=0, "-", F49/F61)</f>
        <v>0</v>
      </c>
      <c r="H49" s="65">
        <v>3</v>
      </c>
      <c r="I49" s="9">
        <f>IF(H61=0, "-", H49/H61)</f>
        <v>2.3255813953488372E-3</v>
      </c>
      <c r="J49" s="8">
        <f t="shared" si="4"/>
        <v>-1</v>
      </c>
      <c r="K49" s="9">
        <f t="shared" si="5"/>
        <v>-1</v>
      </c>
    </row>
    <row r="50" spans="1:11" x14ac:dyDescent="0.2">
      <c r="A50" s="7" t="s">
        <v>553</v>
      </c>
      <c r="B50" s="65">
        <v>69</v>
      </c>
      <c r="C50" s="34">
        <f>IF(B61=0, "-", B50/B61)</f>
        <v>0.16747572815533981</v>
      </c>
      <c r="D50" s="65">
        <v>37</v>
      </c>
      <c r="E50" s="9">
        <f>IF(D61=0, "-", D50/D61)</f>
        <v>0.1072463768115942</v>
      </c>
      <c r="F50" s="81">
        <v>268</v>
      </c>
      <c r="G50" s="34">
        <f>IF(F61=0, "-", F50/F61)</f>
        <v>0.16604708798017348</v>
      </c>
      <c r="H50" s="65">
        <v>174</v>
      </c>
      <c r="I50" s="9">
        <f>IF(H61=0, "-", H50/H61)</f>
        <v>0.13488372093023257</v>
      </c>
      <c r="J50" s="8">
        <f t="shared" si="4"/>
        <v>0.86486486486486491</v>
      </c>
      <c r="K50" s="9">
        <f t="shared" si="5"/>
        <v>0.54022988505747127</v>
      </c>
    </row>
    <row r="51" spans="1:11" x14ac:dyDescent="0.2">
      <c r="A51" s="7" t="s">
        <v>554</v>
      </c>
      <c r="B51" s="65">
        <v>12</v>
      </c>
      <c r="C51" s="34">
        <f>IF(B61=0, "-", B51/B61)</f>
        <v>2.9126213592233011E-2</v>
      </c>
      <c r="D51" s="65">
        <v>10</v>
      </c>
      <c r="E51" s="9">
        <f>IF(D61=0, "-", D51/D61)</f>
        <v>2.8985507246376812E-2</v>
      </c>
      <c r="F51" s="81">
        <v>37</v>
      </c>
      <c r="G51" s="34">
        <f>IF(F61=0, "-", F51/F61)</f>
        <v>2.292441140024783E-2</v>
      </c>
      <c r="H51" s="65">
        <v>38</v>
      </c>
      <c r="I51" s="9">
        <f>IF(H61=0, "-", H51/H61)</f>
        <v>2.9457364341085271E-2</v>
      </c>
      <c r="J51" s="8">
        <f t="shared" si="4"/>
        <v>0.2</v>
      </c>
      <c r="K51" s="9">
        <f t="shared" si="5"/>
        <v>-2.6315789473684209E-2</v>
      </c>
    </row>
    <row r="52" spans="1:11" x14ac:dyDescent="0.2">
      <c r="A52" s="7" t="s">
        <v>61</v>
      </c>
      <c r="B52" s="65">
        <v>80</v>
      </c>
      <c r="C52" s="34">
        <f>IF(B61=0, "-", B52/B61)</f>
        <v>0.1941747572815534</v>
      </c>
      <c r="D52" s="65">
        <v>76</v>
      </c>
      <c r="E52" s="9">
        <f>IF(D61=0, "-", D52/D61)</f>
        <v>0.22028985507246376</v>
      </c>
      <c r="F52" s="81">
        <v>334</v>
      </c>
      <c r="G52" s="34">
        <f>IF(F61=0, "-", F52/F61)</f>
        <v>0.20693928128872366</v>
      </c>
      <c r="H52" s="65">
        <v>283</v>
      </c>
      <c r="I52" s="9">
        <f>IF(H61=0, "-", H52/H61)</f>
        <v>0.2193798449612403</v>
      </c>
      <c r="J52" s="8">
        <f t="shared" si="4"/>
        <v>5.2631578947368418E-2</v>
      </c>
      <c r="K52" s="9">
        <f t="shared" si="5"/>
        <v>0.18021201413427562</v>
      </c>
    </row>
    <row r="53" spans="1:11" x14ac:dyDescent="0.2">
      <c r="A53" s="7" t="s">
        <v>555</v>
      </c>
      <c r="B53" s="65">
        <v>32</v>
      </c>
      <c r="C53" s="34">
        <f>IF(B61=0, "-", B53/B61)</f>
        <v>7.7669902912621352E-2</v>
      </c>
      <c r="D53" s="65">
        <v>17</v>
      </c>
      <c r="E53" s="9">
        <f>IF(D61=0, "-", D53/D61)</f>
        <v>4.9275362318840582E-2</v>
      </c>
      <c r="F53" s="81">
        <v>106</v>
      </c>
      <c r="G53" s="34">
        <f>IF(F61=0, "-", F53/F61)</f>
        <v>6.5675340768277565E-2</v>
      </c>
      <c r="H53" s="65">
        <v>62</v>
      </c>
      <c r="I53" s="9">
        <f>IF(H61=0, "-", H53/H61)</f>
        <v>4.8062015503875968E-2</v>
      </c>
      <c r="J53" s="8">
        <f t="shared" si="4"/>
        <v>0.88235294117647056</v>
      </c>
      <c r="K53" s="9">
        <f t="shared" si="5"/>
        <v>0.70967741935483875</v>
      </c>
    </row>
    <row r="54" spans="1:11" x14ac:dyDescent="0.2">
      <c r="A54" s="7" t="s">
        <v>556</v>
      </c>
      <c r="B54" s="65">
        <v>10</v>
      </c>
      <c r="C54" s="34">
        <f>IF(B61=0, "-", B54/B61)</f>
        <v>2.4271844660194174E-2</v>
      </c>
      <c r="D54" s="65">
        <v>8</v>
      </c>
      <c r="E54" s="9">
        <f>IF(D61=0, "-", D54/D61)</f>
        <v>2.318840579710145E-2</v>
      </c>
      <c r="F54" s="81">
        <v>44</v>
      </c>
      <c r="G54" s="34">
        <f>IF(F61=0, "-", F54/F61)</f>
        <v>2.7261462205700124E-2</v>
      </c>
      <c r="H54" s="65">
        <v>20</v>
      </c>
      <c r="I54" s="9">
        <f>IF(H61=0, "-", H54/H61)</f>
        <v>1.5503875968992248E-2</v>
      </c>
      <c r="J54" s="8">
        <f t="shared" si="4"/>
        <v>0.25</v>
      </c>
      <c r="K54" s="9">
        <f t="shared" si="5"/>
        <v>1.2</v>
      </c>
    </row>
    <row r="55" spans="1:11" x14ac:dyDescent="0.2">
      <c r="A55" s="7" t="s">
        <v>557</v>
      </c>
      <c r="B55" s="65">
        <v>17</v>
      </c>
      <c r="C55" s="34">
        <f>IF(B61=0, "-", B55/B61)</f>
        <v>4.12621359223301E-2</v>
      </c>
      <c r="D55" s="65">
        <v>37</v>
      </c>
      <c r="E55" s="9">
        <f>IF(D61=0, "-", D55/D61)</f>
        <v>0.1072463768115942</v>
      </c>
      <c r="F55" s="81">
        <v>105</v>
      </c>
      <c r="G55" s="34">
        <f>IF(F61=0, "-", F55/F61)</f>
        <v>6.5055762081784388E-2</v>
      </c>
      <c r="H55" s="65">
        <v>117</v>
      </c>
      <c r="I55" s="9">
        <f>IF(H61=0, "-", H55/H61)</f>
        <v>9.0697674418604657E-2</v>
      </c>
      <c r="J55" s="8">
        <f t="shared" si="4"/>
        <v>-0.54054054054054057</v>
      </c>
      <c r="K55" s="9">
        <f t="shared" si="5"/>
        <v>-0.10256410256410256</v>
      </c>
    </row>
    <row r="56" spans="1:11" x14ac:dyDescent="0.2">
      <c r="A56" s="7" t="s">
        <v>558</v>
      </c>
      <c r="B56" s="65">
        <v>14</v>
      </c>
      <c r="C56" s="34">
        <f>IF(B61=0, "-", B56/B61)</f>
        <v>3.3980582524271843E-2</v>
      </c>
      <c r="D56" s="65">
        <v>24</v>
      </c>
      <c r="E56" s="9">
        <f>IF(D61=0, "-", D56/D61)</f>
        <v>6.9565217391304349E-2</v>
      </c>
      <c r="F56" s="81">
        <v>53</v>
      </c>
      <c r="G56" s="34">
        <f>IF(F61=0, "-", F56/F61)</f>
        <v>3.2837670384138783E-2</v>
      </c>
      <c r="H56" s="65">
        <v>104</v>
      </c>
      <c r="I56" s="9">
        <f>IF(H61=0, "-", H56/H61)</f>
        <v>8.0620155038759689E-2</v>
      </c>
      <c r="J56" s="8">
        <f t="shared" si="4"/>
        <v>-0.41666666666666669</v>
      </c>
      <c r="K56" s="9">
        <f t="shared" si="5"/>
        <v>-0.49038461538461536</v>
      </c>
    </row>
    <row r="57" spans="1:11" x14ac:dyDescent="0.2">
      <c r="A57" s="7" t="s">
        <v>559</v>
      </c>
      <c r="B57" s="65">
        <v>30</v>
      </c>
      <c r="C57" s="34">
        <f>IF(B61=0, "-", B57/B61)</f>
        <v>7.281553398058252E-2</v>
      </c>
      <c r="D57" s="65">
        <v>22</v>
      </c>
      <c r="E57" s="9">
        <f>IF(D61=0, "-", D57/D61)</f>
        <v>6.3768115942028983E-2</v>
      </c>
      <c r="F57" s="81">
        <v>105</v>
      </c>
      <c r="G57" s="34">
        <f>IF(F61=0, "-", F57/F61)</f>
        <v>6.5055762081784388E-2</v>
      </c>
      <c r="H57" s="65">
        <v>56</v>
      </c>
      <c r="I57" s="9">
        <f>IF(H61=0, "-", H57/H61)</f>
        <v>4.3410852713178294E-2</v>
      </c>
      <c r="J57" s="8">
        <f t="shared" si="4"/>
        <v>0.36363636363636365</v>
      </c>
      <c r="K57" s="9">
        <f t="shared" si="5"/>
        <v>0.875</v>
      </c>
    </row>
    <row r="58" spans="1:11" x14ac:dyDescent="0.2">
      <c r="A58" s="7" t="s">
        <v>560</v>
      </c>
      <c r="B58" s="65">
        <v>57</v>
      </c>
      <c r="C58" s="34">
        <f>IF(B61=0, "-", B58/B61)</f>
        <v>0.13834951456310679</v>
      </c>
      <c r="D58" s="65">
        <v>25</v>
      </c>
      <c r="E58" s="9">
        <f>IF(D61=0, "-", D58/D61)</f>
        <v>7.2463768115942032E-2</v>
      </c>
      <c r="F58" s="81">
        <v>220</v>
      </c>
      <c r="G58" s="34">
        <f>IF(F61=0, "-", F58/F61)</f>
        <v>0.13630731102850063</v>
      </c>
      <c r="H58" s="65">
        <v>138</v>
      </c>
      <c r="I58" s="9">
        <f>IF(H61=0, "-", H58/H61)</f>
        <v>0.10697674418604651</v>
      </c>
      <c r="J58" s="8">
        <f t="shared" si="4"/>
        <v>1.28</v>
      </c>
      <c r="K58" s="9">
        <f t="shared" si="5"/>
        <v>0.59420289855072461</v>
      </c>
    </row>
    <row r="59" spans="1:11" x14ac:dyDescent="0.2">
      <c r="A59" s="7" t="s">
        <v>561</v>
      </c>
      <c r="B59" s="65">
        <v>15</v>
      </c>
      <c r="C59" s="34">
        <f>IF(B61=0, "-", B59/B61)</f>
        <v>3.640776699029126E-2</v>
      </c>
      <c r="D59" s="65">
        <v>19</v>
      </c>
      <c r="E59" s="9">
        <f>IF(D61=0, "-", D59/D61)</f>
        <v>5.5072463768115941E-2</v>
      </c>
      <c r="F59" s="81">
        <v>62</v>
      </c>
      <c r="G59" s="34">
        <f>IF(F61=0, "-", F59/F61)</f>
        <v>3.8413878562577448E-2</v>
      </c>
      <c r="H59" s="65">
        <v>66</v>
      </c>
      <c r="I59" s="9">
        <f>IF(H61=0, "-", H59/H61)</f>
        <v>5.1162790697674418E-2</v>
      </c>
      <c r="J59" s="8">
        <f t="shared" si="4"/>
        <v>-0.21052631578947367</v>
      </c>
      <c r="K59" s="9">
        <f t="shared" si="5"/>
        <v>-6.0606060606060608E-2</v>
      </c>
    </row>
    <row r="60" spans="1:11" x14ac:dyDescent="0.2">
      <c r="A60" s="2"/>
      <c r="B60" s="68"/>
      <c r="C60" s="33"/>
      <c r="D60" s="68"/>
      <c r="E60" s="6"/>
      <c r="F60" s="82"/>
      <c r="G60" s="33"/>
      <c r="H60" s="68"/>
      <c r="I60" s="6"/>
      <c r="J60" s="5"/>
      <c r="K60" s="6"/>
    </row>
    <row r="61" spans="1:11" s="43" customFormat="1" x14ac:dyDescent="0.2">
      <c r="A61" s="162" t="s">
        <v>612</v>
      </c>
      <c r="B61" s="71">
        <f>SUM(B43:B60)</f>
        <v>412</v>
      </c>
      <c r="C61" s="40">
        <f>B61/21983</f>
        <v>1.8741754992494201E-2</v>
      </c>
      <c r="D61" s="71">
        <f>SUM(D43:D60)</f>
        <v>345</v>
      </c>
      <c r="E61" s="41">
        <f>D61/25321</f>
        <v>1.3625054302752656E-2</v>
      </c>
      <c r="F61" s="77">
        <f>SUM(F43:F60)</f>
        <v>1614</v>
      </c>
      <c r="G61" s="42">
        <f>F61/115003</f>
        <v>1.4034416493482778E-2</v>
      </c>
      <c r="H61" s="71">
        <f>SUM(H43:H60)</f>
        <v>1290</v>
      </c>
      <c r="I61" s="41">
        <f>H61/122849</f>
        <v>1.0500695976361224E-2</v>
      </c>
      <c r="J61" s="37">
        <f>IF(D61=0, "-", IF((B61-D61)/D61&lt;10, (B61-D61)/D61, "&gt;999%"))</f>
        <v>0.19420289855072465</v>
      </c>
      <c r="K61" s="38">
        <f>IF(H61=0, "-", IF((F61-H61)/H61&lt;10, (F61-H61)/H61, "&gt;999%"))</f>
        <v>0.25116279069767444</v>
      </c>
    </row>
    <row r="62" spans="1:11" x14ac:dyDescent="0.2">
      <c r="B62" s="83"/>
      <c r="D62" s="83"/>
      <c r="F62" s="83"/>
      <c r="H62" s="83"/>
    </row>
    <row r="63" spans="1:11" x14ac:dyDescent="0.2">
      <c r="A63" s="27" t="s">
        <v>611</v>
      </c>
      <c r="B63" s="71">
        <v>1193</v>
      </c>
      <c r="C63" s="40">
        <f>B63/21983</f>
        <v>5.4269208024382475E-2</v>
      </c>
      <c r="D63" s="71">
        <v>1225</v>
      </c>
      <c r="E63" s="41">
        <f>D63/25321</f>
        <v>4.8378816002527546E-2</v>
      </c>
      <c r="F63" s="77">
        <v>5073</v>
      </c>
      <c r="G63" s="42">
        <f>F63/115003</f>
        <v>4.4111892733233043E-2</v>
      </c>
      <c r="H63" s="71">
        <v>4569</v>
      </c>
      <c r="I63" s="41">
        <f>H63/122849</f>
        <v>3.7191999934879406E-2</v>
      </c>
      <c r="J63" s="37">
        <f>IF(D63=0, "-", IF((B63-D63)/D63&lt;10, (B63-D63)/D63, "&gt;999%"))</f>
        <v>-2.6122448979591838E-2</v>
      </c>
      <c r="K63" s="38">
        <f>IF(H63=0, "-", IF((F63-H63)/H63&lt;10, (F63-H63)/H63, "&gt;999%"))</f>
        <v>0.1103086014445174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618</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20</v>
      </c>
      <c r="C7" s="39">
        <f>IF(B33=0, "-", B7/B33)</f>
        <v>1.6764459346186086E-2</v>
      </c>
      <c r="D7" s="65">
        <v>18</v>
      </c>
      <c r="E7" s="21">
        <f>IF(D33=0, "-", D7/D33)</f>
        <v>1.4693877551020407E-2</v>
      </c>
      <c r="F7" s="81">
        <v>78</v>
      </c>
      <c r="G7" s="39">
        <f>IF(F33=0, "-", F7/F33)</f>
        <v>1.537551744529864E-2</v>
      </c>
      <c r="H7" s="65">
        <v>51</v>
      </c>
      <c r="I7" s="21">
        <f>IF(H33=0, "-", H7/H33)</f>
        <v>1.1162179908076166E-2</v>
      </c>
      <c r="J7" s="20">
        <f t="shared" ref="J7:J31" si="0">IF(D7=0, "-", IF((B7-D7)/D7&lt;10, (B7-D7)/D7, "&gt;999%"))</f>
        <v>0.1111111111111111</v>
      </c>
      <c r="K7" s="21">
        <f t="shared" ref="K7:K31" si="1">IF(H7=0, "-", IF((F7-H7)/H7&lt;10, (F7-H7)/H7, "&gt;999%"))</f>
        <v>0.52941176470588236</v>
      </c>
    </row>
    <row r="8" spans="1:11" x14ac:dyDescent="0.2">
      <c r="A8" s="7" t="s">
        <v>41</v>
      </c>
      <c r="B8" s="65">
        <v>1</v>
      </c>
      <c r="C8" s="39">
        <f>IF(B33=0, "-", B8/B33)</f>
        <v>8.3822296730930428E-4</v>
      </c>
      <c r="D8" s="65">
        <v>0</v>
      </c>
      <c r="E8" s="21">
        <f>IF(D33=0, "-", D8/D33)</f>
        <v>0</v>
      </c>
      <c r="F8" s="81">
        <v>4</v>
      </c>
      <c r="G8" s="39">
        <f>IF(F33=0, "-", F8/F33)</f>
        <v>7.8848807411787899E-4</v>
      </c>
      <c r="H8" s="65">
        <v>3</v>
      </c>
      <c r="I8" s="21">
        <f>IF(H33=0, "-", H8/H33)</f>
        <v>6.5659881812212733E-4</v>
      </c>
      <c r="J8" s="20" t="str">
        <f t="shared" si="0"/>
        <v>-</v>
      </c>
      <c r="K8" s="21">
        <f t="shared" si="1"/>
        <v>0.33333333333333331</v>
      </c>
    </row>
    <row r="9" spans="1:11" x14ac:dyDescent="0.2">
      <c r="A9" s="7" t="s">
        <v>44</v>
      </c>
      <c r="B9" s="65">
        <v>8</v>
      </c>
      <c r="C9" s="39">
        <f>IF(B33=0, "-", B9/B33)</f>
        <v>6.7057837384744343E-3</v>
      </c>
      <c r="D9" s="65">
        <v>6</v>
      </c>
      <c r="E9" s="21">
        <f>IF(D33=0, "-", D9/D33)</f>
        <v>4.8979591836734691E-3</v>
      </c>
      <c r="F9" s="81">
        <v>64</v>
      </c>
      <c r="G9" s="39">
        <f>IF(F33=0, "-", F9/F33)</f>
        <v>1.2615809185886064E-2</v>
      </c>
      <c r="H9" s="65">
        <v>108</v>
      </c>
      <c r="I9" s="21">
        <f>IF(H33=0, "-", H9/H33)</f>
        <v>2.3637557452396585E-2</v>
      </c>
      <c r="J9" s="20">
        <f t="shared" si="0"/>
        <v>0.33333333333333331</v>
      </c>
      <c r="K9" s="21">
        <f t="shared" si="1"/>
        <v>-0.40740740740740738</v>
      </c>
    </row>
    <row r="10" spans="1:11" x14ac:dyDescent="0.2">
      <c r="A10" s="7" t="s">
        <v>45</v>
      </c>
      <c r="B10" s="65">
        <v>4</v>
      </c>
      <c r="C10" s="39">
        <f>IF(B33=0, "-", B10/B33)</f>
        <v>3.3528918692372171E-3</v>
      </c>
      <c r="D10" s="65">
        <v>20</v>
      </c>
      <c r="E10" s="21">
        <f>IF(D33=0, "-", D10/D33)</f>
        <v>1.6326530612244899E-2</v>
      </c>
      <c r="F10" s="81">
        <v>36</v>
      </c>
      <c r="G10" s="39">
        <f>IF(F33=0, "-", F10/F33)</f>
        <v>7.0963926670609108E-3</v>
      </c>
      <c r="H10" s="65">
        <v>106</v>
      </c>
      <c r="I10" s="21">
        <f>IF(H33=0, "-", H10/H33)</f>
        <v>2.3199824906981834E-2</v>
      </c>
      <c r="J10" s="20">
        <f t="shared" si="0"/>
        <v>-0.8</v>
      </c>
      <c r="K10" s="21">
        <f t="shared" si="1"/>
        <v>-0.660377358490566</v>
      </c>
    </row>
    <row r="11" spans="1:11" x14ac:dyDescent="0.2">
      <c r="A11" s="7" t="s">
        <v>46</v>
      </c>
      <c r="B11" s="65">
        <v>5</v>
      </c>
      <c r="C11" s="39">
        <f>IF(B33=0, "-", B11/B33)</f>
        <v>4.1911148365465214E-3</v>
      </c>
      <c r="D11" s="65">
        <v>4</v>
      </c>
      <c r="E11" s="21">
        <f>IF(D33=0, "-", D11/D33)</f>
        <v>3.2653061224489797E-3</v>
      </c>
      <c r="F11" s="81">
        <v>29</v>
      </c>
      <c r="G11" s="39">
        <f>IF(F33=0, "-", F11/F33)</f>
        <v>5.7165385373546228E-3</v>
      </c>
      <c r="H11" s="65">
        <v>34</v>
      </c>
      <c r="I11" s="21">
        <f>IF(H33=0, "-", H11/H33)</f>
        <v>7.4414532720507767E-3</v>
      </c>
      <c r="J11" s="20">
        <f t="shared" si="0"/>
        <v>0.25</v>
      </c>
      <c r="K11" s="21">
        <f t="shared" si="1"/>
        <v>-0.14705882352941177</v>
      </c>
    </row>
    <row r="12" spans="1:11" x14ac:dyDescent="0.2">
      <c r="A12" s="7" t="s">
        <v>47</v>
      </c>
      <c r="B12" s="65">
        <v>118</v>
      </c>
      <c r="C12" s="39">
        <f>IF(B33=0, "-", B12/B33)</f>
        <v>9.8910310142497904E-2</v>
      </c>
      <c r="D12" s="65">
        <v>128</v>
      </c>
      <c r="E12" s="21">
        <f>IF(D33=0, "-", D12/D33)</f>
        <v>0.10448979591836735</v>
      </c>
      <c r="F12" s="81">
        <v>547</v>
      </c>
      <c r="G12" s="39">
        <f>IF(F33=0, "-", F12/F33)</f>
        <v>0.10782574413561995</v>
      </c>
      <c r="H12" s="65">
        <v>538</v>
      </c>
      <c r="I12" s="21">
        <f>IF(H33=0, "-", H12/H33)</f>
        <v>0.11775005471656817</v>
      </c>
      <c r="J12" s="20">
        <f t="shared" si="0"/>
        <v>-7.8125E-2</v>
      </c>
      <c r="K12" s="21">
        <f t="shared" si="1"/>
        <v>1.6728624535315983E-2</v>
      </c>
    </row>
    <row r="13" spans="1:11" x14ac:dyDescent="0.2">
      <c r="A13" s="7" t="s">
        <v>50</v>
      </c>
      <c r="B13" s="65">
        <v>201</v>
      </c>
      <c r="C13" s="39">
        <f>IF(B33=0, "-", B13/B33)</f>
        <v>0.16848281642917015</v>
      </c>
      <c r="D13" s="65">
        <v>213</v>
      </c>
      <c r="E13" s="21">
        <f>IF(D33=0, "-", D13/D33)</f>
        <v>0.17387755102040817</v>
      </c>
      <c r="F13" s="81">
        <v>741</v>
      </c>
      <c r="G13" s="39">
        <f>IF(F33=0, "-", F13/F33)</f>
        <v>0.14606741573033707</v>
      </c>
      <c r="H13" s="65">
        <v>715</v>
      </c>
      <c r="I13" s="21">
        <f>IF(H33=0, "-", H13/H33)</f>
        <v>0.15648938498577369</v>
      </c>
      <c r="J13" s="20">
        <f t="shared" si="0"/>
        <v>-5.6338028169014086E-2</v>
      </c>
      <c r="K13" s="21">
        <f t="shared" si="1"/>
        <v>3.6363636363636362E-2</v>
      </c>
    </row>
    <row r="14" spans="1:11" x14ac:dyDescent="0.2">
      <c r="A14" s="7" t="s">
        <v>53</v>
      </c>
      <c r="B14" s="65">
        <v>16</v>
      </c>
      <c r="C14" s="39">
        <f>IF(B33=0, "-", B14/B33)</f>
        <v>1.3411567476948869E-2</v>
      </c>
      <c r="D14" s="65">
        <v>10</v>
      </c>
      <c r="E14" s="21">
        <f>IF(D33=0, "-", D14/D33)</f>
        <v>8.1632653061224497E-3</v>
      </c>
      <c r="F14" s="81">
        <v>39</v>
      </c>
      <c r="G14" s="39">
        <f>IF(F33=0, "-", F14/F33)</f>
        <v>7.68775872264932E-3</v>
      </c>
      <c r="H14" s="65">
        <v>41</v>
      </c>
      <c r="I14" s="21">
        <f>IF(H33=0, "-", H14/H33)</f>
        <v>8.9735171810024078E-3</v>
      </c>
      <c r="J14" s="20">
        <f t="shared" si="0"/>
        <v>0.6</v>
      </c>
      <c r="K14" s="21">
        <f t="shared" si="1"/>
        <v>-4.878048780487805E-2</v>
      </c>
    </row>
    <row r="15" spans="1:11" x14ac:dyDescent="0.2">
      <c r="A15" s="7" t="s">
        <v>54</v>
      </c>
      <c r="B15" s="65">
        <v>0</v>
      </c>
      <c r="C15" s="39">
        <f>IF(B33=0, "-", B15/B33)</f>
        <v>0</v>
      </c>
      <c r="D15" s="65">
        <v>2</v>
      </c>
      <c r="E15" s="21">
        <f>IF(D33=0, "-", D15/D33)</f>
        <v>1.6326530612244899E-3</v>
      </c>
      <c r="F15" s="81">
        <v>0</v>
      </c>
      <c r="G15" s="39">
        <f>IF(F33=0, "-", F15/F33)</f>
        <v>0</v>
      </c>
      <c r="H15" s="65">
        <v>3</v>
      </c>
      <c r="I15" s="21">
        <f>IF(H33=0, "-", H15/H33)</f>
        <v>6.5659881812212733E-4</v>
      </c>
      <c r="J15" s="20">
        <f t="shared" si="0"/>
        <v>-1</v>
      </c>
      <c r="K15" s="21">
        <f t="shared" si="1"/>
        <v>-1</v>
      </c>
    </row>
    <row r="16" spans="1:11" x14ac:dyDescent="0.2">
      <c r="A16" s="7" t="s">
        <v>55</v>
      </c>
      <c r="B16" s="65">
        <v>358</v>
      </c>
      <c r="C16" s="39">
        <f>IF(B33=0, "-", B16/B33)</f>
        <v>0.30008382229673092</v>
      </c>
      <c r="D16" s="65">
        <v>282</v>
      </c>
      <c r="E16" s="21">
        <f>IF(D33=0, "-", D16/D33)</f>
        <v>0.23020408163265307</v>
      </c>
      <c r="F16" s="81">
        <v>1440</v>
      </c>
      <c r="G16" s="39">
        <f>IF(F33=0, "-", F16/F33)</f>
        <v>0.28385570668243643</v>
      </c>
      <c r="H16" s="65">
        <v>1090</v>
      </c>
      <c r="I16" s="21">
        <f>IF(H33=0, "-", H16/H33)</f>
        <v>0.23856423725103962</v>
      </c>
      <c r="J16" s="20">
        <f t="shared" si="0"/>
        <v>0.26950354609929078</v>
      </c>
      <c r="K16" s="21">
        <f t="shared" si="1"/>
        <v>0.32110091743119268</v>
      </c>
    </row>
    <row r="17" spans="1:11" x14ac:dyDescent="0.2">
      <c r="A17" s="7" t="s">
        <v>58</v>
      </c>
      <c r="B17" s="65">
        <v>52</v>
      </c>
      <c r="C17" s="39">
        <f>IF(B33=0, "-", B17/B33)</f>
        <v>4.3587594300083819E-2</v>
      </c>
      <c r="D17" s="65">
        <v>58</v>
      </c>
      <c r="E17" s="21">
        <f>IF(D33=0, "-", D17/D33)</f>
        <v>4.7346938775510203E-2</v>
      </c>
      <c r="F17" s="81">
        <v>179</v>
      </c>
      <c r="G17" s="39">
        <f>IF(F33=0, "-", F17/F33)</f>
        <v>3.5284841316775083E-2</v>
      </c>
      <c r="H17" s="65">
        <v>221</v>
      </c>
      <c r="I17" s="21">
        <f>IF(H33=0, "-", H17/H33)</f>
        <v>4.8369446268330049E-2</v>
      </c>
      <c r="J17" s="20">
        <f t="shared" si="0"/>
        <v>-0.10344827586206896</v>
      </c>
      <c r="K17" s="21">
        <f t="shared" si="1"/>
        <v>-0.19004524886877827</v>
      </c>
    </row>
    <row r="18" spans="1:11" x14ac:dyDescent="0.2">
      <c r="A18" s="7" t="s">
        <v>61</v>
      </c>
      <c r="B18" s="65">
        <v>80</v>
      </c>
      <c r="C18" s="39">
        <f>IF(B33=0, "-", B18/B33)</f>
        <v>6.7057837384744343E-2</v>
      </c>
      <c r="D18" s="65">
        <v>76</v>
      </c>
      <c r="E18" s="21">
        <f>IF(D33=0, "-", D18/D33)</f>
        <v>6.2040816326530614E-2</v>
      </c>
      <c r="F18" s="81">
        <v>334</v>
      </c>
      <c r="G18" s="39">
        <f>IF(F33=0, "-", F18/F33)</f>
        <v>6.5838754188842899E-2</v>
      </c>
      <c r="H18" s="65">
        <v>283</v>
      </c>
      <c r="I18" s="21">
        <f>IF(H33=0, "-", H18/H33)</f>
        <v>6.1939155176187352E-2</v>
      </c>
      <c r="J18" s="20">
        <f t="shared" si="0"/>
        <v>5.2631578947368418E-2</v>
      </c>
      <c r="K18" s="21">
        <f t="shared" si="1"/>
        <v>0.18021201413427562</v>
      </c>
    </row>
    <row r="19" spans="1:11" x14ac:dyDescent="0.2">
      <c r="A19" s="7" t="s">
        <v>65</v>
      </c>
      <c r="B19" s="65">
        <v>42</v>
      </c>
      <c r="C19" s="39">
        <f>IF(B33=0, "-", B19/B33)</f>
        <v>3.5205364626990782E-2</v>
      </c>
      <c r="D19" s="65">
        <v>51</v>
      </c>
      <c r="E19" s="21">
        <f>IF(D33=0, "-", D19/D33)</f>
        <v>4.1632653061224489E-2</v>
      </c>
      <c r="F19" s="81">
        <v>309</v>
      </c>
      <c r="G19" s="39">
        <f>IF(F33=0, "-", F19/F33)</f>
        <v>6.0910703725606148E-2</v>
      </c>
      <c r="H19" s="65">
        <v>160</v>
      </c>
      <c r="I19" s="21">
        <f>IF(H33=0, "-", H19/H33)</f>
        <v>3.5018603633180129E-2</v>
      </c>
      <c r="J19" s="20">
        <f t="shared" si="0"/>
        <v>-0.17647058823529413</v>
      </c>
      <c r="K19" s="21">
        <f t="shared" si="1"/>
        <v>0.93125000000000002</v>
      </c>
    </row>
    <row r="20" spans="1:11" x14ac:dyDescent="0.2">
      <c r="A20" s="7" t="s">
        <v>68</v>
      </c>
      <c r="B20" s="65">
        <v>32</v>
      </c>
      <c r="C20" s="39">
        <f>IF(B33=0, "-", B20/B33)</f>
        <v>2.6823134953897737E-2</v>
      </c>
      <c r="D20" s="65">
        <v>17</v>
      </c>
      <c r="E20" s="21">
        <f>IF(D33=0, "-", D20/D33)</f>
        <v>1.3877551020408163E-2</v>
      </c>
      <c r="F20" s="81">
        <v>106</v>
      </c>
      <c r="G20" s="39">
        <f>IF(F33=0, "-", F20/F33)</f>
        <v>2.0894933964123792E-2</v>
      </c>
      <c r="H20" s="65">
        <v>62</v>
      </c>
      <c r="I20" s="21">
        <f>IF(H33=0, "-", H20/H33)</f>
        <v>1.35697089078573E-2</v>
      </c>
      <c r="J20" s="20">
        <f t="shared" si="0"/>
        <v>0.88235294117647056</v>
      </c>
      <c r="K20" s="21">
        <f t="shared" si="1"/>
        <v>0.70967741935483875</v>
      </c>
    </row>
    <row r="21" spans="1:11" x14ac:dyDescent="0.2">
      <c r="A21" s="7" t="s">
        <v>69</v>
      </c>
      <c r="B21" s="65">
        <v>10</v>
      </c>
      <c r="C21" s="39">
        <f>IF(B33=0, "-", B21/B33)</f>
        <v>8.3822296730930428E-3</v>
      </c>
      <c r="D21" s="65">
        <v>15</v>
      </c>
      <c r="E21" s="21">
        <f>IF(D33=0, "-", D21/D33)</f>
        <v>1.2244897959183673E-2</v>
      </c>
      <c r="F21" s="81">
        <v>44</v>
      </c>
      <c r="G21" s="39">
        <f>IF(F33=0, "-", F21/F33)</f>
        <v>8.6733688152966695E-3</v>
      </c>
      <c r="H21" s="65">
        <v>29</v>
      </c>
      <c r="I21" s="21">
        <f>IF(H33=0, "-", H21/H33)</f>
        <v>6.3471219085138976E-3</v>
      </c>
      <c r="J21" s="20">
        <f t="shared" si="0"/>
        <v>-0.33333333333333331</v>
      </c>
      <c r="K21" s="21">
        <f t="shared" si="1"/>
        <v>0.51724137931034486</v>
      </c>
    </row>
    <row r="22" spans="1:11" x14ac:dyDescent="0.2">
      <c r="A22" s="7" t="s">
        <v>74</v>
      </c>
      <c r="B22" s="65">
        <v>18</v>
      </c>
      <c r="C22" s="39">
        <f>IF(B33=0, "-", B22/B33)</f>
        <v>1.5088013411567477E-2</v>
      </c>
      <c r="D22" s="65">
        <v>37</v>
      </c>
      <c r="E22" s="21">
        <f>IF(D33=0, "-", D22/D33)</f>
        <v>3.0204081632653063E-2</v>
      </c>
      <c r="F22" s="81">
        <v>111</v>
      </c>
      <c r="G22" s="39">
        <f>IF(F33=0, "-", F22/F33)</f>
        <v>2.1880544056771142E-2</v>
      </c>
      <c r="H22" s="65">
        <v>121</v>
      </c>
      <c r="I22" s="21">
        <f>IF(H33=0, "-", H22/H33)</f>
        <v>2.6482818997592472E-2</v>
      </c>
      <c r="J22" s="20">
        <f t="shared" si="0"/>
        <v>-0.51351351351351349</v>
      </c>
      <c r="K22" s="21">
        <f t="shared" si="1"/>
        <v>-8.2644628099173556E-2</v>
      </c>
    </row>
    <row r="23" spans="1:11" x14ac:dyDescent="0.2">
      <c r="A23" s="7" t="s">
        <v>75</v>
      </c>
      <c r="B23" s="65">
        <v>46</v>
      </c>
      <c r="C23" s="39">
        <f>IF(B33=0, "-", B23/B33)</f>
        <v>3.8558256496227995E-2</v>
      </c>
      <c r="D23" s="65">
        <v>69</v>
      </c>
      <c r="E23" s="21">
        <f>IF(D33=0, "-", D23/D33)</f>
        <v>5.63265306122449E-2</v>
      </c>
      <c r="F23" s="81">
        <v>295</v>
      </c>
      <c r="G23" s="39">
        <f>IF(F33=0, "-", F23/F33)</f>
        <v>5.8150995466193574E-2</v>
      </c>
      <c r="H23" s="65">
        <v>268</v>
      </c>
      <c r="I23" s="21">
        <f>IF(H33=0, "-", H23/H33)</f>
        <v>5.8656161085576711E-2</v>
      </c>
      <c r="J23" s="20">
        <f t="shared" si="0"/>
        <v>-0.33333333333333331</v>
      </c>
      <c r="K23" s="21">
        <f t="shared" si="1"/>
        <v>0.10074626865671642</v>
      </c>
    </row>
    <row r="24" spans="1:11" x14ac:dyDescent="0.2">
      <c r="A24" s="7" t="s">
        <v>80</v>
      </c>
      <c r="B24" s="65">
        <v>0</v>
      </c>
      <c r="C24" s="39">
        <f>IF(B33=0, "-", B24/B33)</f>
        <v>0</v>
      </c>
      <c r="D24" s="65">
        <v>0</v>
      </c>
      <c r="E24" s="21">
        <f>IF(D33=0, "-", D24/D33)</f>
        <v>0</v>
      </c>
      <c r="F24" s="81">
        <v>0</v>
      </c>
      <c r="G24" s="39">
        <f>IF(F33=0, "-", F24/F33)</f>
        <v>0</v>
      </c>
      <c r="H24" s="65">
        <v>1</v>
      </c>
      <c r="I24" s="21">
        <f>IF(H33=0, "-", H24/H33)</f>
        <v>2.1886627270737579E-4</v>
      </c>
      <c r="J24" s="20" t="str">
        <f t="shared" si="0"/>
        <v>-</v>
      </c>
      <c r="K24" s="21">
        <f t="shared" si="1"/>
        <v>-1</v>
      </c>
    </row>
    <row r="25" spans="1:11" x14ac:dyDescent="0.2">
      <c r="A25" s="7" t="s">
        <v>84</v>
      </c>
      <c r="B25" s="65">
        <v>44</v>
      </c>
      <c r="C25" s="39">
        <f>IF(B33=0, "-", B25/B33)</f>
        <v>3.6881810561609385E-2</v>
      </c>
      <c r="D25" s="65">
        <v>69</v>
      </c>
      <c r="E25" s="21">
        <f>IF(D33=0, "-", D25/D33)</f>
        <v>5.63265306122449E-2</v>
      </c>
      <c r="F25" s="81">
        <v>169</v>
      </c>
      <c r="G25" s="39">
        <f>IF(F33=0, "-", F25/F33)</f>
        <v>3.3313621131480384E-2</v>
      </c>
      <c r="H25" s="65">
        <v>153</v>
      </c>
      <c r="I25" s="21">
        <f>IF(H33=0, "-", H25/H33)</f>
        <v>3.3486539724228499E-2</v>
      </c>
      <c r="J25" s="20">
        <f t="shared" si="0"/>
        <v>-0.36231884057971014</v>
      </c>
      <c r="K25" s="21">
        <f t="shared" si="1"/>
        <v>0.10457516339869281</v>
      </c>
    </row>
    <row r="26" spans="1:11" x14ac:dyDescent="0.2">
      <c r="A26" s="7" t="s">
        <v>86</v>
      </c>
      <c r="B26" s="65">
        <v>14</v>
      </c>
      <c r="C26" s="39">
        <f>IF(B33=0, "-", B26/B33)</f>
        <v>1.173512154233026E-2</v>
      </c>
      <c r="D26" s="65">
        <v>24</v>
      </c>
      <c r="E26" s="21">
        <f>IF(D33=0, "-", D26/D33)</f>
        <v>1.9591836734693877E-2</v>
      </c>
      <c r="F26" s="81">
        <v>53</v>
      </c>
      <c r="G26" s="39">
        <f>IF(F33=0, "-", F26/F33)</f>
        <v>1.0447466982061896E-2</v>
      </c>
      <c r="H26" s="65">
        <v>104</v>
      </c>
      <c r="I26" s="21">
        <f>IF(H33=0, "-", H26/H33)</f>
        <v>2.2762092361567083E-2</v>
      </c>
      <c r="J26" s="20">
        <f t="shared" si="0"/>
        <v>-0.41666666666666669</v>
      </c>
      <c r="K26" s="21">
        <f t="shared" si="1"/>
        <v>-0.49038461538461536</v>
      </c>
    </row>
    <row r="27" spans="1:11" x14ac:dyDescent="0.2">
      <c r="A27" s="7" t="s">
        <v>87</v>
      </c>
      <c r="B27" s="65">
        <v>0</v>
      </c>
      <c r="C27" s="39">
        <f>IF(B33=0, "-", B27/B33)</f>
        <v>0</v>
      </c>
      <c r="D27" s="65">
        <v>0</v>
      </c>
      <c r="E27" s="21">
        <f>IF(D33=0, "-", D27/D33)</f>
        <v>0</v>
      </c>
      <c r="F27" s="81">
        <v>1</v>
      </c>
      <c r="G27" s="39">
        <f>IF(F33=0, "-", F27/F33)</f>
        <v>1.9712201852946975E-4</v>
      </c>
      <c r="H27" s="65">
        <v>0</v>
      </c>
      <c r="I27" s="21">
        <f>IF(H33=0, "-", H27/H33)</f>
        <v>0</v>
      </c>
      <c r="J27" s="20" t="str">
        <f t="shared" si="0"/>
        <v>-</v>
      </c>
      <c r="K27" s="21" t="str">
        <f t="shared" si="1"/>
        <v>-</v>
      </c>
    </row>
    <row r="28" spans="1:11" x14ac:dyDescent="0.2">
      <c r="A28" s="7" t="s">
        <v>94</v>
      </c>
      <c r="B28" s="65">
        <v>38</v>
      </c>
      <c r="C28" s="39">
        <f>IF(B33=0, "-", B28/B33)</f>
        <v>3.1852472757753561E-2</v>
      </c>
      <c r="D28" s="65">
        <v>24</v>
      </c>
      <c r="E28" s="21">
        <f>IF(D33=0, "-", D28/D33)</f>
        <v>1.9591836734693877E-2</v>
      </c>
      <c r="F28" s="81">
        <v>134</v>
      </c>
      <c r="G28" s="39">
        <f>IF(F33=0, "-", F28/F33)</f>
        <v>2.6414350482948944E-2</v>
      </c>
      <c r="H28" s="65">
        <v>60</v>
      </c>
      <c r="I28" s="21">
        <f>IF(H33=0, "-", H28/H33)</f>
        <v>1.3131976362442548E-2</v>
      </c>
      <c r="J28" s="20">
        <f t="shared" si="0"/>
        <v>0.58333333333333337</v>
      </c>
      <c r="K28" s="21">
        <f t="shared" si="1"/>
        <v>1.2333333333333334</v>
      </c>
    </row>
    <row r="29" spans="1:11" x14ac:dyDescent="0.2">
      <c r="A29" s="7" t="s">
        <v>95</v>
      </c>
      <c r="B29" s="65">
        <v>10</v>
      </c>
      <c r="C29" s="39">
        <f>IF(B33=0, "-", B29/B33)</f>
        <v>8.3822296730930428E-3</v>
      </c>
      <c r="D29" s="65">
        <v>55</v>
      </c>
      <c r="E29" s="21">
        <f>IF(D33=0, "-", D29/D33)</f>
        <v>4.4897959183673466E-2</v>
      </c>
      <c r="F29" s="81">
        <v>65</v>
      </c>
      <c r="G29" s="39">
        <f>IF(F33=0, "-", F29/F33)</f>
        <v>1.2812931204415533E-2</v>
      </c>
      <c r="H29" s="65">
        <v>208</v>
      </c>
      <c r="I29" s="21">
        <f>IF(H33=0, "-", H29/H33)</f>
        <v>4.5524184723134166E-2</v>
      </c>
      <c r="J29" s="20">
        <f t="shared" si="0"/>
        <v>-0.81818181818181823</v>
      </c>
      <c r="K29" s="21">
        <f t="shared" si="1"/>
        <v>-0.6875</v>
      </c>
    </row>
    <row r="30" spans="1:11" x14ac:dyDescent="0.2">
      <c r="A30" s="7" t="s">
        <v>97</v>
      </c>
      <c r="B30" s="65">
        <v>61</v>
      </c>
      <c r="C30" s="39">
        <f>IF(B33=0, "-", B30/B33)</f>
        <v>5.1131601005867562E-2</v>
      </c>
      <c r="D30" s="65">
        <v>28</v>
      </c>
      <c r="E30" s="21">
        <f>IF(D33=0, "-", D30/D33)</f>
        <v>2.2857142857142857E-2</v>
      </c>
      <c r="F30" s="81">
        <v>233</v>
      </c>
      <c r="G30" s="39">
        <f>IF(F33=0, "-", F30/F33)</f>
        <v>4.5929430317366453E-2</v>
      </c>
      <c r="H30" s="65">
        <v>144</v>
      </c>
      <c r="I30" s="21">
        <f>IF(H33=0, "-", H30/H33)</f>
        <v>3.1516743269862112E-2</v>
      </c>
      <c r="J30" s="20">
        <f t="shared" si="0"/>
        <v>1.1785714285714286</v>
      </c>
      <c r="K30" s="21">
        <f t="shared" si="1"/>
        <v>0.61805555555555558</v>
      </c>
    </row>
    <row r="31" spans="1:11" x14ac:dyDescent="0.2">
      <c r="A31" s="7" t="s">
        <v>98</v>
      </c>
      <c r="B31" s="65">
        <v>15</v>
      </c>
      <c r="C31" s="39">
        <f>IF(B33=0, "-", B31/B33)</f>
        <v>1.2573344509639563E-2</v>
      </c>
      <c r="D31" s="65">
        <v>19</v>
      </c>
      <c r="E31" s="21">
        <f>IF(D33=0, "-", D31/D33)</f>
        <v>1.5510204081632653E-2</v>
      </c>
      <c r="F31" s="81">
        <v>62</v>
      </c>
      <c r="G31" s="39">
        <f>IF(F33=0, "-", F31/F33)</f>
        <v>1.2221565148827124E-2</v>
      </c>
      <c r="H31" s="65">
        <v>66</v>
      </c>
      <c r="I31" s="21">
        <f>IF(H33=0, "-", H31/H33)</f>
        <v>1.4445173998686802E-2</v>
      </c>
      <c r="J31" s="20">
        <f t="shared" si="0"/>
        <v>-0.21052631578947367</v>
      </c>
      <c r="K31" s="21">
        <f t="shared" si="1"/>
        <v>-6.0606060606060608E-2</v>
      </c>
    </row>
    <row r="32" spans="1:11" x14ac:dyDescent="0.2">
      <c r="A32" s="2"/>
      <c r="B32" s="68"/>
      <c r="C32" s="33"/>
      <c r="D32" s="68"/>
      <c r="E32" s="6"/>
      <c r="F32" s="82"/>
      <c r="G32" s="33"/>
      <c r="H32" s="68"/>
      <c r="I32" s="6"/>
      <c r="J32" s="5"/>
      <c r="K32" s="6"/>
    </row>
    <row r="33" spans="1:11" s="43" customFormat="1" x14ac:dyDescent="0.2">
      <c r="A33" s="162" t="s">
        <v>611</v>
      </c>
      <c r="B33" s="71">
        <f>SUM(B7:B32)</f>
        <v>1193</v>
      </c>
      <c r="C33" s="40">
        <v>1</v>
      </c>
      <c r="D33" s="71">
        <f>SUM(D7:D32)</f>
        <v>1225</v>
      </c>
      <c r="E33" s="41">
        <v>1</v>
      </c>
      <c r="F33" s="77">
        <f>SUM(F7:F32)</f>
        <v>5073</v>
      </c>
      <c r="G33" s="42">
        <v>1</v>
      </c>
      <c r="H33" s="71">
        <f>SUM(H7:H32)</f>
        <v>4569</v>
      </c>
      <c r="I33" s="41">
        <v>1</v>
      </c>
      <c r="J33" s="37">
        <f>IF(D33=0, "-", (B33-D33)/D33)</f>
        <v>-2.6122448979591838E-2</v>
      </c>
      <c r="K33" s="38">
        <f>IF(H33=0, "-", (F33-H33)/H33)</f>
        <v>0.1103086014445174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78"/>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58" t="s">
        <v>248</v>
      </c>
      <c r="B8" s="65">
        <v>1</v>
      </c>
      <c r="C8" s="66">
        <v>2</v>
      </c>
      <c r="D8" s="65">
        <v>8</v>
      </c>
      <c r="E8" s="66">
        <v>3</v>
      </c>
      <c r="F8" s="67"/>
      <c r="G8" s="65">
        <f>B8-C8</f>
        <v>-1</v>
      </c>
      <c r="H8" s="66">
        <f>D8-E8</f>
        <v>5</v>
      </c>
      <c r="I8" s="20">
        <f>IF(C8=0, "-", IF(G8/C8&lt;10, G8/C8, "&gt;999%"))</f>
        <v>-0.5</v>
      </c>
      <c r="J8" s="21">
        <f>IF(E8=0, "-", IF(H8/E8&lt;10, H8/E8, "&gt;999%"))</f>
        <v>1.6666666666666667</v>
      </c>
    </row>
    <row r="9" spans="1:10" x14ac:dyDescent="0.2">
      <c r="A9" s="158" t="s">
        <v>214</v>
      </c>
      <c r="B9" s="65">
        <v>0</v>
      </c>
      <c r="C9" s="66">
        <v>2</v>
      </c>
      <c r="D9" s="65">
        <v>0</v>
      </c>
      <c r="E9" s="66">
        <v>5</v>
      </c>
      <c r="F9" s="67"/>
      <c r="G9" s="65">
        <f>B9-C9</f>
        <v>-2</v>
      </c>
      <c r="H9" s="66">
        <f>D9-E9</f>
        <v>-5</v>
      </c>
      <c r="I9" s="20">
        <f>IF(C9=0, "-", IF(G9/C9&lt;10, G9/C9, "&gt;999%"))</f>
        <v>-1</v>
      </c>
      <c r="J9" s="21">
        <f>IF(E9=0, "-", IF(H9/E9&lt;10, H9/E9, "&gt;999%"))</f>
        <v>-1</v>
      </c>
    </row>
    <row r="10" spans="1:10" x14ac:dyDescent="0.2">
      <c r="A10" s="158" t="s">
        <v>398</v>
      </c>
      <c r="B10" s="65">
        <v>3</v>
      </c>
      <c r="C10" s="66">
        <v>0</v>
      </c>
      <c r="D10" s="65">
        <v>12</v>
      </c>
      <c r="E10" s="66">
        <v>2</v>
      </c>
      <c r="F10" s="67"/>
      <c r="G10" s="65">
        <f>B10-C10</f>
        <v>3</v>
      </c>
      <c r="H10" s="66">
        <f>D10-E10</f>
        <v>10</v>
      </c>
      <c r="I10" s="20" t="str">
        <f>IF(C10=0, "-", IF(G10/C10&lt;10, G10/C10, "&gt;999%"))</f>
        <v>-</v>
      </c>
      <c r="J10" s="21">
        <f>IF(E10=0, "-", IF(H10/E10&lt;10, H10/E10, "&gt;999%"))</f>
        <v>5</v>
      </c>
    </row>
    <row r="11" spans="1:10" s="160" customFormat="1" x14ac:dyDescent="0.2">
      <c r="A11" s="178" t="s">
        <v>619</v>
      </c>
      <c r="B11" s="71">
        <v>4</v>
      </c>
      <c r="C11" s="72">
        <v>4</v>
      </c>
      <c r="D11" s="71">
        <v>20</v>
      </c>
      <c r="E11" s="72">
        <v>10</v>
      </c>
      <c r="F11" s="73"/>
      <c r="G11" s="71">
        <f>B11-C11</f>
        <v>0</v>
      </c>
      <c r="H11" s="72">
        <f>D11-E11</f>
        <v>10</v>
      </c>
      <c r="I11" s="37">
        <f>IF(C11=0, "-", IF(G11/C11&lt;10, G11/C11, "&gt;999%"))</f>
        <v>0</v>
      </c>
      <c r="J11" s="38">
        <f>IF(E11=0, "-", IF(H11/E11&lt;10, H11/E11, "&gt;999%"))</f>
        <v>1</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310</v>
      </c>
      <c r="B14" s="65">
        <v>0</v>
      </c>
      <c r="C14" s="66">
        <v>1</v>
      </c>
      <c r="D14" s="65">
        <v>1</v>
      </c>
      <c r="E14" s="66">
        <v>2</v>
      </c>
      <c r="F14" s="67"/>
      <c r="G14" s="65">
        <f>B14-C14</f>
        <v>-1</v>
      </c>
      <c r="H14" s="66">
        <f>D14-E14</f>
        <v>-1</v>
      </c>
      <c r="I14" s="20">
        <f>IF(C14=0, "-", IF(G14/C14&lt;10, G14/C14, "&gt;999%"))</f>
        <v>-1</v>
      </c>
      <c r="J14" s="21">
        <f>IF(E14=0, "-", IF(H14/E14&lt;10, H14/E14, "&gt;999%"))</f>
        <v>-0.5</v>
      </c>
    </row>
    <row r="15" spans="1:10" s="160" customFormat="1" x14ac:dyDescent="0.2">
      <c r="A15" s="178" t="s">
        <v>620</v>
      </c>
      <c r="B15" s="71">
        <v>0</v>
      </c>
      <c r="C15" s="72">
        <v>1</v>
      </c>
      <c r="D15" s="71">
        <v>1</v>
      </c>
      <c r="E15" s="72">
        <v>2</v>
      </c>
      <c r="F15" s="73"/>
      <c r="G15" s="71">
        <f>B15-C15</f>
        <v>-1</v>
      </c>
      <c r="H15" s="72">
        <f>D15-E15</f>
        <v>-1</v>
      </c>
      <c r="I15" s="37">
        <f>IF(C15=0, "-", IF(G15/C15&lt;10, G15/C15, "&gt;999%"))</f>
        <v>-1</v>
      </c>
      <c r="J15" s="38">
        <f>IF(E15=0, "-", IF(H15/E15&lt;10, H15/E15, "&gt;999%"))</f>
        <v>-0.5</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326</v>
      </c>
      <c r="B18" s="65">
        <v>5</v>
      </c>
      <c r="C18" s="66">
        <v>1</v>
      </c>
      <c r="D18" s="65">
        <v>11</v>
      </c>
      <c r="E18" s="66">
        <v>4</v>
      </c>
      <c r="F18" s="67"/>
      <c r="G18" s="65">
        <f>B18-C18</f>
        <v>4</v>
      </c>
      <c r="H18" s="66">
        <f>D18-E18</f>
        <v>7</v>
      </c>
      <c r="I18" s="20">
        <f>IF(C18=0, "-", IF(G18/C18&lt;10, G18/C18, "&gt;999%"))</f>
        <v>4</v>
      </c>
      <c r="J18" s="21">
        <f>IF(E18=0, "-", IF(H18/E18&lt;10, H18/E18, "&gt;999%"))</f>
        <v>1.75</v>
      </c>
    </row>
    <row r="19" spans="1:10" x14ac:dyDescent="0.2">
      <c r="A19" s="158" t="s">
        <v>459</v>
      </c>
      <c r="B19" s="65">
        <v>1</v>
      </c>
      <c r="C19" s="66">
        <v>1</v>
      </c>
      <c r="D19" s="65">
        <v>4</v>
      </c>
      <c r="E19" s="66">
        <v>11</v>
      </c>
      <c r="F19" s="67"/>
      <c r="G19" s="65">
        <f>B19-C19</f>
        <v>0</v>
      </c>
      <c r="H19" s="66">
        <f>D19-E19</f>
        <v>-7</v>
      </c>
      <c r="I19" s="20">
        <f>IF(C19=0, "-", IF(G19/C19&lt;10, G19/C19, "&gt;999%"))</f>
        <v>0</v>
      </c>
      <c r="J19" s="21">
        <f>IF(E19=0, "-", IF(H19/E19&lt;10, H19/E19, "&gt;999%"))</f>
        <v>-0.63636363636363635</v>
      </c>
    </row>
    <row r="20" spans="1:10" s="160" customFormat="1" x14ac:dyDescent="0.2">
      <c r="A20" s="178" t="s">
        <v>621</v>
      </c>
      <c r="B20" s="71">
        <v>6</v>
      </c>
      <c r="C20" s="72">
        <v>2</v>
      </c>
      <c r="D20" s="71">
        <v>15</v>
      </c>
      <c r="E20" s="72">
        <v>15</v>
      </c>
      <c r="F20" s="73"/>
      <c r="G20" s="71">
        <f>B20-C20</f>
        <v>4</v>
      </c>
      <c r="H20" s="72">
        <f>D20-E20</f>
        <v>0</v>
      </c>
      <c r="I20" s="37">
        <f>IF(C20=0, "-", IF(G20/C20&lt;10, G20/C20, "&gt;999%"))</f>
        <v>2</v>
      </c>
      <c r="J20" s="38">
        <f>IF(E20=0, "-", IF(H20/E20&lt;10, H20/E20, "&gt;999%"))</f>
        <v>0</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211</v>
      </c>
      <c r="B23" s="65">
        <v>7</v>
      </c>
      <c r="C23" s="66">
        <v>13</v>
      </c>
      <c r="D23" s="65">
        <v>49</v>
      </c>
      <c r="E23" s="66">
        <v>66</v>
      </c>
      <c r="F23" s="67"/>
      <c r="G23" s="65">
        <f t="shared" ref="G23:G39" si="0">B23-C23</f>
        <v>-6</v>
      </c>
      <c r="H23" s="66">
        <f t="shared" ref="H23:H39" si="1">D23-E23</f>
        <v>-17</v>
      </c>
      <c r="I23" s="20">
        <f t="shared" ref="I23:I39" si="2">IF(C23=0, "-", IF(G23/C23&lt;10, G23/C23, "&gt;999%"))</f>
        <v>-0.46153846153846156</v>
      </c>
      <c r="J23" s="21">
        <f t="shared" ref="J23:J39" si="3">IF(E23=0, "-", IF(H23/E23&lt;10, H23/E23, "&gt;999%"))</f>
        <v>-0.25757575757575757</v>
      </c>
    </row>
    <row r="24" spans="1:10" x14ac:dyDescent="0.2">
      <c r="A24" s="158" t="s">
        <v>230</v>
      </c>
      <c r="B24" s="65">
        <v>46</v>
      </c>
      <c r="C24" s="66">
        <v>1</v>
      </c>
      <c r="D24" s="65">
        <v>121</v>
      </c>
      <c r="E24" s="66">
        <v>54</v>
      </c>
      <c r="F24" s="67"/>
      <c r="G24" s="65">
        <f t="shared" si="0"/>
        <v>45</v>
      </c>
      <c r="H24" s="66">
        <f t="shared" si="1"/>
        <v>67</v>
      </c>
      <c r="I24" s="20" t="str">
        <f t="shared" si="2"/>
        <v>&gt;999%</v>
      </c>
      <c r="J24" s="21">
        <f t="shared" si="3"/>
        <v>1.2407407407407407</v>
      </c>
    </row>
    <row r="25" spans="1:10" x14ac:dyDescent="0.2">
      <c r="A25" s="158" t="s">
        <v>249</v>
      </c>
      <c r="B25" s="65">
        <v>7</v>
      </c>
      <c r="C25" s="66">
        <v>7</v>
      </c>
      <c r="D25" s="65">
        <v>43</v>
      </c>
      <c r="E25" s="66">
        <v>47</v>
      </c>
      <c r="F25" s="67"/>
      <c r="G25" s="65">
        <f t="shared" si="0"/>
        <v>0</v>
      </c>
      <c r="H25" s="66">
        <f t="shared" si="1"/>
        <v>-4</v>
      </c>
      <c r="I25" s="20">
        <f t="shared" si="2"/>
        <v>0</v>
      </c>
      <c r="J25" s="21">
        <f t="shared" si="3"/>
        <v>-8.5106382978723402E-2</v>
      </c>
    </row>
    <row r="26" spans="1:10" x14ac:dyDescent="0.2">
      <c r="A26" s="158" t="s">
        <v>311</v>
      </c>
      <c r="B26" s="65">
        <v>3</v>
      </c>
      <c r="C26" s="66">
        <v>5</v>
      </c>
      <c r="D26" s="65">
        <v>16</v>
      </c>
      <c r="E26" s="66">
        <v>16</v>
      </c>
      <c r="F26" s="67"/>
      <c r="G26" s="65">
        <f t="shared" si="0"/>
        <v>-2</v>
      </c>
      <c r="H26" s="66">
        <f t="shared" si="1"/>
        <v>0</v>
      </c>
      <c r="I26" s="20">
        <f t="shared" si="2"/>
        <v>-0.4</v>
      </c>
      <c r="J26" s="21">
        <f t="shared" si="3"/>
        <v>0</v>
      </c>
    </row>
    <row r="27" spans="1:10" x14ac:dyDescent="0.2">
      <c r="A27" s="158" t="s">
        <v>250</v>
      </c>
      <c r="B27" s="65">
        <v>4</v>
      </c>
      <c r="C27" s="66">
        <v>8</v>
      </c>
      <c r="D27" s="65">
        <v>28</v>
      </c>
      <c r="E27" s="66">
        <v>63</v>
      </c>
      <c r="F27" s="67"/>
      <c r="G27" s="65">
        <f t="shared" si="0"/>
        <v>-4</v>
      </c>
      <c r="H27" s="66">
        <f t="shared" si="1"/>
        <v>-35</v>
      </c>
      <c r="I27" s="20">
        <f t="shared" si="2"/>
        <v>-0.5</v>
      </c>
      <c r="J27" s="21">
        <f t="shared" si="3"/>
        <v>-0.55555555555555558</v>
      </c>
    </row>
    <row r="28" spans="1:10" x14ac:dyDescent="0.2">
      <c r="A28" s="158" t="s">
        <v>267</v>
      </c>
      <c r="B28" s="65">
        <v>9</v>
      </c>
      <c r="C28" s="66">
        <v>8</v>
      </c>
      <c r="D28" s="65">
        <v>20</v>
      </c>
      <c r="E28" s="66">
        <v>25</v>
      </c>
      <c r="F28" s="67"/>
      <c r="G28" s="65">
        <f t="shared" si="0"/>
        <v>1</v>
      </c>
      <c r="H28" s="66">
        <f t="shared" si="1"/>
        <v>-5</v>
      </c>
      <c r="I28" s="20">
        <f t="shared" si="2"/>
        <v>0.125</v>
      </c>
      <c r="J28" s="21">
        <f t="shared" si="3"/>
        <v>-0.2</v>
      </c>
    </row>
    <row r="29" spans="1:10" x14ac:dyDescent="0.2">
      <c r="A29" s="158" t="s">
        <v>268</v>
      </c>
      <c r="B29" s="65">
        <v>2</v>
      </c>
      <c r="C29" s="66">
        <v>2</v>
      </c>
      <c r="D29" s="65">
        <v>10</v>
      </c>
      <c r="E29" s="66">
        <v>8</v>
      </c>
      <c r="F29" s="67"/>
      <c r="G29" s="65">
        <f t="shared" si="0"/>
        <v>0</v>
      </c>
      <c r="H29" s="66">
        <f t="shared" si="1"/>
        <v>2</v>
      </c>
      <c r="I29" s="20">
        <f t="shared" si="2"/>
        <v>0</v>
      </c>
      <c r="J29" s="21">
        <f t="shared" si="3"/>
        <v>0.25</v>
      </c>
    </row>
    <row r="30" spans="1:10" x14ac:dyDescent="0.2">
      <c r="A30" s="158" t="s">
        <v>277</v>
      </c>
      <c r="B30" s="65">
        <v>0</v>
      </c>
      <c r="C30" s="66">
        <v>1</v>
      </c>
      <c r="D30" s="65">
        <v>0</v>
      </c>
      <c r="E30" s="66">
        <v>2</v>
      </c>
      <c r="F30" s="67"/>
      <c r="G30" s="65">
        <f t="shared" si="0"/>
        <v>-1</v>
      </c>
      <c r="H30" s="66">
        <f t="shared" si="1"/>
        <v>-2</v>
      </c>
      <c r="I30" s="20">
        <f t="shared" si="2"/>
        <v>-1</v>
      </c>
      <c r="J30" s="21">
        <f t="shared" si="3"/>
        <v>-1</v>
      </c>
    </row>
    <row r="31" spans="1:10" x14ac:dyDescent="0.2">
      <c r="A31" s="158" t="s">
        <v>437</v>
      </c>
      <c r="B31" s="65">
        <v>1</v>
      </c>
      <c r="C31" s="66">
        <v>2</v>
      </c>
      <c r="D31" s="65">
        <v>8</v>
      </c>
      <c r="E31" s="66">
        <v>9</v>
      </c>
      <c r="F31" s="67"/>
      <c r="G31" s="65">
        <f t="shared" si="0"/>
        <v>-1</v>
      </c>
      <c r="H31" s="66">
        <f t="shared" si="1"/>
        <v>-1</v>
      </c>
      <c r="I31" s="20">
        <f t="shared" si="2"/>
        <v>-0.5</v>
      </c>
      <c r="J31" s="21">
        <f t="shared" si="3"/>
        <v>-0.1111111111111111</v>
      </c>
    </row>
    <row r="32" spans="1:10" x14ac:dyDescent="0.2">
      <c r="A32" s="158" t="s">
        <v>369</v>
      </c>
      <c r="B32" s="65">
        <v>29</v>
      </c>
      <c r="C32" s="66">
        <v>51</v>
      </c>
      <c r="D32" s="65">
        <v>62</v>
      </c>
      <c r="E32" s="66">
        <v>151</v>
      </c>
      <c r="F32" s="67"/>
      <c r="G32" s="65">
        <f t="shared" si="0"/>
        <v>-22</v>
      </c>
      <c r="H32" s="66">
        <f t="shared" si="1"/>
        <v>-89</v>
      </c>
      <c r="I32" s="20">
        <f t="shared" si="2"/>
        <v>-0.43137254901960786</v>
      </c>
      <c r="J32" s="21">
        <f t="shared" si="3"/>
        <v>-0.58940397350993379</v>
      </c>
    </row>
    <row r="33" spans="1:10" x14ac:dyDescent="0.2">
      <c r="A33" s="158" t="s">
        <v>370</v>
      </c>
      <c r="B33" s="65">
        <v>99</v>
      </c>
      <c r="C33" s="66">
        <v>57</v>
      </c>
      <c r="D33" s="65">
        <v>332</v>
      </c>
      <c r="E33" s="66">
        <v>524</v>
      </c>
      <c r="F33" s="67"/>
      <c r="G33" s="65">
        <f t="shared" si="0"/>
        <v>42</v>
      </c>
      <c r="H33" s="66">
        <f t="shared" si="1"/>
        <v>-192</v>
      </c>
      <c r="I33" s="20">
        <f t="shared" si="2"/>
        <v>0.73684210526315785</v>
      </c>
      <c r="J33" s="21">
        <f t="shared" si="3"/>
        <v>-0.36641221374045801</v>
      </c>
    </row>
    <row r="34" spans="1:10" x14ac:dyDescent="0.2">
      <c r="A34" s="158" t="s">
        <v>399</v>
      </c>
      <c r="B34" s="65">
        <v>69</v>
      </c>
      <c r="C34" s="66">
        <v>53</v>
      </c>
      <c r="D34" s="65">
        <v>247</v>
      </c>
      <c r="E34" s="66">
        <v>296</v>
      </c>
      <c r="F34" s="67"/>
      <c r="G34" s="65">
        <f t="shared" si="0"/>
        <v>16</v>
      </c>
      <c r="H34" s="66">
        <f t="shared" si="1"/>
        <v>-49</v>
      </c>
      <c r="I34" s="20">
        <f t="shared" si="2"/>
        <v>0.30188679245283018</v>
      </c>
      <c r="J34" s="21">
        <f t="shared" si="3"/>
        <v>-0.16554054054054054</v>
      </c>
    </row>
    <row r="35" spans="1:10" x14ac:dyDescent="0.2">
      <c r="A35" s="158" t="s">
        <v>438</v>
      </c>
      <c r="B35" s="65">
        <v>14</v>
      </c>
      <c r="C35" s="66">
        <v>28</v>
      </c>
      <c r="D35" s="65">
        <v>76</v>
      </c>
      <c r="E35" s="66">
        <v>122</v>
      </c>
      <c r="F35" s="67"/>
      <c r="G35" s="65">
        <f t="shared" si="0"/>
        <v>-14</v>
      </c>
      <c r="H35" s="66">
        <f t="shared" si="1"/>
        <v>-46</v>
      </c>
      <c r="I35" s="20">
        <f t="shared" si="2"/>
        <v>-0.5</v>
      </c>
      <c r="J35" s="21">
        <f t="shared" si="3"/>
        <v>-0.37704918032786883</v>
      </c>
    </row>
    <row r="36" spans="1:10" x14ac:dyDescent="0.2">
      <c r="A36" s="158" t="s">
        <v>460</v>
      </c>
      <c r="B36" s="65">
        <v>11</v>
      </c>
      <c r="C36" s="66">
        <v>6</v>
      </c>
      <c r="D36" s="65">
        <v>31</v>
      </c>
      <c r="E36" s="66">
        <v>33</v>
      </c>
      <c r="F36" s="67"/>
      <c r="G36" s="65">
        <f t="shared" si="0"/>
        <v>5</v>
      </c>
      <c r="H36" s="66">
        <f t="shared" si="1"/>
        <v>-2</v>
      </c>
      <c r="I36" s="20">
        <f t="shared" si="2"/>
        <v>0.83333333333333337</v>
      </c>
      <c r="J36" s="21">
        <f t="shared" si="3"/>
        <v>-6.0606060606060608E-2</v>
      </c>
    </row>
    <row r="37" spans="1:10" x14ac:dyDescent="0.2">
      <c r="A37" s="158" t="s">
        <v>327</v>
      </c>
      <c r="B37" s="65">
        <v>0</v>
      </c>
      <c r="C37" s="66">
        <v>0</v>
      </c>
      <c r="D37" s="65">
        <v>0</v>
      </c>
      <c r="E37" s="66">
        <v>5</v>
      </c>
      <c r="F37" s="67"/>
      <c r="G37" s="65">
        <f t="shared" si="0"/>
        <v>0</v>
      </c>
      <c r="H37" s="66">
        <f t="shared" si="1"/>
        <v>-5</v>
      </c>
      <c r="I37" s="20" t="str">
        <f t="shared" si="2"/>
        <v>-</v>
      </c>
      <c r="J37" s="21">
        <f t="shared" si="3"/>
        <v>-1</v>
      </c>
    </row>
    <row r="38" spans="1:10" x14ac:dyDescent="0.2">
      <c r="A38" s="158" t="s">
        <v>312</v>
      </c>
      <c r="B38" s="65">
        <v>0</v>
      </c>
      <c r="C38" s="66">
        <v>0</v>
      </c>
      <c r="D38" s="65">
        <v>1</v>
      </c>
      <c r="E38" s="66">
        <v>9</v>
      </c>
      <c r="F38" s="67"/>
      <c r="G38" s="65">
        <f t="shared" si="0"/>
        <v>0</v>
      </c>
      <c r="H38" s="66">
        <f t="shared" si="1"/>
        <v>-8</v>
      </c>
      <c r="I38" s="20" t="str">
        <f t="shared" si="2"/>
        <v>-</v>
      </c>
      <c r="J38" s="21">
        <f t="shared" si="3"/>
        <v>-0.88888888888888884</v>
      </c>
    </row>
    <row r="39" spans="1:10" s="160" customFormat="1" x14ac:dyDescent="0.2">
      <c r="A39" s="178" t="s">
        <v>622</v>
      </c>
      <c r="B39" s="71">
        <v>301</v>
      </c>
      <c r="C39" s="72">
        <v>242</v>
      </c>
      <c r="D39" s="71">
        <v>1044</v>
      </c>
      <c r="E39" s="72">
        <v>1430</v>
      </c>
      <c r="F39" s="73"/>
      <c r="G39" s="71">
        <f t="shared" si="0"/>
        <v>59</v>
      </c>
      <c r="H39" s="72">
        <f t="shared" si="1"/>
        <v>-386</v>
      </c>
      <c r="I39" s="37">
        <f t="shared" si="2"/>
        <v>0.24380165289256198</v>
      </c>
      <c r="J39" s="38">
        <f t="shared" si="3"/>
        <v>-0.2699300699300699</v>
      </c>
    </row>
    <row r="40" spans="1:10" x14ac:dyDescent="0.2">
      <c r="A40" s="177"/>
      <c r="B40" s="143"/>
      <c r="C40" s="144"/>
      <c r="D40" s="143"/>
      <c r="E40" s="144"/>
      <c r="F40" s="145"/>
      <c r="G40" s="143"/>
      <c r="H40" s="144"/>
      <c r="I40" s="151"/>
      <c r="J40" s="152"/>
    </row>
    <row r="41" spans="1:10" s="139" customFormat="1" x14ac:dyDescent="0.2">
      <c r="A41" s="159" t="s">
        <v>35</v>
      </c>
      <c r="B41" s="65"/>
      <c r="C41" s="66"/>
      <c r="D41" s="65"/>
      <c r="E41" s="66"/>
      <c r="F41" s="67"/>
      <c r="G41" s="65"/>
      <c r="H41" s="66"/>
      <c r="I41" s="20"/>
      <c r="J41" s="21"/>
    </row>
    <row r="42" spans="1:10" x14ac:dyDescent="0.2">
      <c r="A42" s="158" t="s">
        <v>461</v>
      </c>
      <c r="B42" s="65">
        <v>4</v>
      </c>
      <c r="C42" s="66">
        <v>0</v>
      </c>
      <c r="D42" s="65">
        <v>12</v>
      </c>
      <c r="E42" s="66">
        <v>7</v>
      </c>
      <c r="F42" s="67"/>
      <c r="G42" s="65">
        <f>B42-C42</f>
        <v>4</v>
      </c>
      <c r="H42" s="66">
        <f>D42-E42</f>
        <v>5</v>
      </c>
      <c r="I42" s="20" t="str">
        <f>IF(C42=0, "-", IF(G42/C42&lt;10, G42/C42, "&gt;999%"))</f>
        <v>-</v>
      </c>
      <c r="J42" s="21">
        <f>IF(E42=0, "-", IF(H42/E42&lt;10, H42/E42, "&gt;999%"))</f>
        <v>0.7142857142857143</v>
      </c>
    </row>
    <row r="43" spans="1:10" x14ac:dyDescent="0.2">
      <c r="A43" s="158" t="s">
        <v>328</v>
      </c>
      <c r="B43" s="65">
        <v>2</v>
      </c>
      <c r="C43" s="66">
        <v>1</v>
      </c>
      <c r="D43" s="65">
        <v>10</v>
      </c>
      <c r="E43" s="66">
        <v>9</v>
      </c>
      <c r="F43" s="67"/>
      <c r="G43" s="65">
        <f>B43-C43</f>
        <v>1</v>
      </c>
      <c r="H43" s="66">
        <f>D43-E43</f>
        <v>1</v>
      </c>
      <c r="I43" s="20">
        <f>IF(C43=0, "-", IF(G43/C43&lt;10, G43/C43, "&gt;999%"))</f>
        <v>1</v>
      </c>
      <c r="J43" s="21">
        <f>IF(E43=0, "-", IF(H43/E43&lt;10, H43/E43, "&gt;999%"))</f>
        <v>0.1111111111111111</v>
      </c>
    </row>
    <row r="44" spans="1:10" x14ac:dyDescent="0.2">
      <c r="A44" s="158" t="s">
        <v>278</v>
      </c>
      <c r="B44" s="65">
        <v>1</v>
      </c>
      <c r="C44" s="66">
        <v>1</v>
      </c>
      <c r="D44" s="65">
        <v>4</v>
      </c>
      <c r="E44" s="66">
        <v>5</v>
      </c>
      <c r="F44" s="67"/>
      <c r="G44" s="65">
        <f>B44-C44</f>
        <v>0</v>
      </c>
      <c r="H44" s="66">
        <f>D44-E44</f>
        <v>-1</v>
      </c>
      <c r="I44" s="20">
        <f>IF(C44=0, "-", IF(G44/C44&lt;10, G44/C44, "&gt;999%"))</f>
        <v>0</v>
      </c>
      <c r="J44" s="21">
        <f>IF(E44=0, "-", IF(H44/E44&lt;10, H44/E44, "&gt;999%"))</f>
        <v>-0.2</v>
      </c>
    </row>
    <row r="45" spans="1:10" s="160" customFormat="1" x14ac:dyDescent="0.2">
      <c r="A45" s="178" t="s">
        <v>623</v>
      </c>
      <c r="B45" s="71">
        <v>7</v>
      </c>
      <c r="C45" s="72">
        <v>2</v>
      </c>
      <c r="D45" s="71">
        <v>26</v>
      </c>
      <c r="E45" s="72">
        <v>21</v>
      </c>
      <c r="F45" s="73"/>
      <c r="G45" s="71">
        <f>B45-C45</f>
        <v>5</v>
      </c>
      <c r="H45" s="72">
        <f>D45-E45</f>
        <v>5</v>
      </c>
      <c r="I45" s="37">
        <f>IF(C45=0, "-", IF(G45/C45&lt;10, G45/C45, "&gt;999%"))</f>
        <v>2.5</v>
      </c>
      <c r="J45" s="38">
        <f>IF(E45=0, "-", IF(H45/E45&lt;10, H45/E45, "&gt;999%"))</f>
        <v>0.23809523809523808</v>
      </c>
    </row>
    <row r="46" spans="1:10" x14ac:dyDescent="0.2">
      <c r="A46" s="177"/>
      <c r="B46" s="143"/>
      <c r="C46" s="144"/>
      <c r="D46" s="143"/>
      <c r="E46" s="144"/>
      <c r="F46" s="145"/>
      <c r="G46" s="143"/>
      <c r="H46" s="144"/>
      <c r="I46" s="151"/>
      <c r="J46" s="152"/>
    </row>
    <row r="47" spans="1:10" s="139" customFormat="1" x14ac:dyDescent="0.2">
      <c r="A47" s="159" t="s">
        <v>36</v>
      </c>
      <c r="B47" s="65"/>
      <c r="C47" s="66"/>
      <c r="D47" s="65"/>
      <c r="E47" s="66"/>
      <c r="F47" s="67"/>
      <c r="G47" s="65"/>
      <c r="H47" s="66"/>
      <c r="I47" s="20"/>
      <c r="J47" s="21"/>
    </row>
    <row r="48" spans="1:10" x14ac:dyDescent="0.2">
      <c r="A48" s="158" t="s">
        <v>231</v>
      </c>
      <c r="B48" s="65">
        <v>14</v>
      </c>
      <c r="C48" s="66">
        <v>42</v>
      </c>
      <c r="D48" s="65">
        <v>97</v>
      </c>
      <c r="E48" s="66">
        <v>283</v>
      </c>
      <c r="F48" s="67"/>
      <c r="G48" s="65">
        <f t="shared" ref="G48:G70" si="4">B48-C48</f>
        <v>-28</v>
      </c>
      <c r="H48" s="66">
        <f t="shared" ref="H48:H70" si="5">D48-E48</f>
        <v>-186</v>
      </c>
      <c r="I48" s="20">
        <f t="shared" ref="I48:I70" si="6">IF(C48=0, "-", IF(G48/C48&lt;10, G48/C48, "&gt;999%"))</f>
        <v>-0.66666666666666663</v>
      </c>
      <c r="J48" s="21">
        <f t="shared" ref="J48:J70" si="7">IF(E48=0, "-", IF(H48/E48&lt;10, H48/E48, "&gt;999%"))</f>
        <v>-0.65724381625441697</v>
      </c>
    </row>
    <row r="49" spans="1:10" x14ac:dyDescent="0.2">
      <c r="A49" s="158" t="s">
        <v>302</v>
      </c>
      <c r="B49" s="65">
        <v>7</v>
      </c>
      <c r="C49" s="66">
        <v>10</v>
      </c>
      <c r="D49" s="65">
        <v>64</v>
      </c>
      <c r="E49" s="66">
        <v>51</v>
      </c>
      <c r="F49" s="67"/>
      <c r="G49" s="65">
        <f t="shared" si="4"/>
        <v>-3</v>
      </c>
      <c r="H49" s="66">
        <f t="shared" si="5"/>
        <v>13</v>
      </c>
      <c r="I49" s="20">
        <f t="shared" si="6"/>
        <v>-0.3</v>
      </c>
      <c r="J49" s="21">
        <f t="shared" si="7"/>
        <v>0.25490196078431371</v>
      </c>
    </row>
    <row r="50" spans="1:10" x14ac:dyDescent="0.2">
      <c r="A50" s="158" t="s">
        <v>232</v>
      </c>
      <c r="B50" s="65">
        <v>29</v>
      </c>
      <c r="C50" s="66">
        <v>49</v>
      </c>
      <c r="D50" s="65">
        <v>78</v>
      </c>
      <c r="E50" s="66">
        <v>234</v>
      </c>
      <c r="F50" s="67"/>
      <c r="G50" s="65">
        <f t="shared" si="4"/>
        <v>-20</v>
      </c>
      <c r="H50" s="66">
        <f t="shared" si="5"/>
        <v>-156</v>
      </c>
      <c r="I50" s="20">
        <f t="shared" si="6"/>
        <v>-0.40816326530612246</v>
      </c>
      <c r="J50" s="21">
        <f t="shared" si="7"/>
        <v>-0.66666666666666663</v>
      </c>
    </row>
    <row r="51" spans="1:10" x14ac:dyDescent="0.2">
      <c r="A51" s="158" t="s">
        <v>251</v>
      </c>
      <c r="B51" s="65">
        <v>21</v>
      </c>
      <c r="C51" s="66">
        <v>84</v>
      </c>
      <c r="D51" s="65">
        <v>189</v>
      </c>
      <c r="E51" s="66">
        <v>337</v>
      </c>
      <c r="F51" s="67"/>
      <c r="G51" s="65">
        <f t="shared" si="4"/>
        <v>-63</v>
      </c>
      <c r="H51" s="66">
        <f t="shared" si="5"/>
        <v>-148</v>
      </c>
      <c r="I51" s="20">
        <f t="shared" si="6"/>
        <v>-0.75</v>
      </c>
      <c r="J51" s="21">
        <f t="shared" si="7"/>
        <v>-0.43916913946587538</v>
      </c>
    </row>
    <row r="52" spans="1:10" x14ac:dyDescent="0.2">
      <c r="A52" s="158" t="s">
        <v>313</v>
      </c>
      <c r="B52" s="65">
        <v>13</v>
      </c>
      <c r="C52" s="66">
        <v>23</v>
      </c>
      <c r="D52" s="65">
        <v>68</v>
      </c>
      <c r="E52" s="66">
        <v>86</v>
      </c>
      <c r="F52" s="67"/>
      <c r="G52" s="65">
        <f t="shared" si="4"/>
        <v>-10</v>
      </c>
      <c r="H52" s="66">
        <f t="shared" si="5"/>
        <v>-18</v>
      </c>
      <c r="I52" s="20">
        <f t="shared" si="6"/>
        <v>-0.43478260869565216</v>
      </c>
      <c r="J52" s="21">
        <f t="shared" si="7"/>
        <v>-0.20930232558139536</v>
      </c>
    </row>
    <row r="53" spans="1:10" x14ac:dyDescent="0.2">
      <c r="A53" s="158" t="s">
        <v>252</v>
      </c>
      <c r="B53" s="65">
        <v>18</v>
      </c>
      <c r="C53" s="66">
        <v>0</v>
      </c>
      <c r="D53" s="65">
        <v>69</v>
      </c>
      <c r="E53" s="66">
        <v>0</v>
      </c>
      <c r="F53" s="67"/>
      <c r="G53" s="65">
        <f t="shared" si="4"/>
        <v>18</v>
      </c>
      <c r="H53" s="66">
        <f t="shared" si="5"/>
        <v>69</v>
      </c>
      <c r="I53" s="20" t="str">
        <f t="shared" si="6"/>
        <v>-</v>
      </c>
      <c r="J53" s="21" t="str">
        <f t="shared" si="7"/>
        <v>-</v>
      </c>
    </row>
    <row r="54" spans="1:10" x14ac:dyDescent="0.2">
      <c r="A54" s="158" t="s">
        <v>269</v>
      </c>
      <c r="B54" s="65">
        <v>4</v>
      </c>
      <c r="C54" s="66">
        <v>11</v>
      </c>
      <c r="D54" s="65">
        <v>22</v>
      </c>
      <c r="E54" s="66">
        <v>26</v>
      </c>
      <c r="F54" s="67"/>
      <c r="G54" s="65">
        <f t="shared" si="4"/>
        <v>-7</v>
      </c>
      <c r="H54" s="66">
        <f t="shared" si="5"/>
        <v>-4</v>
      </c>
      <c r="I54" s="20">
        <f t="shared" si="6"/>
        <v>-0.63636363636363635</v>
      </c>
      <c r="J54" s="21">
        <f t="shared" si="7"/>
        <v>-0.15384615384615385</v>
      </c>
    </row>
    <row r="55" spans="1:10" x14ac:dyDescent="0.2">
      <c r="A55" s="158" t="s">
        <v>279</v>
      </c>
      <c r="B55" s="65">
        <v>0</v>
      </c>
      <c r="C55" s="66">
        <v>7</v>
      </c>
      <c r="D55" s="65">
        <v>0</v>
      </c>
      <c r="E55" s="66">
        <v>7</v>
      </c>
      <c r="F55" s="67"/>
      <c r="G55" s="65">
        <f t="shared" si="4"/>
        <v>-7</v>
      </c>
      <c r="H55" s="66">
        <f t="shared" si="5"/>
        <v>-7</v>
      </c>
      <c r="I55" s="20">
        <f t="shared" si="6"/>
        <v>-1</v>
      </c>
      <c r="J55" s="21">
        <f t="shared" si="7"/>
        <v>-1</v>
      </c>
    </row>
    <row r="56" spans="1:10" x14ac:dyDescent="0.2">
      <c r="A56" s="158" t="s">
        <v>280</v>
      </c>
      <c r="B56" s="65">
        <v>1</v>
      </c>
      <c r="C56" s="66">
        <v>0</v>
      </c>
      <c r="D56" s="65">
        <v>4</v>
      </c>
      <c r="E56" s="66">
        <v>6</v>
      </c>
      <c r="F56" s="67"/>
      <c r="G56" s="65">
        <f t="shared" si="4"/>
        <v>1</v>
      </c>
      <c r="H56" s="66">
        <f t="shared" si="5"/>
        <v>-2</v>
      </c>
      <c r="I56" s="20" t="str">
        <f t="shared" si="6"/>
        <v>-</v>
      </c>
      <c r="J56" s="21">
        <f t="shared" si="7"/>
        <v>-0.33333333333333331</v>
      </c>
    </row>
    <row r="57" spans="1:10" x14ac:dyDescent="0.2">
      <c r="A57" s="158" t="s">
        <v>329</v>
      </c>
      <c r="B57" s="65">
        <v>1</v>
      </c>
      <c r="C57" s="66">
        <v>0</v>
      </c>
      <c r="D57" s="65">
        <v>5</v>
      </c>
      <c r="E57" s="66">
        <v>0</v>
      </c>
      <c r="F57" s="67"/>
      <c r="G57" s="65">
        <f t="shared" si="4"/>
        <v>1</v>
      </c>
      <c r="H57" s="66">
        <f t="shared" si="5"/>
        <v>5</v>
      </c>
      <c r="I57" s="20" t="str">
        <f t="shared" si="6"/>
        <v>-</v>
      </c>
      <c r="J57" s="21" t="str">
        <f t="shared" si="7"/>
        <v>-</v>
      </c>
    </row>
    <row r="58" spans="1:10" x14ac:dyDescent="0.2">
      <c r="A58" s="158" t="s">
        <v>281</v>
      </c>
      <c r="B58" s="65">
        <v>1</v>
      </c>
      <c r="C58" s="66">
        <v>0</v>
      </c>
      <c r="D58" s="65">
        <v>5</v>
      </c>
      <c r="E58" s="66">
        <v>0</v>
      </c>
      <c r="F58" s="67"/>
      <c r="G58" s="65">
        <f t="shared" si="4"/>
        <v>1</v>
      </c>
      <c r="H58" s="66">
        <f t="shared" si="5"/>
        <v>5</v>
      </c>
      <c r="I58" s="20" t="str">
        <f t="shared" si="6"/>
        <v>-</v>
      </c>
      <c r="J58" s="21" t="str">
        <f t="shared" si="7"/>
        <v>-</v>
      </c>
    </row>
    <row r="59" spans="1:10" x14ac:dyDescent="0.2">
      <c r="A59" s="158" t="s">
        <v>233</v>
      </c>
      <c r="B59" s="65">
        <v>0</v>
      </c>
      <c r="C59" s="66">
        <v>1</v>
      </c>
      <c r="D59" s="65">
        <v>0</v>
      </c>
      <c r="E59" s="66">
        <v>3</v>
      </c>
      <c r="F59" s="67"/>
      <c r="G59" s="65">
        <f t="shared" si="4"/>
        <v>-1</v>
      </c>
      <c r="H59" s="66">
        <f t="shared" si="5"/>
        <v>-3</v>
      </c>
      <c r="I59" s="20">
        <f t="shared" si="6"/>
        <v>-1</v>
      </c>
      <c r="J59" s="21">
        <f t="shared" si="7"/>
        <v>-1</v>
      </c>
    </row>
    <row r="60" spans="1:10" x14ac:dyDescent="0.2">
      <c r="A60" s="158" t="s">
        <v>253</v>
      </c>
      <c r="B60" s="65">
        <v>6</v>
      </c>
      <c r="C60" s="66">
        <v>0</v>
      </c>
      <c r="D60" s="65">
        <v>20</v>
      </c>
      <c r="E60" s="66">
        <v>0</v>
      </c>
      <c r="F60" s="67"/>
      <c r="G60" s="65">
        <f t="shared" si="4"/>
        <v>6</v>
      </c>
      <c r="H60" s="66">
        <f t="shared" si="5"/>
        <v>20</v>
      </c>
      <c r="I60" s="20" t="str">
        <f t="shared" si="6"/>
        <v>-</v>
      </c>
      <c r="J60" s="21" t="str">
        <f t="shared" si="7"/>
        <v>-</v>
      </c>
    </row>
    <row r="61" spans="1:10" x14ac:dyDescent="0.2">
      <c r="A61" s="158" t="s">
        <v>439</v>
      </c>
      <c r="B61" s="65">
        <v>5</v>
      </c>
      <c r="C61" s="66">
        <v>0</v>
      </c>
      <c r="D61" s="65">
        <v>42</v>
      </c>
      <c r="E61" s="66">
        <v>0</v>
      </c>
      <c r="F61" s="67"/>
      <c r="G61" s="65">
        <f t="shared" si="4"/>
        <v>5</v>
      </c>
      <c r="H61" s="66">
        <f t="shared" si="5"/>
        <v>42</v>
      </c>
      <c r="I61" s="20" t="str">
        <f t="shared" si="6"/>
        <v>-</v>
      </c>
      <c r="J61" s="21" t="str">
        <f t="shared" si="7"/>
        <v>-</v>
      </c>
    </row>
    <row r="62" spans="1:10" x14ac:dyDescent="0.2">
      <c r="A62" s="158" t="s">
        <v>371</v>
      </c>
      <c r="B62" s="65">
        <v>52</v>
      </c>
      <c r="C62" s="66">
        <v>59</v>
      </c>
      <c r="D62" s="65">
        <v>226</v>
      </c>
      <c r="E62" s="66">
        <v>300</v>
      </c>
      <c r="F62" s="67"/>
      <c r="G62" s="65">
        <f t="shared" si="4"/>
        <v>-7</v>
      </c>
      <c r="H62" s="66">
        <f t="shared" si="5"/>
        <v>-74</v>
      </c>
      <c r="I62" s="20">
        <f t="shared" si="6"/>
        <v>-0.11864406779661017</v>
      </c>
      <c r="J62" s="21">
        <f t="shared" si="7"/>
        <v>-0.24666666666666667</v>
      </c>
    </row>
    <row r="63" spans="1:10" x14ac:dyDescent="0.2">
      <c r="A63" s="158" t="s">
        <v>372</v>
      </c>
      <c r="B63" s="65">
        <v>5</v>
      </c>
      <c r="C63" s="66">
        <v>7</v>
      </c>
      <c r="D63" s="65">
        <v>37</v>
      </c>
      <c r="E63" s="66">
        <v>48</v>
      </c>
      <c r="F63" s="67"/>
      <c r="G63" s="65">
        <f t="shared" si="4"/>
        <v>-2</v>
      </c>
      <c r="H63" s="66">
        <f t="shared" si="5"/>
        <v>-11</v>
      </c>
      <c r="I63" s="20">
        <f t="shared" si="6"/>
        <v>-0.2857142857142857</v>
      </c>
      <c r="J63" s="21">
        <f t="shared" si="7"/>
        <v>-0.22916666666666666</v>
      </c>
    </row>
    <row r="64" spans="1:10" x14ac:dyDescent="0.2">
      <c r="A64" s="158" t="s">
        <v>400</v>
      </c>
      <c r="B64" s="65">
        <v>64</v>
      </c>
      <c r="C64" s="66">
        <v>50</v>
      </c>
      <c r="D64" s="65">
        <v>353</v>
      </c>
      <c r="E64" s="66">
        <v>324</v>
      </c>
      <c r="F64" s="67"/>
      <c r="G64" s="65">
        <f t="shared" si="4"/>
        <v>14</v>
      </c>
      <c r="H64" s="66">
        <f t="shared" si="5"/>
        <v>29</v>
      </c>
      <c r="I64" s="20">
        <f t="shared" si="6"/>
        <v>0.28000000000000003</v>
      </c>
      <c r="J64" s="21">
        <f t="shared" si="7"/>
        <v>8.9506172839506168E-2</v>
      </c>
    </row>
    <row r="65" spans="1:10" x14ac:dyDescent="0.2">
      <c r="A65" s="158" t="s">
        <v>401</v>
      </c>
      <c r="B65" s="65">
        <v>15</v>
      </c>
      <c r="C65" s="66">
        <v>14</v>
      </c>
      <c r="D65" s="65">
        <v>74</v>
      </c>
      <c r="E65" s="66">
        <v>90</v>
      </c>
      <c r="F65" s="67"/>
      <c r="G65" s="65">
        <f t="shared" si="4"/>
        <v>1</v>
      </c>
      <c r="H65" s="66">
        <f t="shared" si="5"/>
        <v>-16</v>
      </c>
      <c r="I65" s="20">
        <f t="shared" si="6"/>
        <v>7.1428571428571425E-2</v>
      </c>
      <c r="J65" s="21">
        <f t="shared" si="7"/>
        <v>-0.17777777777777778</v>
      </c>
    </row>
    <row r="66" spans="1:10" x14ac:dyDescent="0.2">
      <c r="A66" s="158" t="s">
        <v>440</v>
      </c>
      <c r="B66" s="65">
        <v>43</v>
      </c>
      <c r="C66" s="66">
        <v>42</v>
      </c>
      <c r="D66" s="65">
        <v>215</v>
      </c>
      <c r="E66" s="66">
        <v>271</v>
      </c>
      <c r="F66" s="67"/>
      <c r="G66" s="65">
        <f t="shared" si="4"/>
        <v>1</v>
      </c>
      <c r="H66" s="66">
        <f t="shared" si="5"/>
        <v>-56</v>
      </c>
      <c r="I66" s="20">
        <f t="shared" si="6"/>
        <v>2.3809523809523808E-2</v>
      </c>
      <c r="J66" s="21">
        <f t="shared" si="7"/>
        <v>-0.20664206642066421</v>
      </c>
    </row>
    <row r="67" spans="1:10" x14ac:dyDescent="0.2">
      <c r="A67" s="158" t="s">
        <v>441</v>
      </c>
      <c r="B67" s="65">
        <v>18</v>
      </c>
      <c r="C67" s="66">
        <v>14</v>
      </c>
      <c r="D67" s="65">
        <v>57</v>
      </c>
      <c r="E67" s="66">
        <v>57</v>
      </c>
      <c r="F67" s="67"/>
      <c r="G67" s="65">
        <f t="shared" si="4"/>
        <v>4</v>
      </c>
      <c r="H67" s="66">
        <f t="shared" si="5"/>
        <v>0</v>
      </c>
      <c r="I67" s="20">
        <f t="shared" si="6"/>
        <v>0.2857142857142857</v>
      </c>
      <c r="J67" s="21">
        <f t="shared" si="7"/>
        <v>0</v>
      </c>
    </row>
    <row r="68" spans="1:10" x14ac:dyDescent="0.2">
      <c r="A68" s="158" t="s">
        <v>462</v>
      </c>
      <c r="B68" s="65">
        <v>21</v>
      </c>
      <c r="C68" s="66">
        <v>8</v>
      </c>
      <c r="D68" s="65">
        <v>80</v>
      </c>
      <c r="E68" s="66">
        <v>50</v>
      </c>
      <c r="F68" s="67"/>
      <c r="G68" s="65">
        <f t="shared" si="4"/>
        <v>13</v>
      </c>
      <c r="H68" s="66">
        <f t="shared" si="5"/>
        <v>30</v>
      </c>
      <c r="I68" s="20">
        <f t="shared" si="6"/>
        <v>1.625</v>
      </c>
      <c r="J68" s="21">
        <f t="shared" si="7"/>
        <v>0.6</v>
      </c>
    </row>
    <row r="69" spans="1:10" x14ac:dyDescent="0.2">
      <c r="A69" s="158" t="s">
        <v>314</v>
      </c>
      <c r="B69" s="65">
        <v>0</v>
      </c>
      <c r="C69" s="66">
        <v>1</v>
      </c>
      <c r="D69" s="65">
        <v>8</v>
      </c>
      <c r="E69" s="66">
        <v>8</v>
      </c>
      <c r="F69" s="67"/>
      <c r="G69" s="65">
        <f t="shared" si="4"/>
        <v>-1</v>
      </c>
      <c r="H69" s="66">
        <f t="shared" si="5"/>
        <v>0</v>
      </c>
      <c r="I69" s="20">
        <f t="shared" si="6"/>
        <v>-1</v>
      </c>
      <c r="J69" s="21">
        <f t="shared" si="7"/>
        <v>0</v>
      </c>
    </row>
    <row r="70" spans="1:10" s="160" customFormat="1" x14ac:dyDescent="0.2">
      <c r="A70" s="178" t="s">
        <v>624</v>
      </c>
      <c r="B70" s="71">
        <v>338</v>
      </c>
      <c r="C70" s="72">
        <v>422</v>
      </c>
      <c r="D70" s="71">
        <v>1713</v>
      </c>
      <c r="E70" s="72">
        <v>2181</v>
      </c>
      <c r="F70" s="73"/>
      <c r="G70" s="71">
        <f t="shared" si="4"/>
        <v>-84</v>
      </c>
      <c r="H70" s="72">
        <f t="shared" si="5"/>
        <v>-468</v>
      </c>
      <c r="I70" s="37">
        <f t="shared" si="6"/>
        <v>-0.1990521327014218</v>
      </c>
      <c r="J70" s="38">
        <f t="shared" si="7"/>
        <v>-0.21458046767537828</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315</v>
      </c>
      <c r="B73" s="65">
        <v>6</v>
      </c>
      <c r="C73" s="66">
        <v>0</v>
      </c>
      <c r="D73" s="65">
        <v>30</v>
      </c>
      <c r="E73" s="66">
        <v>0</v>
      </c>
      <c r="F73" s="67"/>
      <c r="G73" s="65">
        <f>B73-C73</f>
        <v>6</v>
      </c>
      <c r="H73" s="66">
        <f>D73-E73</f>
        <v>30</v>
      </c>
      <c r="I73" s="20" t="str">
        <f>IF(C73=0, "-", IF(G73/C73&lt;10, G73/C73, "&gt;999%"))</f>
        <v>-</v>
      </c>
      <c r="J73" s="21" t="str">
        <f>IF(E73=0, "-", IF(H73/E73&lt;10, H73/E73, "&gt;999%"))</f>
        <v>-</v>
      </c>
    </row>
    <row r="74" spans="1:10" x14ac:dyDescent="0.2">
      <c r="A74" s="158" t="s">
        <v>500</v>
      </c>
      <c r="B74" s="65">
        <v>15</v>
      </c>
      <c r="C74" s="66">
        <v>78</v>
      </c>
      <c r="D74" s="65">
        <v>155</v>
      </c>
      <c r="E74" s="66">
        <v>206</v>
      </c>
      <c r="F74" s="67"/>
      <c r="G74" s="65">
        <f>B74-C74</f>
        <v>-63</v>
      </c>
      <c r="H74" s="66">
        <f>D74-E74</f>
        <v>-51</v>
      </c>
      <c r="I74" s="20">
        <f>IF(C74=0, "-", IF(G74/C74&lt;10, G74/C74, "&gt;999%"))</f>
        <v>-0.80769230769230771</v>
      </c>
      <c r="J74" s="21">
        <f>IF(E74=0, "-", IF(H74/E74&lt;10, H74/E74, "&gt;999%"))</f>
        <v>-0.24757281553398058</v>
      </c>
    </row>
    <row r="75" spans="1:10" x14ac:dyDescent="0.2">
      <c r="A75" s="158" t="s">
        <v>501</v>
      </c>
      <c r="B75" s="65">
        <v>13</v>
      </c>
      <c r="C75" s="66">
        <v>0</v>
      </c>
      <c r="D75" s="65">
        <v>55</v>
      </c>
      <c r="E75" s="66">
        <v>0</v>
      </c>
      <c r="F75" s="67"/>
      <c r="G75" s="65">
        <f>B75-C75</f>
        <v>13</v>
      </c>
      <c r="H75" s="66">
        <f>D75-E75</f>
        <v>55</v>
      </c>
      <c r="I75" s="20" t="str">
        <f>IF(C75=0, "-", IF(G75/C75&lt;10, G75/C75, "&gt;999%"))</f>
        <v>-</v>
      </c>
      <c r="J75" s="21" t="str">
        <f>IF(E75=0, "-", IF(H75/E75&lt;10, H75/E75, "&gt;999%"))</f>
        <v>-</v>
      </c>
    </row>
    <row r="76" spans="1:10" s="160" customFormat="1" x14ac:dyDescent="0.2">
      <c r="A76" s="178" t="s">
        <v>625</v>
      </c>
      <c r="B76" s="71">
        <v>34</v>
      </c>
      <c r="C76" s="72">
        <v>78</v>
      </c>
      <c r="D76" s="71">
        <v>240</v>
      </c>
      <c r="E76" s="72">
        <v>206</v>
      </c>
      <c r="F76" s="73"/>
      <c r="G76" s="71">
        <f>B76-C76</f>
        <v>-44</v>
      </c>
      <c r="H76" s="72">
        <f>D76-E76</f>
        <v>34</v>
      </c>
      <c r="I76" s="37">
        <f>IF(C76=0, "-", IF(G76/C76&lt;10, G76/C76, "&gt;999%"))</f>
        <v>-0.5641025641025641</v>
      </c>
      <c r="J76" s="38">
        <f>IF(E76=0, "-", IF(H76/E76&lt;10, H76/E76, "&gt;999%"))</f>
        <v>0.1650485436893204</v>
      </c>
    </row>
    <row r="77" spans="1:10" x14ac:dyDescent="0.2">
      <c r="A77" s="177"/>
      <c r="B77" s="143"/>
      <c r="C77" s="144"/>
      <c r="D77" s="143"/>
      <c r="E77" s="144"/>
      <c r="F77" s="145"/>
      <c r="G77" s="143"/>
      <c r="H77" s="144"/>
      <c r="I77" s="151"/>
      <c r="J77" s="152"/>
    </row>
    <row r="78" spans="1:10" s="139" customFormat="1" x14ac:dyDescent="0.2">
      <c r="A78" s="159" t="s">
        <v>38</v>
      </c>
      <c r="B78" s="65"/>
      <c r="C78" s="66"/>
      <c r="D78" s="65"/>
      <c r="E78" s="66"/>
      <c r="F78" s="67"/>
      <c r="G78" s="65"/>
      <c r="H78" s="66"/>
      <c r="I78" s="20"/>
      <c r="J78" s="21"/>
    </row>
    <row r="79" spans="1:10" x14ac:dyDescent="0.2">
      <c r="A79" s="158" t="s">
        <v>276</v>
      </c>
      <c r="B79" s="65">
        <v>0</v>
      </c>
      <c r="C79" s="66">
        <v>0</v>
      </c>
      <c r="D79" s="65">
        <v>7</v>
      </c>
      <c r="E79" s="66">
        <v>7</v>
      </c>
      <c r="F79" s="67"/>
      <c r="G79" s="65">
        <f>B79-C79</f>
        <v>0</v>
      </c>
      <c r="H79" s="66">
        <f>D79-E79</f>
        <v>0</v>
      </c>
      <c r="I79" s="20" t="str">
        <f>IF(C79=0, "-", IF(G79/C79&lt;10, G79/C79, "&gt;999%"))</f>
        <v>-</v>
      </c>
      <c r="J79" s="21">
        <f>IF(E79=0, "-", IF(H79/E79&lt;10, H79/E79, "&gt;999%"))</f>
        <v>0</v>
      </c>
    </row>
    <row r="80" spans="1:10" s="160" customFormat="1" x14ac:dyDescent="0.2">
      <c r="A80" s="178" t="s">
        <v>626</v>
      </c>
      <c r="B80" s="71">
        <v>0</v>
      </c>
      <c r="C80" s="72">
        <v>0</v>
      </c>
      <c r="D80" s="71">
        <v>7</v>
      </c>
      <c r="E80" s="72">
        <v>7</v>
      </c>
      <c r="F80" s="73"/>
      <c r="G80" s="71">
        <f>B80-C80</f>
        <v>0</v>
      </c>
      <c r="H80" s="72">
        <f>D80-E80</f>
        <v>0</v>
      </c>
      <c r="I80" s="37" t="str">
        <f>IF(C80=0, "-", IF(G80/C80&lt;10, G80/C80, "&gt;999%"))</f>
        <v>-</v>
      </c>
      <c r="J80" s="38">
        <f>IF(E80=0, "-", IF(H80/E80&lt;10, H80/E80, "&gt;999%"))</f>
        <v>0</v>
      </c>
    </row>
    <row r="81" spans="1:10" x14ac:dyDescent="0.2">
      <c r="A81" s="177"/>
      <c r="B81" s="143"/>
      <c r="C81" s="144"/>
      <c r="D81" s="143"/>
      <c r="E81" s="144"/>
      <c r="F81" s="145"/>
      <c r="G81" s="143"/>
      <c r="H81" s="144"/>
      <c r="I81" s="151"/>
      <c r="J81" s="152"/>
    </row>
    <row r="82" spans="1:10" s="139" customFormat="1" x14ac:dyDescent="0.2">
      <c r="A82" s="159" t="s">
        <v>39</v>
      </c>
      <c r="B82" s="65"/>
      <c r="C82" s="66"/>
      <c r="D82" s="65"/>
      <c r="E82" s="66"/>
      <c r="F82" s="67"/>
      <c r="G82" s="65"/>
      <c r="H82" s="66"/>
      <c r="I82" s="20"/>
      <c r="J82" s="21"/>
    </row>
    <row r="83" spans="1:10" x14ac:dyDescent="0.2">
      <c r="A83" s="158" t="s">
        <v>212</v>
      </c>
      <c r="B83" s="65">
        <v>3</v>
      </c>
      <c r="C83" s="66">
        <v>3</v>
      </c>
      <c r="D83" s="65">
        <v>7</v>
      </c>
      <c r="E83" s="66">
        <v>6</v>
      </c>
      <c r="F83" s="67"/>
      <c r="G83" s="65">
        <f>B83-C83</f>
        <v>0</v>
      </c>
      <c r="H83" s="66">
        <f>D83-E83</f>
        <v>1</v>
      </c>
      <c r="I83" s="20">
        <f>IF(C83=0, "-", IF(G83/C83&lt;10, G83/C83, "&gt;999%"))</f>
        <v>0</v>
      </c>
      <c r="J83" s="21">
        <f>IF(E83=0, "-", IF(H83/E83&lt;10, H83/E83, "&gt;999%"))</f>
        <v>0.16666666666666666</v>
      </c>
    </row>
    <row r="84" spans="1:10" x14ac:dyDescent="0.2">
      <c r="A84" s="158" t="s">
        <v>347</v>
      </c>
      <c r="B84" s="65">
        <v>3</v>
      </c>
      <c r="C84" s="66">
        <v>0</v>
      </c>
      <c r="D84" s="65">
        <v>10</v>
      </c>
      <c r="E84" s="66">
        <v>0</v>
      </c>
      <c r="F84" s="67"/>
      <c r="G84" s="65">
        <f>B84-C84</f>
        <v>3</v>
      </c>
      <c r="H84" s="66">
        <f>D84-E84</f>
        <v>10</v>
      </c>
      <c r="I84" s="20" t="str">
        <f>IF(C84=0, "-", IF(G84/C84&lt;10, G84/C84, "&gt;999%"))</f>
        <v>-</v>
      </c>
      <c r="J84" s="21" t="str">
        <f>IF(E84=0, "-", IF(H84/E84&lt;10, H84/E84, "&gt;999%"))</f>
        <v>-</v>
      </c>
    </row>
    <row r="85" spans="1:10" x14ac:dyDescent="0.2">
      <c r="A85" s="158" t="s">
        <v>379</v>
      </c>
      <c r="B85" s="65">
        <v>0</v>
      </c>
      <c r="C85" s="66">
        <v>0</v>
      </c>
      <c r="D85" s="65">
        <v>4</v>
      </c>
      <c r="E85" s="66">
        <v>1</v>
      </c>
      <c r="F85" s="67"/>
      <c r="G85" s="65">
        <f>B85-C85</f>
        <v>0</v>
      </c>
      <c r="H85" s="66">
        <f>D85-E85</f>
        <v>3</v>
      </c>
      <c r="I85" s="20" t="str">
        <f>IF(C85=0, "-", IF(G85/C85&lt;10, G85/C85, "&gt;999%"))</f>
        <v>-</v>
      </c>
      <c r="J85" s="21">
        <f>IF(E85=0, "-", IF(H85/E85&lt;10, H85/E85, "&gt;999%"))</f>
        <v>3</v>
      </c>
    </row>
    <row r="86" spans="1:10" s="160" customFormat="1" x14ac:dyDescent="0.2">
      <c r="A86" s="178" t="s">
        <v>627</v>
      </c>
      <c r="B86" s="71">
        <v>6</v>
      </c>
      <c r="C86" s="72">
        <v>3</v>
      </c>
      <c r="D86" s="71">
        <v>21</v>
      </c>
      <c r="E86" s="72">
        <v>7</v>
      </c>
      <c r="F86" s="73"/>
      <c r="G86" s="71">
        <f>B86-C86</f>
        <v>3</v>
      </c>
      <c r="H86" s="72">
        <f>D86-E86</f>
        <v>14</v>
      </c>
      <c r="I86" s="37">
        <f>IF(C86=0, "-", IF(G86/C86&lt;10, G86/C86, "&gt;999%"))</f>
        <v>1</v>
      </c>
      <c r="J86" s="38">
        <f>IF(E86=0, "-", IF(H86/E86&lt;10, H86/E86, "&gt;999%"))</f>
        <v>2</v>
      </c>
    </row>
    <row r="87" spans="1:10" x14ac:dyDescent="0.2">
      <c r="A87" s="177"/>
      <c r="B87" s="143"/>
      <c r="C87" s="144"/>
      <c r="D87" s="143"/>
      <c r="E87" s="144"/>
      <c r="F87" s="145"/>
      <c r="G87" s="143"/>
      <c r="H87" s="144"/>
      <c r="I87" s="151"/>
      <c r="J87" s="152"/>
    </row>
    <row r="88" spans="1:10" s="139" customFormat="1" x14ac:dyDescent="0.2">
      <c r="A88" s="159" t="s">
        <v>40</v>
      </c>
      <c r="B88" s="65"/>
      <c r="C88" s="66"/>
      <c r="D88" s="65"/>
      <c r="E88" s="66"/>
      <c r="F88" s="67"/>
      <c r="G88" s="65"/>
      <c r="H88" s="66"/>
      <c r="I88" s="20"/>
      <c r="J88" s="21"/>
    </row>
    <row r="89" spans="1:10" x14ac:dyDescent="0.2">
      <c r="A89" s="158" t="s">
        <v>547</v>
      </c>
      <c r="B89" s="65">
        <v>20</v>
      </c>
      <c r="C89" s="66">
        <v>18</v>
      </c>
      <c r="D89" s="65">
        <v>77</v>
      </c>
      <c r="E89" s="66">
        <v>50</v>
      </c>
      <c r="F89" s="67"/>
      <c r="G89" s="65">
        <f>B89-C89</f>
        <v>2</v>
      </c>
      <c r="H89" s="66">
        <f>D89-E89</f>
        <v>27</v>
      </c>
      <c r="I89" s="20">
        <f>IF(C89=0, "-", IF(G89/C89&lt;10, G89/C89, "&gt;999%"))</f>
        <v>0.1111111111111111</v>
      </c>
      <c r="J89" s="21">
        <f>IF(E89=0, "-", IF(H89/E89&lt;10, H89/E89, "&gt;999%"))</f>
        <v>0.54</v>
      </c>
    </row>
    <row r="90" spans="1:10" x14ac:dyDescent="0.2">
      <c r="A90" s="158" t="s">
        <v>534</v>
      </c>
      <c r="B90" s="65">
        <v>0</v>
      </c>
      <c r="C90" s="66">
        <v>0</v>
      </c>
      <c r="D90" s="65">
        <v>1</v>
      </c>
      <c r="E90" s="66">
        <v>1</v>
      </c>
      <c r="F90" s="67"/>
      <c r="G90" s="65">
        <f>B90-C90</f>
        <v>0</v>
      </c>
      <c r="H90" s="66">
        <f>D90-E90</f>
        <v>0</v>
      </c>
      <c r="I90" s="20" t="str">
        <f>IF(C90=0, "-", IF(G90/C90&lt;10, G90/C90, "&gt;999%"))</f>
        <v>-</v>
      </c>
      <c r="J90" s="21">
        <f>IF(E90=0, "-", IF(H90/E90&lt;10, H90/E90, "&gt;999%"))</f>
        <v>0</v>
      </c>
    </row>
    <row r="91" spans="1:10" s="160" customFormat="1" x14ac:dyDescent="0.2">
      <c r="A91" s="178" t="s">
        <v>628</v>
      </c>
      <c r="B91" s="71">
        <v>20</v>
      </c>
      <c r="C91" s="72">
        <v>18</v>
      </c>
      <c r="D91" s="71">
        <v>78</v>
      </c>
      <c r="E91" s="72">
        <v>51</v>
      </c>
      <c r="F91" s="73"/>
      <c r="G91" s="71">
        <f>B91-C91</f>
        <v>2</v>
      </c>
      <c r="H91" s="72">
        <f>D91-E91</f>
        <v>27</v>
      </c>
      <c r="I91" s="37">
        <f>IF(C91=0, "-", IF(G91/C91&lt;10, G91/C91, "&gt;999%"))</f>
        <v>0.1111111111111111</v>
      </c>
      <c r="J91" s="38">
        <f>IF(E91=0, "-", IF(H91/E91&lt;10, H91/E91, "&gt;999%"))</f>
        <v>0.52941176470588236</v>
      </c>
    </row>
    <row r="92" spans="1:10" x14ac:dyDescent="0.2">
      <c r="A92" s="177"/>
      <c r="B92" s="143"/>
      <c r="C92" s="144"/>
      <c r="D92" s="143"/>
      <c r="E92" s="144"/>
      <c r="F92" s="145"/>
      <c r="G92" s="143"/>
      <c r="H92" s="144"/>
      <c r="I92" s="151"/>
      <c r="J92" s="152"/>
    </row>
    <row r="93" spans="1:10" s="139" customFormat="1" x14ac:dyDescent="0.2">
      <c r="A93" s="159" t="s">
        <v>41</v>
      </c>
      <c r="B93" s="65"/>
      <c r="C93" s="66"/>
      <c r="D93" s="65"/>
      <c r="E93" s="66"/>
      <c r="F93" s="67"/>
      <c r="G93" s="65"/>
      <c r="H93" s="66"/>
      <c r="I93" s="20"/>
      <c r="J93" s="21"/>
    </row>
    <row r="94" spans="1:10" x14ac:dyDescent="0.2">
      <c r="A94" s="158" t="s">
        <v>548</v>
      </c>
      <c r="B94" s="65">
        <v>1</v>
      </c>
      <c r="C94" s="66">
        <v>0</v>
      </c>
      <c r="D94" s="65">
        <v>4</v>
      </c>
      <c r="E94" s="66">
        <v>3</v>
      </c>
      <c r="F94" s="67"/>
      <c r="G94" s="65">
        <f>B94-C94</f>
        <v>1</v>
      </c>
      <c r="H94" s="66">
        <f>D94-E94</f>
        <v>1</v>
      </c>
      <c r="I94" s="20" t="str">
        <f>IF(C94=0, "-", IF(G94/C94&lt;10, G94/C94, "&gt;999%"))</f>
        <v>-</v>
      </c>
      <c r="J94" s="21">
        <f>IF(E94=0, "-", IF(H94/E94&lt;10, H94/E94, "&gt;999%"))</f>
        <v>0.33333333333333331</v>
      </c>
    </row>
    <row r="95" spans="1:10" s="160" customFormat="1" x14ac:dyDescent="0.2">
      <c r="A95" s="178" t="s">
        <v>629</v>
      </c>
      <c r="B95" s="71">
        <v>1</v>
      </c>
      <c r="C95" s="72">
        <v>0</v>
      </c>
      <c r="D95" s="71">
        <v>4</v>
      </c>
      <c r="E95" s="72">
        <v>3</v>
      </c>
      <c r="F95" s="73"/>
      <c r="G95" s="71">
        <f>B95-C95</f>
        <v>1</v>
      </c>
      <c r="H95" s="72">
        <f>D95-E95</f>
        <v>1</v>
      </c>
      <c r="I95" s="37" t="str">
        <f>IF(C95=0, "-", IF(G95/C95&lt;10, G95/C95, "&gt;999%"))</f>
        <v>-</v>
      </c>
      <c r="J95" s="38">
        <f>IF(E95=0, "-", IF(H95/E95&lt;10, H95/E95, "&gt;999%"))</f>
        <v>0.33333333333333331</v>
      </c>
    </row>
    <row r="96" spans="1:10" x14ac:dyDescent="0.2">
      <c r="A96" s="177"/>
      <c r="B96" s="143"/>
      <c r="C96" s="144"/>
      <c r="D96" s="143"/>
      <c r="E96" s="144"/>
      <c r="F96" s="145"/>
      <c r="G96" s="143"/>
      <c r="H96" s="144"/>
      <c r="I96" s="151"/>
      <c r="J96" s="152"/>
    </row>
    <row r="97" spans="1:10" s="139" customFormat="1" x14ac:dyDescent="0.2">
      <c r="A97" s="159" t="s">
        <v>42</v>
      </c>
      <c r="B97" s="65"/>
      <c r="C97" s="66"/>
      <c r="D97" s="65"/>
      <c r="E97" s="66"/>
      <c r="F97" s="67"/>
      <c r="G97" s="65"/>
      <c r="H97" s="66"/>
      <c r="I97" s="20"/>
      <c r="J97" s="21"/>
    </row>
    <row r="98" spans="1:10" x14ac:dyDescent="0.2">
      <c r="A98" s="158" t="s">
        <v>330</v>
      </c>
      <c r="B98" s="65">
        <v>4</v>
      </c>
      <c r="C98" s="66">
        <v>8</v>
      </c>
      <c r="D98" s="65">
        <v>26</v>
      </c>
      <c r="E98" s="66">
        <v>20</v>
      </c>
      <c r="F98" s="67"/>
      <c r="G98" s="65">
        <f>B98-C98</f>
        <v>-4</v>
      </c>
      <c r="H98" s="66">
        <f>D98-E98</f>
        <v>6</v>
      </c>
      <c r="I98" s="20">
        <f>IF(C98=0, "-", IF(G98/C98&lt;10, G98/C98, "&gt;999%"))</f>
        <v>-0.5</v>
      </c>
      <c r="J98" s="21">
        <f>IF(E98=0, "-", IF(H98/E98&lt;10, H98/E98, "&gt;999%"))</f>
        <v>0.3</v>
      </c>
    </row>
    <row r="99" spans="1:10" s="160" customFormat="1" x14ac:dyDescent="0.2">
      <c r="A99" s="178" t="s">
        <v>630</v>
      </c>
      <c r="B99" s="71">
        <v>4</v>
      </c>
      <c r="C99" s="72">
        <v>8</v>
      </c>
      <c r="D99" s="71">
        <v>26</v>
      </c>
      <c r="E99" s="72">
        <v>20</v>
      </c>
      <c r="F99" s="73"/>
      <c r="G99" s="71">
        <f>B99-C99</f>
        <v>-4</v>
      </c>
      <c r="H99" s="72">
        <f>D99-E99</f>
        <v>6</v>
      </c>
      <c r="I99" s="37">
        <f>IF(C99=0, "-", IF(G99/C99&lt;10, G99/C99, "&gt;999%"))</f>
        <v>-0.5</v>
      </c>
      <c r="J99" s="38">
        <f>IF(E99=0, "-", IF(H99/E99&lt;10, H99/E99, "&gt;999%"))</f>
        <v>0.3</v>
      </c>
    </row>
    <row r="100" spans="1:10" x14ac:dyDescent="0.2">
      <c r="A100" s="177"/>
      <c r="B100" s="143"/>
      <c r="C100" s="144"/>
      <c r="D100" s="143"/>
      <c r="E100" s="144"/>
      <c r="F100" s="145"/>
      <c r="G100" s="143"/>
      <c r="H100" s="144"/>
      <c r="I100" s="151"/>
      <c r="J100" s="152"/>
    </row>
    <row r="101" spans="1:10" s="139" customFormat="1" x14ac:dyDescent="0.2">
      <c r="A101" s="159" t="s">
        <v>43</v>
      </c>
      <c r="B101" s="65"/>
      <c r="C101" s="66"/>
      <c r="D101" s="65"/>
      <c r="E101" s="66"/>
      <c r="F101" s="67"/>
      <c r="G101" s="65"/>
      <c r="H101" s="66"/>
      <c r="I101" s="20"/>
      <c r="J101" s="21"/>
    </row>
    <row r="102" spans="1:10" x14ac:dyDescent="0.2">
      <c r="A102" s="158" t="s">
        <v>197</v>
      </c>
      <c r="B102" s="65">
        <v>3</v>
      </c>
      <c r="C102" s="66">
        <v>6</v>
      </c>
      <c r="D102" s="65">
        <v>24</v>
      </c>
      <c r="E102" s="66">
        <v>30</v>
      </c>
      <c r="F102" s="67"/>
      <c r="G102" s="65">
        <f>B102-C102</f>
        <v>-3</v>
      </c>
      <c r="H102" s="66">
        <f>D102-E102</f>
        <v>-6</v>
      </c>
      <c r="I102" s="20">
        <f>IF(C102=0, "-", IF(G102/C102&lt;10, G102/C102, "&gt;999%"))</f>
        <v>-0.5</v>
      </c>
      <c r="J102" s="21">
        <f>IF(E102=0, "-", IF(H102/E102&lt;10, H102/E102, "&gt;999%"))</f>
        <v>-0.2</v>
      </c>
    </row>
    <row r="103" spans="1:10" s="160" customFormat="1" x14ac:dyDescent="0.2">
      <c r="A103" s="178" t="s">
        <v>631</v>
      </c>
      <c r="B103" s="71">
        <v>3</v>
      </c>
      <c r="C103" s="72">
        <v>6</v>
      </c>
      <c r="D103" s="71">
        <v>24</v>
      </c>
      <c r="E103" s="72">
        <v>30</v>
      </c>
      <c r="F103" s="73"/>
      <c r="G103" s="71">
        <f>B103-C103</f>
        <v>-3</v>
      </c>
      <c r="H103" s="72">
        <f>D103-E103</f>
        <v>-6</v>
      </c>
      <c r="I103" s="37">
        <f>IF(C103=0, "-", IF(G103/C103&lt;10, G103/C103, "&gt;999%"))</f>
        <v>-0.5</v>
      </c>
      <c r="J103" s="38">
        <f>IF(E103=0, "-", IF(H103/E103&lt;10, H103/E103, "&gt;999%"))</f>
        <v>-0.2</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519</v>
      </c>
      <c r="B106" s="65">
        <v>8</v>
      </c>
      <c r="C106" s="66">
        <v>6</v>
      </c>
      <c r="D106" s="65">
        <v>64</v>
      </c>
      <c r="E106" s="66">
        <v>108</v>
      </c>
      <c r="F106" s="67"/>
      <c r="G106" s="65">
        <f>B106-C106</f>
        <v>2</v>
      </c>
      <c r="H106" s="66">
        <f>D106-E106</f>
        <v>-44</v>
      </c>
      <c r="I106" s="20">
        <f>IF(C106=0, "-", IF(G106/C106&lt;10, G106/C106, "&gt;999%"))</f>
        <v>0.33333333333333331</v>
      </c>
      <c r="J106" s="21">
        <f>IF(E106=0, "-", IF(H106/E106&lt;10, H106/E106, "&gt;999%"))</f>
        <v>-0.40740740740740738</v>
      </c>
    </row>
    <row r="107" spans="1:10" s="160" customFormat="1" x14ac:dyDescent="0.2">
      <c r="A107" s="178" t="s">
        <v>632</v>
      </c>
      <c r="B107" s="71">
        <v>8</v>
      </c>
      <c r="C107" s="72">
        <v>6</v>
      </c>
      <c r="D107" s="71">
        <v>64</v>
      </c>
      <c r="E107" s="72">
        <v>108</v>
      </c>
      <c r="F107" s="73"/>
      <c r="G107" s="71">
        <f>B107-C107</f>
        <v>2</v>
      </c>
      <c r="H107" s="72">
        <f>D107-E107</f>
        <v>-44</v>
      </c>
      <c r="I107" s="37">
        <f>IF(C107=0, "-", IF(G107/C107&lt;10, G107/C107, "&gt;999%"))</f>
        <v>0.33333333333333331</v>
      </c>
      <c r="J107" s="38">
        <f>IF(E107=0, "-", IF(H107/E107&lt;10, H107/E107, "&gt;999%"))</f>
        <v>-0.40740740740740738</v>
      </c>
    </row>
    <row r="108" spans="1:10" x14ac:dyDescent="0.2">
      <c r="A108" s="177"/>
      <c r="B108" s="143"/>
      <c r="C108" s="144"/>
      <c r="D108" s="143"/>
      <c r="E108" s="144"/>
      <c r="F108" s="145"/>
      <c r="G108" s="143"/>
      <c r="H108" s="144"/>
      <c r="I108" s="151"/>
      <c r="J108" s="152"/>
    </row>
    <row r="109" spans="1:10" s="139" customFormat="1" x14ac:dyDescent="0.2">
      <c r="A109" s="159" t="s">
        <v>45</v>
      </c>
      <c r="B109" s="65"/>
      <c r="C109" s="66"/>
      <c r="D109" s="65"/>
      <c r="E109" s="66"/>
      <c r="F109" s="67"/>
      <c r="G109" s="65"/>
      <c r="H109" s="66"/>
      <c r="I109" s="20"/>
      <c r="J109" s="21"/>
    </row>
    <row r="110" spans="1:10" x14ac:dyDescent="0.2">
      <c r="A110" s="158" t="s">
        <v>414</v>
      </c>
      <c r="B110" s="65">
        <v>0</v>
      </c>
      <c r="C110" s="66">
        <v>0</v>
      </c>
      <c r="D110" s="65">
        <v>0</v>
      </c>
      <c r="E110" s="66">
        <v>2</v>
      </c>
      <c r="F110" s="67"/>
      <c r="G110" s="65">
        <f t="shared" ref="G110:G122" si="8">B110-C110</f>
        <v>0</v>
      </c>
      <c r="H110" s="66">
        <f t="shared" ref="H110:H122" si="9">D110-E110</f>
        <v>-2</v>
      </c>
      <c r="I110" s="20" t="str">
        <f t="shared" ref="I110:I122" si="10">IF(C110=0, "-", IF(G110/C110&lt;10, G110/C110, "&gt;999%"))</f>
        <v>-</v>
      </c>
      <c r="J110" s="21">
        <f t="shared" ref="J110:J122" si="11">IF(E110=0, "-", IF(H110/E110&lt;10, H110/E110, "&gt;999%"))</f>
        <v>-1</v>
      </c>
    </row>
    <row r="111" spans="1:10" x14ac:dyDescent="0.2">
      <c r="A111" s="158" t="s">
        <v>380</v>
      </c>
      <c r="B111" s="65">
        <v>79</v>
      </c>
      <c r="C111" s="66">
        <v>13</v>
      </c>
      <c r="D111" s="65">
        <v>190</v>
      </c>
      <c r="E111" s="66">
        <v>254</v>
      </c>
      <c r="F111" s="67"/>
      <c r="G111" s="65">
        <f t="shared" si="8"/>
        <v>66</v>
      </c>
      <c r="H111" s="66">
        <f t="shared" si="9"/>
        <v>-64</v>
      </c>
      <c r="I111" s="20">
        <f t="shared" si="10"/>
        <v>5.0769230769230766</v>
      </c>
      <c r="J111" s="21">
        <f t="shared" si="11"/>
        <v>-0.25196850393700787</v>
      </c>
    </row>
    <row r="112" spans="1:10" x14ac:dyDescent="0.2">
      <c r="A112" s="158" t="s">
        <v>415</v>
      </c>
      <c r="B112" s="65">
        <v>229</v>
      </c>
      <c r="C112" s="66">
        <v>138</v>
      </c>
      <c r="D112" s="65">
        <v>856</v>
      </c>
      <c r="E112" s="66">
        <v>660</v>
      </c>
      <c r="F112" s="67"/>
      <c r="G112" s="65">
        <f t="shared" si="8"/>
        <v>91</v>
      </c>
      <c r="H112" s="66">
        <f t="shared" si="9"/>
        <v>196</v>
      </c>
      <c r="I112" s="20">
        <f t="shared" si="10"/>
        <v>0.65942028985507251</v>
      </c>
      <c r="J112" s="21">
        <f t="shared" si="11"/>
        <v>0.29696969696969699</v>
      </c>
    </row>
    <row r="113" spans="1:10" x14ac:dyDescent="0.2">
      <c r="A113" s="158" t="s">
        <v>200</v>
      </c>
      <c r="B113" s="65">
        <v>6</v>
      </c>
      <c r="C113" s="66">
        <v>16</v>
      </c>
      <c r="D113" s="65">
        <v>8</v>
      </c>
      <c r="E113" s="66">
        <v>53</v>
      </c>
      <c r="F113" s="67"/>
      <c r="G113" s="65">
        <f t="shared" si="8"/>
        <v>-10</v>
      </c>
      <c r="H113" s="66">
        <f t="shared" si="9"/>
        <v>-45</v>
      </c>
      <c r="I113" s="20">
        <f t="shared" si="10"/>
        <v>-0.625</v>
      </c>
      <c r="J113" s="21">
        <f t="shared" si="11"/>
        <v>-0.84905660377358494</v>
      </c>
    </row>
    <row r="114" spans="1:10" x14ac:dyDescent="0.2">
      <c r="A114" s="158" t="s">
        <v>215</v>
      </c>
      <c r="B114" s="65">
        <v>0</v>
      </c>
      <c r="C114" s="66">
        <v>9</v>
      </c>
      <c r="D114" s="65">
        <v>15</v>
      </c>
      <c r="E114" s="66">
        <v>109</v>
      </c>
      <c r="F114" s="67"/>
      <c r="G114" s="65">
        <f t="shared" si="8"/>
        <v>-9</v>
      </c>
      <c r="H114" s="66">
        <f t="shared" si="9"/>
        <v>-94</v>
      </c>
      <c r="I114" s="20">
        <f t="shared" si="10"/>
        <v>-1</v>
      </c>
      <c r="J114" s="21">
        <f t="shared" si="11"/>
        <v>-0.86238532110091748</v>
      </c>
    </row>
    <row r="115" spans="1:10" x14ac:dyDescent="0.2">
      <c r="A115" s="158" t="s">
        <v>303</v>
      </c>
      <c r="B115" s="65">
        <v>41</v>
      </c>
      <c r="C115" s="66">
        <v>87</v>
      </c>
      <c r="D115" s="65">
        <v>154</v>
      </c>
      <c r="E115" s="66">
        <v>298</v>
      </c>
      <c r="F115" s="67"/>
      <c r="G115" s="65">
        <f t="shared" si="8"/>
        <v>-46</v>
      </c>
      <c r="H115" s="66">
        <f t="shared" si="9"/>
        <v>-144</v>
      </c>
      <c r="I115" s="20">
        <f t="shared" si="10"/>
        <v>-0.52873563218390807</v>
      </c>
      <c r="J115" s="21">
        <f t="shared" si="11"/>
        <v>-0.48322147651006714</v>
      </c>
    </row>
    <row r="116" spans="1:10" x14ac:dyDescent="0.2">
      <c r="A116" s="158" t="s">
        <v>337</v>
      </c>
      <c r="B116" s="65">
        <v>70</v>
      </c>
      <c r="C116" s="66">
        <v>67</v>
      </c>
      <c r="D116" s="65">
        <v>161</v>
      </c>
      <c r="E116" s="66">
        <v>337</v>
      </c>
      <c r="F116" s="67"/>
      <c r="G116" s="65">
        <f t="shared" si="8"/>
        <v>3</v>
      </c>
      <c r="H116" s="66">
        <f t="shared" si="9"/>
        <v>-176</v>
      </c>
      <c r="I116" s="20">
        <f t="shared" si="10"/>
        <v>4.4776119402985072E-2</v>
      </c>
      <c r="J116" s="21">
        <f t="shared" si="11"/>
        <v>-0.52225519287833833</v>
      </c>
    </row>
    <row r="117" spans="1:10" x14ac:dyDescent="0.2">
      <c r="A117" s="158" t="s">
        <v>492</v>
      </c>
      <c r="B117" s="65">
        <v>75</v>
      </c>
      <c r="C117" s="66">
        <v>111</v>
      </c>
      <c r="D117" s="65">
        <v>343</v>
      </c>
      <c r="E117" s="66">
        <v>428</v>
      </c>
      <c r="F117" s="67"/>
      <c r="G117" s="65">
        <f t="shared" si="8"/>
        <v>-36</v>
      </c>
      <c r="H117" s="66">
        <f t="shared" si="9"/>
        <v>-85</v>
      </c>
      <c r="I117" s="20">
        <f t="shared" si="10"/>
        <v>-0.32432432432432434</v>
      </c>
      <c r="J117" s="21">
        <f t="shared" si="11"/>
        <v>-0.19859813084112149</v>
      </c>
    </row>
    <row r="118" spans="1:10" x14ac:dyDescent="0.2">
      <c r="A118" s="158" t="s">
        <v>502</v>
      </c>
      <c r="B118" s="65">
        <v>582</v>
      </c>
      <c r="C118" s="66">
        <v>1184</v>
      </c>
      <c r="D118" s="65">
        <v>3398</v>
      </c>
      <c r="E118" s="66">
        <v>4381</v>
      </c>
      <c r="F118" s="67"/>
      <c r="G118" s="65">
        <f t="shared" si="8"/>
        <v>-602</v>
      </c>
      <c r="H118" s="66">
        <f t="shared" si="9"/>
        <v>-983</v>
      </c>
      <c r="I118" s="20">
        <f t="shared" si="10"/>
        <v>-0.50844594594594594</v>
      </c>
      <c r="J118" s="21">
        <f t="shared" si="11"/>
        <v>-0.22437799589134902</v>
      </c>
    </row>
    <row r="119" spans="1:10" x14ac:dyDescent="0.2">
      <c r="A119" s="158" t="s">
        <v>470</v>
      </c>
      <c r="B119" s="65">
        <v>0</v>
      </c>
      <c r="C119" s="66">
        <v>4</v>
      </c>
      <c r="D119" s="65">
        <v>2</v>
      </c>
      <c r="E119" s="66">
        <v>15</v>
      </c>
      <c r="F119" s="67"/>
      <c r="G119" s="65">
        <f t="shared" si="8"/>
        <v>-4</v>
      </c>
      <c r="H119" s="66">
        <f t="shared" si="9"/>
        <v>-13</v>
      </c>
      <c r="I119" s="20">
        <f t="shared" si="10"/>
        <v>-1</v>
      </c>
      <c r="J119" s="21">
        <f t="shared" si="11"/>
        <v>-0.8666666666666667</v>
      </c>
    </row>
    <row r="120" spans="1:10" x14ac:dyDescent="0.2">
      <c r="A120" s="158" t="s">
        <v>481</v>
      </c>
      <c r="B120" s="65">
        <v>6</v>
      </c>
      <c r="C120" s="66">
        <v>59</v>
      </c>
      <c r="D120" s="65">
        <v>75</v>
      </c>
      <c r="E120" s="66">
        <v>212</v>
      </c>
      <c r="F120" s="67"/>
      <c r="G120" s="65">
        <f t="shared" si="8"/>
        <v>-53</v>
      </c>
      <c r="H120" s="66">
        <f t="shared" si="9"/>
        <v>-137</v>
      </c>
      <c r="I120" s="20">
        <f t="shared" si="10"/>
        <v>-0.89830508474576276</v>
      </c>
      <c r="J120" s="21">
        <f t="shared" si="11"/>
        <v>-0.64622641509433965</v>
      </c>
    </row>
    <row r="121" spans="1:10" x14ac:dyDescent="0.2">
      <c r="A121" s="158" t="s">
        <v>520</v>
      </c>
      <c r="B121" s="65">
        <v>4</v>
      </c>
      <c r="C121" s="66">
        <v>20</v>
      </c>
      <c r="D121" s="65">
        <v>36</v>
      </c>
      <c r="E121" s="66">
        <v>106</v>
      </c>
      <c r="F121" s="67"/>
      <c r="G121" s="65">
        <f t="shared" si="8"/>
        <v>-16</v>
      </c>
      <c r="H121" s="66">
        <f t="shared" si="9"/>
        <v>-70</v>
      </c>
      <c r="I121" s="20">
        <f t="shared" si="10"/>
        <v>-0.8</v>
      </c>
      <c r="J121" s="21">
        <f t="shared" si="11"/>
        <v>-0.660377358490566</v>
      </c>
    </row>
    <row r="122" spans="1:10" s="160" customFormat="1" x14ac:dyDescent="0.2">
      <c r="A122" s="178" t="s">
        <v>633</v>
      </c>
      <c r="B122" s="71">
        <v>1092</v>
      </c>
      <c r="C122" s="72">
        <v>1708</v>
      </c>
      <c r="D122" s="71">
        <v>5238</v>
      </c>
      <c r="E122" s="72">
        <v>6855</v>
      </c>
      <c r="F122" s="73"/>
      <c r="G122" s="71">
        <f t="shared" si="8"/>
        <v>-616</v>
      </c>
      <c r="H122" s="72">
        <f t="shared" si="9"/>
        <v>-1617</v>
      </c>
      <c r="I122" s="37">
        <f t="shared" si="10"/>
        <v>-0.36065573770491804</v>
      </c>
      <c r="J122" s="38">
        <f t="shared" si="11"/>
        <v>-0.23588621444201313</v>
      </c>
    </row>
    <row r="123" spans="1:10" x14ac:dyDescent="0.2">
      <c r="A123" s="177"/>
      <c r="B123" s="143"/>
      <c r="C123" s="144"/>
      <c r="D123" s="143"/>
      <c r="E123" s="144"/>
      <c r="F123" s="145"/>
      <c r="G123" s="143"/>
      <c r="H123" s="144"/>
      <c r="I123" s="151"/>
      <c r="J123" s="152"/>
    </row>
    <row r="124" spans="1:10" s="139" customFormat="1" x14ac:dyDescent="0.2">
      <c r="A124" s="159" t="s">
        <v>46</v>
      </c>
      <c r="B124" s="65"/>
      <c r="C124" s="66"/>
      <c r="D124" s="65"/>
      <c r="E124" s="66"/>
      <c r="F124" s="67"/>
      <c r="G124" s="65"/>
      <c r="H124" s="66"/>
      <c r="I124" s="20"/>
      <c r="J124" s="21"/>
    </row>
    <row r="125" spans="1:10" x14ac:dyDescent="0.2">
      <c r="A125" s="158" t="s">
        <v>549</v>
      </c>
      <c r="B125" s="65">
        <v>5</v>
      </c>
      <c r="C125" s="66">
        <v>4</v>
      </c>
      <c r="D125" s="65">
        <v>29</v>
      </c>
      <c r="E125" s="66">
        <v>34</v>
      </c>
      <c r="F125" s="67"/>
      <c r="G125" s="65">
        <f>B125-C125</f>
        <v>1</v>
      </c>
      <c r="H125" s="66">
        <f>D125-E125</f>
        <v>-5</v>
      </c>
      <c r="I125" s="20">
        <f>IF(C125=0, "-", IF(G125/C125&lt;10, G125/C125, "&gt;999%"))</f>
        <v>0.25</v>
      </c>
      <c r="J125" s="21">
        <f>IF(E125=0, "-", IF(H125/E125&lt;10, H125/E125, "&gt;999%"))</f>
        <v>-0.14705882352941177</v>
      </c>
    </row>
    <row r="126" spans="1:10" s="160" customFormat="1" x14ac:dyDescent="0.2">
      <c r="A126" s="178" t="s">
        <v>634</v>
      </c>
      <c r="B126" s="71">
        <v>5</v>
      </c>
      <c r="C126" s="72">
        <v>4</v>
      </c>
      <c r="D126" s="71">
        <v>29</v>
      </c>
      <c r="E126" s="72">
        <v>34</v>
      </c>
      <c r="F126" s="73"/>
      <c r="G126" s="71">
        <f>B126-C126</f>
        <v>1</v>
      </c>
      <c r="H126" s="72">
        <f>D126-E126</f>
        <v>-5</v>
      </c>
      <c r="I126" s="37">
        <f>IF(C126=0, "-", IF(G126/C126&lt;10, G126/C126, "&gt;999%"))</f>
        <v>0.25</v>
      </c>
      <c r="J126" s="38">
        <f>IF(E126=0, "-", IF(H126/E126&lt;10, H126/E126, "&gt;999%"))</f>
        <v>-0.14705882352941177</v>
      </c>
    </row>
    <row r="127" spans="1:10" x14ac:dyDescent="0.2">
      <c r="A127" s="177"/>
      <c r="B127" s="143"/>
      <c r="C127" s="144"/>
      <c r="D127" s="143"/>
      <c r="E127" s="144"/>
      <c r="F127" s="145"/>
      <c r="G127" s="143"/>
      <c r="H127" s="144"/>
      <c r="I127" s="151"/>
      <c r="J127" s="152"/>
    </row>
    <row r="128" spans="1:10" s="139" customFormat="1" x14ac:dyDescent="0.2">
      <c r="A128" s="159" t="s">
        <v>47</v>
      </c>
      <c r="B128" s="65"/>
      <c r="C128" s="66"/>
      <c r="D128" s="65"/>
      <c r="E128" s="66"/>
      <c r="F128" s="67"/>
      <c r="G128" s="65"/>
      <c r="H128" s="66"/>
      <c r="I128" s="20"/>
      <c r="J128" s="21"/>
    </row>
    <row r="129" spans="1:10" x14ac:dyDescent="0.2">
      <c r="A129" s="158" t="s">
        <v>521</v>
      </c>
      <c r="B129" s="65">
        <v>68</v>
      </c>
      <c r="C129" s="66">
        <v>72</v>
      </c>
      <c r="D129" s="65">
        <v>328</v>
      </c>
      <c r="E129" s="66">
        <v>317</v>
      </c>
      <c r="F129" s="67"/>
      <c r="G129" s="65">
        <f>B129-C129</f>
        <v>-4</v>
      </c>
      <c r="H129" s="66">
        <f>D129-E129</f>
        <v>11</v>
      </c>
      <c r="I129" s="20">
        <f>IF(C129=0, "-", IF(G129/C129&lt;10, G129/C129, "&gt;999%"))</f>
        <v>-5.5555555555555552E-2</v>
      </c>
      <c r="J129" s="21">
        <f>IF(E129=0, "-", IF(H129/E129&lt;10, H129/E129, "&gt;999%"))</f>
        <v>3.4700315457413249E-2</v>
      </c>
    </row>
    <row r="130" spans="1:10" x14ac:dyDescent="0.2">
      <c r="A130" s="158" t="s">
        <v>535</v>
      </c>
      <c r="B130" s="65">
        <v>30</v>
      </c>
      <c r="C130" s="66">
        <v>40</v>
      </c>
      <c r="D130" s="65">
        <v>139</v>
      </c>
      <c r="E130" s="66">
        <v>165</v>
      </c>
      <c r="F130" s="67"/>
      <c r="G130" s="65">
        <f>B130-C130</f>
        <v>-10</v>
      </c>
      <c r="H130" s="66">
        <f>D130-E130</f>
        <v>-26</v>
      </c>
      <c r="I130" s="20">
        <f>IF(C130=0, "-", IF(G130/C130&lt;10, G130/C130, "&gt;999%"))</f>
        <v>-0.25</v>
      </c>
      <c r="J130" s="21">
        <f>IF(E130=0, "-", IF(H130/E130&lt;10, H130/E130, "&gt;999%"))</f>
        <v>-0.15757575757575756</v>
      </c>
    </row>
    <row r="131" spans="1:10" x14ac:dyDescent="0.2">
      <c r="A131" s="158" t="s">
        <v>550</v>
      </c>
      <c r="B131" s="65">
        <v>20</v>
      </c>
      <c r="C131" s="66">
        <v>16</v>
      </c>
      <c r="D131" s="65">
        <v>80</v>
      </c>
      <c r="E131" s="66">
        <v>56</v>
      </c>
      <c r="F131" s="67"/>
      <c r="G131" s="65">
        <f>B131-C131</f>
        <v>4</v>
      </c>
      <c r="H131" s="66">
        <f>D131-E131</f>
        <v>24</v>
      </c>
      <c r="I131" s="20">
        <f>IF(C131=0, "-", IF(G131/C131&lt;10, G131/C131, "&gt;999%"))</f>
        <v>0.25</v>
      </c>
      <c r="J131" s="21">
        <f>IF(E131=0, "-", IF(H131/E131&lt;10, H131/E131, "&gt;999%"))</f>
        <v>0.42857142857142855</v>
      </c>
    </row>
    <row r="132" spans="1:10" s="160" customFormat="1" x14ac:dyDescent="0.2">
      <c r="A132" s="178" t="s">
        <v>635</v>
      </c>
      <c r="B132" s="71">
        <v>118</v>
      </c>
      <c r="C132" s="72">
        <v>128</v>
      </c>
      <c r="D132" s="71">
        <v>547</v>
      </c>
      <c r="E132" s="72">
        <v>538</v>
      </c>
      <c r="F132" s="73"/>
      <c r="G132" s="71">
        <f>B132-C132</f>
        <v>-10</v>
      </c>
      <c r="H132" s="72">
        <f>D132-E132</f>
        <v>9</v>
      </c>
      <c r="I132" s="37">
        <f>IF(C132=0, "-", IF(G132/C132&lt;10, G132/C132, "&gt;999%"))</f>
        <v>-7.8125E-2</v>
      </c>
      <c r="J132" s="38">
        <f>IF(E132=0, "-", IF(H132/E132&lt;10, H132/E132, "&gt;999%"))</f>
        <v>1.6728624535315983E-2</v>
      </c>
    </row>
    <row r="133" spans="1:10" x14ac:dyDescent="0.2">
      <c r="A133" s="177"/>
      <c r="B133" s="143"/>
      <c r="C133" s="144"/>
      <c r="D133" s="143"/>
      <c r="E133" s="144"/>
      <c r="F133" s="145"/>
      <c r="G133" s="143"/>
      <c r="H133" s="144"/>
      <c r="I133" s="151"/>
      <c r="J133" s="152"/>
    </row>
    <row r="134" spans="1:10" s="139" customFormat="1" x14ac:dyDescent="0.2">
      <c r="A134" s="159" t="s">
        <v>48</v>
      </c>
      <c r="B134" s="65"/>
      <c r="C134" s="66"/>
      <c r="D134" s="65"/>
      <c r="E134" s="66"/>
      <c r="F134" s="67"/>
      <c r="G134" s="65"/>
      <c r="H134" s="66"/>
      <c r="I134" s="20"/>
      <c r="J134" s="21"/>
    </row>
    <row r="135" spans="1:10" x14ac:dyDescent="0.2">
      <c r="A135" s="158" t="s">
        <v>254</v>
      </c>
      <c r="B135" s="65">
        <v>4</v>
      </c>
      <c r="C135" s="66">
        <v>0</v>
      </c>
      <c r="D135" s="65">
        <v>7</v>
      </c>
      <c r="E135" s="66">
        <v>4</v>
      </c>
      <c r="F135" s="67"/>
      <c r="G135" s="65">
        <f t="shared" ref="G135:G140" si="12">B135-C135</f>
        <v>4</v>
      </c>
      <c r="H135" s="66">
        <f t="shared" ref="H135:H140" si="13">D135-E135</f>
        <v>3</v>
      </c>
      <c r="I135" s="20" t="str">
        <f t="shared" ref="I135:I140" si="14">IF(C135=0, "-", IF(G135/C135&lt;10, G135/C135, "&gt;999%"))</f>
        <v>-</v>
      </c>
      <c r="J135" s="21">
        <f t="shared" ref="J135:J140" si="15">IF(E135=0, "-", IF(H135/E135&lt;10, H135/E135, "&gt;999%"))</f>
        <v>0.75</v>
      </c>
    </row>
    <row r="136" spans="1:10" x14ac:dyDescent="0.2">
      <c r="A136" s="158" t="s">
        <v>270</v>
      </c>
      <c r="B136" s="65">
        <v>3</v>
      </c>
      <c r="C136" s="66">
        <v>0</v>
      </c>
      <c r="D136" s="65">
        <v>11</v>
      </c>
      <c r="E136" s="66">
        <v>3</v>
      </c>
      <c r="F136" s="67"/>
      <c r="G136" s="65">
        <f t="shared" si="12"/>
        <v>3</v>
      </c>
      <c r="H136" s="66">
        <f t="shared" si="13"/>
        <v>8</v>
      </c>
      <c r="I136" s="20" t="str">
        <f t="shared" si="14"/>
        <v>-</v>
      </c>
      <c r="J136" s="21">
        <f t="shared" si="15"/>
        <v>2.6666666666666665</v>
      </c>
    </row>
    <row r="137" spans="1:10" x14ac:dyDescent="0.2">
      <c r="A137" s="158" t="s">
        <v>402</v>
      </c>
      <c r="B137" s="65">
        <v>1</v>
      </c>
      <c r="C137" s="66">
        <v>0</v>
      </c>
      <c r="D137" s="65">
        <v>1</v>
      </c>
      <c r="E137" s="66">
        <v>0</v>
      </c>
      <c r="F137" s="67"/>
      <c r="G137" s="65">
        <f t="shared" si="12"/>
        <v>1</v>
      </c>
      <c r="H137" s="66">
        <f t="shared" si="13"/>
        <v>1</v>
      </c>
      <c r="I137" s="20" t="str">
        <f t="shared" si="14"/>
        <v>-</v>
      </c>
      <c r="J137" s="21" t="str">
        <f t="shared" si="15"/>
        <v>-</v>
      </c>
    </row>
    <row r="138" spans="1:10" x14ac:dyDescent="0.2">
      <c r="A138" s="158" t="s">
        <v>403</v>
      </c>
      <c r="B138" s="65">
        <v>29</v>
      </c>
      <c r="C138" s="66">
        <v>0</v>
      </c>
      <c r="D138" s="65">
        <v>58</v>
      </c>
      <c r="E138" s="66">
        <v>0</v>
      </c>
      <c r="F138" s="67"/>
      <c r="G138" s="65">
        <f t="shared" si="12"/>
        <v>29</v>
      </c>
      <c r="H138" s="66">
        <f t="shared" si="13"/>
        <v>58</v>
      </c>
      <c r="I138" s="20" t="str">
        <f t="shared" si="14"/>
        <v>-</v>
      </c>
      <c r="J138" s="21" t="str">
        <f t="shared" si="15"/>
        <v>-</v>
      </c>
    </row>
    <row r="139" spans="1:10" x14ac:dyDescent="0.2">
      <c r="A139" s="158" t="s">
        <v>442</v>
      </c>
      <c r="B139" s="65">
        <v>1</v>
      </c>
      <c r="C139" s="66">
        <v>2</v>
      </c>
      <c r="D139" s="65">
        <v>15</v>
      </c>
      <c r="E139" s="66">
        <v>16</v>
      </c>
      <c r="F139" s="67"/>
      <c r="G139" s="65">
        <f t="shared" si="12"/>
        <v>-1</v>
      </c>
      <c r="H139" s="66">
        <f t="shared" si="13"/>
        <v>-1</v>
      </c>
      <c r="I139" s="20">
        <f t="shared" si="14"/>
        <v>-0.5</v>
      </c>
      <c r="J139" s="21">
        <f t="shared" si="15"/>
        <v>-6.25E-2</v>
      </c>
    </row>
    <row r="140" spans="1:10" s="160" customFormat="1" x14ac:dyDescent="0.2">
      <c r="A140" s="178" t="s">
        <v>636</v>
      </c>
      <c r="B140" s="71">
        <v>38</v>
      </c>
      <c r="C140" s="72">
        <v>2</v>
      </c>
      <c r="D140" s="71">
        <v>92</v>
      </c>
      <c r="E140" s="72">
        <v>23</v>
      </c>
      <c r="F140" s="73"/>
      <c r="G140" s="71">
        <f t="shared" si="12"/>
        <v>36</v>
      </c>
      <c r="H140" s="72">
        <f t="shared" si="13"/>
        <v>69</v>
      </c>
      <c r="I140" s="37" t="str">
        <f t="shared" si="14"/>
        <v>&gt;999%</v>
      </c>
      <c r="J140" s="38">
        <f t="shared" si="15"/>
        <v>3</v>
      </c>
    </row>
    <row r="141" spans="1:10" x14ac:dyDescent="0.2">
      <c r="A141" s="177"/>
      <c r="B141" s="143"/>
      <c r="C141" s="144"/>
      <c r="D141" s="143"/>
      <c r="E141" s="144"/>
      <c r="F141" s="145"/>
      <c r="G141" s="143"/>
      <c r="H141" s="144"/>
      <c r="I141" s="151"/>
      <c r="J141" s="152"/>
    </row>
    <row r="142" spans="1:10" s="139" customFormat="1" x14ac:dyDescent="0.2">
      <c r="A142" s="159" t="s">
        <v>49</v>
      </c>
      <c r="B142" s="65"/>
      <c r="C142" s="66"/>
      <c r="D142" s="65"/>
      <c r="E142" s="66"/>
      <c r="F142" s="67"/>
      <c r="G142" s="65"/>
      <c r="H142" s="66"/>
      <c r="I142" s="20"/>
      <c r="J142" s="21"/>
    </row>
    <row r="143" spans="1:10" x14ac:dyDescent="0.2">
      <c r="A143" s="158" t="s">
        <v>348</v>
      </c>
      <c r="B143" s="65">
        <v>0</v>
      </c>
      <c r="C143" s="66">
        <v>60</v>
      </c>
      <c r="D143" s="65">
        <v>2</v>
      </c>
      <c r="E143" s="66">
        <v>581</v>
      </c>
      <c r="F143" s="67"/>
      <c r="G143" s="65">
        <f t="shared" ref="G143:G151" si="16">B143-C143</f>
        <v>-60</v>
      </c>
      <c r="H143" s="66">
        <f t="shared" ref="H143:H151" si="17">D143-E143</f>
        <v>-579</v>
      </c>
      <c r="I143" s="20">
        <f t="shared" ref="I143:I151" si="18">IF(C143=0, "-", IF(G143/C143&lt;10, G143/C143, "&gt;999%"))</f>
        <v>-1</v>
      </c>
      <c r="J143" s="21">
        <f t="shared" ref="J143:J151" si="19">IF(E143=0, "-", IF(H143/E143&lt;10, H143/E143, "&gt;999%"))</f>
        <v>-0.99655765920826167</v>
      </c>
    </row>
    <row r="144" spans="1:10" x14ac:dyDescent="0.2">
      <c r="A144" s="158" t="s">
        <v>381</v>
      </c>
      <c r="B144" s="65">
        <v>166</v>
      </c>
      <c r="C144" s="66">
        <v>110</v>
      </c>
      <c r="D144" s="65">
        <v>800</v>
      </c>
      <c r="E144" s="66">
        <v>242</v>
      </c>
      <c r="F144" s="67"/>
      <c r="G144" s="65">
        <f t="shared" si="16"/>
        <v>56</v>
      </c>
      <c r="H144" s="66">
        <f t="shared" si="17"/>
        <v>558</v>
      </c>
      <c r="I144" s="20">
        <f t="shared" si="18"/>
        <v>0.50909090909090904</v>
      </c>
      <c r="J144" s="21">
        <f t="shared" si="19"/>
        <v>2.3057851239669422</v>
      </c>
    </row>
    <row r="145" spans="1:10" x14ac:dyDescent="0.2">
      <c r="A145" s="158" t="s">
        <v>416</v>
      </c>
      <c r="B145" s="65">
        <v>0</v>
      </c>
      <c r="C145" s="66">
        <v>19</v>
      </c>
      <c r="D145" s="65">
        <v>4</v>
      </c>
      <c r="E145" s="66">
        <v>114</v>
      </c>
      <c r="F145" s="67"/>
      <c r="G145" s="65">
        <f t="shared" si="16"/>
        <v>-19</v>
      </c>
      <c r="H145" s="66">
        <f t="shared" si="17"/>
        <v>-110</v>
      </c>
      <c r="I145" s="20">
        <f t="shared" si="18"/>
        <v>-1</v>
      </c>
      <c r="J145" s="21">
        <f t="shared" si="19"/>
        <v>-0.96491228070175439</v>
      </c>
    </row>
    <row r="146" spans="1:10" x14ac:dyDescent="0.2">
      <c r="A146" s="158" t="s">
        <v>349</v>
      </c>
      <c r="B146" s="65">
        <v>180</v>
      </c>
      <c r="C146" s="66">
        <v>157</v>
      </c>
      <c r="D146" s="65">
        <v>984</v>
      </c>
      <c r="E146" s="66">
        <v>271</v>
      </c>
      <c r="F146" s="67"/>
      <c r="G146" s="65">
        <f t="shared" si="16"/>
        <v>23</v>
      </c>
      <c r="H146" s="66">
        <f t="shared" si="17"/>
        <v>713</v>
      </c>
      <c r="I146" s="20">
        <f t="shared" si="18"/>
        <v>0.1464968152866242</v>
      </c>
      <c r="J146" s="21">
        <f t="shared" si="19"/>
        <v>2.6309963099630997</v>
      </c>
    </row>
    <row r="147" spans="1:10" x14ac:dyDescent="0.2">
      <c r="A147" s="158" t="s">
        <v>493</v>
      </c>
      <c r="B147" s="65">
        <v>0</v>
      </c>
      <c r="C147" s="66">
        <v>46</v>
      </c>
      <c r="D147" s="65">
        <v>1</v>
      </c>
      <c r="E147" s="66">
        <v>127</v>
      </c>
      <c r="F147" s="67"/>
      <c r="G147" s="65">
        <f t="shared" si="16"/>
        <v>-46</v>
      </c>
      <c r="H147" s="66">
        <f t="shared" si="17"/>
        <v>-126</v>
      </c>
      <c r="I147" s="20">
        <f t="shared" si="18"/>
        <v>-1</v>
      </c>
      <c r="J147" s="21">
        <f t="shared" si="19"/>
        <v>-0.99212598425196852</v>
      </c>
    </row>
    <row r="148" spans="1:10" x14ac:dyDescent="0.2">
      <c r="A148" s="158" t="s">
        <v>503</v>
      </c>
      <c r="B148" s="65">
        <v>0</v>
      </c>
      <c r="C148" s="66">
        <v>9</v>
      </c>
      <c r="D148" s="65">
        <v>0</v>
      </c>
      <c r="E148" s="66">
        <v>64</v>
      </c>
      <c r="F148" s="67"/>
      <c r="G148" s="65">
        <f t="shared" si="16"/>
        <v>-9</v>
      </c>
      <c r="H148" s="66">
        <f t="shared" si="17"/>
        <v>-64</v>
      </c>
      <c r="I148" s="20">
        <f t="shared" si="18"/>
        <v>-1</v>
      </c>
      <c r="J148" s="21">
        <f t="shared" si="19"/>
        <v>-1</v>
      </c>
    </row>
    <row r="149" spans="1:10" x14ac:dyDescent="0.2">
      <c r="A149" s="158" t="s">
        <v>494</v>
      </c>
      <c r="B149" s="65">
        <v>13</v>
      </c>
      <c r="C149" s="66">
        <v>0</v>
      </c>
      <c r="D149" s="65">
        <v>55</v>
      </c>
      <c r="E149" s="66">
        <v>0</v>
      </c>
      <c r="F149" s="67"/>
      <c r="G149" s="65">
        <f t="shared" si="16"/>
        <v>13</v>
      </c>
      <c r="H149" s="66">
        <f t="shared" si="17"/>
        <v>55</v>
      </c>
      <c r="I149" s="20" t="str">
        <f t="shared" si="18"/>
        <v>-</v>
      </c>
      <c r="J149" s="21" t="str">
        <f t="shared" si="19"/>
        <v>-</v>
      </c>
    </row>
    <row r="150" spans="1:10" x14ac:dyDescent="0.2">
      <c r="A150" s="158" t="s">
        <v>504</v>
      </c>
      <c r="B150" s="65">
        <v>400</v>
      </c>
      <c r="C150" s="66">
        <v>315</v>
      </c>
      <c r="D150" s="65">
        <v>957</v>
      </c>
      <c r="E150" s="66">
        <v>1105</v>
      </c>
      <c r="F150" s="67"/>
      <c r="G150" s="65">
        <f t="shared" si="16"/>
        <v>85</v>
      </c>
      <c r="H150" s="66">
        <f t="shared" si="17"/>
        <v>-148</v>
      </c>
      <c r="I150" s="20">
        <f t="shared" si="18"/>
        <v>0.26984126984126983</v>
      </c>
      <c r="J150" s="21">
        <f t="shared" si="19"/>
        <v>-0.1339366515837104</v>
      </c>
    </row>
    <row r="151" spans="1:10" s="160" customFormat="1" x14ac:dyDescent="0.2">
      <c r="A151" s="178" t="s">
        <v>637</v>
      </c>
      <c r="B151" s="71">
        <v>759</v>
      </c>
      <c r="C151" s="72">
        <v>716</v>
      </c>
      <c r="D151" s="71">
        <v>2803</v>
      </c>
      <c r="E151" s="72">
        <v>2504</v>
      </c>
      <c r="F151" s="73"/>
      <c r="G151" s="71">
        <f t="shared" si="16"/>
        <v>43</v>
      </c>
      <c r="H151" s="72">
        <f t="shared" si="17"/>
        <v>299</v>
      </c>
      <c r="I151" s="37">
        <f t="shared" si="18"/>
        <v>6.0055865921787709E-2</v>
      </c>
      <c r="J151" s="38">
        <f t="shared" si="19"/>
        <v>0.11940894568690096</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551</v>
      </c>
      <c r="B154" s="65">
        <v>30</v>
      </c>
      <c r="C154" s="66">
        <v>30</v>
      </c>
      <c r="D154" s="65">
        <v>89</v>
      </c>
      <c r="E154" s="66">
        <v>86</v>
      </c>
      <c r="F154" s="67"/>
      <c r="G154" s="65">
        <f>B154-C154</f>
        <v>0</v>
      </c>
      <c r="H154" s="66">
        <f>D154-E154</f>
        <v>3</v>
      </c>
      <c r="I154" s="20">
        <f>IF(C154=0, "-", IF(G154/C154&lt;10, G154/C154, "&gt;999%"))</f>
        <v>0</v>
      </c>
      <c r="J154" s="21">
        <f>IF(E154=0, "-", IF(H154/E154&lt;10, H154/E154, "&gt;999%"))</f>
        <v>3.4883720930232558E-2</v>
      </c>
    </row>
    <row r="155" spans="1:10" x14ac:dyDescent="0.2">
      <c r="A155" s="158" t="s">
        <v>522</v>
      </c>
      <c r="B155" s="65">
        <v>103</v>
      </c>
      <c r="C155" s="66">
        <v>114</v>
      </c>
      <c r="D155" s="65">
        <v>391</v>
      </c>
      <c r="E155" s="66">
        <v>356</v>
      </c>
      <c r="F155" s="67"/>
      <c r="G155" s="65">
        <f>B155-C155</f>
        <v>-11</v>
      </c>
      <c r="H155" s="66">
        <f>D155-E155</f>
        <v>35</v>
      </c>
      <c r="I155" s="20">
        <f>IF(C155=0, "-", IF(G155/C155&lt;10, G155/C155, "&gt;999%"))</f>
        <v>-9.6491228070175433E-2</v>
      </c>
      <c r="J155" s="21">
        <f>IF(E155=0, "-", IF(H155/E155&lt;10, H155/E155, "&gt;999%"))</f>
        <v>9.8314606741573038E-2</v>
      </c>
    </row>
    <row r="156" spans="1:10" x14ac:dyDescent="0.2">
      <c r="A156" s="158" t="s">
        <v>536</v>
      </c>
      <c r="B156" s="65">
        <v>68</v>
      </c>
      <c r="C156" s="66">
        <v>69</v>
      </c>
      <c r="D156" s="65">
        <v>261</v>
      </c>
      <c r="E156" s="66">
        <v>273</v>
      </c>
      <c r="F156" s="67"/>
      <c r="G156" s="65">
        <f>B156-C156</f>
        <v>-1</v>
      </c>
      <c r="H156" s="66">
        <f>D156-E156</f>
        <v>-12</v>
      </c>
      <c r="I156" s="20">
        <f>IF(C156=0, "-", IF(G156/C156&lt;10, G156/C156, "&gt;999%"))</f>
        <v>-1.4492753623188406E-2</v>
      </c>
      <c r="J156" s="21">
        <f>IF(E156=0, "-", IF(H156/E156&lt;10, H156/E156, "&gt;999%"))</f>
        <v>-4.3956043956043959E-2</v>
      </c>
    </row>
    <row r="157" spans="1:10" s="160" customFormat="1" x14ac:dyDescent="0.2">
      <c r="A157" s="178" t="s">
        <v>638</v>
      </c>
      <c r="B157" s="71">
        <v>201</v>
      </c>
      <c r="C157" s="72">
        <v>213</v>
      </c>
      <c r="D157" s="71">
        <v>741</v>
      </c>
      <c r="E157" s="72">
        <v>715</v>
      </c>
      <c r="F157" s="73"/>
      <c r="G157" s="71">
        <f>B157-C157</f>
        <v>-12</v>
      </c>
      <c r="H157" s="72">
        <f>D157-E157</f>
        <v>26</v>
      </c>
      <c r="I157" s="37">
        <f>IF(C157=0, "-", IF(G157/C157&lt;10, G157/C157, "&gt;999%"))</f>
        <v>-5.6338028169014086E-2</v>
      </c>
      <c r="J157" s="38">
        <f>IF(E157=0, "-", IF(H157/E157&lt;10, H157/E157, "&gt;999%"))</f>
        <v>3.6363636363636362E-2</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239</v>
      </c>
      <c r="B160" s="65">
        <v>1</v>
      </c>
      <c r="C160" s="66">
        <v>0</v>
      </c>
      <c r="D160" s="65">
        <v>11</v>
      </c>
      <c r="E160" s="66">
        <v>6</v>
      </c>
      <c r="F160" s="67"/>
      <c r="G160" s="65">
        <f t="shared" ref="G160:G166" si="20">B160-C160</f>
        <v>1</v>
      </c>
      <c r="H160" s="66">
        <f t="shared" ref="H160:H166" si="21">D160-E160</f>
        <v>5</v>
      </c>
      <c r="I160" s="20" t="str">
        <f t="shared" ref="I160:I166" si="22">IF(C160=0, "-", IF(G160/C160&lt;10, G160/C160, "&gt;999%"))</f>
        <v>-</v>
      </c>
      <c r="J160" s="21">
        <f t="shared" ref="J160:J166" si="23">IF(E160=0, "-", IF(H160/E160&lt;10, H160/E160, "&gt;999%"))</f>
        <v>0.83333333333333337</v>
      </c>
    </row>
    <row r="161" spans="1:10" x14ac:dyDescent="0.2">
      <c r="A161" s="158" t="s">
        <v>216</v>
      </c>
      <c r="B161" s="65">
        <v>16</v>
      </c>
      <c r="C161" s="66">
        <v>19</v>
      </c>
      <c r="D161" s="65">
        <v>73</v>
      </c>
      <c r="E161" s="66">
        <v>362</v>
      </c>
      <c r="F161" s="67"/>
      <c r="G161" s="65">
        <f t="shared" si="20"/>
        <v>-3</v>
      </c>
      <c r="H161" s="66">
        <f t="shared" si="21"/>
        <v>-289</v>
      </c>
      <c r="I161" s="20">
        <f t="shared" si="22"/>
        <v>-0.15789473684210525</v>
      </c>
      <c r="J161" s="21">
        <f t="shared" si="23"/>
        <v>-0.7983425414364641</v>
      </c>
    </row>
    <row r="162" spans="1:10" x14ac:dyDescent="0.2">
      <c r="A162" s="158" t="s">
        <v>382</v>
      </c>
      <c r="B162" s="65">
        <v>107</v>
      </c>
      <c r="C162" s="66">
        <v>47</v>
      </c>
      <c r="D162" s="65">
        <v>658</v>
      </c>
      <c r="E162" s="66">
        <v>792</v>
      </c>
      <c r="F162" s="67"/>
      <c r="G162" s="65">
        <f t="shared" si="20"/>
        <v>60</v>
      </c>
      <c r="H162" s="66">
        <f t="shared" si="21"/>
        <v>-134</v>
      </c>
      <c r="I162" s="20">
        <f t="shared" si="22"/>
        <v>1.2765957446808511</v>
      </c>
      <c r="J162" s="21">
        <f t="shared" si="23"/>
        <v>-0.1691919191919192</v>
      </c>
    </row>
    <row r="163" spans="1:10" x14ac:dyDescent="0.2">
      <c r="A163" s="158" t="s">
        <v>350</v>
      </c>
      <c r="B163" s="65">
        <v>36</v>
      </c>
      <c r="C163" s="66">
        <v>86</v>
      </c>
      <c r="D163" s="65">
        <v>415</v>
      </c>
      <c r="E163" s="66">
        <v>686</v>
      </c>
      <c r="F163" s="67"/>
      <c r="G163" s="65">
        <f t="shared" si="20"/>
        <v>-50</v>
      </c>
      <c r="H163" s="66">
        <f t="shared" si="21"/>
        <v>-271</v>
      </c>
      <c r="I163" s="20">
        <f t="shared" si="22"/>
        <v>-0.58139534883720934</v>
      </c>
      <c r="J163" s="21">
        <f t="shared" si="23"/>
        <v>-0.39504373177842567</v>
      </c>
    </row>
    <row r="164" spans="1:10" x14ac:dyDescent="0.2">
      <c r="A164" s="158" t="s">
        <v>201</v>
      </c>
      <c r="B164" s="65">
        <v>0</v>
      </c>
      <c r="C164" s="66">
        <v>3</v>
      </c>
      <c r="D164" s="65">
        <v>0</v>
      </c>
      <c r="E164" s="66">
        <v>103</v>
      </c>
      <c r="F164" s="67"/>
      <c r="G164" s="65">
        <f t="shared" si="20"/>
        <v>-3</v>
      </c>
      <c r="H164" s="66">
        <f t="shared" si="21"/>
        <v>-103</v>
      </c>
      <c r="I164" s="20">
        <f t="shared" si="22"/>
        <v>-1</v>
      </c>
      <c r="J164" s="21">
        <f t="shared" si="23"/>
        <v>-1</v>
      </c>
    </row>
    <row r="165" spans="1:10" x14ac:dyDescent="0.2">
      <c r="A165" s="158" t="s">
        <v>288</v>
      </c>
      <c r="B165" s="65">
        <v>0</v>
      </c>
      <c r="C165" s="66">
        <v>34</v>
      </c>
      <c r="D165" s="65">
        <v>68</v>
      </c>
      <c r="E165" s="66">
        <v>137</v>
      </c>
      <c r="F165" s="67"/>
      <c r="G165" s="65">
        <f t="shared" si="20"/>
        <v>-34</v>
      </c>
      <c r="H165" s="66">
        <f t="shared" si="21"/>
        <v>-69</v>
      </c>
      <c r="I165" s="20">
        <f t="shared" si="22"/>
        <v>-1</v>
      </c>
      <c r="J165" s="21">
        <f t="shared" si="23"/>
        <v>-0.5036496350364964</v>
      </c>
    </row>
    <row r="166" spans="1:10" s="160" customFormat="1" x14ac:dyDescent="0.2">
      <c r="A166" s="178" t="s">
        <v>639</v>
      </c>
      <c r="B166" s="71">
        <v>160</v>
      </c>
      <c r="C166" s="72">
        <v>189</v>
      </c>
      <c r="D166" s="71">
        <v>1225</v>
      </c>
      <c r="E166" s="72">
        <v>2086</v>
      </c>
      <c r="F166" s="73"/>
      <c r="G166" s="71">
        <f t="shared" si="20"/>
        <v>-29</v>
      </c>
      <c r="H166" s="72">
        <f t="shared" si="21"/>
        <v>-861</v>
      </c>
      <c r="I166" s="37">
        <f t="shared" si="22"/>
        <v>-0.15343915343915343</v>
      </c>
      <c r="J166" s="38">
        <f t="shared" si="23"/>
        <v>-0.41275167785234901</v>
      </c>
    </row>
    <row r="167" spans="1:10" x14ac:dyDescent="0.2">
      <c r="A167" s="177"/>
      <c r="B167" s="143"/>
      <c r="C167" s="144"/>
      <c r="D167" s="143"/>
      <c r="E167" s="144"/>
      <c r="F167" s="145"/>
      <c r="G167" s="143"/>
      <c r="H167" s="144"/>
      <c r="I167" s="151"/>
      <c r="J167" s="152"/>
    </row>
    <row r="168" spans="1:10" s="139" customFormat="1" x14ac:dyDescent="0.2">
      <c r="A168" s="159" t="s">
        <v>52</v>
      </c>
      <c r="B168" s="65"/>
      <c r="C168" s="66"/>
      <c r="D168" s="65"/>
      <c r="E168" s="66"/>
      <c r="F168" s="67"/>
      <c r="G168" s="65"/>
      <c r="H168" s="66"/>
      <c r="I168" s="20"/>
      <c r="J168" s="21"/>
    </row>
    <row r="169" spans="1:10" x14ac:dyDescent="0.2">
      <c r="A169" s="158" t="s">
        <v>202</v>
      </c>
      <c r="B169" s="65">
        <v>6</v>
      </c>
      <c r="C169" s="66">
        <v>0</v>
      </c>
      <c r="D169" s="65">
        <v>78</v>
      </c>
      <c r="E169" s="66">
        <v>0</v>
      </c>
      <c r="F169" s="67"/>
      <c r="G169" s="65">
        <f t="shared" ref="G169:G184" si="24">B169-C169</f>
        <v>6</v>
      </c>
      <c r="H169" s="66">
        <f t="shared" ref="H169:H184" si="25">D169-E169</f>
        <v>78</v>
      </c>
      <c r="I169" s="20" t="str">
        <f t="shared" ref="I169:I184" si="26">IF(C169=0, "-", IF(G169/C169&lt;10, G169/C169, "&gt;999%"))</f>
        <v>-</v>
      </c>
      <c r="J169" s="21" t="str">
        <f t="shared" ref="J169:J184" si="27">IF(E169=0, "-", IF(H169/E169&lt;10, H169/E169, "&gt;999%"))</f>
        <v>-</v>
      </c>
    </row>
    <row r="170" spans="1:10" x14ac:dyDescent="0.2">
      <c r="A170" s="158" t="s">
        <v>217</v>
      </c>
      <c r="B170" s="65">
        <v>355</v>
      </c>
      <c r="C170" s="66">
        <v>464</v>
      </c>
      <c r="D170" s="65">
        <v>2592</v>
      </c>
      <c r="E170" s="66">
        <v>2990</v>
      </c>
      <c r="F170" s="67"/>
      <c r="G170" s="65">
        <f t="shared" si="24"/>
        <v>-109</v>
      </c>
      <c r="H170" s="66">
        <f t="shared" si="25"/>
        <v>-398</v>
      </c>
      <c r="I170" s="20">
        <f t="shared" si="26"/>
        <v>-0.23491379310344829</v>
      </c>
      <c r="J170" s="21">
        <f t="shared" si="27"/>
        <v>-0.13311036789297659</v>
      </c>
    </row>
    <row r="171" spans="1:10" x14ac:dyDescent="0.2">
      <c r="A171" s="158" t="s">
        <v>482</v>
      </c>
      <c r="B171" s="65">
        <v>0</v>
      </c>
      <c r="C171" s="66">
        <v>82</v>
      </c>
      <c r="D171" s="65">
        <v>0</v>
      </c>
      <c r="E171" s="66">
        <v>430</v>
      </c>
      <c r="F171" s="67"/>
      <c r="G171" s="65">
        <f t="shared" si="24"/>
        <v>-82</v>
      </c>
      <c r="H171" s="66">
        <f t="shared" si="25"/>
        <v>-430</v>
      </c>
      <c r="I171" s="20">
        <f t="shared" si="26"/>
        <v>-1</v>
      </c>
      <c r="J171" s="21">
        <f t="shared" si="27"/>
        <v>-1</v>
      </c>
    </row>
    <row r="172" spans="1:10" x14ac:dyDescent="0.2">
      <c r="A172" s="158" t="s">
        <v>289</v>
      </c>
      <c r="B172" s="65">
        <v>0</v>
      </c>
      <c r="C172" s="66">
        <v>2</v>
      </c>
      <c r="D172" s="65">
        <v>0</v>
      </c>
      <c r="E172" s="66">
        <v>55</v>
      </c>
      <c r="F172" s="67"/>
      <c r="G172" s="65">
        <f t="shared" si="24"/>
        <v>-2</v>
      </c>
      <c r="H172" s="66">
        <f t="shared" si="25"/>
        <v>-55</v>
      </c>
      <c r="I172" s="20">
        <f t="shared" si="26"/>
        <v>-1</v>
      </c>
      <c r="J172" s="21">
        <f t="shared" si="27"/>
        <v>-1</v>
      </c>
    </row>
    <row r="173" spans="1:10" x14ac:dyDescent="0.2">
      <c r="A173" s="158" t="s">
        <v>218</v>
      </c>
      <c r="B173" s="65">
        <v>16</v>
      </c>
      <c r="C173" s="66">
        <v>6</v>
      </c>
      <c r="D173" s="65">
        <v>145</v>
      </c>
      <c r="E173" s="66">
        <v>23</v>
      </c>
      <c r="F173" s="67"/>
      <c r="G173" s="65">
        <f t="shared" si="24"/>
        <v>10</v>
      </c>
      <c r="H173" s="66">
        <f t="shared" si="25"/>
        <v>122</v>
      </c>
      <c r="I173" s="20">
        <f t="shared" si="26"/>
        <v>1.6666666666666667</v>
      </c>
      <c r="J173" s="21">
        <f t="shared" si="27"/>
        <v>5.3043478260869561</v>
      </c>
    </row>
    <row r="174" spans="1:10" x14ac:dyDescent="0.2">
      <c r="A174" s="158" t="s">
        <v>404</v>
      </c>
      <c r="B174" s="65">
        <v>25</v>
      </c>
      <c r="C174" s="66">
        <v>0</v>
      </c>
      <c r="D174" s="65">
        <v>58</v>
      </c>
      <c r="E174" s="66">
        <v>0</v>
      </c>
      <c r="F174" s="67"/>
      <c r="G174" s="65">
        <f t="shared" si="24"/>
        <v>25</v>
      </c>
      <c r="H174" s="66">
        <f t="shared" si="25"/>
        <v>58</v>
      </c>
      <c r="I174" s="20" t="str">
        <f t="shared" si="26"/>
        <v>-</v>
      </c>
      <c r="J174" s="21" t="str">
        <f t="shared" si="27"/>
        <v>-</v>
      </c>
    </row>
    <row r="175" spans="1:10" x14ac:dyDescent="0.2">
      <c r="A175" s="158" t="s">
        <v>351</v>
      </c>
      <c r="B175" s="65">
        <v>303</v>
      </c>
      <c r="C175" s="66">
        <v>387</v>
      </c>
      <c r="D175" s="65">
        <v>1448</v>
      </c>
      <c r="E175" s="66">
        <v>2366</v>
      </c>
      <c r="F175" s="67"/>
      <c r="G175" s="65">
        <f t="shared" si="24"/>
        <v>-84</v>
      </c>
      <c r="H175" s="66">
        <f t="shared" si="25"/>
        <v>-918</v>
      </c>
      <c r="I175" s="20">
        <f t="shared" si="26"/>
        <v>-0.21705426356589147</v>
      </c>
      <c r="J175" s="21">
        <f t="shared" si="27"/>
        <v>-0.38799661876584951</v>
      </c>
    </row>
    <row r="176" spans="1:10" x14ac:dyDescent="0.2">
      <c r="A176" s="158" t="s">
        <v>417</v>
      </c>
      <c r="B176" s="65">
        <v>101</v>
      </c>
      <c r="C176" s="66">
        <v>72</v>
      </c>
      <c r="D176" s="65">
        <v>429</v>
      </c>
      <c r="E176" s="66">
        <v>335</v>
      </c>
      <c r="F176" s="67"/>
      <c r="G176" s="65">
        <f t="shared" si="24"/>
        <v>29</v>
      </c>
      <c r="H176" s="66">
        <f t="shared" si="25"/>
        <v>94</v>
      </c>
      <c r="I176" s="20">
        <f t="shared" si="26"/>
        <v>0.40277777777777779</v>
      </c>
      <c r="J176" s="21">
        <f t="shared" si="27"/>
        <v>0.28059701492537314</v>
      </c>
    </row>
    <row r="177" spans="1:10" x14ac:dyDescent="0.2">
      <c r="A177" s="158" t="s">
        <v>418</v>
      </c>
      <c r="B177" s="65">
        <v>121</v>
      </c>
      <c r="C177" s="66">
        <v>73</v>
      </c>
      <c r="D177" s="65">
        <v>428</v>
      </c>
      <c r="E177" s="66">
        <v>633</v>
      </c>
      <c r="F177" s="67"/>
      <c r="G177" s="65">
        <f t="shared" si="24"/>
        <v>48</v>
      </c>
      <c r="H177" s="66">
        <f t="shared" si="25"/>
        <v>-205</v>
      </c>
      <c r="I177" s="20">
        <f t="shared" si="26"/>
        <v>0.65753424657534243</v>
      </c>
      <c r="J177" s="21">
        <f t="shared" si="27"/>
        <v>-0.32385466034755134</v>
      </c>
    </row>
    <row r="178" spans="1:10" x14ac:dyDescent="0.2">
      <c r="A178" s="158" t="s">
        <v>240</v>
      </c>
      <c r="B178" s="65">
        <v>6</v>
      </c>
      <c r="C178" s="66">
        <v>47</v>
      </c>
      <c r="D178" s="65">
        <v>82</v>
      </c>
      <c r="E178" s="66">
        <v>47</v>
      </c>
      <c r="F178" s="67"/>
      <c r="G178" s="65">
        <f t="shared" si="24"/>
        <v>-41</v>
      </c>
      <c r="H178" s="66">
        <f t="shared" si="25"/>
        <v>35</v>
      </c>
      <c r="I178" s="20">
        <f t="shared" si="26"/>
        <v>-0.87234042553191493</v>
      </c>
      <c r="J178" s="21">
        <f t="shared" si="27"/>
        <v>0.74468085106382975</v>
      </c>
    </row>
    <row r="179" spans="1:10" x14ac:dyDescent="0.2">
      <c r="A179" s="158" t="s">
        <v>290</v>
      </c>
      <c r="B179" s="65">
        <v>11</v>
      </c>
      <c r="C179" s="66">
        <v>0</v>
      </c>
      <c r="D179" s="65">
        <v>203</v>
      </c>
      <c r="E179" s="66">
        <v>0</v>
      </c>
      <c r="F179" s="67"/>
      <c r="G179" s="65">
        <f t="shared" si="24"/>
        <v>11</v>
      </c>
      <c r="H179" s="66">
        <f t="shared" si="25"/>
        <v>203</v>
      </c>
      <c r="I179" s="20" t="str">
        <f t="shared" si="26"/>
        <v>-</v>
      </c>
      <c r="J179" s="21" t="str">
        <f t="shared" si="27"/>
        <v>-</v>
      </c>
    </row>
    <row r="180" spans="1:10" x14ac:dyDescent="0.2">
      <c r="A180" s="158" t="s">
        <v>483</v>
      </c>
      <c r="B180" s="65">
        <v>116</v>
      </c>
      <c r="C180" s="66">
        <v>0</v>
      </c>
      <c r="D180" s="65">
        <v>430</v>
      </c>
      <c r="E180" s="66">
        <v>0</v>
      </c>
      <c r="F180" s="67"/>
      <c r="G180" s="65">
        <f t="shared" si="24"/>
        <v>116</v>
      </c>
      <c r="H180" s="66">
        <f t="shared" si="25"/>
        <v>430</v>
      </c>
      <c r="I180" s="20" t="str">
        <f t="shared" si="26"/>
        <v>-</v>
      </c>
      <c r="J180" s="21" t="str">
        <f t="shared" si="27"/>
        <v>-</v>
      </c>
    </row>
    <row r="181" spans="1:10" x14ac:dyDescent="0.2">
      <c r="A181" s="158" t="s">
        <v>383</v>
      </c>
      <c r="B181" s="65">
        <v>698</v>
      </c>
      <c r="C181" s="66">
        <v>313</v>
      </c>
      <c r="D181" s="65">
        <v>1590</v>
      </c>
      <c r="E181" s="66">
        <v>1550</v>
      </c>
      <c r="F181" s="67"/>
      <c r="G181" s="65">
        <f t="shared" si="24"/>
        <v>385</v>
      </c>
      <c r="H181" s="66">
        <f t="shared" si="25"/>
        <v>40</v>
      </c>
      <c r="I181" s="20">
        <f t="shared" si="26"/>
        <v>1.2300319488817892</v>
      </c>
      <c r="J181" s="21">
        <f t="shared" si="27"/>
        <v>2.5806451612903226E-2</v>
      </c>
    </row>
    <row r="182" spans="1:10" x14ac:dyDescent="0.2">
      <c r="A182" s="158" t="s">
        <v>304</v>
      </c>
      <c r="B182" s="65">
        <v>0</v>
      </c>
      <c r="C182" s="66">
        <v>0</v>
      </c>
      <c r="D182" s="65">
        <v>0</v>
      </c>
      <c r="E182" s="66">
        <v>20</v>
      </c>
      <c r="F182" s="67"/>
      <c r="G182" s="65">
        <f t="shared" si="24"/>
        <v>0</v>
      </c>
      <c r="H182" s="66">
        <f t="shared" si="25"/>
        <v>-20</v>
      </c>
      <c r="I182" s="20" t="str">
        <f t="shared" si="26"/>
        <v>-</v>
      </c>
      <c r="J182" s="21">
        <f t="shared" si="27"/>
        <v>-1</v>
      </c>
    </row>
    <row r="183" spans="1:10" x14ac:dyDescent="0.2">
      <c r="A183" s="158" t="s">
        <v>338</v>
      </c>
      <c r="B183" s="65">
        <v>100</v>
      </c>
      <c r="C183" s="66">
        <v>205</v>
      </c>
      <c r="D183" s="65">
        <v>824</v>
      </c>
      <c r="E183" s="66">
        <v>865</v>
      </c>
      <c r="F183" s="67"/>
      <c r="G183" s="65">
        <f t="shared" si="24"/>
        <v>-105</v>
      </c>
      <c r="H183" s="66">
        <f t="shared" si="25"/>
        <v>-41</v>
      </c>
      <c r="I183" s="20">
        <f t="shared" si="26"/>
        <v>-0.51219512195121952</v>
      </c>
      <c r="J183" s="21">
        <f t="shared" si="27"/>
        <v>-4.7398843930635835E-2</v>
      </c>
    </row>
    <row r="184" spans="1:10" s="160" customFormat="1" x14ac:dyDescent="0.2">
      <c r="A184" s="178" t="s">
        <v>640</v>
      </c>
      <c r="B184" s="71">
        <v>1858</v>
      </c>
      <c r="C184" s="72">
        <v>1651</v>
      </c>
      <c r="D184" s="71">
        <v>8307</v>
      </c>
      <c r="E184" s="72">
        <v>9314</v>
      </c>
      <c r="F184" s="73"/>
      <c r="G184" s="71">
        <f t="shared" si="24"/>
        <v>207</v>
      </c>
      <c r="H184" s="72">
        <f t="shared" si="25"/>
        <v>-1007</v>
      </c>
      <c r="I184" s="37">
        <f t="shared" si="26"/>
        <v>0.12537855844942458</v>
      </c>
      <c r="J184" s="38">
        <f t="shared" si="27"/>
        <v>-0.10811681339918403</v>
      </c>
    </row>
    <row r="185" spans="1:10" x14ac:dyDescent="0.2">
      <c r="A185" s="177"/>
      <c r="B185" s="143"/>
      <c r="C185" s="144"/>
      <c r="D185" s="143"/>
      <c r="E185" s="144"/>
      <c r="F185" s="145"/>
      <c r="G185" s="143"/>
      <c r="H185" s="144"/>
      <c r="I185" s="151"/>
      <c r="J185" s="152"/>
    </row>
    <row r="186" spans="1:10" s="139" customFormat="1" x14ac:dyDescent="0.2">
      <c r="A186" s="159" t="s">
        <v>53</v>
      </c>
      <c r="B186" s="65"/>
      <c r="C186" s="66"/>
      <c r="D186" s="65"/>
      <c r="E186" s="66"/>
      <c r="F186" s="67"/>
      <c r="G186" s="65"/>
      <c r="H186" s="66"/>
      <c r="I186" s="20"/>
      <c r="J186" s="21"/>
    </row>
    <row r="187" spans="1:10" x14ac:dyDescent="0.2">
      <c r="A187" s="158" t="s">
        <v>537</v>
      </c>
      <c r="B187" s="65">
        <v>2</v>
      </c>
      <c r="C187" s="66">
        <v>0</v>
      </c>
      <c r="D187" s="65">
        <v>3</v>
      </c>
      <c r="E187" s="66">
        <v>0</v>
      </c>
      <c r="F187" s="67"/>
      <c r="G187" s="65">
        <f t="shared" ref="G187:G194" si="28">B187-C187</f>
        <v>2</v>
      </c>
      <c r="H187" s="66">
        <f t="shared" ref="H187:H194" si="29">D187-E187</f>
        <v>3</v>
      </c>
      <c r="I187" s="20" t="str">
        <f t="shared" ref="I187:I194" si="30">IF(C187=0, "-", IF(G187/C187&lt;10, G187/C187, "&gt;999%"))</f>
        <v>-</v>
      </c>
      <c r="J187" s="21" t="str">
        <f t="shared" ref="J187:J194" si="31">IF(E187=0, "-", IF(H187/E187&lt;10, H187/E187, "&gt;999%"))</f>
        <v>-</v>
      </c>
    </row>
    <row r="188" spans="1:10" x14ac:dyDescent="0.2">
      <c r="A188" s="158" t="s">
        <v>523</v>
      </c>
      <c r="B188" s="65">
        <v>7</v>
      </c>
      <c r="C188" s="66">
        <v>6</v>
      </c>
      <c r="D188" s="65">
        <v>24</v>
      </c>
      <c r="E188" s="66">
        <v>28</v>
      </c>
      <c r="F188" s="67"/>
      <c r="G188" s="65">
        <f t="shared" si="28"/>
        <v>1</v>
      </c>
      <c r="H188" s="66">
        <f t="shared" si="29"/>
        <v>-4</v>
      </c>
      <c r="I188" s="20">
        <f t="shared" si="30"/>
        <v>0.16666666666666666</v>
      </c>
      <c r="J188" s="21">
        <f t="shared" si="31"/>
        <v>-0.14285714285714285</v>
      </c>
    </row>
    <row r="189" spans="1:10" x14ac:dyDescent="0.2">
      <c r="A189" s="158" t="s">
        <v>524</v>
      </c>
      <c r="B189" s="65">
        <v>1</v>
      </c>
      <c r="C189" s="66">
        <v>1</v>
      </c>
      <c r="D189" s="65">
        <v>3</v>
      </c>
      <c r="E189" s="66">
        <v>5</v>
      </c>
      <c r="F189" s="67"/>
      <c r="G189" s="65">
        <f t="shared" si="28"/>
        <v>0</v>
      </c>
      <c r="H189" s="66">
        <f t="shared" si="29"/>
        <v>-2</v>
      </c>
      <c r="I189" s="20">
        <f t="shared" si="30"/>
        <v>0</v>
      </c>
      <c r="J189" s="21">
        <f t="shared" si="31"/>
        <v>-0.4</v>
      </c>
    </row>
    <row r="190" spans="1:10" x14ac:dyDescent="0.2">
      <c r="A190" s="158" t="s">
        <v>538</v>
      </c>
      <c r="B190" s="65">
        <v>5</v>
      </c>
      <c r="C190" s="66">
        <v>2</v>
      </c>
      <c r="D190" s="65">
        <v>7</v>
      </c>
      <c r="E190" s="66">
        <v>6</v>
      </c>
      <c r="F190" s="67"/>
      <c r="G190" s="65">
        <f t="shared" si="28"/>
        <v>3</v>
      </c>
      <c r="H190" s="66">
        <f t="shared" si="29"/>
        <v>1</v>
      </c>
      <c r="I190" s="20">
        <f t="shared" si="30"/>
        <v>1.5</v>
      </c>
      <c r="J190" s="21">
        <f t="shared" si="31"/>
        <v>0.16666666666666666</v>
      </c>
    </row>
    <row r="191" spans="1:10" x14ac:dyDescent="0.2">
      <c r="A191" s="158" t="s">
        <v>525</v>
      </c>
      <c r="B191" s="65">
        <v>0</v>
      </c>
      <c r="C191" s="66">
        <v>0</v>
      </c>
      <c r="D191" s="65">
        <v>0</v>
      </c>
      <c r="E191" s="66">
        <v>1</v>
      </c>
      <c r="F191" s="67"/>
      <c r="G191" s="65">
        <f t="shared" si="28"/>
        <v>0</v>
      </c>
      <c r="H191" s="66">
        <f t="shared" si="29"/>
        <v>-1</v>
      </c>
      <c r="I191" s="20" t="str">
        <f t="shared" si="30"/>
        <v>-</v>
      </c>
      <c r="J191" s="21">
        <f t="shared" si="31"/>
        <v>-1</v>
      </c>
    </row>
    <row r="192" spans="1:10" x14ac:dyDescent="0.2">
      <c r="A192" s="158" t="s">
        <v>539</v>
      </c>
      <c r="B192" s="65">
        <v>1</v>
      </c>
      <c r="C192" s="66">
        <v>1</v>
      </c>
      <c r="D192" s="65">
        <v>1</v>
      </c>
      <c r="E192" s="66">
        <v>1</v>
      </c>
      <c r="F192" s="67"/>
      <c r="G192" s="65">
        <f t="shared" si="28"/>
        <v>0</v>
      </c>
      <c r="H192" s="66">
        <f t="shared" si="29"/>
        <v>0</v>
      </c>
      <c r="I192" s="20">
        <f t="shared" si="30"/>
        <v>0</v>
      </c>
      <c r="J192" s="21">
        <f t="shared" si="31"/>
        <v>0</v>
      </c>
    </row>
    <row r="193" spans="1:10" x14ac:dyDescent="0.2">
      <c r="A193" s="158" t="s">
        <v>552</v>
      </c>
      <c r="B193" s="65">
        <v>0</v>
      </c>
      <c r="C193" s="66">
        <v>0</v>
      </c>
      <c r="D193" s="65">
        <v>1</v>
      </c>
      <c r="E193" s="66">
        <v>0</v>
      </c>
      <c r="F193" s="67"/>
      <c r="G193" s="65">
        <f t="shared" si="28"/>
        <v>0</v>
      </c>
      <c r="H193" s="66">
        <f t="shared" si="29"/>
        <v>1</v>
      </c>
      <c r="I193" s="20" t="str">
        <f t="shared" si="30"/>
        <v>-</v>
      </c>
      <c r="J193" s="21" t="str">
        <f t="shared" si="31"/>
        <v>-</v>
      </c>
    </row>
    <row r="194" spans="1:10" s="160" customFormat="1" x14ac:dyDescent="0.2">
      <c r="A194" s="178" t="s">
        <v>641</v>
      </c>
      <c r="B194" s="71">
        <v>16</v>
      </c>
      <c r="C194" s="72">
        <v>10</v>
      </c>
      <c r="D194" s="71">
        <v>39</v>
      </c>
      <c r="E194" s="72">
        <v>41</v>
      </c>
      <c r="F194" s="73"/>
      <c r="G194" s="71">
        <f t="shared" si="28"/>
        <v>6</v>
      </c>
      <c r="H194" s="72">
        <f t="shared" si="29"/>
        <v>-2</v>
      </c>
      <c r="I194" s="37">
        <f t="shared" si="30"/>
        <v>0.6</v>
      </c>
      <c r="J194" s="38">
        <f t="shared" si="31"/>
        <v>-4.878048780487805E-2</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54</v>
      </c>
      <c r="B197" s="65">
        <v>0</v>
      </c>
      <c r="C197" s="66">
        <v>2</v>
      </c>
      <c r="D197" s="65">
        <v>0</v>
      </c>
      <c r="E197" s="66">
        <v>3</v>
      </c>
      <c r="F197" s="67"/>
      <c r="G197" s="65">
        <f>B197-C197</f>
        <v>-2</v>
      </c>
      <c r="H197" s="66">
        <f>D197-E197</f>
        <v>-3</v>
      </c>
      <c r="I197" s="20">
        <f>IF(C197=0, "-", IF(G197/C197&lt;10, G197/C197, "&gt;999%"))</f>
        <v>-1</v>
      </c>
      <c r="J197" s="21">
        <f>IF(E197=0, "-", IF(H197/E197&lt;10, H197/E197, "&gt;999%"))</f>
        <v>-1</v>
      </c>
    </row>
    <row r="198" spans="1:10" s="160" customFormat="1" x14ac:dyDescent="0.2">
      <c r="A198" s="178" t="s">
        <v>642</v>
      </c>
      <c r="B198" s="71">
        <v>0</v>
      </c>
      <c r="C198" s="72">
        <v>2</v>
      </c>
      <c r="D198" s="71">
        <v>0</v>
      </c>
      <c r="E198" s="72">
        <v>3</v>
      </c>
      <c r="F198" s="73"/>
      <c r="G198" s="71">
        <f>B198-C198</f>
        <v>-2</v>
      </c>
      <c r="H198" s="72">
        <f>D198-E198</f>
        <v>-3</v>
      </c>
      <c r="I198" s="37">
        <f>IF(C198=0, "-", IF(G198/C198&lt;10, G198/C198, "&gt;999%"))</f>
        <v>-1</v>
      </c>
      <c r="J198" s="38">
        <f>IF(E198=0, "-", IF(H198/E198&lt;10, H198/E198, "&gt;999%"))</f>
        <v>-1</v>
      </c>
    </row>
    <row r="199" spans="1:10" x14ac:dyDescent="0.2">
      <c r="A199" s="177"/>
      <c r="B199" s="143"/>
      <c r="C199" s="144"/>
      <c r="D199" s="143"/>
      <c r="E199" s="144"/>
      <c r="F199" s="145"/>
      <c r="G199" s="143"/>
      <c r="H199" s="144"/>
      <c r="I199" s="151"/>
      <c r="J199" s="152"/>
    </row>
    <row r="200" spans="1:10" s="139" customFormat="1" x14ac:dyDescent="0.2">
      <c r="A200" s="159" t="s">
        <v>55</v>
      </c>
      <c r="B200" s="65"/>
      <c r="C200" s="66"/>
      <c r="D200" s="65"/>
      <c r="E200" s="66"/>
      <c r="F200" s="67"/>
      <c r="G200" s="65"/>
      <c r="H200" s="66"/>
      <c r="I200" s="20"/>
      <c r="J200" s="21"/>
    </row>
    <row r="201" spans="1:10" x14ac:dyDescent="0.2">
      <c r="A201" s="158" t="s">
        <v>553</v>
      </c>
      <c r="B201" s="65">
        <v>69</v>
      </c>
      <c r="C201" s="66">
        <v>37</v>
      </c>
      <c r="D201" s="65">
        <v>268</v>
      </c>
      <c r="E201" s="66">
        <v>174</v>
      </c>
      <c r="F201" s="67"/>
      <c r="G201" s="65">
        <f>B201-C201</f>
        <v>32</v>
      </c>
      <c r="H201" s="66">
        <f>D201-E201</f>
        <v>94</v>
      </c>
      <c r="I201" s="20">
        <f>IF(C201=0, "-", IF(G201/C201&lt;10, G201/C201, "&gt;999%"))</f>
        <v>0.86486486486486491</v>
      </c>
      <c r="J201" s="21">
        <f>IF(E201=0, "-", IF(H201/E201&lt;10, H201/E201, "&gt;999%"))</f>
        <v>0.54022988505747127</v>
      </c>
    </row>
    <row r="202" spans="1:10" x14ac:dyDescent="0.2">
      <c r="A202" s="158" t="s">
        <v>526</v>
      </c>
      <c r="B202" s="65">
        <v>203</v>
      </c>
      <c r="C202" s="66">
        <v>185</v>
      </c>
      <c r="D202" s="65">
        <v>783</v>
      </c>
      <c r="E202" s="66">
        <v>656</v>
      </c>
      <c r="F202" s="67"/>
      <c r="G202" s="65">
        <f>B202-C202</f>
        <v>18</v>
      </c>
      <c r="H202" s="66">
        <f>D202-E202</f>
        <v>127</v>
      </c>
      <c r="I202" s="20">
        <f>IF(C202=0, "-", IF(G202/C202&lt;10, G202/C202, "&gt;999%"))</f>
        <v>9.7297297297297303E-2</v>
      </c>
      <c r="J202" s="21">
        <f>IF(E202=0, "-", IF(H202/E202&lt;10, H202/E202, "&gt;999%"))</f>
        <v>0.19359756097560976</v>
      </c>
    </row>
    <row r="203" spans="1:10" x14ac:dyDescent="0.2">
      <c r="A203" s="158" t="s">
        <v>540</v>
      </c>
      <c r="B203" s="65">
        <v>86</v>
      </c>
      <c r="C203" s="66">
        <v>60</v>
      </c>
      <c r="D203" s="65">
        <v>389</v>
      </c>
      <c r="E203" s="66">
        <v>260</v>
      </c>
      <c r="F203" s="67"/>
      <c r="G203" s="65">
        <f>B203-C203</f>
        <v>26</v>
      </c>
      <c r="H203" s="66">
        <f>D203-E203</f>
        <v>129</v>
      </c>
      <c r="I203" s="20">
        <f>IF(C203=0, "-", IF(G203/C203&lt;10, G203/C203, "&gt;999%"))</f>
        <v>0.43333333333333335</v>
      </c>
      <c r="J203" s="21">
        <f>IF(E203=0, "-", IF(H203/E203&lt;10, H203/E203, "&gt;999%"))</f>
        <v>0.49615384615384617</v>
      </c>
    </row>
    <row r="204" spans="1:10" s="160" customFormat="1" x14ac:dyDescent="0.2">
      <c r="A204" s="178" t="s">
        <v>643</v>
      </c>
      <c r="B204" s="71">
        <v>358</v>
      </c>
      <c r="C204" s="72">
        <v>282</v>
      </c>
      <c r="D204" s="71">
        <v>1440</v>
      </c>
      <c r="E204" s="72">
        <v>1090</v>
      </c>
      <c r="F204" s="73"/>
      <c r="G204" s="71">
        <f>B204-C204</f>
        <v>76</v>
      </c>
      <c r="H204" s="72">
        <f>D204-E204</f>
        <v>350</v>
      </c>
      <c r="I204" s="37">
        <f>IF(C204=0, "-", IF(G204/C204&lt;10, G204/C204, "&gt;999%"))</f>
        <v>0.26950354609929078</v>
      </c>
      <c r="J204" s="38">
        <f>IF(E204=0, "-", IF(H204/E204&lt;10, H204/E204, "&gt;999%"))</f>
        <v>0.32110091743119268</v>
      </c>
    </row>
    <row r="205" spans="1:10" x14ac:dyDescent="0.2">
      <c r="A205" s="177"/>
      <c r="B205" s="143"/>
      <c r="C205" s="144"/>
      <c r="D205" s="143"/>
      <c r="E205" s="144"/>
      <c r="F205" s="145"/>
      <c r="G205" s="143"/>
      <c r="H205" s="144"/>
      <c r="I205" s="151"/>
      <c r="J205" s="152"/>
    </row>
    <row r="206" spans="1:10" s="139" customFormat="1" x14ac:dyDescent="0.2">
      <c r="A206" s="159" t="s">
        <v>56</v>
      </c>
      <c r="B206" s="65"/>
      <c r="C206" s="66"/>
      <c r="D206" s="65"/>
      <c r="E206" s="66"/>
      <c r="F206" s="67"/>
      <c r="G206" s="65"/>
      <c r="H206" s="66"/>
      <c r="I206" s="20"/>
      <c r="J206" s="21"/>
    </row>
    <row r="207" spans="1:10" x14ac:dyDescent="0.2">
      <c r="A207" s="158" t="s">
        <v>495</v>
      </c>
      <c r="B207" s="65">
        <v>97</v>
      </c>
      <c r="C207" s="66">
        <v>146</v>
      </c>
      <c r="D207" s="65">
        <v>795</v>
      </c>
      <c r="E207" s="66">
        <v>769</v>
      </c>
      <c r="F207" s="67"/>
      <c r="G207" s="65">
        <f>B207-C207</f>
        <v>-49</v>
      </c>
      <c r="H207" s="66">
        <f>D207-E207</f>
        <v>26</v>
      </c>
      <c r="I207" s="20">
        <f>IF(C207=0, "-", IF(G207/C207&lt;10, G207/C207, "&gt;999%"))</f>
        <v>-0.33561643835616439</v>
      </c>
      <c r="J207" s="21">
        <f>IF(E207=0, "-", IF(H207/E207&lt;10, H207/E207, "&gt;999%"))</f>
        <v>3.3810143042912875E-2</v>
      </c>
    </row>
    <row r="208" spans="1:10" x14ac:dyDescent="0.2">
      <c r="A208" s="158" t="s">
        <v>505</v>
      </c>
      <c r="B208" s="65">
        <v>529</v>
      </c>
      <c r="C208" s="66">
        <v>757</v>
      </c>
      <c r="D208" s="65">
        <v>2714</v>
      </c>
      <c r="E208" s="66">
        <v>3098</v>
      </c>
      <c r="F208" s="67"/>
      <c r="G208" s="65">
        <f>B208-C208</f>
        <v>-228</v>
      </c>
      <c r="H208" s="66">
        <f>D208-E208</f>
        <v>-384</v>
      </c>
      <c r="I208" s="20">
        <f>IF(C208=0, "-", IF(G208/C208&lt;10, G208/C208, "&gt;999%"))</f>
        <v>-0.30118890356671069</v>
      </c>
      <c r="J208" s="21">
        <f>IF(E208=0, "-", IF(H208/E208&lt;10, H208/E208, "&gt;999%"))</f>
        <v>-0.12395093608779859</v>
      </c>
    </row>
    <row r="209" spans="1:10" x14ac:dyDescent="0.2">
      <c r="A209" s="158" t="s">
        <v>419</v>
      </c>
      <c r="B209" s="65">
        <v>229</v>
      </c>
      <c r="C209" s="66">
        <v>291</v>
      </c>
      <c r="D209" s="65">
        <v>1380</v>
      </c>
      <c r="E209" s="66">
        <v>1537</v>
      </c>
      <c r="F209" s="67"/>
      <c r="G209" s="65">
        <f>B209-C209</f>
        <v>-62</v>
      </c>
      <c r="H209" s="66">
        <f>D209-E209</f>
        <v>-157</v>
      </c>
      <c r="I209" s="20">
        <f>IF(C209=0, "-", IF(G209/C209&lt;10, G209/C209, "&gt;999%"))</f>
        <v>-0.21305841924398625</v>
      </c>
      <c r="J209" s="21">
        <f>IF(E209=0, "-", IF(H209/E209&lt;10, H209/E209, "&gt;999%"))</f>
        <v>-0.10214703968770332</v>
      </c>
    </row>
    <row r="210" spans="1:10" s="160" customFormat="1" x14ac:dyDescent="0.2">
      <c r="A210" s="178" t="s">
        <v>644</v>
      </c>
      <c r="B210" s="71">
        <v>855</v>
      </c>
      <c r="C210" s="72">
        <v>1194</v>
      </c>
      <c r="D210" s="71">
        <v>4889</v>
      </c>
      <c r="E210" s="72">
        <v>5404</v>
      </c>
      <c r="F210" s="73"/>
      <c r="G210" s="71">
        <f>B210-C210</f>
        <v>-339</v>
      </c>
      <c r="H210" s="72">
        <f>D210-E210</f>
        <v>-515</v>
      </c>
      <c r="I210" s="37">
        <f>IF(C210=0, "-", IF(G210/C210&lt;10, G210/C210, "&gt;999%"))</f>
        <v>-0.28391959798994976</v>
      </c>
      <c r="J210" s="38">
        <f>IF(E210=0, "-", IF(H210/E210&lt;10, H210/E210, "&gt;999%"))</f>
        <v>-9.529977794226499E-2</v>
      </c>
    </row>
    <row r="211" spans="1:10" x14ac:dyDescent="0.2">
      <c r="A211" s="177"/>
      <c r="B211" s="143"/>
      <c r="C211" s="144"/>
      <c r="D211" s="143"/>
      <c r="E211" s="144"/>
      <c r="F211" s="145"/>
      <c r="G211" s="143"/>
      <c r="H211" s="144"/>
      <c r="I211" s="151"/>
      <c r="J211" s="152"/>
    </row>
    <row r="212" spans="1:10" s="139" customFormat="1" x14ac:dyDescent="0.2">
      <c r="A212" s="159" t="s">
        <v>57</v>
      </c>
      <c r="B212" s="65"/>
      <c r="C212" s="66"/>
      <c r="D212" s="65"/>
      <c r="E212" s="66"/>
      <c r="F212" s="67"/>
      <c r="G212" s="65"/>
      <c r="H212" s="66"/>
      <c r="I212" s="20"/>
      <c r="J212" s="21"/>
    </row>
    <row r="213" spans="1:10" x14ac:dyDescent="0.2">
      <c r="A213" s="158" t="s">
        <v>471</v>
      </c>
      <c r="B213" s="65">
        <v>1</v>
      </c>
      <c r="C213" s="66">
        <v>0</v>
      </c>
      <c r="D213" s="65">
        <v>2</v>
      </c>
      <c r="E213" s="66">
        <v>0</v>
      </c>
      <c r="F213" s="67"/>
      <c r="G213" s="65">
        <f>B213-C213</f>
        <v>1</v>
      </c>
      <c r="H213" s="66">
        <f>D213-E213</f>
        <v>2</v>
      </c>
      <c r="I213" s="20" t="str">
        <f>IF(C213=0, "-", IF(G213/C213&lt;10, G213/C213, "&gt;999%"))</f>
        <v>-</v>
      </c>
      <c r="J213" s="21" t="str">
        <f>IF(E213=0, "-", IF(H213/E213&lt;10, H213/E213, "&gt;999%"))</f>
        <v>-</v>
      </c>
    </row>
    <row r="214" spans="1:10" s="160" customFormat="1" x14ac:dyDescent="0.2">
      <c r="A214" s="178" t="s">
        <v>645</v>
      </c>
      <c r="B214" s="71">
        <v>1</v>
      </c>
      <c r="C214" s="72">
        <v>0</v>
      </c>
      <c r="D214" s="71">
        <v>2</v>
      </c>
      <c r="E214" s="72">
        <v>0</v>
      </c>
      <c r="F214" s="73"/>
      <c r="G214" s="71">
        <f>B214-C214</f>
        <v>1</v>
      </c>
      <c r="H214" s="72">
        <f>D214-E214</f>
        <v>2</v>
      </c>
      <c r="I214" s="37" t="str">
        <f>IF(C214=0, "-", IF(G214/C214&lt;10, G214/C214, "&gt;999%"))</f>
        <v>-</v>
      </c>
      <c r="J214" s="38" t="str">
        <f>IF(E214=0, "-", IF(H214/E214&lt;10, H214/E214, "&gt;999%"))</f>
        <v>-</v>
      </c>
    </row>
    <row r="215" spans="1:10" x14ac:dyDescent="0.2">
      <c r="A215" s="177"/>
      <c r="B215" s="143"/>
      <c r="C215" s="144"/>
      <c r="D215" s="143"/>
      <c r="E215" s="144"/>
      <c r="F215" s="145"/>
      <c r="G215" s="143"/>
      <c r="H215" s="144"/>
      <c r="I215" s="151"/>
      <c r="J215" s="152"/>
    </row>
    <row r="216" spans="1:10" s="139" customFormat="1" x14ac:dyDescent="0.2">
      <c r="A216" s="159" t="s">
        <v>58</v>
      </c>
      <c r="B216" s="65"/>
      <c r="C216" s="66"/>
      <c r="D216" s="65"/>
      <c r="E216" s="66"/>
      <c r="F216" s="67"/>
      <c r="G216" s="65"/>
      <c r="H216" s="66"/>
      <c r="I216" s="20"/>
      <c r="J216" s="21"/>
    </row>
    <row r="217" spans="1:10" x14ac:dyDescent="0.2">
      <c r="A217" s="158" t="s">
        <v>554</v>
      </c>
      <c r="B217" s="65">
        <v>12</v>
      </c>
      <c r="C217" s="66">
        <v>10</v>
      </c>
      <c r="D217" s="65">
        <v>37</v>
      </c>
      <c r="E217" s="66">
        <v>38</v>
      </c>
      <c r="F217" s="67"/>
      <c r="G217" s="65">
        <f>B217-C217</f>
        <v>2</v>
      </c>
      <c r="H217" s="66">
        <f>D217-E217</f>
        <v>-1</v>
      </c>
      <c r="I217" s="20">
        <f>IF(C217=0, "-", IF(G217/C217&lt;10, G217/C217, "&gt;999%"))</f>
        <v>0.2</v>
      </c>
      <c r="J217" s="21">
        <f>IF(E217=0, "-", IF(H217/E217&lt;10, H217/E217, "&gt;999%"))</f>
        <v>-2.6315789473684209E-2</v>
      </c>
    </row>
    <row r="218" spans="1:10" x14ac:dyDescent="0.2">
      <c r="A218" s="158" t="s">
        <v>541</v>
      </c>
      <c r="B218" s="65">
        <v>2</v>
      </c>
      <c r="C218" s="66">
        <v>1</v>
      </c>
      <c r="D218" s="65">
        <v>12</v>
      </c>
      <c r="E218" s="66">
        <v>4</v>
      </c>
      <c r="F218" s="67"/>
      <c r="G218" s="65">
        <f>B218-C218</f>
        <v>1</v>
      </c>
      <c r="H218" s="66">
        <f>D218-E218</f>
        <v>8</v>
      </c>
      <c r="I218" s="20">
        <f>IF(C218=0, "-", IF(G218/C218&lt;10, G218/C218, "&gt;999%"))</f>
        <v>1</v>
      </c>
      <c r="J218" s="21">
        <f>IF(E218=0, "-", IF(H218/E218&lt;10, H218/E218, "&gt;999%"))</f>
        <v>2</v>
      </c>
    </row>
    <row r="219" spans="1:10" x14ac:dyDescent="0.2">
      <c r="A219" s="158" t="s">
        <v>527</v>
      </c>
      <c r="B219" s="65">
        <v>29</v>
      </c>
      <c r="C219" s="66">
        <v>47</v>
      </c>
      <c r="D219" s="65">
        <v>119</v>
      </c>
      <c r="E219" s="66">
        <v>176</v>
      </c>
      <c r="F219" s="67"/>
      <c r="G219" s="65">
        <f>B219-C219</f>
        <v>-18</v>
      </c>
      <c r="H219" s="66">
        <f>D219-E219</f>
        <v>-57</v>
      </c>
      <c r="I219" s="20">
        <f>IF(C219=0, "-", IF(G219/C219&lt;10, G219/C219, "&gt;999%"))</f>
        <v>-0.38297872340425532</v>
      </c>
      <c r="J219" s="21">
        <f>IF(E219=0, "-", IF(H219/E219&lt;10, H219/E219, "&gt;999%"))</f>
        <v>-0.32386363636363635</v>
      </c>
    </row>
    <row r="220" spans="1:10" x14ac:dyDescent="0.2">
      <c r="A220" s="158" t="s">
        <v>528</v>
      </c>
      <c r="B220" s="65">
        <v>9</v>
      </c>
      <c r="C220" s="66">
        <v>0</v>
      </c>
      <c r="D220" s="65">
        <v>11</v>
      </c>
      <c r="E220" s="66">
        <v>3</v>
      </c>
      <c r="F220" s="67"/>
      <c r="G220" s="65">
        <f>B220-C220</f>
        <v>9</v>
      </c>
      <c r="H220" s="66">
        <f>D220-E220</f>
        <v>8</v>
      </c>
      <c r="I220" s="20" t="str">
        <f>IF(C220=0, "-", IF(G220/C220&lt;10, G220/C220, "&gt;999%"))</f>
        <v>-</v>
      </c>
      <c r="J220" s="21">
        <f>IF(E220=0, "-", IF(H220/E220&lt;10, H220/E220, "&gt;999%"))</f>
        <v>2.6666666666666665</v>
      </c>
    </row>
    <row r="221" spans="1:10" s="160" customFormat="1" x14ac:dyDescent="0.2">
      <c r="A221" s="178" t="s">
        <v>646</v>
      </c>
      <c r="B221" s="71">
        <v>52</v>
      </c>
      <c r="C221" s="72">
        <v>58</v>
      </c>
      <c r="D221" s="71">
        <v>179</v>
      </c>
      <c r="E221" s="72">
        <v>221</v>
      </c>
      <c r="F221" s="73"/>
      <c r="G221" s="71">
        <f>B221-C221</f>
        <v>-6</v>
      </c>
      <c r="H221" s="72">
        <f>D221-E221</f>
        <v>-42</v>
      </c>
      <c r="I221" s="37">
        <f>IF(C221=0, "-", IF(G221/C221&lt;10, G221/C221, "&gt;999%"))</f>
        <v>-0.10344827586206896</v>
      </c>
      <c r="J221" s="38">
        <f>IF(E221=0, "-", IF(H221/E221&lt;10, H221/E221, "&gt;999%"))</f>
        <v>-0.19004524886877827</v>
      </c>
    </row>
    <row r="222" spans="1:10" x14ac:dyDescent="0.2">
      <c r="A222" s="177"/>
      <c r="B222" s="143"/>
      <c r="C222" s="144"/>
      <c r="D222" s="143"/>
      <c r="E222" s="144"/>
      <c r="F222" s="145"/>
      <c r="G222" s="143"/>
      <c r="H222" s="144"/>
      <c r="I222" s="151"/>
      <c r="J222" s="152"/>
    </row>
    <row r="223" spans="1:10" s="139" customFormat="1" x14ac:dyDescent="0.2">
      <c r="A223" s="159" t="s">
        <v>59</v>
      </c>
      <c r="B223" s="65"/>
      <c r="C223" s="66"/>
      <c r="D223" s="65"/>
      <c r="E223" s="66"/>
      <c r="F223" s="67"/>
      <c r="G223" s="65"/>
      <c r="H223" s="66"/>
      <c r="I223" s="20"/>
      <c r="J223" s="21"/>
    </row>
    <row r="224" spans="1:10" x14ac:dyDescent="0.2">
      <c r="A224" s="158" t="s">
        <v>373</v>
      </c>
      <c r="B224" s="65">
        <v>3</v>
      </c>
      <c r="C224" s="66">
        <v>26</v>
      </c>
      <c r="D224" s="65">
        <v>27</v>
      </c>
      <c r="E224" s="66">
        <v>71</v>
      </c>
      <c r="F224" s="67"/>
      <c r="G224" s="65">
        <f t="shared" ref="G224:G230" si="32">B224-C224</f>
        <v>-23</v>
      </c>
      <c r="H224" s="66">
        <f t="shared" ref="H224:H230" si="33">D224-E224</f>
        <v>-44</v>
      </c>
      <c r="I224" s="20">
        <f t="shared" ref="I224:I230" si="34">IF(C224=0, "-", IF(G224/C224&lt;10, G224/C224, "&gt;999%"))</f>
        <v>-0.88461538461538458</v>
      </c>
      <c r="J224" s="21">
        <f t="shared" ref="J224:J230" si="35">IF(E224=0, "-", IF(H224/E224&lt;10, H224/E224, "&gt;999%"))</f>
        <v>-0.61971830985915488</v>
      </c>
    </row>
    <row r="225" spans="1:10" x14ac:dyDescent="0.2">
      <c r="A225" s="158" t="s">
        <v>443</v>
      </c>
      <c r="B225" s="65">
        <v>5</v>
      </c>
      <c r="C225" s="66">
        <v>9</v>
      </c>
      <c r="D225" s="65">
        <v>37</v>
      </c>
      <c r="E225" s="66">
        <v>29</v>
      </c>
      <c r="F225" s="67"/>
      <c r="G225" s="65">
        <f t="shared" si="32"/>
        <v>-4</v>
      </c>
      <c r="H225" s="66">
        <f t="shared" si="33"/>
        <v>8</v>
      </c>
      <c r="I225" s="20">
        <f t="shared" si="34"/>
        <v>-0.44444444444444442</v>
      </c>
      <c r="J225" s="21">
        <f t="shared" si="35"/>
        <v>0.27586206896551724</v>
      </c>
    </row>
    <row r="226" spans="1:10" x14ac:dyDescent="0.2">
      <c r="A226" s="158" t="s">
        <v>316</v>
      </c>
      <c r="B226" s="65">
        <v>2</v>
      </c>
      <c r="C226" s="66">
        <v>1</v>
      </c>
      <c r="D226" s="65">
        <v>4</v>
      </c>
      <c r="E226" s="66">
        <v>6</v>
      </c>
      <c r="F226" s="67"/>
      <c r="G226" s="65">
        <f t="shared" si="32"/>
        <v>1</v>
      </c>
      <c r="H226" s="66">
        <f t="shared" si="33"/>
        <v>-2</v>
      </c>
      <c r="I226" s="20">
        <f t="shared" si="34"/>
        <v>1</v>
      </c>
      <c r="J226" s="21">
        <f t="shared" si="35"/>
        <v>-0.33333333333333331</v>
      </c>
    </row>
    <row r="227" spans="1:10" x14ac:dyDescent="0.2">
      <c r="A227" s="158" t="s">
        <v>444</v>
      </c>
      <c r="B227" s="65">
        <v>0</v>
      </c>
      <c r="C227" s="66">
        <v>0</v>
      </c>
      <c r="D227" s="65">
        <v>1</v>
      </c>
      <c r="E227" s="66">
        <v>9</v>
      </c>
      <c r="F227" s="67"/>
      <c r="G227" s="65">
        <f t="shared" si="32"/>
        <v>0</v>
      </c>
      <c r="H227" s="66">
        <f t="shared" si="33"/>
        <v>-8</v>
      </c>
      <c r="I227" s="20" t="str">
        <f t="shared" si="34"/>
        <v>-</v>
      </c>
      <c r="J227" s="21">
        <f t="shared" si="35"/>
        <v>-0.88888888888888884</v>
      </c>
    </row>
    <row r="228" spans="1:10" x14ac:dyDescent="0.2">
      <c r="A228" s="158" t="s">
        <v>255</v>
      </c>
      <c r="B228" s="65">
        <v>4</v>
      </c>
      <c r="C228" s="66">
        <v>13</v>
      </c>
      <c r="D228" s="65">
        <v>9</v>
      </c>
      <c r="E228" s="66">
        <v>22</v>
      </c>
      <c r="F228" s="67"/>
      <c r="G228" s="65">
        <f t="shared" si="32"/>
        <v>-9</v>
      </c>
      <c r="H228" s="66">
        <f t="shared" si="33"/>
        <v>-13</v>
      </c>
      <c r="I228" s="20">
        <f t="shared" si="34"/>
        <v>-0.69230769230769229</v>
      </c>
      <c r="J228" s="21">
        <f t="shared" si="35"/>
        <v>-0.59090909090909094</v>
      </c>
    </row>
    <row r="229" spans="1:10" x14ac:dyDescent="0.2">
      <c r="A229" s="158" t="s">
        <v>271</v>
      </c>
      <c r="B229" s="65">
        <v>0</v>
      </c>
      <c r="C229" s="66">
        <v>1</v>
      </c>
      <c r="D229" s="65">
        <v>1</v>
      </c>
      <c r="E229" s="66">
        <v>4</v>
      </c>
      <c r="F229" s="67"/>
      <c r="G229" s="65">
        <f t="shared" si="32"/>
        <v>-1</v>
      </c>
      <c r="H229" s="66">
        <f t="shared" si="33"/>
        <v>-3</v>
      </c>
      <c r="I229" s="20">
        <f t="shared" si="34"/>
        <v>-1</v>
      </c>
      <c r="J229" s="21">
        <f t="shared" si="35"/>
        <v>-0.75</v>
      </c>
    </row>
    <row r="230" spans="1:10" s="160" customFormat="1" x14ac:dyDescent="0.2">
      <c r="A230" s="178" t="s">
        <v>647</v>
      </c>
      <c r="B230" s="71">
        <v>14</v>
      </c>
      <c r="C230" s="72">
        <v>50</v>
      </c>
      <c r="D230" s="71">
        <v>79</v>
      </c>
      <c r="E230" s="72">
        <v>141</v>
      </c>
      <c r="F230" s="73"/>
      <c r="G230" s="71">
        <f t="shared" si="32"/>
        <v>-36</v>
      </c>
      <c r="H230" s="72">
        <f t="shared" si="33"/>
        <v>-62</v>
      </c>
      <c r="I230" s="37">
        <f t="shared" si="34"/>
        <v>-0.72</v>
      </c>
      <c r="J230" s="38">
        <f t="shared" si="35"/>
        <v>-0.43971631205673761</v>
      </c>
    </row>
    <row r="231" spans="1:10" x14ac:dyDescent="0.2">
      <c r="A231" s="177"/>
      <c r="B231" s="143"/>
      <c r="C231" s="144"/>
      <c r="D231" s="143"/>
      <c r="E231" s="144"/>
      <c r="F231" s="145"/>
      <c r="G231" s="143"/>
      <c r="H231" s="144"/>
      <c r="I231" s="151"/>
      <c r="J231" s="152"/>
    </row>
    <row r="232" spans="1:10" s="139" customFormat="1" x14ac:dyDescent="0.2">
      <c r="A232" s="159" t="s">
        <v>60</v>
      </c>
      <c r="B232" s="65"/>
      <c r="C232" s="66"/>
      <c r="D232" s="65"/>
      <c r="E232" s="66"/>
      <c r="F232" s="67"/>
      <c r="G232" s="65"/>
      <c r="H232" s="66"/>
      <c r="I232" s="20"/>
      <c r="J232" s="21"/>
    </row>
    <row r="233" spans="1:10" x14ac:dyDescent="0.2">
      <c r="A233" s="158" t="s">
        <v>384</v>
      </c>
      <c r="B233" s="65">
        <v>9</v>
      </c>
      <c r="C233" s="66">
        <v>21</v>
      </c>
      <c r="D233" s="65">
        <v>26</v>
      </c>
      <c r="E233" s="66">
        <v>57</v>
      </c>
      <c r="F233" s="67"/>
      <c r="G233" s="65">
        <f t="shared" ref="G233:G238" si="36">B233-C233</f>
        <v>-12</v>
      </c>
      <c r="H233" s="66">
        <f t="shared" ref="H233:H238" si="37">D233-E233</f>
        <v>-31</v>
      </c>
      <c r="I233" s="20">
        <f t="shared" ref="I233:I238" si="38">IF(C233=0, "-", IF(G233/C233&lt;10, G233/C233, "&gt;999%"))</f>
        <v>-0.5714285714285714</v>
      </c>
      <c r="J233" s="21">
        <f t="shared" ref="J233:J238" si="39">IF(E233=0, "-", IF(H233/E233&lt;10, H233/E233, "&gt;999%"))</f>
        <v>-0.54385964912280704</v>
      </c>
    </row>
    <row r="234" spans="1:10" x14ac:dyDescent="0.2">
      <c r="A234" s="158" t="s">
        <v>352</v>
      </c>
      <c r="B234" s="65">
        <v>45</v>
      </c>
      <c r="C234" s="66">
        <v>15</v>
      </c>
      <c r="D234" s="65">
        <v>211</v>
      </c>
      <c r="E234" s="66">
        <v>129</v>
      </c>
      <c r="F234" s="67"/>
      <c r="G234" s="65">
        <f t="shared" si="36"/>
        <v>30</v>
      </c>
      <c r="H234" s="66">
        <f t="shared" si="37"/>
        <v>82</v>
      </c>
      <c r="I234" s="20">
        <f t="shared" si="38"/>
        <v>2</v>
      </c>
      <c r="J234" s="21">
        <f t="shared" si="39"/>
        <v>0.63565891472868219</v>
      </c>
    </row>
    <row r="235" spans="1:10" x14ac:dyDescent="0.2">
      <c r="A235" s="158" t="s">
        <v>506</v>
      </c>
      <c r="B235" s="65">
        <v>54</v>
      </c>
      <c r="C235" s="66">
        <v>23</v>
      </c>
      <c r="D235" s="65">
        <v>208</v>
      </c>
      <c r="E235" s="66">
        <v>118</v>
      </c>
      <c r="F235" s="67"/>
      <c r="G235" s="65">
        <f t="shared" si="36"/>
        <v>31</v>
      </c>
      <c r="H235" s="66">
        <f t="shared" si="37"/>
        <v>90</v>
      </c>
      <c r="I235" s="20">
        <f t="shared" si="38"/>
        <v>1.3478260869565217</v>
      </c>
      <c r="J235" s="21">
        <f t="shared" si="39"/>
        <v>0.76271186440677963</v>
      </c>
    </row>
    <row r="236" spans="1:10" x14ac:dyDescent="0.2">
      <c r="A236" s="158" t="s">
        <v>420</v>
      </c>
      <c r="B236" s="65">
        <v>5</v>
      </c>
      <c r="C236" s="66">
        <v>79</v>
      </c>
      <c r="D236" s="65">
        <v>211</v>
      </c>
      <c r="E236" s="66">
        <v>356</v>
      </c>
      <c r="F236" s="67"/>
      <c r="G236" s="65">
        <f t="shared" si="36"/>
        <v>-74</v>
      </c>
      <c r="H236" s="66">
        <f t="shared" si="37"/>
        <v>-145</v>
      </c>
      <c r="I236" s="20">
        <f t="shared" si="38"/>
        <v>-0.93670886075949367</v>
      </c>
      <c r="J236" s="21">
        <f t="shared" si="39"/>
        <v>-0.40730337078651685</v>
      </c>
    </row>
    <row r="237" spans="1:10" x14ac:dyDescent="0.2">
      <c r="A237" s="158" t="s">
        <v>421</v>
      </c>
      <c r="B237" s="65">
        <v>50</v>
      </c>
      <c r="C237" s="66">
        <v>57</v>
      </c>
      <c r="D237" s="65">
        <v>162</v>
      </c>
      <c r="E237" s="66">
        <v>246</v>
      </c>
      <c r="F237" s="67"/>
      <c r="G237" s="65">
        <f t="shared" si="36"/>
        <v>-7</v>
      </c>
      <c r="H237" s="66">
        <f t="shared" si="37"/>
        <v>-84</v>
      </c>
      <c r="I237" s="20">
        <f t="shared" si="38"/>
        <v>-0.12280701754385964</v>
      </c>
      <c r="J237" s="21">
        <f t="shared" si="39"/>
        <v>-0.34146341463414637</v>
      </c>
    </row>
    <row r="238" spans="1:10" s="160" customFormat="1" x14ac:dyDescent="0.2">
      <c r="A238" s="178" t="s">
        <v>648</v>
      </c>
      <c r="B238" s="71">
        <v>163</v>
      </c>
      <c r="C238" s="72">
        <v>195</v>
      </c>
      <c r="D238" s="71">
        <v>818</v>
      </c>
      <c r="E238" s="72">
        <v>906</v>
      </c>
      <c r="F238" s="73"/>
      <c r="G238" s="71">
        <f t="shared" si="36"/>
        <v>-32</v>
      </c>
      <c r="H238" s="72">
        <f t="shared" si="37"/>
        <v>-88</v>
      </c>
      <c r="I238" s="37">
        <f t="shared" si="38"/>
        <v>-0.1641025641025641</v>
      </c>
      <c r="J238" s="38">
        <f t="shared" si="39"/>
        <v>-9.713024282560706E-2</v>
      </c>
    </row>
    <row r="239" spans="1:10" x14ac:dyDescent="0.2">
      <c r="A239" s="177"/>
      <c r="B239" s="143"/>
      <c r="C239" s="144"/>
      <c r="D239" s="143"/>
      <c r="E239" s="144"/>
      <c r="F239" s="145"/>
      <c r="G239" s="143"/>
      <c r="H239" s="144"/>
      <c r="I239" s="151"/>
      <c r="J239" s="152"/>
    </row>
    <row r="240" spans="1:10" s="139" customFormat="1" x14ac:dyDescent="0.2">
      <c r="A240" s="159" t="s">
        <v>61</v>
      </c>
      <c r="B240" s="65"/>
      <c r="C240" s="66"/>
      <c r="D240" s="65"/>
      <c r="E240" s="66"/>
      <c r="F240" s="67"/>
      <c r="G240" s="65"/>
      <c r="H240" s="66"/>
      <c r="I240" s="20"/>
      <c r="J240" s="21"/>
    </row>
    <row r="241" spans="1:10" x14ac:dyDescent="0.2">
      <c r="A241" s="158" t="s">
        <v>61</v>
      </c>
      <c r="B241" s="65">
        <v>80</v>
      </c>
      <c r="C241" s="66">
        <v>76</v>
      </c>
      <c r="D241" s="65">
        <v>334</v>
      </c>
      <c r="E241" s="66">
        <v>283</v>
      </c>
      <c r="F241" s="67"/>
      <c r="G241" s="65">
        <f>B241-C241</f>
        <v>4</v>
      </c>
      <c r="H241" s="66">
        <f>D241-E241</f>
        <v>51</v>
      </c>
      <c r="I241" s="20">
        <f>IF(C241=0, "-", IF(G241/C241&lt;10, G241/C241, "&gt;999%"))</f>
        <v>5.2631578947368418E-2</v>
      </c>
      <c r="J241" s="21">
        <f>IF(E241=0, "-", IF(H241/E241&lt;10, H241/E241, "&gt;999%"))</f>
        <v>0.18021201413427562</v>
      </c>
    </row>
    <row r="242" spans="1:10" s="160" customFormat="1" x14ac:dyDescent="0.2">
      <c r="A242" s="178" t="s">
        <v>649</v>
      </c>
      <c r="B242" s="71">
        <v>80</v>
      </c>
      <c r="C242" s="72">
        <v>76</v>
      </c>
      <c r="D242" s="71">
        <v>334</v>
      </c>
      <c r="E242" s="72">
        <v>283</v>
      </c>
      <c r="F242" s="73"/>
      <c r="G242" s="71">
        <f>B242-C242</f>
        <v>4</v>
      </c>
      <c r="H242" s="72">
        <f>D242-E242</f>
        <v>51</v>
      </c>
      <c r="I242" s="37">
        <f>IF(C242=0, "-", IF(G242/C242&lt;10, G242/C242, "&gt;999%"))</f>
        <v>5.2631578947368418E-2</v>
      </c>
      <c r="J242" s="38">
        <f>IF(E242=0, "-", IF(H242/E242&lt;10, H242/E242, "&gt;999%"))</f>
        <v>0.18021201413427562</v>
      </c>
    </row>
    <row r="243" spans="1:10" x14ac:dyDescent="0.2">
      <c r="A243" s="177"/>
      <c r="B243" s="143"/>
      <c r="C243" s="144"/>
      <c r="D243" s="143"/>
      <c r="E243" s="144"/>
      <c r="F243" s="145"/>
      <c r="G243" s="143"/>
      <c r="H243" s="144"/>
      <c r="I243" s="151"/>
      <c r="J243" s="152"/>
    </row>
    <row r="244" spans="1:10" s="139" customFormat="1" x14ac:dyDescent="0.2">
      <c r="A244" s="159" t="s">
        <v>62</v>
      </c>
      <c r="B244" s="65"/>
      <c r="C244" s="66"/>
      <c r="D244" s="65"/>
      <c r="E244" s="66"/>
      <c r="F244" s="67"/>
      <c r="G244" s="65"/>
      <c r="H244" s="66"/>
      <c r="I244" s="20"/>
      <c r="J244" s="21"/>
    </row>
    <row r="245" spans="1:10" x14ac:dyDescent="0.2">
      <c r="A245" s="158" t="s">
        <v>291</v>
      </c>
      <c r="B245" s="65">
        <v>253</v>
      </c>
      <c r="C245" s="66">
        <v>110</v>
      </c>
      <c r="D245" s="65">
        <v>813</v>
      </c>
      <c r="E245" s="66">
        <v>728</v>
      </c>
      <c r="F245" s="67"/>
      <c r="G245" s="65">
        <f t="shared" ref="G245:G256" si="40">B245-C245</f>
        <v>143</v>
      </c>
      <c r="H245" s="66">
        <f t="shared" ref="H245:H256" si="41">D245-E245</f>
        <v>85</v>
      </c>
      <c r="I245" s="20">
        <f t="shared" ref="I245:I256" si="42">IF(C245=0, "-", IF(G245/C245&lt;10, G245/C245, "&gt;999%"))</f>
        <v>1.3</v>
      </c>
      <c r="J245" s="21">
        <f t="shared" ref="J245:J256" si="43">IF(E245=0, "-", IF(H245/E245&lt;10, H245/E245, "&gt;999%"))</f>
        <v>0.11675824175824176</v>
      </c>
    </row>
    <row r="246" spans="1:10" x14ac:dyDescent="0.2">
      <c r="A246" s="158" t="s">
        <v>219</v>
      </c>
      <c r="B246" s="65">
        <v>330</v>
      </c>
      <c r="C246" s="66">
        <v>675</v>
      </c>
      <c r="D246" s="65">
        <v>1534</v>
      </c>
      <c r="E246" s="66">
        <v>2081</v>
      </c>
      <c r="F246" s="67"/>
      <c r="G246" s="65">
        <f t="shared" si="40"/>
        <v>-345</v>
      </c>
      <c r="H246" s="66">
        <f t="shared" si="41"/>
        <v>-547</v>
      </c>
      <c r="I246" s="20">
        <f t="shared" si="42"/>
        <v>-0.51111111111111107</v>
      </c>
      <c r="J246" s="21">
        <f t="shared" si="43"/>
        <v>-0.26285439692455548</v>
      </c>
    </row>
    <row r="247" spans="1:10" x14ac:dyDescent="0.2">
      <c r="A247" s="158" t="s">
        <v>445</v>
      </c>
      <c r="B247" s="65">
        <v>11</v>
      </c>
      <c r="C247" s="66">
        <v>0</v>
      </c>
      <c r="D247" s="65">
        <v>59</v>
      </c>
      <c r="E247" s="66">
        <v>0</v>
      </c>
      <c r="F247" s="67"/>
      <c r="G247" s="65">
        <f t="shared" si="40"/>
        <v>11</v>
      </c>
      <c r="H247" s="66">
        <f t="shared" si="41"/>
        <v>59</v>
      </c>
      <c r="I247" s="20" t="str">
        <f t="shared" si="42"/>
        <v>-</v>
      </c>
      <c r="J247" s="21" t="str">
        <f t="shared" si="43"/>
        <v>-</v>
      </c>
    </row>
    <row r="248" spans="1:10" x14ac:dyDescent="0.2">
      <c r="A248" s="158" t="s">
        <v>353</v>
      </c>
      <c r="B248" s="65">
        <v>3</v>
      </c>
      <c r="C248" s="66">
        <v>22</v>
      </c>
      <c r="D248" s="65">
        <v>59</v>
      </c>
      <c r="E248" s="66">
        <v>34</v>
      </c>
      <c r="F248" s="67"/>
      <c r="G248" s="65">
        <f t="shared" si="40"/>
        <v>-19</v>
      </c>
      <c r="H248" s="66">
        <f t="shared" si="41"/>
        <v>25</v>
      </c>
      <c r="I248" s="20">
        <f t="shared" si="42"/>
        <v>-0.86363636363636365</v>
      </c>
      <c r="J248" s="21">
        <f t="shared" si="43"/>
        <v>0.73529411764705888</v>
      </c>
    </row>
    <row r="249" spans="1:10" x14ac:dyDescent="0.2">
      <c r="A249" s="158" t="s">
        <v>198</v>
      </c>
      <c r="B249" s="65">
        <v>12</v>
      </c>
      <c r="C249" s="66">
        <v>156</v>
      </c>
      <c r="D249" s="65">
        <v>417</v>
      </c>
      <c r="E249" s="66">
        <v>775</v>
      </c>
      <c r="F249" s="67"/>
      <c r="G249" s="65">
        <f t="shared" si="40"/>
        <v>-144</v>
      </c>
      <c r="H249" s="66">
        <f t="shared" si="41"/>
        <v>-358</v>
      </c>
      <c r="I249" s="20">
        <f t="shared" si="42"/>
        <v>-0.92307692307692313</v>
      </c>
      <c r="J249" s="21">
        <f t="shared" si="43"/>
        <v>-0.46193548387096772</v>
      </c>
    </row>
    <row r="250" spans="1:10" x14ac:dyDescent="0.2">
      <c r="A250" s="158" t="s">
        <v>203</v>
      </c>
      <c r="B250" s="65">
        <v>77</v>
      </c>
      <c r="C250" s="66">
        <v>61</v>
      </c>
      <c r="D250" s="65">
        <v>477</v>
      </c>
      <c r="E250" s="66">
        <v>449</v>
      </c>
      <c r="F250" s="67"/>
      <c r="G250" s="65">
        <f t="shared" si="40"/>
        <v>16</v>
      </c>
      <c r="H250" s="66">
        <f t="shared" si="41"/>
        <v>28</v>
      </c>
      <c r="I250" s="20">
        <f t="shared" si="42"/>
        <v>0.26229508196721313</v>
      </c>
      <c r="J250" s="21">
        <f t="shared" si="43"/>
        <v>6.2360801781737196E-2</v>
      </c>
    </row>
    <row r="251" spans="1:10" x14ac:dyDescent="0.2">
      <c r="A251" s="158" t="s">
        <v>354</v>
      </c>
      <c r="B251" s="65">
        <v>249</v>
      </c>
      <c r="C251" s="66">
        <v>200</v>
      </c>
      <c r="D251" s="65">
        <v>941</v>
      </c>
      <c r="E251" s="66">
        <v>1074</v>
      </c>
      <c r="F251" s="67"/>
      <c r="G251" s="65">
        <f t="shared" si="40"/>
        <v>49</v>
      </c>
      <c r="H251" s="66">
        <f t="shared" si="41"/>
        <v>-133</v>
      </c>
      <c r="I251" s="20">
        <f t="shared" si="42"/>
        <v>0.245</v>
      </c>
      <c r="J251" s="21">
        <f t="shared" si="43"/>
        <v>-0.12383612662942271</v>
      </c>
    </row>
    <row r="252" spans="1:10" x14ac:dyDescent="0.2">
      <c r="A252" s="158" t="s">
        <v>422</v>
      </c>
      <c r="B252" s="65">
        <v>87</v>
      </c>
      <c r="C252" s="66">
        <v>69</v>
      </c>
      <c r="D252" s="65">
        <v>395</v>
      </c>
      <c r="E252" s="66">
        <v>452</v>
      </c>
      <c r="F252" s="67"/>
      <c r="G252" s="65">
        <f t="shared" si="40"/>
        <v>18</v>
      </c>
      <c r="H252" s="66">
        <f t="shared" si="41"/>
        <v>-57</v>
      </c>
      <c r="I252" s="20">
        <f t="shared" si="42"/>
        <v>0.2608695652173913</v>
      </c>
      <c r="J252" s="21">
        <f t="shared" si="43"/>
        <v>-0.12610619469026549</v>
      </c>
    </row>
    <row r="253" spans="1:10" x14ac:dyDescent="0.2">
      <c r="A253" s="158" t="s">
        <v>385</v>
      </c>
      <c r="B253" s="65">
        <v>469</v>
      </c>
      <c r="C253" s="66">
        <v>145</v>
      </c>
      <c r="D253" s="65">
        <v>1731</v>
      </c>
      <c r="E253" s="66">
        <v>612</v>
      </c>
      <c r="F253" s="67"/>
      <c r="G253" s="65">
        <f t="shared" si="40"/>
        <v>324</v>
      </c>
      <c r="H253" s="66">
        <f t="shared" si="41"/>
        <v>1119</v>
      </c>
      <c r="I253" s="20">
        <f t="shared" si="42"/>
        <v>2.2344827586206897</v>
      </c>
      <c r="J253" s="21">
        <f t="shared" si="43"/>
        <v>1.8284313725490196</v>
      </c>
    </row>
    <row r="254" spans="1:10" x14ac:dyDescent="0.2">
      <c r="A254" s="158" t="s">
        <v>265</v>
      </c>
      <c r="B254" s="65">
        <v>74</v>
      </c>
      <c r="C254" s="66">
        <v>50</v>
      </c>
      <c r="D254" s="65">
        <v>450</v>
      </c>
      <c r="E254" s="66">
        <v>211</v>
      </c>
      <c r="F254" s="67"/>
      <c r="G254" s="65">
        <f t="shared" si="40"/>
        <v>24</v>
      </c>
      <c r="H254" s="66">
        <f t="shared" si="41"/>
        <v>239</v>
      </c>
      <c r="I254" s="20">
        <f t="shared" si="42"/>
        <v>0.48</v>
      </c>
      <c r="J254" s="21">
        <f t="shared" si="43"/>
        <v>1.1327014218009479</v>
      </c>
    </row>
    <row r="255" spans="1:10" x14ac:dyDescent="0.2">
      <c r="A255" s="158" t="s">
        <v>339</v>
      </c>
      <c r="B255" s="65">
        <v>229</v>
      </c>
      <c r="C255" s="66">
        <v>164</v>
      </c>
      <c r="D255" s="65">
        <v>890</v>
      </c>
      <c r="E255" s="66">
        <v>786</v>
      </c>
      <c r="F255" s="67"/>
      <c r="G255" s="65">
        <f t="shared" si="40"/>
        <v>65</v>
      </c>
      <c r="H255" s="66">
        <f t="shared" si="41"/>
        <v>104</v>
      </c>
      <c r="I255" s="20">
        <f t="shared" si="42"/>
        <v>0.39634146341463417</v>
      </c>
      <c r="J255" s="21">
        <f t="shared" si="43"/>
        <v>0.13231552162849872</v>
      </c>
    </row>
    <row r="256" spans="1:10" s="160" customFormat="1" x14ac:dyDescent="0.2">
      <c r="A256" s="178" t="s">
        <v>650</v>
      </c>
      <c r="B256" s="71">
        <v>1794</v>
      </c>
      <c r="C256" s="72">
        <v>1652</v>
      </c>
      <c r="D256" s="71">
        <v>7766</v>
      </c>
      <c r="E256" s="72">
        <v>7202</v>
      </c>
      <c r="F256" s="73"/>
      <c r="G256" s="71">
        <f t="shared" si="40"/>
        <v>142</v>
      </c>
      <c r="H256" s="72">
        <f t="shared" si="41"/>
        <v>564</v>
      </c>
      <c r="I256" s="37">
        <f t="shared" si="42"/>
        <v>8.5956416464891036E-2</v>
      </c>
      <c r="J256" s="38">
        <f t="shared" si="43"/>
        <v>7.8311580116634263E-2</v>
      </c>
    </row>
    <row r="257" spans="1:10" x14ac:dyDescent="0.2">
      <c r="A257" s="177"/>
      <c r="B257" s="143"/>
      <c r="C257" s="144"/>
      <c r="D257" s="143"/>
      <c r="E257" s="144"/>
      <c r="F257" s="145"/>
      <c r="G257" s="143"/>
      <c r="H257" s="144"/>
      <c r="I257" s="151"/>
      <c r="J257" s="152"/>
    </row>
    <row r="258" spans="1:10" s="139" customFormat="1" x14ac:dyDescent="0.2">
      <c r="A258" s="159" t="s">
        <v>63</v>
      </c>
      <c r="B258" s="65"/>
      <c r="C258" s="66"/>
      <c r="D258" s="65"/>
      <c r="E258" s="66"/>
      <c r="F258" s="67"/>
      <c r="G258" s="65"/>
      <c r="H258" s="66"/>
      <c r="I258" s="20"/>
      <c r="J258" s="21"/>
    </row>
    <row r="259" spans="1:10" x14ac:dyDescent="0.2">
      <c r="A259" s="158" t="s">
        <v>331</v>
      </c>
      <c r="B259" s="65">
        <v>0</v>
      </c>
      <c r="C259" s="66">
        <v>3</v>
      </c>
      <c r="D259" s="65">
        <v>0</v>
      </c>
      <c r="E259" s="66">
        <v>7</v>
      </c>
      <c r="F259" s="67"/>
      <c r="G259" s="65">
        <f>B259-C259</f>
        <v>-3</v>
      </c>
      <c r="H259" s="66">
        <f>D259-E259</f>
        <v>-7</v>
      </c>
      <c r="I259" s="20">
        <f>IF(C259=0, "-", IF(G259/C259&lt;10, G259/C259, "&gt;999%"))</f>
        <v>-1</v>
      </c>
      <c r="J259" s="21">
        <f>IF(E259=0, "-", IF(H259/E259&lt;10, H259/E259, "&gt;999%"))</f>
        <v>-1</v>
      </c>
    </row>
    <row r="260" spans="1:10" x14ac:dyDescent="0.2">
      <c r="A260" s="158" t="s">
        <v>463</v>
      </c>
      <c r="B260" s="65">
        <v>4</v>
      </c>
      <c r="C260" s="66">
        <v>3</v>
      </c>
      <c r="D260" s="65">
        <v>14</v>
      </c>
      <c r="E260" s="66">
        <v>9</v>
      </c>
      <c r="F260" s="67"/>
      <c r="G260" s="65">
        <f>B260-C260</f>
        <v>1</v>
      </c>
      <c r="H260" s="66">
        <f>D260-E260</f>
        <v>5</v>
      </c>
      <c r="I260" s="20">
        <f>IF(C260=0, "-", IF(G260/C260&lt;10, G260/C260, "&gt;999%"))</f>
        <v>0.33333333333333331</v>
      </c>
      <c r="J260" s="21">
        <f>IF(E260=0, "-", IF(H260/E260&lt;10, H260/E260, "&gt;999%"))</f>
        <v>0.55555555555555558</v>
      </c>
    </row>
    <row r="261" spans="1:10" s="160" customFormat="1" x14ac:dyDescent="0.2">
      <c r="A261" s="178" t="s">
        <v>651</v>
      </c>
      <c r="B261" s="71">
        <v>4</v>
      </c>
      <c r="C261" s="72">
        <v>6</v>
      </c>
      <c r="D261" s="71">
        <v>14</v>
      </c>
      <c r="E261" s="72">
        <v>16</v>
      </c>
      <c r="F261" s="73"/>
      <c r="G261" s="71">
        <f>B261-C261</f>
        <v>-2</v>
      </c>
      <c r="H261" s="72">
        <f>D261-E261</f>
        <v>-2</v>
      </c>
      <c r="I261" s="37">
        <f>IF(C261=0, "-", IF(G261/C261&lt;10, G261/C261, "&gt;999%"))</f>
        <v>-0.33333333333333331</v>
      </c>
      <c r="J261" s="38">
        <f>IF(E261=0, "-", IF(H261/E261&lt;10, H261/E261, "&gt;999%"))</f>
        <v>-0.125</v>
      </c>
    </row>
    <row r="262" spans="1:10" x14ac:dyDescent="0.2">
      <c r="A262" s="177"/>
      <c r="B262" s="143"/>
      <c r="C262" s="144"/>
      <c r="D262" s="143"/>
      <c r="E262" s="144"/>
      <c r="F262" s="145"/>
      <c r="G262" s="143"/>
      <c r="H262" s="144"/>
      <c r="I262" s="151"/>
      <c r="J262" s="152"/>
    </row>
    <row r="263" spans="1:10" s="139" customFormat="1" x14ac:dyDescent="0.2">
      <c r="A263" s="159" t="s">
        <v>64</v>
      </c>
      <c r="B263" s="65"/>
      <c r="C263" s="66"/>
      <c r="D263" s="65"/>
      <c r="E263" s="66"/>
      <c r="F263" s="67"/>
      <c r="G263" s="65"/>
      <c r="H263" s="66"/>
      <c r="I263" s="20"/>
      <c r="J263" s="21"/>
    </row>
    <row r="264" spans="1:10" x14ac:dyDescent="0.2">
      <c r="A264" s="158" t="s">
        <v>446</v>
      </c>
      <c r="B264" s="65">
        <v>18</v>
      </c>
      <c r="C264" s="66">
        <v>61</v>
      </c>
      <c r="D264" s="65">
        <v>145</v>
      </c>
      <c r="E264" s="66">
        <v>216</v>
      </c>
      <c r="F264" s="67"/>
      <c r="G264" s="65">
        <f t="shared" ref="G264:G271" si="44">B264-C264</f>
        <v>-43</v>
      </c>
      <c r="H264" s="66">
        <f t="shared" ref="H264:H271" si="45">D264-E264</f>
        <v>-71</v>
      </c>
      <c r="I264" s="20">
        <f t="shared" ref="I264:I271" si="46">IF(C264=0, "-", IF(G264/C264&lt;10, G264/C264, "&gt;999%"))</f>
        <v>-0.70491803278688525</v>
      </c>
      <c r="J264" s="21">
        <f t="shared" ref="J264:J271" si="47">IF(E264=0, "-", IF(H264/E264&lt;10, H264/E264, "&gt;999%"))</f>
        <v>-0.32870370370370372</v>
      </c>
    </row>
    <row r="265" spans="1:10" x14ac:dyDescent="0.2">
      <c r="A265" s="158" t="s">
        <v>464</v>
      </c>
      <c r="B265" s="65">
        <v>0</v>
      </c>
      <c r="C265" s="66">
        <v>17</v>
      </c>
      <c r="D265" s="65">
        <v>11</v>
      </c>
      <c r="E265" s="66">
        <v>51</v>
      </c>
      <c r="F265" s="67"/>
      <c r="G265" s="65">
        <f t="shared" si="44"/>
        <v>-17</v>
      </c>
      <c r="H265" s="66">
        <f t="shared" si="45"/>
        <v>-40</v>
      </c>
      <c r="I265" s="20">
        <f t="shared" si="46"/>
        <v>-1</v>
      </c>
      <c r="J265" s="21">
        <f t="shared" si="47"/>
        <v>-0.78431372549019607</v>
      </c>
    </row>
    <row r="266" spans="1:10" x14ac:dyDescent="0.2">
      <c r="A266" s="158" t="s">
        <v>405</v>
      </c>
      <c r="B266" s="65">
        <v>9</v>
      </c>
      <c r="C266" s="66">
        <v>16</v>
      </c>
      <c r="D266" s="65">
        <v>60</v>
      </c>
      <c r="E266" s="66">
        <v>51</v>
      </c>
      <c r="F266" s="67"/>
      <c r="G266" s="65">
        <f t="shared" si="44"/>
        <v>-7</v>
      </c>
      <c r="H266" s="66">
        <f t="shared" si="45"/>
        <v>9</v>
      </c>
      <c r="I266" s="20">
        <f t="shared" si="46"/>
        <v>-0.4375</v>
      </c>
      <c r="J266" s="21">
        <f t="shared" si="47"/>
        <v>0.17647058823529413</v>
      </c>
    </row>
    <row r="267" spans="1:10" x14ac:dyDescent="0.2">
      <c r="A267" s="158" t="s">
        <v>465</v>
      </c>
      <c r="B267" s="65">
        <v>0</v>
      </c>
      <c r="C267" s="66">
        <v>4</v>
      </c>
      <c r="D267" s="65">
        <v>3</v>
      </c>
      <c r="E267" s="66">
        <v>19</v>
      </c>
      <c r="F267" s="67"/>
      <c r="G267" s="65">
        <f t="shared" si="44"/>
        <v>-4</v>
      </c>
      <c r="H267" s="66">
        <f t="shared" si="45"/>
        <v>-16</v>
      </c>
      <c r="I267" s="20">
        <f t="shared" si="46"/>
        <v>-1</v>
      </c>
      <c r="J267" s="21">
        <f t="shared" si="47"/>
        <v>-0.84210526315789469</v>
      </c>
    </row>
    <row r="268" spans="1:10" x14ac:dyDescent="0.2">
      <c r="A268" s="158" t="s">
        <v>406</v>
      </c>
      <c r="B268" s="65">
        <v>5</v>
      </c>
      <c r="C268" s="66">
        <v>14</v>
      </c>
      <c r="D268" s="65">
        <v>73</v>
      </c>
      <c r="E268" s="66">
        <v>144</v>
      </c>
      <c r="F268" s="67"/>
      <c r="G268" s="65">
        <f t="shared" si="44"/>
        <v>-9</v>
      </c>
      <c r="H268" s="66">
        <f t="shared" si="45"/>
        <v>-71</v>
      </c>
      <c r="I268" s="20">
        <f t="shared" si="46"/>
        <v>-0.6428571428571429</v>
      </c>
      <c r="J268" s="21">
        <f t="shared" si="47"/>
        <v>-0.49305555555555558</v>
      </c>
    </row>
    <row r="269" spans="1:10" x14ac:dyDescent="0.2">
      <c r="A269" s="158" t="s">
        <v>447</v>
      </c>
      <c r="B269" s="65">
        <v>23</v>
      </c>
      <c r="C269" s="66">
        <v>46</v>
      </c>
      <c r="D269" s="65">
        <v>120</v>
      </c>
      <c r="E269" s="66">
        <v>200</v>
      </c>
      <c r="F269" s="67"/>
      <c r="G269" s="65">
        <f t="shared" si="44"/>
        <v>-23</v>
      </c>
      <c r="H269" s="66">
        <f t="shared" si="45"/>
        <v>-80</v>
      </c>
      <c r="I269" s="20">
        <f t="shared" si="46"/>
        <v>-0.5</v>
      </c>
      <c r="J269" s="21">
        <f t="shared" si="47"/>
        <v>-0.4</v>
      </c>
    </row>
    <row r="270" spans="1:10" x14ac:dyDescent="0.2">
      <c r="A270" s="158" t="s">
        <v>448</v>
      </c>
      <c r="B270" s="65">
        <v>7</v>
      </c>
      <c r="C270" s="66">
        <v>14</v>
      </c>
      <c r="D270" s="65">
        <v>20</v>
      </c>
      <c r="E270" s="66">
        <v>61</v>
      </c>
      <c r="F270" s="67"/>
      <c r="G270" s="65">
        <f t="shared" si="44"/>
        <v>-7</v>
      </c>
      <c r="H270" s="66">
        <f t="shared" si="45"/>
        <v>-41</v>
      </c>
      <c r="I270" s="20">
        <f t="shared" si="46"/>
        <v>-0.5</v>
      </c>
      <c r="J270" s="21">
        <f t="shared" si="47"/>
        <v>-0.67213114754098358</v>
      </c>
    </row>
    <row r="271" spans="1:10" s="160" customFormat="1" x14ac:dyDescent="0.2">
      <c r="A271" s="178" t="s">
        <v>652</v>
      </c>
      <c r="B271" s="71">
        <v>62</v>
      </c>
      <c r="C271" s="72">
        <v>172</v>
      </c>
      <c r="D271" s="71">
        <v>432</v>
      </c>
      <c r="E271" s="72">
        <v>742</v>
      </c>
      <c r="F271" s="73"/>
      <c r="G271" s="71">
        <f t="shared" si="44"/>
        <v>-110</v>
      </c>
      <c r="H271" s="72">
        <f t="shared" si="45"/>
        <v>-310</v>
      </c>
      <c r="I271" s="37">
        <f t="shared" si="46"/>
        <v>-0.63953488372093026</v>
      </c>
      <c r="J271" s="38">
        <f t="shared" si="47"/>
        <v>-0.41778975741239893</v>
      </c>
    </row>
    <row r="272" spans="1:10" x14ac:dyDescent="0.2">
      <c r="A272" s="177"/>
      <c r="B272" s="143"/>
      <c r="C272" s="144"/>
      <c r="D272" s="143"/>
      <c r="E272" s="144"/>
      <c r="F272" s="145"/>
      <c r="G272" s="143"/>
      <c r="H272" s="144"/>
      <c r="I272" s="151"/>
      <c r="J272" s="152"/>
    </row>
    <row r="273" spans="1:10" s="139" customFormat="1" x14ac:dyDescent="0.2">
      <c r="A273" s="159" t="s">
        <v>65</v>
      </c>
      <c r="B273" s="65"/>
      <c r="C273" s="66"/>
      <c r="D273" s="65"/>
      <c r="E273" s="66"/>
      <c r="F273" s="67"/>
      <c r="G273" s="65"/>
      <c r="H273" s="66"/>
      <c r="I273" s="20"/>
      <c r="J273" s="21"/>
    </row>
    <row r="274" spans="1:10" x14ac:dyDescent="0.2">
      <c r="A274" s="158" t="s">
        <v>423</v>
      </c>
      <c r="B274" s="65">
        <v>66</v>
      </c>
      <c r="C274" s="66">
        <v>59</v>
      </c>
      <c r="D274" s="65">
        <v>525</v>
      </c>
      <c r="E274" s="66">
        <v>190</v>
      </c>
      <c r="F274" s="67"/>
      <c r="G274" s="65">
        <f t="shared" ref="G274:G281" si="48">B274-C274</f>
        <v>7</v>
      </c>
      <c r="H274" s="66">
        <f t="shared" ref="H274:H281" si="49">D274-E274</f>
        <v>335</v>
      </c>
      <c r="I274" s="20">
        <f t="shared" ref="I274:I281" si="50">IF(C274=0, "-", IF(G274/C274&lt;10, G274/C274, "&gt;999%"))</f>
        <v>0.11864406779661017</v>
      </c>
      <c r="J274" s="21">
        <f t="shared" ref="J274:J281" si="51">IF(E274=0, "-", IF(H274/E274&lt;10, H274/E274, "&gt;999%"))</f>
        <v>1.763157894736842</v>
      </c>
    </row>
    <row r="275" spans="1:10" x14ac:dyDescent="0.2">
      <c r="A275" s="158" t="s">
        <v>529</v>
      </c>
      <c r="B275" s="65">
        <v>42</v>
      </c>
      <c r="C275" s="66">
        <v>51</v>
      </c>
      <c r="D275" s="65">
        <v>309</v>
      </c>
      <c r="E275" s="66">
        <v>160</v>
      </c>
      <c r="F275" s="67"/>
      <c r="G275" s="65">
        <f t="shared" si="48"/>
        <v>-9</v>
      </c>
      <c r="H275" s="66">
        <f t="shared" si="49"/>
        <v>149</v>
      </c>
      <c r="I275" s="20">
        <f t="shared" si="50"/>
        <v>-0.17647058823529413</v>
      </c>
      <c r="J275" s="21">
        <f t="shared" si="51"/>
        <v>0.93125000000000002</v>
      </c>
    </row>
    <row r="276" spans="1:10" x14ac:dyDescent="0.2">
      <c r="A276" s="158" t="s">
        <v>472</v>
      </c>
      <c r="B276" s="65">
        <v>5</v>
      </c>
      <c r="C276" s="66">
        <v>5</v>
      </c>
      <c r="D276" s="65">
        <v>24</v>
      </c>
      <c r="E276" s="66">
        <v>10</v>
      </c>
      <c r="F276" s="67"/>
      <c r="G276" s="65">
        <f t="shared" si="48"/>
        <v>0</v>
      </c>
      <c r="H276" s="66">
        <f t="shared" si="49"/>
        <v>14</v>
      </c>
      <c r="I276" s="20">
        <f t="shared" si="50"/>
        <v>0</v>
      </c>
      <c r="J276" s="21">
        <f t="shared" si="51"/>
        <v>1.4</v>
      </c>
    </row>
    <row r="277" spans="1:10" x14ac:dyDescent="0.2">
      <c r="A277" s="158" t="s">
        <v>292</v>
      </c>
      <c r="B277" s="65">
        <v>1</v>
      </c>
      <c r="C277" s="66">
        <v>30</v>
      </c>
      <c r="D277" s="65">
        <v>46</v>
      </c>
      <c r="E277" s="66">
        <v>150</v>
      </c>
      <c r="F277" s="67"/>
      <c r="G277" s="65">
        <f t="shared" si="48"/>
        <v>-29</v>
      </c>
      <c r="H277" s="66">
        <f t="shared" si="49"/>
        <v>-104</v>
      </c>
      <c r="I277" s="20">
        <f t="shared" si="50"/>
        <v>-0.96666666666666667</v>
      </c>
      <c r="J277" s="21">
        <f t="shared" si="51"/>
        <v>-0.69333333333333336</v>
      </c>
    </row>
    <row r="278" spans="1:10" x14ac:dyDescent="0.2">
      <c r="A278" s="158" t="s">
        <v>484</v>
      </c>
      <c r="B278" s="65">
        <v>58</v>
      </c>
      <c r="C278" s="66">
        <v>68</v>
      </c>
      <c r="D278" s="65">
        <v>268</v>
      </c>
      <c r="E278" s="66">
        <v>284</v>
      </c>
      <c r="F278" s="67"/>
      <c r="G278" s="65">
        <f t="shared" si="48"/>
        <v>-10</v>
      </c>
      <c r="H278" s="66">
        <f t="shared" si="49"/>
        <v>-16</v>
      </c>
      <c r="I278" s="20">
        <f t="shared" si="50"/>
        <v>-0.14705882352941177</v>
      </c>
      <c r="J278" s="21">
        <f t="shared" si="51"/>
        <v>-5.6338028169014086E-2</v>
      </c>
    </row>
    <row r="279" spans="1:10" x14ac:dyDescent="0.2">
      <c r="A279" s="158" t="s">
        <v>507</v>
      </c>
      <c r="B279" s="65">
        <v>99</v>
      </c>
      <c r="C279" s="66">
        <v>188</v>
      </c>
      <c r="D279" s="65">
        <v>439</v>
      </c>
      <c r="E279" s="66">
        <v>1003</v>
      </c>
      <c r="F279" s="67"/>
      <c r="G279" s="65">
        <f t="shared" si="48"/>
        <v>-89</v>
      </c>
      <c r="H279" s="66">
        <f t="shared" si="49"/>
        <v>-564</v>
      </c>
      <c r="I279" s="20">
        <f t="shared" si="50"/>
        <v>-0.47340425531914893</v>
      </c>
      <c r="J279" s="21">
        <f t="shared" si="51"/>
        <v>-0.56231306081754739</v>
      </c>
    </row>
    <row r="280" spans="1:10" x14ac:dyDescent="0.2">
      <c r="A280" s="158" t="s">
        <v>485</v>
      </c>
      <c r="B280" s="65">
        <v>9</v>
      </c>
      <c r="C280" s="66">
        <v>26</v>
      </c>
      <c r="D280" s="65">
        <v>44</v>
      </c>
      <c r="E280" s="66">
        <v>105</v>
      </c>
      <c r="F280" s="67"/>
      <c r="G280" s="65">
        <f t="shared" si="48"/>
        <v>-17</v>
      </c>
      <c r="H280" s="66">
        <f t="shared" si="49"/>
        <v>-61</v>
      </c>
      <c r="I280" s="20">
        <f t="shared" si="50"/>
        <v>-0.65384615384615385</v>
      </c>
      <c r="J280" s="21">
        <f t="shared" si="51"/>
        <v>-0.580952380952381</v>
      </c>
    </row>
    <row r="281" spans="1:10" s="160" customFormat="1" x14ac:dyDescent="0.2">
      <c r="A281" s="178" t="s">
        <v>653</v>
      </c>
      <c r="B281" s="71">
        <v>280</v>
      </c>
      <c r="C281" s="72">
        <v>427</v>
      </c>
      <c r="D281" s="71">
        <v>1655</v>
      </c>
      <c r="E281" s="72">
        <v>1902</v>
      </c>
      <c r="F281" s="73"/>
      <c r="G281" s="71">
        <f t="shared" si="48"/>
        <v>-147</v>
      </c>
      <c r="H281" s="72">
        <f t="shared" si="49"/>
        <v>-247</v>
      </c>
      <c r="I281" s="37">
        <f t="shared" si="50"/>
        <v>-0.34426229508196721</v>
      </c>
      <c r="J281" s="38">
        <f t="shared" si="51"/>
        <v>-0.12986330178759201</v>
      </c>
    </row>
    <row r="282" spans="1:10" x14ac:dyDescent="0.2">
      <c r="A282" s="177"/>
      <c r="B282" s="143"/>
      <c r="C282" s="144"/>
      <c r="D282" s="143"/>
      <c r="E282" s="144"/>
      <c r="F282" s="145"/>
      <c r="G282" s="143"/>
      <c r="H282" s="144"/>
      <c r="I282" s="151"/>
      <c r="J282" s="152"/>
    </row>
    <row r="283" spans="1:10" s="139" customFormat="1" x14ac:dyDescent="0.2">
      <c r="A283" s="159" t="s">
        <v>66</v>
      </c>
      <c r="B283" s="65"/>
      <c r="C283" s="66"/>
      <c r="D283" s="65"/>
      <c r="E283" s="66"/>
      <c r="F283" s="67"/>
      <c r="G283" s="65"/>
      <c r="H283" s="66"/>
      <c r="I283" s="20"/>
      <c r="J283" s="21"/>
    </row>
    <row r="284" spans="1:10" x14ac:dyDescent="0.2">
      <c r="A284" s="158" t="s">
        <v>234</v>
      </c>
      <c r="B284" s="65">
        <v>0</v>
      </c>
      <c r="C284" s="66">
        <v>2</v>
      </c>
      <c r="D284" s="65">
        <v>0</v>
      </c>
      <c r="E284" s="66">
        <v>4</v>
      </c>
      <c r="F284" s="67"/>
      <c r="G284" s="65">
        <f t="shared" ref="G284:G294" si="52">B284-C284</f>
        <v>-2</v>
      </c>
      <c r="H284" s="66">
        <f t="shared" ref="H284:H294" si="53">D284-E284</f>
        <v>-4</v>
      </c>
      <c r="I284" s="20">
        <f t="shared" ref="I284:I294" si="54">IF(C284=0, "-", IF(G284/C284&lt;10, G284/C284, "&gt;999%"))</f>
        <v>-1</v>
      </c>
      <c r="J284" s="21">
        <f t="shared" ref="J284:J294" si="55">IF(E284=0, "-", IF(H284/E284&lt;10, H284/E284, "&gt;999%"))</f>
        <v>-1</v>
      </c>
    </row>
    <row r="285" spans="1:10" x14ac:dyDescent="0.2">
      <c r="A285" s="158" t="s">
        <v>256</v>
      </c>
      <c r="B285" s="65">
        <v>11</v>
      </c>
      <c r="C285" s="66">
        <v>17</v>
      </c>
      <c r="D285" s="65">
        <v>74</v>
      </c>
      <c r="E285" s="66">
        <v>66</v>
      </c>
      <c r="F285" s="67"/>
      <c r="G285" s="65">
        <f t="shared" si="52"/>
        <v>-6</v>
      </c>
      <c r="H285" s="66">
        <f t="shared" si="53"/>
        <v>8</v>
      </c>
      <c r="I285" s="20">
        <f t="shared" si="54"/>
        <v>-0.35294117647058826</v>
      </c>
      <c r="J285" s="21">
        <f t="shared" si="55"/>
        <v>0.12121212121212122</v>
      </c>
    </row>
    <row r="286" spans="1:10" x14ac:dyDescent="0.2">
      <c r="A286" s="158" t="s">
        <v>257</v>
      </c>
      <c r="B286" s="65">
        <v>0</v>
      </c>
      <c r="C286" s="66">
        <v>22</v>
      </c>
      <c r="D286" s="65">
        <v>1</v>
      </c>
      <c r="E286" s="66">
        <v>133</v>
      </c>
      <c r="F286" s="67"/>
      <c r="G286" s="65">
        <f t="shared" si="52"/>
        <v>-22</v>
      </c>
      <c r="H286" s="66">
        <f t="shared" si="53"/>
        <v>-132</v>
      </c>
      <c r="I286" s="20">
        <f t="shared" si="54"/>
        <v>-1</v>
      </c>
      <c r="J286" s="21">
        <f t="shared" si="55"/>
        <v>-0.99248120300751874</v>
      </c>
    </row>
    <row r="287" spans="1:10" x14ac:dyDescent="0.2">
      <c r="A287" s="158" t="s">
        <v>317</v>
      </c>
      <c r="B287" s="65">
        <v>1</v>
      </c>
      <c r="C287" s="66">
        <v>1</v>
      </c>
      <c r="D287" s="65">
        <v>7</v>
      </c>
      <c r="E287" s="66">
        <v>4</v>
      </c>
      <c r="F287" s="67"/>
      <c r="G287" s="65">
        <f t="shared" si="52"/>
        <v>0</v>
      </c>
      <c r="H287" s="66">
        <f t="shared" si="53"/>
        <v>3</v>
      </c>
      <c r="I287" s="20">
        <f t="shared" si="54"/>
        <v>0</v>
      </c>
      <c r="J287" s="21">
        <f t="shared" si="55"/>
        <v>0.75</v>
      </c>
    </row>
    <row r="288" spans="1:10" x14ac:dyDescent="0.2">
      <c r="A288" s="158" t="s">
        <v>282</v>
      </c>
      <c r="B288" s="65">
        <v>0</v>
      </c>
      <c r="C288" s="66">
        <v>0</v>
      </c>
      <c r="D288" s="65">
        <v>1</v>
      </c>
      <c r="E288" s="66">
        <v>2</v>
      </c>
      <c r="F288" s="67"/>
      <c r="G288" s="65">
        <f t="shared" si="52"/>
        <v>0</v>
      </c>
      <c r="H288" s="66">
        <f t="shared" si="53"/>
        <v>-1</v>
      </c>
      <c r="I288" s="20" t="str">
        <f t="shared" si="54"/>
        <v>-</v>
      </c>
      <c r="J288" s="21">
        <f t="shared" si="55"/>
        <v>-0.5</v>
      </c>
    </row>
    <row r="289" spans="1:10" x14ac:dyDescent="0.2">
      <c r="A289" s="158" t="s">
        <v>466</v>
      </c>
      <c r="B289" s="65">
        <v>9</v>
      </c>
      <c r="C289" s="66">
        <v>7</v>
      </c>
      <c r="D289" s="65">
        <v>35</v>
      </c>
      <c r="E289" s="66">
        <v>55</v>
      </c>
      <c r="F289" s="67"/>
      <c r="G289" s="65">
        <f t="shared" si="52"/>
        <v>2</v>
      </c>
      <c r="H289" s="66">
        <f t="shared" si="53"/>
        <v>-20</v>
      </c>
      <c r="I289" s="20">
        <f t="shared" si="54"/>
        <v>0.2857142857142857</v>
      </c>
      <c r="J289" s="21">
        <f t="shared" si="55"/>
        <v>-0.36363636363636365</v>
      </c>
    </row>
    <row r="290" spans="1:10" x14ac:dyDescent="0.2">
      <c r="A290" s="158" t="s">
        <v>407</v>
      </c>
      <c r="B290" s="65">
        <v>54</v>
      </c>
      <c r="C290" s="66">
        <v>54</v>
      </c>
      <c r="D290" s="65">
        <v>323</v>
      </c>
      <c r="E290" s="66">
        <v>331</v>
      </c>
      <c r="F290" s="67"/>
      <c r="G290" s="65">
        <f t="shared" si="52"/>
        <v>0</v>
      </c>
      <c r="H290" s="66">
        <f t="shared" si="53"/>
        <v>-8</v>
      </c>
      <c r="I290" s="20">
        <f t="shared" si="54"/>
        <v>0</v>
      </c>
      <c r="J290" s="21">
        <f t="shared" si="55"/>
        <v>-2.4169184290030211E-2</v>
      </c>
    </row>
    <row r="291" spans="1:10" x14ac:dyDescent="0.2">
      <c r="A291" s="158" t="s">
        <v>318</v>
      </c>
      <c r="B291" s="65">
        <v>0</v>
      </c>
      <c r="C291" s="66">
        <v>3</v>
      </c>
      <c r="D291" s="65">
        <v>1</v>
      </c>
      <c r="E291" s="66">
        <v>16</v>
      </c>
      <c r="F291" s="67"/>
      <c r="G291" s="65">
        <f t="shared" si="52"/>
        <v>-3</v>
      </c>
      <c r="H291" s="66">
        <f t="shared" si="53"/>
        <v>-15</v>
      </c>
      <c r="I291" s="20">
        <f t="shared" si="54"/>
        <v>-1</v>
      </c>
      <c r="J291" s="21">
        <f t="shared" si="55"/>
        <v>-0.9375</v>
      </c>
    </row>
    <row r="292" spans="1:10" x14ac:dyDescent="0.2">
      <c r="A292" s="158" t="s">
        <v>449</v>
      </c>
      <c r="B292" s="65">
        <v>30</v>
      </c>
      <c r="C292" s="66">
        <v>32</v>
      </c>
      <c r="D292" s="65">
        <v>168</v>
      </c>
      <c r="E292" s="66">
        <v>171</v>
      </c>
      <c r="F292" s="67"/>
      <c r="G292" s="65">
        <f t="shared" si="52"/>
        <v>-2</v>
      </c>
      <c r="H292" s="66">
        <f t="shared" si="53"/>
        <v>-3</v>
      </c>
      <c r="I292" s="20">
        <f t="shared" si="54"/>
        <v>-6.25E-2</v>
      </c>
      <c r="J292" s="21">
        <f t="shared" si="55"/>
        <v>-1.7543859649122806E-2</v>
      </c>
    </row>
    <row r="293" spans="1:10" x14ac:dyDescent="0.2">
      <c r="A293" s="158" t="s">
        <v>374</v>
      </c>
      <c r="B293" s="65">
        <v>22</v>
      </c>
      <c r="C293" s="66">
        <v>36</v>
      </c>
      <c r="D293" s="65">
        <v>108</v>
      </c>
      <c r="E293" s="66">
        <v>176</v>
      </c>
      <c r="F293" s="67"/>
      <c r="G293" s="65">
        <f t="shared" si="52"/>
        <v>-14</v>
      </c>
      <c r="H293" s="66">
        <f t="shared" si="53"/>
        <v>-68</v>
      </c>
      <c r="I293" s="20">
        <f t="shared" si="54"/>
        <v>-0.3888888888888889</v>
      </c>
      <c r="J293" s="21">
        <f t="shared" si="55"/>
        <v>-0.38636363636363635</v>
      </c>
    </row>
    <row r="294" spans="1:10" s="160" customFormat="1" x14ac:dyDescent="0.2">
      <c r="A294" s="178" t="s">
        <v>654</v>
      </c>
      <c r="B294" s="71">
        <v>127</v>
      </c>
      <c r="C294" s="72">
        <v>174</v>
      </c>
      <c r="D294" s="71">
        <v>718</v>
      </c>
      <c r="E294" s="72">
        <v>958</v>
      </c>
      <c r="F294" s="73"/>
      <c r="G294" s="71">
        <f t="shared" si="52"/>
        <v>-47</v>
      </c>
      <c r="H294" s="72">
        <f t="shared" si="53"/>
        <v>-240</v>
      </c>
      <c r="I294" s="37">
        <f t="shared" si="54"/>
        <v>-0.27011494252873564</v>
      </c>
      <c r="J294" s="38">
        <f t="shared" si="55"/>
        <v>-0.25052192066805845</v>
      </c>
    </row>
    <row r="295" spans="1:10" x14ac:dyDescent="0.2">
      <c r="A295" s="177"/>
      <c r="B295" s="143"/>
      <c r="C295" s="144"/>
      <c r="D295" s="143"/>
      <c r="E295" s="144"/>
      <c r="F295" s="145"/>
      <c r="G295" s="143"/>
      <c r="H295" s="144"/>
      <c r="I295" s="151"/>
      <c r="J295" s="152"/>
    </row>
    <row r="296" spans="1:10" s="139" customFormat="1" x14ac:dyDescent="0.2">
      <c r="A296" s="159" t="s">
        <v>67</v>
      </c>
      <c r="B296" s="65"/>
      <c r="C296" s="66"/>
      <c r="D296" s="65"/>
      <c r="E296" s="66"/>
      <c r="F296" s="67"/>
      <c r="G296" s="65"/>
      <c r="H296" s="66"/>
      <c r="I296" s="20"/>
      <c r="J296" s="21"/>
    </row>
    <row r="297" spans="1:10" x14ac:dyDescent="0.2">
      <c r="A297" s="158" t="s">
        <v>319</v>
      </c>
      <c r="B297" s="65">
        <v>0</v>
      </c>
      <c r="C297" s="66">
        <v>0</v>
      </c>
      <c r="D297" s="65">
        <v>6</v>
      </c>
      <c r="E297" s="66">
        <v>1</v>
      </c>
      <c r="F297" s="67"/>
      <c r="G297" s="65">
        <f>B297-C297</f>
        <v>0</v>
      </c>
      <c r="H297" s="66">
        <f>D297-E297</f>
        <v>5</v>
      </c>
      <c r="I297" s="20" t="str">
        <f>IF(C297=0, "-", IF(G297/C297&lt;10, G297/C297, "&gt;999%"))</f>
        <v>-</v>
      </c>
      <c r="J297" s="21">
        <f>IF(E297=0, "-", IF(H297/E297&lt;10, H297/E297, "&gt;999%"))</f>
        <v>5</v>
      </c>
    </row>
    <row r="298" spans="1:10" x14ac:dyDescent="0.2">
      <c r="A298" s="158" t="s">
        <v>320</v>
      </c>
      <c r="B298" s="65">
        <v>0</v>
      </c>
      <c r="C298" s="66">
        <v>0</v>
      </c>
      <c r="D298" s="65">
        <v>13</v>
      </c>
      <c r="E298" s="66">
        <v>6</v>
      </c>
      <c r="F298" s="67"/>
      <c r="G298" s="65">
        <f>B298-C298</f>
        <v>0</v>
      </c>
      <c r="H298" s="66">
        <f>D298-E298</f>
        <v>7</v>
      </c>
      <c r="I298" s="20" t="str">
        <f>IF(C298=0, "-", IF(G298/C298&lt;10, G298/C298, "&gt;999%"))</f>
        <v>-</v>
      </c>
      <c r="J298" s="21">
        <f>IF(E298=0, "-", IF(H298/E298&lt;10, H298/E298, "&gt;999%"))</f>
        <v>1.1666666666666667</v>
      </c>
    </row>
    <row r="299" spans="1:10" s="160" customFormat="1" x14ac:dyDescent="0.2">
      <c r="A299" s="178" t="s">
        <v>655</v>
      </c>
      <c r="B299" s="71">
        <v>0</v>
      </c>
      <c r="C299" s="72">
        <v>0</v>
      </c>
      <c r="D299" s="71">
        <v>19</v>
      </c>
      <c r="E299" s="72">
        <v>7</v>
      </c>
      <c r="F299" s="73"/>
      <c r="G299" s="71">
        <f>B299-C299</f>
        <v>0</v>
      </c>
      <c r="H299" s="72">
        <f>D299-E299</f>
        <v>12</v>
      </c>
      <c r="I299" s="37" t="str">
        <f>IF(C299=0, "-", IF(G299/C299&lt;10, G299/C299, "&gt;999%"))</f>
        <v>-</v>
      </c>
      <c r="J299" s="38">
        <f>IF(E299=0, "-", IF(H299/E299&lt;10, H299/E299, "&gt;999%"))</f>
        <v>1.7142857142857142</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555</v>
      </c>
      <c r="B302" s="65">
        <v>32</v>
      </c>
      <c r="C302" s="66">
        <v>17</v>
      </c>
      <c r="D302" s="65">
        <v>106</v>
      </c>
      <c r="E302" s="66">
        <v>62</v>
      </c>
      <c r="F302" s="67"/>
      <c r="G302" s="65">
        <f>B302-C302</f>
        <v>15</v>
      </c>
      <c r="H302" s="66">
        <f>D302-E302</f>
        <v>44</v>
      </c>
      <c r="I302" s="20">
        <f>IF(C302=0, "-", IF(G302/C302&lt;10, G302/C302, "&gt;999%"))</f>
        <v>0.88235294117647056</v>
      </c>
      <c r="J302" s="21">
        <f>IF(E302=0, "-", IF(H302/E302&lt;10, H302/E302, "&gt;999%"))</f>
        <v>0.70967741935483875</v>
      </c>
    </row>
    <row r="303" spans="1:10" s="160" customFormat="1" x14ac:dyDescent="0.2">
      <c r="A303" s="178" t="s">
        <v>656</v>
      </c>
      <c r="B303" s="71">
        <v>32</v>
      </c>
      <c r="C303" s="72">
        <v>17</v>
      </c>
      <c r="D303" s="71">
        <v>106</v>
      </c>
      <c r="E303" s="72">
        <v>62</v>
      </c>
      <c r="F303" s="73"/>
      <c r="G303" s="71">
        <f>B303-C303</f>
        <v>15</v>
      </c>
      <c r="H303" s="72">
        <f>D303-E303</f>
        <v>44</v>
      </c>
      <c r="I303" s="37">
        <f>IF(C303=0, "-", IF(G303/C303&lt;10, G303/C303, "&gt;999%"))</f>
        <v>0.88235294117647056</v>
      </c>
      <c r="J303" s="38">
        <f>IF(E303=0, "-", IF(H303/E303&lt;10, H303/E303, "&gt;999%"))</f>
        <v>0.70967741935483875</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556</v>
      </c>
      <c r="B306" s="65">
        <v>10</v>
      </c>
      <c r="C306" s="66">
        <v>8</v>
      </c>
      <c r="D306" s="65">
        <v>44</v>
      </c>
      <c r="E306" s="66">
        <v>20</v>
      </c>
      <c r="F306" s="67"/>
      <c r="G306" s="65">
        <f>B306-C306</f>
        <v>2</v>
      </c>
      <c r="H306" s="66">
        <f>D306-E306</f>
        <v>24</v>
      </c>
      <c r="I306" s="20">
        <f>IF(C306=0, "-", IF(G306/C306&lt;10, G306/C306, "&gt;999%"))</f>
        <v>0.25</v>
      </c>
      <c r="J306" s="21">
        <f>IF(E306=0, "-", IF(H306/E306&lt;10, H306/E306, "&gt;999%"))</f>
        <v>1.2</v>
      </c>
    </row>
    <row r="307" spans="1:10" x14ac:dyDescent="0.2">
      <c r="A307" s="158" t="s">
        <v>542</v>
      </c>
      <c r="B307" s="65">
        <v>0</v>
      </c>
      <c r="C307" s="66">
        <v>7</v>
      </c>
      <c r="D307" s="65">
        <v>0</v>
      </c>
      <c r="E307" s="66">
        <v>9</v>
      </c>
      <c r="F307" s="67"/>
      <c r="G307" s="65">
        <f>B307-C307</f>
        <v>-7</v>
      </c>
      <c r="H307" s="66">
        <f>D307-E307</f>
        <v>-9</v>
      </c>
      <c r="I307" s="20">
        <f>IF(C307=0, "-", IF(G307/C307&lt;10, G307/C307, "&gt;999%"))</f>
        <v>-1</v>
      </c>
      <c r="J307" s="21">
        <f>IF(E307=0, "-", IF(H307/E307&lt;10, H307/E307, "&gt;999%"))</f>
        <v>-1</v>
      </c>
    </row>
    <row r="308" spans="1:10" s="160" customFormat="1" x14ac:dyDescent="0.2">
      <c r="A308" s="178" t="s">
        <v>657</v>
      </c>
      <c r="B308" s="71">
        <v>10</v>
      </c>
      <c r="C308" s="72">
        <v>15</v>
      </c>
      <c r="D308" s="71">
        <v>44</v>
      </c>
      <c r="E308" s="72">
        <v>29</v>
      </c>
      <c r="F308" s="73"/>
      <c r="G308" s="71">
        <f>B308-C308</f>
        <v>-5</v>
      </c>
      <c r="H308" s="72">
        <f>D308-E308</f>
        <v>15</v>
      </c>
      <c r="I308" s="37">
        <f>IF(C308=0, "-", IF(G308/C308&lt;10, G308/C308, "&gt;999%"))</f>
        <v>-0.33333333333333331</v>
      </c>
      <c r="J308" s="38">
        <f>IF(E308=0, "-", IF(H308/E308&lt;10, H308/E308, "&gt;999%"))</f>
        <v>0.51724137931034486</v>
      </c>
    </row>
    <row r="309" spans="1:10" x14ac:dyDescent="0.2">
      <c r="A309" s="177"/>
      <c r="B309" s="143"/>
      <c r="C309" s="144"/>
      <c r="D309" s="143"/>
      <c r="E309" s="144"/>
      <c r="F309" s="145"/>
      <c r="G309" s="143"/>
      <c r="H309" s="144"/>
      <c r="I309" s="151"/>
      <c r="J309" s="152"/>
    </row>
    <row r="310" spans="1:10" s="139" customFormat="1" x14ac:dyDescent="0.2">
      <c r="A310" s="159" t="s">
        <v>70</v>
      </c>
      <c r="B310" s="65"/>
      <c r="C310" s="66"/>
      <c r="D310" s="65"/>
      <c r="E310" s="66"/>
      <c r="F310" s="67"/>
      <c r="G310" s="65"/>
      <c r="H310" s="66"/>
      <c r="I310" s="20"/>
      <c r="J310" s="21"/>
    </row>
    <row r="311" spans="1:10" x14ac:dyDescent="0.2">
      <c r="A311" s="158" t="s">
        <v>332</v>
      </c>
      <c r="B311" s="65">
        <v>1</v>
      </c>
      <c r="C311" s="66">
        <v>0</v>
      </c>
      <c r="D311" s="65">
        <v>4</v>
      </c>
      <c r="E311" s="66">
        <v>0</v>
      </c>
      <c r="F311" s="67"/>
      <c r="G311" s="65">
        <f>B311-C311</f>
        <v>1</v>
      </c>
      <c r="H311" s="66">
        <f>D311-E311</f>
        <v>4</v>
      </c>
      <c r="I311" s="20" t="str">
        <f>IF(C311=0, "-", IF(G311/C311&lt;10, G311/C311, "&gt;999%"))</f>
        <v>-</v>
      </c>
      <c r="J311" s="21" t="str">
        <f>IF(E311=0, "-", IF(H311/E311&lt;10, H311/E311, "&gt;999%"))</f>
        <v>-</v>
      </c>
    </row>
    <row r="312" spans="1:10" x14ac:dyDescent="0.2">
      <c r="A312" s="158" t="s">
        <v>272</v>
      </c>
      <c r="B312" s="65">
        <v>1</v>
      </c>
      <c r="C312" s="66">
        <v>2</v>
      </c>
      <c r="D312" s="65">
        <v>10</v>
      </c>
      <c r="E312" s="66">
        <v>13</v>
      </c>
      <c r="F312" s="67"/>
      <c r="G312" s="65">
        <f>B312-C312</f>
        <v>-1</v>
      </c>
      <c r="H312" s="66">
        <f>D312-E312</f>
        <v>-3</v>
      </c>
      <c r="I312" s="20">
        <f>IF(C312=0, "-", IF(G312/C312&lt;10, G312/C312, "&gt;999%"))</f>
        <v>-0.5</v>
      </c>
      <c r="J312" s="21">
        <f>IF(E312=0, "-", IF(H312/E312&lt;10, H312/E312, "&gt;999%"))</f>
        <v>-0.23076923076923078</v>
      </c>
    </row>
    <row r="313" spans="1:10" x14ac:dyDescent="0.2">
      <c r="A313" s="158" t="s">
        <v>450</v>
      </c>
      <c r="B313" s="65">
        <v>16</v>
      </c>
      <c r="C313" s="66">
        <v>12</v>
      </c>
      <c r="D313" s="65">
        <v>48</v>
      </c>
      <c r="E313" s="66">
        <v>36</v>
      </c>
      <c r="F313" s="67"/>
      <c r="G313" s="65">
        <f>B313-C313</f>
        <v>4</v>
      </c>
      <c r="H313" s="66">
        <f>D313-E313</f>
        <v>12</v>
      </c>
      <c r="I313" s="20">
        <f>IF(C313=0, "-", IF(G313/C313&lt;10, G313/C313, "&gt;999%"))</f>
        <v>0.33333333333333331</v>
      </c>
      <c r="J313" s="21">
        <f>IF(E313=0, "-", IF(H313/E313&lt;10, H313/E313, "&gt;999%"))</f>
        <v>0.33333333333333331</v>
      </c>
    </row>
    <row r="314" spans="1:10" x14ac:dyDescent="0.2">
      <c r="A314" s="158" t="s">
        <v>283</v>
      </c>
      <c r="B314" s="65">
        <v>0</v>
      </c>
      <c r="C314" s="66">
        <v>0</v>
      </c>
      <c r="D314" s="65">
        <v>0</v>
      </c>
      <c r="E314" s="66">
        <v>1</v>
      </c>
      <c r="F314" s="67"/>
      <c r="G314" s="65">
        <f>B314-C314</f>
        <v>0</v>
      </c>
      <c r="H314" s="66">
        <f>D314-E314</f>
        <v>-1</v>
      </c>
      <c r="I314" s="20" t="str">
        <f>IF(C314=0, "-", IF(G314/C314&lt;10, G314/C314, "&gt;999%"))</f>
        <v>-</v>
      </c>
      <c r="J314" s="21">
        <f>IF(E314=0, "-", IF(H314/E314&lt;10, H314/E314, "&gt;999%"))</f>
        <v>-1</v>
      </c>
    </row>
    <row r="315" spans="1:10" s="160" customFormat="1" x14ac:dyDescent="0.2">
      <c r="A315" s="178" t="s">
        <v>658</v>
      </c>
      <c r="B315" s="71">
        <v>18</v>
      </c>
      <c r="C315" s="72">
        <v>14</v>
      </c>
      <c r="D315" s="71">
        <v>62</v>
      </c>
      <c r="E315" s="72">
        <v>50</v>
      </c>
      <c r="F315" s="73"/>
      <c r="G315" s="71">
        <f>B315-C315</f>
        <v>4</v>
      </c>
      <c r="H315" s="72">
        <f>D315-E315</f>
        <v>12</v>
      </c>
      <c r="I315" s="37">
        <f>IF(C315=0, "-", IF(G315/C315&lt;10, G315/C315, "&gt;999%"))</f>
        <v>0.2857142857142857</v>
      </c>
      <c r="J315" s="38">
        <f>IF(E315=0, "-", IF(H315/E315&lt;10, H315/E315, "&gt;999%"))</f>
        <v>0.24</v>
      </c>
    </row>
    <row r="316" spans="1:10" x14ac:dyDescent="0.2">
      <c r="A316" s="177"/>
      <c r="B316" s="143"/>
      <c r="C316" s="144"/>
      <c r="D316" s="143"/>
      <c r="E316" s="144"/>
      <c r="F316" s="145"/>
      <c r="G316" s="143"/>
      <c r="H316" s="144"/>
      <c r="I316" s="151"/>
      <c r="J316" s="152"/>
    </row>
    <row r="317" spans="1:10" s="139" customFormat="1" x14ac:dyDescent="0.2">
      <c r="A317" s="159" t="s">
        <v>71</v>
      </c>
      <c r="B317" s="65"/>
      <c r="C317" s="66"/>
      <c r="D317" s="65"/>
      <c r="E317" s="66"/>
      <c r="F317" s="67"/>
      <c r="G317" s="65"/>
      <c r="H317" s="66"/>
      <c r="I317" s="20"/>
      <c r="J317" s="21"/>
    </row>
    <row r="318" spans="1:10" x14ac:dyDescent="0.2">
      <c r="A318" s="158" t="s">
        <v>496</v>
      </c>
      <c r="B318" s="65">
        <v>86</v>
      </c>
      <c r="C318" s="66">
        <v>89</v>
      </c>
      <c r="D318" s="65">
        <v>521</v>
      </c>
      <c r="E318" s="66">
        <v>327</v>
      </c>
      <c r="F318" s="67"/>
      <c r="G318" s="65">
        <f t="shared" ref="G318:G330" si="56">B318-C318</f>
        <v>-3</v>
      </c>
      <c r="H318" s="66">
        <f t="shared" ref="H318:H330" si="57">D318-E318</f>
        <v>194</v>
      </c>
      <c r="I318" s="20">
        <f t="shared" ref="I318:I330" si="58">IF(C318=0, "-", IF(G318/C318&lt;10, G318/C318, "&gt;999%"))</f>
        <v>-3.3707865168539325E-2</v>
      </c>
      <c r="J318" s="21">
        <f t="shared" ref="J318:J330" si="59">IF(E318=0, "-", IF(H318/E318&lt;10, H318/E318, "&gt;999%"))</f>
        <v>0.59327217125382259</v>
      </c>
    </row>
    <row r="319" spans="1:10" x14ac:dyDescent="0.2">
      <c r="A319" s="158" t="s">
        <v>508</v>
      </c>
      <c r="B319" s="65">
        <v>337</v>
      </c>
      <c r="C319" s="66">
        <v>546</v>
      </c>
      <c r="D319" s="65">
        <v>2210</v>
      </c>
      <c r="E319" s="66">
        <v>2359</v>
      </c>
      <c r="F319" s="67"/>
      <c r="G319" s="65">
        <f t="shared" si="56"/>
        <v>-209</v>
      </c>
      <c r="H319" s="66">
        <f t="shared" si="57"/>
        <v>-149</v>
      </c>
      <c r="I319" s="20">
        <f t="shared" si="58"/>
        <v>-0.38278388278388276</v>
      </c>
      <c r="J319" s="21">
        <f t="shared" si="59"/>
        <v>-6.3162356930902927E-2</v>
      </c>
    </row>
    <row r="320" spans="1:10" x14ac:dyDescent="0.2">
      <c r="A320" s="158" t="s">
        <v>340</v>
      </c>
      <c r="B320" s="65">
        <v>307</v>
      </c>
      <c r="C320" s="66">
        <v>269</v>
      </c>
      <c r="D320" s="65">
        <v>1060</v>
      </c>
      <c r="E320" s="66">
        <v>2007</v>
      </c>
      <c r="F320" s="67"/>
      <c r="G320" s="65">
        <f t="shared" si="56"/>
        <v>38</v>
      </c>
      <c r="H320" s="66">
        <f t="shared" si="57"/>
        <v>-947</v>
      </c>
      <c r="I320" s="20">
        <f t="shared" si="58"/>
        <v>0.14126394052044611</v>
      </c>
      <c r="J320" s="21">
        <f t="shared" si="59"/>
        <v>-0.47184853014449429</v>
      </c>
    </row>
    <row r="321" spans="1:10" x14ac:dyDescent="0.2">
      <c r="A321" s="158" t="s">
        <v>355</v>
      </c>
      <c r="B321" s="65">
        <v>233</v>
      </c>
      <c r="C321" s="66">
        <v>367</v>
      </c>
      <c r="D321" s="65">
        <v>1840</v>
      </c>
      <c r="E321" s="66">
        <v>1620</v>
      </c>
      <c r="F321" s="67"/>
      <c r="G321" s="65">
        <f t="shared" si="56"/>
        <v>-134</v>
      </c>
      <c r="H321" s="66">
        <f t="shared" si="57"/>
        <v>220</v>
      </c>
      <c r="I321" s="20">
        <f t="shared" si="58"/>
        <v>-0.36512261580381472</v>
      </c>
      <c r="J321" s="21">
        <f t="shared" si="59"/>
        <v>0.13580246913580246</v>
      </c>
    </row>
    <row r="322" spans="1:10" x14ac:dyDescent="0.2">
      <c r="A322" s="158" t="s">
        <v>386</v>
      </c>
      <c r="B322" s="65">
        <v>206</v>
      </c>
      <c r="C322" s="66">
        <v>648</v>
      </c>
      <c r="D322" s="65">
        <v>2836</v>
      </c>
      <c r="E322" s="66">
        <v>3327</v>
      </c>
      <c r="F322" s="67"/>
      <c r="G322" s="65">
        <f t="shared" si="56"/>
        <v>-442</v>
      </c>
      <c r="H322" s="66">
        <f t="shared" si="57"/>
        <v>-491</v>
      </c>
      <c r="I322" s="20">
        <f t="shared" si="58"/>
        <v>-0.6820987654320988</v>
      </c>
      <c r="J322" s="21">
        <f t="shared" si="59"/>
        <v>-0.14758040276525397</v>
      </c>
    </row>
    <row r="323" spans="1:10" x14ac:dyDescent="0.2">
      <c r="A323" s="158" t="s">
        <v>424</v>
      </c>
      <c r="B323" s="65">
        <v>117</v>
      </c>
      <c r="C323" s="66">
        <v>143</v>
      </c>
      <c r="D323" s="65">
        <v>590</v>
      </c>
      <c r="E323" s="66">
        <v>787</v>
      </c>
      <c r="F323" s="67"/>
      <c r="G323" s="65">
        <f t="shared" si="56"/>
        <v>-26</v>
      </c>
      <c r="H323" s="66">
        <f t="shared" si="57"/>
        <v>-197</v>
      </c>
      <c r="I323" s="20">
        <f t="shared" si="58"/>
        <v>-0.18181818181818182</v>
      </c>
      <c r="J323" s="21">
        <f t="shared" si="59"/>
        <v>-0.2503176620076239</v>
      </c>
    </row>
    <row r="324" spans="1:10" x14ac:dyDescent="0.2">
      <c r="A324" s="158" t="s">
        <v>425</v>
      </c>
      <c r="B324" s="65">
        <v>63</v>
      </c>
      <c r="C324" s="66">
        <v>130</v>
      </c>
      <c r="D324" s="65">
        <v>525</v>
      </c>
      <c r="E324" s="66">
        <v>695</v>
      </c>
      <c r="F324" s="67"/>
      <c r="G324" s="65">
        <f t="shared" si="56"/>
        <v>-67</v>
      </c>
      <c r="H324" s="66">
        <f t="shared" si="57"/>
        <v>-170</v>
      </c>
      <c r="I324" s="20">
        <f t="shared" si="58"/>
        <v>-0.51538461538461533</v>
      </c>
      <c r="J324" s="21">
        <f t="shared" si="59"/>
        <v>-0.2446043165467626</v>
      </c>
    </row>
    <row r="325" spans="1:10" x14ac:dyDescent="0.2">
      <c r="A325" s="158" t="s">
        <v>356</v>
      </c>
      <c r="B325" s="65">
        <v>6</v>
      </c>
      <c r="C325" s="66">
        <v>36</v>
      </c>
      <c r="D325" s="65">
        <v>48</v>
      </c>
      <c r="E325" s="66">
        <v>95</v>
      </c>
      <c r="F325" s="67"/>
      <c r="G325" s="65">
        <f t="shared" si="56"/>
        <v>-30</v>
      </c>
      <c r="H325" s="66">
        <f t="shared" si="57"/>
        <v>-47</v>
      </c>
      <c r="I325" s="20">
        <f t="shared" si="58"/>
        <v>-0.83333333333333337</v>
      </c>
      <c r="J325" s="21">
        <f t="shared" si="59"/>
        <v>-0.49473684210526314</v>
      </c>
    </row>
    <row r="326" spans="1:10" x14ac:dyDescent="0.2">
      <c r="A326" s="158" t="s">
        <v>305</v>
      </c>
      <c r="B326" s="65">
        <v>13</v>
      </c>
      <c r="C326" s="66">
        <v>30</v>
      </c>
      <c r="D326" s="65">
        <v>55</v>
      </c>
      <c r="E326" s="66">
        <v>94</v>
      </c>
      <c r="F326" s="67"/>
      <c r="G326" s="65">
        <f t="shared" si="56"/>
        <v>-17</v>
      </c>
      <c r="H326" s="66">
        <f t="shared" si="57"/>
        <v>-39</v>
      </c>
      <c r="I326" s="20">
        <f t="shared" si="58"/>
        <v>-0.56666666666666665</v>
      </c>
      <c r="J326" s="21">
        <f t="shared" si="59"/>
        <v>-0.41489361702127658</v>
      </c>
    </row>
    <row r="327" spans="1:10" x14ac:dyDescent="0.2">
      <c r="A327" s="158" t="s">
        <v>204</v>
      </c>
      <c r="B327" s="65">
        <v>104</v>
      </c>
      <c r="C327" s="66">
        <v>166</v>
      </c>
      <c r="D327" s="65">
        <v>560</v>
      </c>
      <c r="E327" s="66">
        <v>664</v>
      </c>
      <c r="F327" s="67"/>
      <c r="G327" s="65">
        <f t="shared" si="56"/>
        <v>-62</v>
      </c>
      <c r="H327" s="66">
        <f t="shared" si="57"/>
        <v>-104</v>
      </c>
      <c r="I327" s="20">
        <f t="shared" si="58"/>
        <v>-0.37349397590361444</v>
      </c>
      <c r="J327" s="21">
        <f t="shared" si="59"/>
        <v>-0.15662650602409639</v>
      </c>
    </row>
    <row r="328" spans="1:10" x14ac:dyDescent="0.2">
      <c r="A328" s="158" t="s">
        <v>220</v>
      </c>
      <c r="B328" s="65">
        <v>92</v>
      </c>
      <c r="C328" s="66">
        <v>459</v>
      </c>
      <c r="D328" s="65">
        <v>913</v>
      </c>
      <c r="E328" s="66">
        <v>1785</v>
      </c>
      <c r="F328" s="67"/>
      <c r="G328" s="65">
        <f t="shared" si="56"/>
        <v>-367</v>
      </c>
      <c r="H328" s="66">
        <f t="shared" si="57"/>
        <v>-872</v>
      </c>
      <c r="I328" s="20">
        <f t="shared" si="58"/>
        <v>-0.79956427015250542</v>
      </c>
      <c r="J328" s="21">
        <f t="shared" si="59"/>
        <v>-0.48851540616246497</v>
      </c>
    </row>
    <row r="329" spans="1:10" x14ac:dyDescent="0.2">
      <c r="A329" s="158" t="s">
        <v>241</v>
      </c>
      <c r="B329" s="65">
        <v>5</v>
      </c>
      <c r="C329" s="66">
        <v>35</v>
      </c>
      <c r="D329" s="65">
        <v>102</v>
      </c>
      <c r="E329" s="66">
        <v>175</v>
      </c>
      <c r="F329" s="67"/>
      <c r="G329" s="65">
        <f t="shared" si="56"/>
        <v>-30</v>
      </c>
      <c r="H329" s="66">
        <f t="shared" si="57"/>
        <v>-73</v>
      </c>
      <c r="I329" s="20">
        <f t="shared" si="58"/>
        <v>-0.8571428571428571</v>
      </c>
      <c r="J329" s="21">
        <f t="shared" si="59"/>
        <v>-0.41714285714285715</v>
      </c>
    </row>
    <row r="330" spans="1:10" s="160" customFormat="1" x14ac:dyDescent="0.2">
      <c r="A330" s="178" t="s">
        <v>659</v>
      </c>
      <c r="B330" s="71">
        <v>1569</v>
      </c>
      <c r="C330" s="72">
        <v>2918</v>
      </c>
      <c r="D330" s="71">
        <v>11260</v>
      </c>
      <c r="E330" s="72">
        <v>13935</v>
      </c>
      <c r="F330" s="73"/>
      <c r="G330" s="71">
        <f t="shared" si="56"/>
        <v>-1349</v>
      </c>
      <c r="H330" s="72">
        <f t="shared" si="57"/>
        <v>-2675</v>
      </c>
      <c r="I330" s="37">
        <f t="shared" si="58"/>
        <v>-0.46230294722412613</v>
      </c>
      <c r="J330" s="38">
        <f t="shared" si="59"/>
        <v>-0.1919626838894869</v>
      </c>
    </row>
    <row r="331" spans="1:10" x14ac:dyDescent="0.2">
      <c r="A331" s="177"/>
      <c r="B331" s="143"/>
      <c r="C331" s="144"/>
      <c r="D331" s="143"/>
      <c r="E331" s="144"/>
      <c r="F331" s="145"/>
      <c r="G331" s="143"/>
      <c r="H331" s="144"/>
      <c r="I331" s="151"/>
      <c r="J331" s="152"/>
    </row>
    <row r="332" spans="1:10" s="139" customFormat="1" x14ac:dyDescent="0.2">
      <c r="A332" s="159" t="s">
        <v>72</v>
      </c>
      <c r="B332" s="65"/>
      <c r="C332" s="66"/>
      <c r="D332" s="65"/>
      <c r="E332" s="66"/>
      <c r="F332" s="67"/>
      <c r="G332" s="65"/>
      <c r="H332" s="66"/>
      <c r="I332" s="20"/>
      <c r="J332" s="21"/>
    </row>
    <row r="333" spans="1:10" x14ac:dyDescent="0.2">
      <c r="A333" s="158" t="s">
        <v>333</v>
      </c>
      <c r="B333" s="65">
        <v>1</v>
      </c>
      <c r="C333" s="66">
        <v>3</v>
      </c>
      <c r="D333" s="65">
        <v>5</v>
      </c>
      <c r="E333" s="66">
        <v>11</v>
      </c>
      <c r="F333" s="67"/>
      <c r="G333" s="65">
        <f>B333-C333</f>
        <v>-2</v>
      </c>
      <c r="H333" s="66">
        <f>D333-E333</f>
        <v>-6</v>
      </c>
      <c r="I333" s="20">
        <f>IF(C333=0, "-", IF(G333/C333&lt;10, G333/C333, "&gt;999%"))</f>
        <v>-0.66666666666666663</v>
      </c>
      <c r="J333" s="21">
        <f>IF(E333=0, "-", IF(H333/E333&lt;10, H333/E333, "&gt;999%"))</f>
        <v>-0.54545454545454541</v>
      </c>
    </row>
    <row r="334" spans="1:10" s="160" customFormat="1" x14ac:dyDescent="0.2">
      <c r="A334" s="178" t="s">
        <v>660</v>
      </c>
      <c r="B334" s="71">
        <v>1</v>
      </c>
      <c r="C334" s="72">
        <v>3</v>
      </c>
      <c r="D334" s="71">
        <v>5</v>
      </c>
      <c r="E334" s="72">
        <v>11</v>
      </c>
      <c r="F334" s="73"/>
      <c r="G334" s="71">
        <f>B334-C334</f>
        <v>-2</v>
      </c>
      <c r="H334" s="72">
        <f>D334-E334</f>
        <v>-6</v>
      </c>
      <c r="I334" s="37">
        <f>IF(C334=0, "-", IF(G334/C334&lt;10, G334/C334, "&gt;999%"))</f>
        <v>-0.66666666666666663</v>
      </c>
      <c r="J334" s="38">
        <f>IF(E334=0, "-", IF(H334/E334&lt;10, H334/E334, "&gt;999%"))</f>
        <v>-0.54545454545454541</v>
      </c>
    </row>
    <row r="335" spans="1:10" x14ac:dyDescent="0.2">
      <c r="A335" s="177"/>
      <c r="B335" s="143"/>
      <c r="C335" s="144"/>
      <c r="D335" s="143"/>
      <c r="E335" s="144"/>
      <c r="F335" s="145"/>
      <c r="G335" s="143"/>
      <c r="H335" s="144"/>
      <c r="I335" s="151"/>
      <c r="J335" s="152"/>
    </row>
    <row r="336" spans="1:10" s="139" customFormat="1" x14ac:dyDescent="0.2">
      <c r="A336" s="159" t="s">
        <v>73</v>
      </c>
      <c r="B336" s="65"/>
      <c r="C336" s="66"/>
      <c r="D336" s="65"/>
      <c r="E336" s="66"/>
      <c r="F336" s="67"/>
      <c r="G336" s="65"/>
      <c r="H336" s="66"/>
      <c r="I336" s="20"/>
      <c r="J336" s="21"/>
    </row>
    <row r="337" spans="1:10" x14ac:dyDescent="0.2">
      <c r="A337" s="158" t="s">
        <v>284</v>
      </c>
      <c r="B337" s="65">
        <v>0</v>
      </c>
      <c r="C337" s="66">
        <v>0</v>
      </c>
      <c r="D337" s="65">
        <v>0</v>
      </c>
      <c r="E337" s="66">
        <v>1</v>
      </c>
      <c r="F337" s="67"/>
      <c r="G337" s="65">
        <f t="shared" ref="G337:G357" si="60">B337-C337</f>
        <v>0</v>
      </c>
      <c r="H337" s="66">
        <f t="shared" ref="H337:H357" si="61">D337-E337</f>
        <v>-1</v>
      </c>
      <c r="I337" s="20" t="str">
        <f t="shared" ref="I337:I357" si="62">IF(C337=0, "-", IF(G337/C337&lt;10, G337/C337, "&gt;999%"))</f>
        <v>-</v>
      </c>
      <c r="J337" s="21">
        <f t="shared" ref="J337:J357" si="63">IF(E337=0, "-", IF(H337/E337&lt;10, H337/E337, "&gt;999%"))</f>
        <v>-1</v>
      </c>
    </row>
    <row r="338" spans="1:10" x14ac:dyDescent="0.2">
      <c r="A338" s="158" t="s">
        <v>235</v>
      </c>
      <c r="B338" s="65">
        <v>59</v>
      </c>
      <c r="C338" s="66">
        <v>69</v>
      </c>
      <c r="D338" s="65">
        <v>247</v>
      </c>
      <c r="E338" s="66">
        <v>272</v>
      </c>
      <c r="F338" s="67"/>
      <c r="G338" s="65">
        <f t="shared" si="60"/>
        <v>-10</v>
      </c>
      <c r="H338" s="66">
        <f t="shared" si="61"/>
        <v>-25</v>
      </c>
      <c r="I338" s="20">
        <f t="shared" si="62"/>
        <v>-0.14492753623188406</v>
      </c>
      <c r="J338" s="21">
        <f t="shared" si="63"/>
        <v>-9.1911764705882359E-2</v>
      </c>
    </row>
    <row r="339" spans="1:10" x14ac:dyDescent="0.2">
      <c r="A339" s="158" t="s">
        <v>236</v>
      </c>
      <c r="B339" s="65">
        <v>6</v>
      </c>
      <c r="C339" s="66">
        <v>7</v>
      </c>
      <c r="D339" s="65">
        <v>17</v>
      </c>
      <c r="E339" s="66">
        <v>30</v>
      </c>
      <c r="F339" s="67"/>
      <c r="G339" s="65">
        <f t="shared" si="60"/>
        <v>-1</v>
      </c>
      <c r="H339" s="66">
        <f t="shared" si="61"/>
        <v>-13</v>
      </c>
      <c r="I339" s="20">
        <f t="shared" si="62"/>
        <v>-0.14285714285714285</v>
      </c>
      <c r="J339" s="21">
        <f t="shared" si="63"/>
        <v>-0.43333333333333335</v>
      </c>
    </row>
    <row r="340" spans="1:10" x14ac:dyDescent="0.2">
      <c r="A340" s="158" t="s">
        <v>258</v>
      </c>
      <c r="B340" s="65">
        <v>60</v>
      </c>
      <c r="C340" s="66">
        <v>80</v>
      </c>
      <c r="D340" s="65">
        <v>245</v>
      </c>
      <c r="E340" s="66">
        <v>349</v>
      </c>
      <c r="F340" s="67"/>
      <c r="G340" s="65">
        <f t="shared" si="60"/>
        <v>-20</v>
      </c>
      <c r="H340" s="66">
        <f t="shared" si="61"/>
        <v>-104</v>
      </c>
      <c r="I340" s="20">
        <f t="shared" si="62"/>
        <v>-0.25</v>
      </c>
      <c r="J340" s="21">
        <f t="shared" si="63"/>
        <v>-0.29799426934097423</v>
      </c>
    </row>
    <row r="341" spans="1:10" x14ac:dyDescent="0.2">
      <c r="A341" s="158" t="s">
        <v>321</v>
      </c>
      <c r="B341" s="65">
        <v>17</v>
      </c>
      <c r="C341" s="66">
        <v>20</v>
      </c>
      <c r="D341" s="65">
        <v>69</v>
      </c>
      <c r="E341" s="66">
        <v>100</v>
      </c>
      <c r="F341" s="67"/>
      <c r="G341" s="65">
        <f t="shared" si="60"/>
        <v>-3</v>
      </c>
      <c r="H341" s="66">
        <f t="shared" si="61"/>
        <v>-31</v>
      </c>
      <c r="I341" s="20">
        <f t="shared" si="62"/>
        <v>-0.15</v>
      </c>
      <c r="J341" s="21">
        <f t="shared" si="63"/>
        <v>-0.31</v>
      </c>
    </row>
    <row r="342" spans="1:10" x14ac:dyDescent="0.2">
      <c r="A342" s="158" t="s">
        <v>259</v>
      </c>
      <c r="B342" s="65">
        <v>46</v>
      </c>
      <c r="C342" s="66">
        <v>23</v>
      </c>
      <c r="D342" s="65">
        <v>146</v>
      </c>
      <c r="E342" s="66">
        <v>58</v>
      </c>
      <c r="F342" s="67"/>
      <c r="G342" s="65">
        <f t="shared" si="60"/>
        <v>23</v>
      </c>
      <c r="H342" s="66">
        <f t="shared" si="61"/>
        <v>88</v>
      </c>
      <c r="I342" s="20">
        <f t="shared" si="62"/>
        <v>1</v>
      </c>
      <c r="J342" s="21">
        <f t="shared" si="63"/>
        <v>1.5172413793103448</v>
      </c>
    </row>
    <row r="343" spans="1:10" x14ac:dyDescent="0.2">
      <c r="A343" s="158" t="s">
        <v>273</v>
      </c>
      <c r="B343" s="65">
        <v>0</v>
      </c>
      <c r="C343" s="66">
        <v>0</v>
      </c>
      <c r="D343" s="65">
        <v>5</v>
      </c>
      <c r="E343" s="66">
        <v>0</v>
      </c>
      <c r="F343" s="67"/>
      <c r="G343" s="65">
        <f t="shared" si="60"/>
        <v>0</v>
      </c>
      <c r="H343" s="66">
        <f t="shared" si="61"/>
        <v>5</v>
      </c>
      <c r="I343" s="20" t="str">
        <f t="shared" si="62"/>
        <v>-</v>
      </c>
      <c r="J343" s="21" t="str">
        <f t="shared" si="63"/>
        <v>-</v>
      </c>
    </row>
    <row r="344" spans="1:10" x14ac:dyDescent="0.2">
      <c r="A344" s="158" t="s">
        <v>274</v>
      </c>
      <c r="B344" s="65">
        <v>4</v>
      </c>
      <c r="C344" s="66">
        <v>7</v>
      </c>
      <c r="D344" s="65">
        <v>23</v>
      </c>
      <c r="E344" s="66">
        <v>75</v>
      </c>
      <c r="F344" s="67"/>
      <c r="G344" s="65">
        <f t="shared" si="60"/>
        <v>-3</v>
      </c>
      <c r="H344" s="66">
        <f t="shared" si="61"/>
        <v>-52</v>
      </c>
      <c r="I344" s="20">
        <f t="shared" si="62"/>
        <v>-0.42857142857142855</v>
      </c>
      <c r="J344" s="21">
        <f t="shared" si="63"/>
        <v>-0.69333333333333336</v>
      </c>
    </row>
    <row r="345" spans="1:10" x14ac:dyDescent="0.2">
      <c r="A345" s="158" t="s">
        <v>322</v>
      </c>
      <c r="B345" s="65">
        <v>4</v>
      </c>
      <c r="C345" s="66">
        <v>2</v>
      </c>
      <c r="D345" s="65">
        <v>15</v>
      </c>
      <c r="E345" s="66">
        <v>23</v>
      </c>
      <c r="F345" s="67"/>
      <c r="G345" s="65">
        <f t="shared" si="60"/>
        <v>2</v>
      </c>
      <c r="H345" s="66">
        <f t="shared" si="61"/>
        <v>-8</v>
      </c>
      <c r="I345" s="20">
        <f t="shared" si="62"/>
        <v>1</v>
      </c>
      <c r="J345" s="21">
        <f t="shared" si="63"/>
        <v>-0.34782608695652173</v>
      </c>
    </row>
    <row r="346" spans="1:10" x14ac:dyDescent="0.2">
      <c r="A346" s="158" t="s">
        <v>375</v>
      </c>
      <c r="B346" s="65">
        <v>9</v>
      </c>
      <c r="C346" s="66">
        <v>9</v>
      </c>
      <c r="D346" s="65">
        <v>94</v>
      </c>
      <c r="E346" s="66">
        <v>17</v>
      </c>
      <c r="F346" s="67"/>
      <c r="G346" s="65">
        <f t="shared" si="60"/>
        <v>0</v>
      </c>
      <c r="H346" s="66">
        <f t="shared" si="61"/>
        <v>77</v>
      </c>
      <c r="I346" s="20">
        <f t="shared" si="62"/>
        <v>0</v>
      </c>
      <c r="J346" s="21">
        <f t="shared" si="63"/>
        <v>4.5294117647058822</v>
      </c>
    </row>
    <row r="347" spans="1:10" x14ac:dyDescent="0.2">
      <c r="A347" s="158" t="s">
        <v>408</v>
      </c>
      <c r="B347" s="65">
        <v>5</v>
      </c>
      <c r="C347" s="66">
        <v>1</v>
      </c>
      <c r="D347" s="65">
        <v>39</v>
      </c>
      <c r="E347" s="66">
        <v>14</v>
      </c>
      <c r="F347" s="67"/>
      <c r="G347" s="65">
        <f t="shared" si="60"/>
        <v>4</v>
      </c>
      <c r="H347" s="66">
        <f t="shared" si="61"/>
        <v>25</v>
      </c>
      <c r="I347" s="20">
        <f t="shared" si="62"/>
        <v>4</v>
      </c>
      <c r="J347" s="21">
        <f t="shared" si="63"/>
        <v>1.7857142857142858</v>
      </c>
    </row>
    <row r="348" spans="1:10" x14ac:dyDescent="0.2">
      <c r="A348" s="158" t="s">
        <v>467</v>
      </c>
      <c r="B348" s="65">
        <v>21</v>
      </c>
      <c r="C348" s="66">
        <v>12</v>
      </c>
      <c r="D348" s="65">
        <v>48</v>
      </c>
      <c r="E348" s="66">
        <v>48</v>
      </c>
      <c r="F348" s="67"/>
      <c r="G348" s="65">
        <f t="shared" si="60"/>
        <v>9</v>
      </c>
      <c r="H348" s="66">
        <f t="shared" si="61"/>
        <v>0</v>
      </c>
      <c r="I348" s="20">
        <f t="shared" si="62"/>
        <v>0.75</v>
      </c>
      <c r="J348" s="21">
        <f t="shared" si="63"/>
        <v>0</v>
      </c>
    </row>
    <row r="349" spans="1:10" x14ac:dyDescent="0.2">
      <c r="A349" s="158" t="s">
        <v>376</v>
      </c>
      <c r="B349" s="65">
        <v>93</v>
      </c>
      <c r="C349" s="66">
        <v>68</v>
      </c>
      <c r="D349" s="65">
        <v>295</v>
      </c>
      <c r="E349" s="66">
        <v>237</v>
      </c>
      <c r="F349" s="67"/>
      <c r="G349" s="65">
        <f t="shared" si="60"/>
        <v>25</v>
      </c>
      <c r="H349" s="66">
        <f t="shared" si="61"/>
        <v>58</v>
      </c>
      <c r="I349" s="20">
        <f t="shared" si="62"/>
        <v>0.36764705882352944</v>
      </c>
      <c r="J349" s="21">
        <f t="shared" si="63"/>
        <v>0.24472573839662448</v>
      </c>
    </row>
    <row r="350" spans="1:10" x14ac:dyDescent="0.2">
      <c r="A350" s="158" t="s">
        <v>409</v>
      </c>
      <c r="B350" s="65">
        <v>31</v>
      </c>
      <c r="C350" s="66">
        <v>25</v>
      </c>
      <c r="D350" s="65">
        <v>125</v>
      </c>
      <c r="E350" s="66">
        <v>295</v>
      </c>
      <c r="F350" s="67"/>
      <c r="G350" s="65">
        <f t="shared" si="60"/>
        <v>6</v>
      </c>
      <c r="H350" s="66">
        <f t="shared" si="61"/>
        <v>-170</v>
      </c>
      <c r="I350" s="20">
        <f t="shared" si="62"/>
        <v>0.24</v>
      </c>
      <c r="J350" s="21">
        <f t="shared" si="63"/>
        <v>-0.57627118644067798</v>
      </c>
    </row>
    <row r="351" spans="1:10" x14ac:dyDescent="0.2">
      <c r="A351" s="158" t="s">
        <v>410</v>
      </c>
      <c r="B351" s="65">
        <v>50</v>
      </c>
      <c r="C351" s="66">
        <v>21</v>
      </c>
      <c r="D351" s="65">
        <v>177</v>
      </c>
      <c r="E351" s="66">
        <v>67</v>
      </c>
      <c r="F351" s="67"/>
      <c r="G351" s="65">
        <f t="shared" si="60"/>
        <v>29</v>
      </c>
      <c r="H351" s="66">
        <f t="shared" si="61"/>
        <v>110</v>
      </c>
      <c r="I351" s="20">
        <f t="shared" si="62"/>
        <v>1.3809523809523809</v>
      </c>
      <c r="J351" s="21">
        <f t="shared" si="63"/>
        <v>1.6417910447761195</v>
      </c>
    </row>
    <row r="352" spans="1:10" x14ac:dyDescent="0.2">
      <c r="A352" s="158" t="s">
        <v>411</v>
      </c>
      <c r="B352" s="65">
        <v>113</v>
      </c>
      <c r="C352" s="66">
        <v>30</v>
      </c>
      <c r="D352" s="65">
        <v>375</v>
      </c>
      <c r="E352" s="66">
        <v>221</v>
      </c>
      <c r="F352" s="67"/>
      <c r="G352" s="65">
        <f t="shared" si="60"/>
        <v>83</v>
      </c>
      <c r="H352" s="66">
        <f t="shared" si="61"/>
        <v>154</v>
      </c>
      <c r="I352" s="20">
        <f t="shared" si="62"/>
        <v>2.7666666666666666</v>
      </c>
      <c r="J352" s="21">
        <f t="shared" si="63"/>
        <v>0.69683257918552033</v>
      </c>
    </row>
    <row r="353" spans="1:10" x14ac:dyDescent="0.2">
      <c r="A353" s="158" t="s">
        <v>451</v>
      </c>
      <c r="B353" s="65">
        <v>9</v>
      </c>
      <c r="C353" s="66">
        <v>12</v>
      </c>
      <c r="D353" s="65">
        <v>33</v>
      </c>
      <c r="E353" s="66">
        <v>100</v>
      </c>
      <c r="F353" s="67"/>
      <c r="G353" s="65">
        <f t="shared" si="60"/>
        <v>-3</v>
      </c>
      <c r="H353" s="66">
        <f t="shared" si="61"/>
        <v>-67</v>
      </c>
      <c r="I353" s="20">
        <f t="shared" si="62"/>
        <v>-0.25</v>
      </c>
      <c r="J353" s="21">
        <f t="shared" si="63"/>
        <v>-0.67</v>
      </c>
    </row>
    <row r="354" spans="1:10" x14ac:dyDescent="0.2">
      <c r="A354" s="158" t="s">
        <v>452</v>
      </c>
      <c r="B354" s="65">
        <v>81</v>
      </c>
      <c r="C354" s="66">
        <v>56</v>
      </c>
      <c r="D354" s="65">
        <v>219</v>
      </c>
      <c r="E354" s="66">
        <v>245</v>
      </c>
      <c r="F354" s="67"/>
      <c r="G354" s="65">
        <f t="shared" si="60"/>
        <v>25</v>
      </c>
      <c r="H354" s="66">
        <f t="shared" si="61"/>
        <v>-26</v>
      </c>
      <c r="I354" s="20">
        <f t="shared" si="62"/>
        <v>0.44642857142857145</v>
      </c>
      <c r="J354" s="21">
        <f t="shared" si="63"/>
        <v>-0.10612244897959183</v>
      </c>
    </row>
    <row r="355" spans="1:10" x14ac:dyDescent="0.2">
      <c r="A355" s="158" t="s">
        <v>468</v>
      </c>
      <c r="B355" s="65">
        <v>19</v>
      </c>
      <c r="C355" s="66">
        <v>23</v>
      </c>
      <c r="D355" s="65">
        <v>51</v>
      </c>
      <c r="E355" s="66">
        <v>90</v>
      </c>
      <c r="F355" s="67"/>
      <c r="G355" s="65">
        <f t="shared" si="60"/>
        <v>-4</v>
      </c>
      <c r="H355" s="66">
        <f t="shared" si="61"/>
        <v>-39</v>
      </c>
      <c r="I355" s="20">
        <f t="shared" si="62"/>
        <v>-0.17391304347826086</v>
      </c>
      <c r="J355" s="21">
        <f t="shared" si="63"/>
        <v>-0.43333333333333335</v>
      </c>
    </row>
    <row r="356" spans="1:10" x14ac:dyDescent="0.2">
      <c r="A356" s="158" t="s">
        <v>285</v>
      </c>
      <c r="B356" s="65">
        <v>7</v>
      </c>
      <c r="C356" s="66">
        <v>6</v>
      </c>
      <c r="D356" s="65">
        <v>18</v>
      </c>
      <c r="E356" s="66">
        <v>20</v>
      </c>
      <c r="F356" s="67"/>
      <c r="G356" s="65">
        <f t="shared" si="60"/>
        <v>1</v>
      </c>
      <c r="H356" s="66">
        <f t="shared" si="61"/>
        <v>-2</v>
      </c>
      <c r="I356" s="20">
        <f t="shared" si="62"/>
        <v>0.16666666666666666</v>
      </c>
      <c r="J356" s="21">
        <f t="shared" si="63"/>
        <v>-0.1</v>
      </c>
    </row>
    <row r="357" spans="1:10" s="160" customFormat="1" x14ac:dyDescent="0.2">
      <c r="A357" s="178" t="s">
        <v>661</v>
      </c>
      <c r="B357" s="71">
        <v>634</v>
      </c>
      <c r="C357" s="72">
        <v>471</v>
      </c>
      <c r="D357" s="71">
        <v>2241</v>
      </c>
      <c r="E357" s="72">
        <v>2262</v>
      </c>
      <c r="F357" s="73"/>
      <c r="G357" s="71">
        <f t="shared" si="60"/>
        <v>163</v>
      </c>
      <c r="H357" s="72">
        <f t="shared" si="61"/>
        <v>-21</v>
      </c>
      <c r="I357" s="37">
        <f t="shared" si="62"/>
        <v>0.34607218683651803</v>
      </c>
      <c r="J357" s="38">
        <f t="shared" si="63"/>
        <v>-9.2838196286472146E-3</v>
      </c>
    </row>
    <row r="358" spans="1:10" x14ac:dyDescent="0.2">
      <c r="A358" s="177"/>
      <c r="B358" s="143"/>
      <c r="C358" s="144"/>
      <c r="D358" s="143"/>
      <c r="E358" s="144"/>
      <c r="F358" s="145"/>
      <c r="G358" s="143"/>
      <c r="H358" s="144"/>
      <c r="I358" s="151"/>
      <c r="J358" s="152"/>
    </row>
    <row r="359" spans="1:10" s="139" customFormat="1" x14ac:dyDescent="0.2">
      <c r="A359" s="159" t="s">
        <v>74</v>
      </c>
      <c r="B359" s="65"/>
      <c r="C359" s="66"/>
      <c r="D359" s="65"/>
      <c r="E359" s="66"/>
      <c r="F359" s="67"/>
      <c r="G359" s="65"/>
      <c r="H359" s="66"/>
      <c r="I359" s="20"/>
      <c r="J359" s="21"/>
    </row>
    <row r="360" spans="1:10" x14ac:dyDescent="0.2">
      <c r="A360" s="158" t="s">
        <v>557</v>
      </c>
      <c r="B360" s="65">
        <v>17</v>
      </c>
      <c r="C360" s="66">
        <v>37</v>
      </c>
      <c r="D360" s="65">
        <v>105</v>
      </c>
      <c r="E360" s="66">
        <v>117</v>
      </c>
      <c r="F360" s="67"/>
      <c r="G360" s="65">
        <f>B360-C360</f>
        <v>-20</v>
      </c>
      <c r="H360" s="66">
        <f>D360-E360</f>
        <v>-12</v>
      </c>
      <c r="I360" s="20">
        <f>IF(C360=0, "-", IF(G360/C360&lt;10, G360/C360, "&gt;999%"))</f>
        <v>-0.54054054054054057</v>
      </c>
      <c r="J360" s="21">
        <f>IF(E360=0, "-", IF(H360/E360&lt;10, H360/E360, "&gt;999%"))</f>
        <v>-0.10256410256410256</v>
      </c>
    </row>
    <row r="361" spans="1:10" x14ac:dyDescent="0.2">
      <c r="A361" s="158" t="s">
        <v>543</v>
      </c>
      <c r="B361" s="65">
        <v>1</v>
      </c>
      <c r="C361" s="66">
        <v>0</v>
      </c>
      <c r="D361" s="65">
        <v>6</v>
      </c>
      <c r="E361" s="66">
        <v>4</v>
      </c>
      <c r="F361" s="67"/>
      <c r="G361" s="65">
        <f>B361-C361</f>
        <v>1</v>
      </c>
      <c r="H361" s="66">
        <f>D361-E361</f>
        <v>2</v>
      </c>
      <c r="I361" s="20" t="str">
        <f>IF(C361=0, "-", IF(G361/C361&lt;10, G361/C361, "&gt;999%"))</f>
        <v>-</v>
      </c>
      <c r="J361" s="21">
        <f>IF(E361=0, "-", IF(H361/E361&lt;10, H361/E361, "&gt;999%"))</f>
        <v>0.5</v>
      </c>
    </row>
    <row r="362" spans="1:10" s="160" customFormat="1" x14ac:dyDescent="0.2">
      <c r="A362" s="178" t="s">
        <v>662</v>
      </c>
      <c r="B362" s="71">
        <v>18</v>
      </c>
      <c r="C362" s="72">
        <v>37</v>
      </c>
      <c r="D362" s="71">
        <v>111</v>
      </c>
      <c r="E362" s="72">
        <v>121</v>
      </c>
      <c r="F362" s="73"/>
      <c r="G362" s="71">
        <f>B362-C362</f>
        <v>-19</v>
      </c>
      <c r="H362" s="72">
        <f>D362-E362</f>
        <v>-10</v>
      </c>
      <c r="I362" s="37">
        <f>IF(C362=0, "-", IF(G362/C362&lt;10, G362/C362, "&gt;999%"))</f>
        <v>-0.51351351351351349</v>
      </c>
      <c r="J362" s="38">
        <f>IF(E362=0, "-", IF(H362/E362&lt;10, H362/E362, "&gt;999%"))</f>
        <v>-8.2644628099173556E-2</v>
      </c>
    </row>
    <row r="363" spans="1:10" x14ac:dyDescent="0.2">
      <c r="A363" s="177"/>
      <c r="B363" s="143"/>
      <c r="C363" s="144"/>
      <c r="D363" s="143"/>
      <c r="E363" s="144"/>
      <c r="F363" s="145"/>
      <c r="G363" s="143"/>
      <c r="H363" s="144"/>
      <c r="I363" s="151"/>
      <c r="J363" s="152"/>
    </row>
    <row r="364" spans="1:10" s="139" customFormat="1" x14ac:dyDescent="0.2">
      <c r="A364" s="159" t="s">
        <v>75</v>
      </c>
      <c r="B364" s="65"/>
      <c r="C364" s="66"/>
      <c r="D364" s="65"/>
      <c r="E364" s="66"/>
      <c r="F364" s="67"/>
      <c r="G364" s="65"/>
      <c r="H364" s="66"/>
      <c r="I364" s="20"/>
      <c r="J364" s="21"/>
    </row>
    <row r="365" spans="1:10" x14ac:dyDescent="0.2">
      <c r="A365" s="158" t="s">
        <v>297</v>
      </c>
      <c r="B365" s="65">
        <v>2</v>
      </c>
      <c r="C365" s="66">
        <v>0</v>
      </c>
      <c r="D365" s="65">
        <v>5</v>
      </c>
      <c r="E365" s="66">
        <v>4</v>
      </c>
      <c r="F365" s="67"/>
      <c r="G365" s="65">
        <f t="shared" ref="G365:G372" si="64">B365-C365</f>
        <v>2</v>
      </c>
      <c r="H365" s="66">
        <f t="shared" ref="H365:H372" si="65">D365-E365</f>
        <v>1</v>
      </c>
      <c r="I365" s="20" t="str">
        <f t="shared" ref="I365:I372" si="66">IF(C365=0, "-", IF(G365/C365&lt;10, G365/C365, "&gt;999%"))</f>
        <v>-</v>
      </c>
      <c r="J365" s="21">
        <f t="shared" ref="J365:J372" si="67">IF(E365=0, "-", IF(H365/E365&lt;10, H365/E365, "&gt;999%"))</f>
        <v>0.25</v>
      </c>
    </row>
    <row r="366" spans="1:10" x14ac:dyDescent="0.2">
      <c r="A366" s="158" t="s">
        <v>530</v>
      </c>
      <c r="B366" s="65">
        <v>46</v>
      </c>
      <c r="C366" s="66">
        <v>69</v>
      </c>
      <c r="D366" s="65">
        <v>295</v>
      </c>
      <c r="E366" s="66">
        <v>268</v>
      </c>
      <c r="F366" s="67"/>
      <c r="G366" s="65">
        <f t="shared" si="64"/>
        <v>-23</v>
      </c>
      <c r="H366" s="66">
        <f t="shared" si="65"/>
        <v>27</v>
      </c>
      <c r="I366" s="20">
        <f t="shared" si="66"/>
        <v>-0.33333333333333331</v>
      </c>
      <c r="J366" s="21">
        <f t="shared" si="67"/>
        <v>0.10074626865671642</v>
      </c>
    </row>
    <row r="367" spans="1:10" x14ac:dyDescent="0.2">
      <c r="A367" s="158" t="s">
        <v>473</v>
      </c>
      <c r="B367" s="65">
        <v>0</v>
      </c>
      <c r="C367" s="66">
        <v>3</v>
      </c>
      <c r="D367" s="65">
        <v>4</v>
      </c>
      <c r="E367" s="66">
        <v>5</v>
      </c>
      <c r="F367" s="67"/>
      <c r="G367" s="65">
        <f t="shared" si="64"/>
        <v>-3</v>
      </c>
      <c r="H367" s="66">
        <f t="shared" si="65"/>
        <v>-1</v>
      </c>
      <c r="I367" s="20">
        <f t="shared" si="66"/>
        <v>-1</v>
      </c>
      <c r="J367" s="21">
        <f t="shared" si="67"/>
        <v>-0.2</v>
      </c>
    </row>
    <row r="368" spans="1:10" x14ac:dyDescent="0.2">
      <c r="A368" s="158" t="s">
        <v>298</v>
      </c>
      <c r="B368" s="65">
        <v>2</v>
      </c>
      <c r="C368" s="66">
        <v>5</v>
      </c>
      <c r="D368" s="65">
        <v>17</v>
      </c>
      <c r="E368" s="66">
        <v>19</v>
      </c>
      <c r="F368" s="67"/>
      <c r="G368" s="65">
        <f t="shared" si="64"/>
        <v>-3</v>
      </c>
      <c r="H368" s="66">
        <f t="shared" si="65"/>
        <v>-2</v>
      </c>
      <c r="I368" s="20">
        <f t="shared" si="66"/>
        <v>-0.6</v>
      </c>
      <c r="J368" s="21">
        <f t="shared" si="67"/>
        <v>-0.10526315789473684</v>
      </c>
    </row>
    <row r="369" spans="1:10" x14ac:dyDescent="0.2">
      <c r="A369" s="158" t="s">
        <v>299</v>
      </c>
      <c r="B369" s="65">
        <v>5</v>
      </c>
      <c r="C369" s="66">
        <v>6</v>
      </c>
      <c r="D369" s="65">
        <v>33</v>
      </c>
      <c r="E369" s="66">
        <v>33</v>
      </c>
      <c r="F369" s="67"/>
      <c r="G369" s="65">
        <f t="shared" si="64"/>
        <v>-1</v>
      </c>
      <c r="H369" s="66">
        <f t="shared" si="65"/>
        <v>0</v>
      </c>
      <c r="I369" s="20">
        <f t="shared" si="66"/>
        <v>-0.16666666666666666</v>
      </c>
      <c r="J369" s="21">
        <f t="shared" si="67"/>
        <v>0</v>
      </c>
    </row>
    <row r="370" spans="1:10" x14ac:dyDescent="0.2">
      <c r="A370" s="158" t="s">
        <v>486</v>
      </c>
      <c r="B370" s="65">
        <v>14</v>
      </c>
      <c r="C370" s="66">
        <v>20</v>
      </c>
      <c r="D370" s="65">
        <v>65</v>
      </c>
      <c r="E370" s="66">
        <v>75</v>
      </c>
      <c r="F370" s="67"/>
      <c r="G370" s="65">
        <f t="shared" si="64"/>
        <v>-6</v>
      </c>
      <c r="H370" s="66">
        <f t="shared" si="65"/>
        <v>-10</v>
      </c>
      <c r="I370" s="20">
        <f t="shared" si="66"/>
        <v>-0.3</v>
      </c>
      <c r="J370" s="21">
        <f t="shared" si="67"/>
        <v>-0.13333333333333333</v>
      </c>
    </row>
    <row r="371" spans="1:10" x14ac:dyDescent="0.2">
      <c r="A371" s="158" t="s">
        <v>509</v>
      </c>
      <c r="B371" s="65">
        <v>0</v>
      </c>
      <c r="C371" s="66">
        <v>0</v>
      </c>
      <c r="D371" s="65">
        <v>0</v>
      </c>
      <c r="E371" s="66">
        <v>2</v>
      </c>
      <c r="F371" s="67"/>
      <c r="G371" s="65">
        <f t="shared" si="64"/>
        <v>0</v>
      </c>
      <c r="H371" s="66">
        <f t="shared" si="65"/>
        <v>-2</v>
      </c>
      <c r="I371" s="20" t="str">
        <f t="shared" si="66"/>
        <v>-</v>
      </c>
      <c r="J371" s="21">
        <f t="shared" si="67"/>
        <v>-1</v>
      </c>
    </row>
    <row r="372" spans="1:10" s="160" customFormat="1" x14ac:dyDescent="0.2">
      <c r="A372" s="178" t="s">
        <v>663</v>
      </c>
      <c r="B372" s="71">
        <v>69</v>
      </c>
      <c r="C372" s="72">
        <v>103</v>
      </c>
      <c r="D372" s="71">
        <v>419</v>
      </c>
      <c r="E372" s="72">
        <v>406</v>
      </c>
      <c r="F372" s="73"/>
      <c r="G372" s="71">
        <f t="shared" si="64"/>
        <v>-34</v>
      </c>
      <c r="H372" s="72">
        <f t="shared" si="65"/>
        <v>13</v>
      </c>
      <c r="I372" s="37">
        <f t="shared" si="66"/>
        <v>-0.3300970873786408</v>
      </c>
      <c r="J372" s="38">
        <f t="shared" si="67"/>
        <v>3.2019704433497539E-2</v>
      </c>
    </row>
    <row r="373" spans="1:10" x14ac:dyDescent="0.2">
      <c r="A373" s="177"/>
      <c r="B373" s="143"/>
      <c r="C373" s="144"/>
      <c r="D373" s="143"/>
      <c r="E373" s="144"/>
      <c r="F373" s="145"/>
      <c r="G373" s="143"/>
      <c r="H373" s="144"/>
      <c r="I373" s="151"/>
      <c r="J373" s="152"/>
    </row>
    <row r="374" spans="1:10" s="139" customFormat="1" x14ac:dyDescent="0.2">
      <c r="A374" s="159" t="s">
        <v>76</v>
      </c>
      <c r="B374" s="65"/>
      <c r="C374" s="66"/>
      <c r="D374" s="65"/>
      <c r="E374" s="66"/>
      <c r="F374" s="67"/>
      <c r="G374" s="65"/>
      <c r="H374" s="66"/>
      <c r="I374" s="20"/>
      <c r="J374" s="21"/>
    </row>
    <row r="375" spans="1:10" x14ac:dyDescent="0.2">
      <c r="A375" s="158" t="s">
        <v>387</v>
      </c>
      <c r="B375" s="65">
        <v>259</v>
      </c>
      <c r="C375" s="66">
        <v>277</v>
      </c>
      <c r="D375" s="65">
        <v>1238</v>
      </c>
      <c r="E375" s="66">
        <v>855</v>
      </c>
      <c r="F375" s="67"/>
      <c r="G375" s="65">
        <f>B375-C375</f>
        <v>-18</v>
      </c>
      <c r="H375" s="66">
        <f>D375-E375</f>
        <v>383</v>
      </c>
      <c r="I375" s="20">
        <f>IF(C375=0, "-", IF(G375/C375&lt;10, G375/C375, "&gt;999%"))</f>
        <v>-6.4981949458483748E-2</v>
      </c>
      <c r="J375" s="21">
        <f>IF(E375=0, "-", IF(H375/E375&lt;10, H375/E375, "&gt;999%"))</f>
        <v>0.44795321637426899</v>
      </c>
    </row>
    <row r="376" spans="1:10" x14ac:dyDescent="0.2">
      <c r="A376" s="158" t="s">
        <v>205</v>
      </c>
      <c r="B376" s="65">
        <v>302</v>
      </c>
      <c r="C376" s="66">
        <v>226</v>
      </c>
      <c r="D376" s="65">
        <v>2195</v>
      </c>
      <c r="E376" s="66">
        <v>1667</v>
      </c>
      <c r="F376" s="67"/>
      <c r="G376" s="65">
        <f>B376-C376</f>
        <v>76</v>
      </c>
      <c r="H376" s="66">
        <f>D376-E376</f>
        <v>528</v>
      </c>
      <c r="I376" s="20">
        <f>IF(C376=0, "-", IF(G376/C376&lt;10, G376/C376, "&gt;999%"))</f>
        <v>0.33628318584070799</v>
      </c>
      <c r="J376" s="21">
        <f>IF(E376=0, "-", IF(H376/E376&lt;10, H376/E376, "&gt;999%"))</f>
        <v>0.3167366526694661</v>
      </c>
    </row>
    <row r="377" spans="1:10" x14ac:dyDescent="0.2">
      <c r="A377" s="158" t="s">
        <v>357</v>
      </c>
      <c r="B377" s="65">
        <v>363</v>
      </c>
      <c r="C377" s="66">
        <v>632</v>
      </c>
      <c r="D377" s="65">
        <v>2633</v>
      </c>
      <c r="E377" s="66">
        <v>2291</v>
      </c>
      <c r="F377" s="67"/>
      <c r="G377" s="65">
        <f>B377-C377</f>
        <v>-269</v>
      </c>
      <c r="H377" s="66">
        <f>D377-E377</f>
        <v>342</v>
      </c>
      <c r="I377" s="20">
        <f>IF(C377=0, "-", IF(G377/C377&lt;10, G377/C377, "&gt;999%"))</f>
        <v>-0.42563291139240506</v>
      </c>
      <c r="J377" s="21">
        <f>IF(E377=0, "-", IF(H377/E377&lt;10, H377/E377, "&gt;999%"))</f>
        <v>0.14927979048450457</v>
      </c>
    </row>
    <row r="378" spans="1:10" s="160" customFormat="1" x14ac:dyDescent="0.2">
      <c r="A378" s="178" t="s">
        <v>664</v>
      </c>
      <c r="B378" s="71">
        <v>924</v>
      </c>
      <c r="C378" s="72">
        <v>1135</v>
      </c>
      <c r="D378" s="71">
        <v>6066</v>
      </c>
      <c r="E378" s="72">
        <v>4813</v>
      </c>
      <c r="F378" s="73"/>
      <c r="G378" s="71">
        <f>B378-C378</f>
        <v>-211</v>
      </c>
      <c r="H378" s="72">
        <f>D378-E378</f>
        <v>1253</v>
      </c>
      <c r="I378" s="37">
        <f>IF(C378=0, "-", IF(G378/C378&lt;10, G378/C378, "&gt;999%"))</f>
        <v>-0.18590308370044054</v>
      </c>
      <c r="J378" s="38">
        <f>IF(E378=0, "-", IF(H378/E378&lt;10, H378/E378, "&gt;999%"))</f>
        <v>0.26033658840639934</v>
      </c>
    </row>
    <row r="379" spans="1:10" x14ac:dyDescent="0.2">
      <c r="A379" s="177"/>
      <c r="B379" s="143"/>
      <c r="C379" s="144"/>
      <c r="D379" s="143"/>
      <c r="E379" s="144"/>
      <c r="F379" s="145"/>
      <c r="G379" s="143"/>
      <c r="H379" s="144"/>
      <c r="I379" s="151"/>
      <c r="J379" s="152"/>
    </row>
    <row r="380" spans="1:10" s="139" customFormat="1" x14ac:dyDescent="0.2">
      <c r="A380" s="159" t="s">
        <v>77</v>
      </c>
      <c r="B380" s="65"/>
      <c r="C380" s="66"/>
      <c r="D380" s="65"/>
      <c r="E380" s="66"/>
      <c r="F380" s="67"/>
      <c r="G380" s="65"/>
      <c r="H380" s="66"/>
      <c r="I380" s="20"/>
      <c r="J380" s="21"/>
    </row>
    <row r="381" spans="1:10" x14ac:dyDescent="0.2">
      <c r="A381" s="158" t="s">
        <v>306</v>
      </c>
      <c r="B381" s="65">
        <v>7</v>
      </c>
      <c r="C381" s="66">
        <v>12</v>
      </c>
      <c r="D381" s="65">
        <v>31</v>
      </c>
      <c r="E381" s="66">
        <v>35</v>
      </c>
      <c r="F381" s="67"/>
      <c r="G381" s="65">
        <f>B381-C381</f>
        <v>-5</v>
      </c>
      <c r="H381" s="66">
        <f>D381-E381</f>
        <v>-4</v>
      </c>
      <c r="I381" s="20">
        <f>IF(C381=0, "-", IF(G381/C381&lt;10, G381/C381, "&gt;999%"))</f>
        <v>-0.41666666666666669</v>
      </c>
      <c r="J381" s="21">
        <f>IF(E381=0, "-", IF(H381/E381&lt;10, H381/E381, "&gt;999%"))</f>
        <v>-0.11428571428571428</v>
      </c>
    </row>
    <row r="382" spans="1:10" x14ac:dyDescent="0.2">
      <c r="A382" s="158" t="s">
        <v>237</v>
      </c>
      <c r="B382" s="65">
        <v>7</v>
      </c>
      <c r="C382" s="66">
        <v>16</v>
      </c>
      <c r="D382" s="65">
        <v>37</v>
      </c>
      <c r="E382" s="66">
        <v>70</v>
      </c>
      <c r="F382" s="67"/>
      <c r="G382" s="65">
        <f>B382-C382</f>
        <v>-9</v>
      </c>
      <c r="H382" s="66">
        <f>D382-E382</f>
        <v>-33</v>
      </c>
      <c r="I382" s="20">
        <f>IF(C382=0, "-", IF(G382/C382&lt;10, G382/C382, "&gt;999%"))</f>
        <v>-0.5625</v>
      </c>
      <c r="J382" s="21">
        <f>IF(E382=0, "-", IF(H382/E382&lt;10, H382/E382, "&gt;999%"))</f>
        <v>-0.47142857142857142</v>
      </c>
    </row>
    <row r="383" spans="1:10" x14ac:dyDescent="0.2">
      <c r="A383" s="158" t="s">
        <v>377</v>
      </c>
      <c r="B383" s="65">
        <v>26</v>
      </c>
      <c r="C383" s="66">
        <v>41</v>
      </c>
      <c r="D383" s="65">
        <v>130</v>
      </c>
      <c r="E383" s="66">
        <v>204</v>
      </c>
      <c r="F383" s="67"/>
      <c r="G383" s="65">
        <f>B383-C383</f>
        <v>-15</v>
      </c>
      <c r="H383" s="66">
        <f>D383-E383</f>
        <v>-74</v>
      </c>
      <c r="I383" s="20">
        <f>IF(C383=0, "-", IF(G383/C383&lt;10, G383/C383, "&gt;999%"))</f>
        <v>-0.36585365853658536</v>
      </c>
      <c r="J383" s="21">
        <f>IF(E383=0, "-", IF(H383/E383&lt;10, H383/E383, "&gt;999%"))</f>
        <v>-0.36274509803921567</v>
      </c>
    </row>
    <row r="384" spans="1:10" x14ac:dyDescent="0.2">
      <c r="A384" s="158" t="s">
        <v>213</v>
      </c>
      <c r="B384" s="65">
        <v>52</v>
      </c>
      <c r="C384" s="66">
        <v>83</v>
      </c>
      <c r="D384" s="65">
        <v>189</v>
      </c>
      <c r="E384" s="66">
        <v>249</v>
      </c>
      <c r="F384" s="67"/>
      <c r="G384" s="65">
        <f>B384-C384</f>
        <v>-31</v>
      </c>
      <c r="H384" s="66">
        <f>D384-E384</f>
        <v>-60</v>
      </c>
      <c r="I384" s="20">
        <f>IF(C384=0, "-", IF(G384/C384&lt;10, G384/C384, "&gt;999%"))</f>
        <v>-0.37349397590361444</v>
      </c>
      <c r="J384" s="21">
        <f>IF(E384=0, "-", IF(H384/E384&lt;10, H384/E384, "&gt;999%"))</f>
        <v>-0.24096385542168675</v>
      </c>
    </row>
    <row r="385" spans="1:10" s="160" customFormat="1" x14ac:dyDescent="0.2">
      <c r="A385" s="178" t="s">
        <v>665</v>
      </c>
      <c r="B385" s="71">
        <v>92</v>
      </c>
      <c r="C385" s="72">
        <v>152</v>
      </c>
      <c r="D385" s="71">
        <v>387</v>
      </c>
      <c r="E385" s="72">
        <v>558</v>
      </c>
      <c r="F385" s="73"/>
      <c r="G385" s="71">
        <f>B385-C385</f>
        <v>-60</v>
      </c>
      <c r="H385" s="72">
        <f>D385-E385</f>
        <v>-171</v>
      </c>
      <c r="I385" s="37">
        <f>IF(C385=0, "-", IF(G385/C385&lt;10, G385/C385, "&gt;999%"))</f>
        <v>-0.39473684210526316</v>
      </c>
      <c r="J385" s="38">
        <f>IF(E385=0, "-", IF(H385/E385&lt;10, H385/E385, "&gt;999%"))</f>
        <v>-0.30645161290322581</v>
      </c>
    </row>
    <row r="386" spans="1:10" x14ac:dyDescent="0.2">
      <c r="A386" s="177"/>
      <c r="B386" s="143"/>
      <c r="C386" s="144"/>
      <c r="D386" s="143"/>
      <c r="E386" s="144"/>
      <c r="F386" s="145"/>
      <c r="G386" s="143"/>
      <c r="H386" s="144"/>
      <c r="I386" s="151"/>
      <c r="J386" s="152"/>
    </row>
    <row r="387" spans="1:10" s="139" customFormat="1" x14ac:dyDescent="0.2">
      <c r="A387" s="159" t="s">
        <v>78</v>
      </c>
      <c r="B387" s="65"/>
      <c r="C387" s="66"/>
      <c r="D387" s="65"/>
      <c r="E387" s="66"/>
      <c r="F387" s="67"/>
      <c r="G387" s="65"/>
      <c r="H387" s="66"/>
      <c r="I387" s="20"/>
      <c r="J387" s="21"/>
    </row>
    <row r="388" spans="1:10" x14ac:dyDescent="0.2">
      <c r="A388" s="158" t="s">
        <v>358</v>
      </c>
      <c r="B388" s="65">
        <v>353</v>
      </c>
      <c r="C388" s="66">
        <v>95</v>
      </c>
      <c r="D388" s="65">
        <v>1342</v>
      </c>
      <c r="E388" s="66">
        <v>1619</v>
      </c>
      <c r="F388" s="67"/>
      <c r="G388" s="65">
        <f t="shared" ref="G388:G397" si="68">B388-C388</f>
        <v>258</v>
      </c>
      <c r="H388" s="66">
        <f t="shared" ref="H388:H397" si="69">D388-E388</f>
        <v>-277</v>
      </c>
      <c r="I388" s="20">
        <f t="shared" ref="I388:I397" si="70">IF(C388=0, "-", IF(G388/C388&lt;10, G388/C388, "&gt;999%"))</f>
        <v>2.7157894736842105</v>
      </c>
      <c r="J388" s="21">
        <f t="shared" ref="J388:J397" si="71">IF(E388=0, "-", IF(H388/E388&lt;10, H388/E388, "&gt;999%"))</f>
        <v>-0.17109326744904263</v>
      </c>
    </row>
    <row r="389" spans="1:10" x14ac:dyDescent="0.2">
      <c r="A389" s="158" t="s">
        <v>359</v>
      </c>
      <c r="B389" s="65">
        <v>84</v>
      </c>
      <c r="C389" s="66">
        <v>53</v>
      </c>
      <c r="D389" s="65">
        <v>758</v>
      </c>
      <c r="E389" s="66">
        <v>814</v>
      </c>
      <c r="F389" s="67"/>
      <c r="G389" s="65">
        <f t="shared" si="68"/>
        <v>31</v>
      </c>
      <c r="H389" s="66">
        <f t="shared" si="69"/>
        <v>-56</v>
      </c>
      <c r="I389" s="20">
        <f t="shared" si="70"/>
        <v>0.58490566037735847</v>
      </c>
      <c r="J389" s="21">
        <f t="shared" si="71"/>
        <v>-6.8796068796068796E-2</v>
      </c>
    </row>
    <row r="390" spans="1:10" x14ac:dyDescent="0.2">
      <c r="A390" s="158" t="s">
        <v>487</v>
      </c>
      <c r="B390" s="65">
        <v>10</v>
      </c>
      <c r="C390" s="66">
        <v>39</v>
      </c>
      <c r="D390" s="65">
        <v>205</v>
      </c>
      <c r="E390" s="66">
        <v>151</v>
      </c>
      <c r="F390" s="67"/>
      <c r="G390" s="65">
        <f t="shared" si="68"/>
        <v>-29</v>
      </c>
      <c r="H390" s="66">
        <f t="shared" si="69"/>
        <v>54</v>
      </c>
      <c r="I390" s="20">
        <f t="shared" si="70"/>
        <v>-0.74358974358974361</v>
      </c>
      <c r="J390" s="21">
        <f t="shared" si="71"/>
        <v>0.35761589403973509</v>
      </c>
    </row>
    <row r="391" spans="1:10" x14ac:dyDescent="0.2">
      <c r="A391" s="158" t="s">
        <v>199</v>
      </c>
      <c r="B391" s="65">
        <v>33</v>
      </c>
      <c r="C391" s="66">
        <v>22</v>
      </c>
      <c r="D391" s="65">
        <v>193</v>
      </c>
      <c r="E391" s="66">
        <v>146</v>
      </c>
      <c r="F391" s="67"/>
      <c r="G391" s="65">
        <f t="shared" si="68"/>
        <v>11</v>
      </c>
      <c r="H391" s="66">
        <f t="shared" si="69"/>
        <v>47</v>
      </c>
      <c r="I391" s="20">
        <f t="shared" si="70"/>
        <v>0.5</v>
      </c>
      <c r="J391" s="21">
        <f t="shared" si="71"/>
        <v>0.32191780821917809</v>
      </c>
    </row>
    <row r="392" spans="1:10" x14ac:dyDescent="0.2">
      <c r="A392" s="158" t="s">
        <v>388</v>
      </c>
      <c r="B392" s="65">
        <v>339</v>
      </c>
      <c r="C392" s="66">
        <v>186</v>
      </c>
      <c r="D392" s="65">
        <v>2109</v>
      </c>
      <c r="E392" s="66">
        <v>1575</v>
      </c>
      <c r="F392" s="67"/>
      <c r="G392" s="65">
        <f t="shared" si="68"/>
        <v>153</v>
      </c>
      <c r="H392" s="66">
        <f t="shared" si="69"/>
        <v>534</v>
      </c>
      <c r="I392" s="20">
        <f t="shared" si="70"/>
        <v>0.82258064516129037</v>
      </c>
      <c r="J392" s="21">
        <f t="shared" si="71"/>
        <v>0.33904761904761904</v>
      </c>
    </row>
    <row r="393" spans="1:10" x14ac:dyDescent="0.2">
      <c r="A393" s="158" t="s">
        <v>426</v>
      </c>
      <c r="B393" s="65">
        <v>0</v>
      </c>
      <c r="C393" s="66">
        <v>132</v>
      </c>
      <c r="D393" s="65">
        <v>2</v>
      </c>
      <c r="E393" s="66">
        <v>466</v>
      </c>
      <c r="F393" s="67"/>
      <c r="G393" s="65">
        <f t="shared" si="68"/>
        <v>-132</v>
      </c>
      <c r="H393" s="66">
        <f t="shared" si="69"/>
        <v>-464</v>
      </c>
      <c r="I393" s="20">
        <f t="shared" si="70"/>
        <v>-1</v>
      </c>
      <c r="J393" s="21">
        <f t="shared" si="71"/>
        <v>-0.99570815450643779</v>
      </c>
    </row>
    <row r="394" spans="1:10" x14ac:dyDescent="0.2">
      <c r="A394" s="158" t="s">
        <v>427</v>
      </c>
      <c r="B394" s="65">
        <v>204</v>
      </c>
      <c r="C394" s="66">
        <v>180</v>
      </c>
      <c r="D394" s="65">
        <v>1419</v>
      </c>
      <c r="E394" s="66">
        <v>990</v>
      </c>
      <c r="F394" s="67"/>
      <c r="G394" s="65">
        <f t="shared" si="68"/>
        <v>24</v>
      </c>
      <c r="H394" s="66">
        <f t="shared" si="69"/>
        <v>429</v>
      </c>
      <c r="I394" s="20">
        <f t="shared" si="70"/>
        <v>0.13333333333333333</v>
      </c>
      <c r="J394" s="21">
        <f t="shared" si="71"/>
        <v>0.43333333333333335</v>
      </c>
    </row>
    <row r="395" spans="1:10" x14ac:dyDescent="0.2">
      <c r="A395" s="158" t="s">
        <v>497</v>
      </c>
      <c r="B395" s="65">
        <v>112</v>
      </c>
      <c r="C395" s="66">
        <v>72</v>
      </c>
      <c r="D395" s="65">
        <v>426</v>
      </c>
      <c r="E395" s="66">
        <v>318</v>
      </c>
      <c r="F395" s="67"/>
      <c r="G395" s="65">
        <f t="shared" si="68"/>
        <v>40</v>
      </c>
      <c r="H395" s="66">
        <f t="shared" si="69"/>
        <v>108</v>
      </c>
      <c r="I395" s="20">
        <f t="shared" si="70"/>
        <v>0.55555555555555558</v>
      </c>
      <c r="J395" s="21">
        <f t="shared" si="71"/>
        <v>0.33962264150943394</v>
      </c>
    </row>
    <row r="396" spans="1:10" x14ac:dyDescent="0.2">
      <c r="A396" s="158" t="s">
        <v>510</v>
      </c>
      <c r="B396" s="65">
        <v>389</v>
      </c>
      <c r="C396" s="66">
        <v>450</v>
      </c>
      <c r="D396" s="65">
        <v>3827</v>
      </c>
      <c r="E396" s="66">
        <v>2950</v>
      </c>
      <c r="F396" s="67"/>
      <c r="G396" s="65">
        <f t="shared" si="68"/>
        <v>-61</v>
      </c>
      <c r="H396" s="66">
        <f t="shared" si="69"/>
        <v>877</v>
      </c>
      <c r="I396" s="20">
        <f t="shared" si="70"/>
        <v>-0.13555555555555557</v>
      </c>
      <c r="J396" s="21">
        <f t="shared" si="71"/>
        <v>0.29728813559322032</v>
      </c>
    </row>
    <row r="397" spans="1:10" s="160" customFormat="1" x14ac:dyDescent="0.2">
      <c r="A397" s="178" t="s">
        <v>666</v>
      </c>
      <c r="B397" s="71">
        <v>1524</v>
      </c>
      <c r="C397" s="72">
        <v>1229</v>
      </c>
      <c r="D397" s="71">
        <v>10281</v>
      </c>
      <c r="E397" s="72">
        <v>9029</v>
      </c>
      <c r="F397" s="73"/>
      <c r="G397" s="71">
        <f t="shared" si="68"/>
        <v>295</v>
      </c>
      <c r="H397" s="72">
        <f t="shared" si="69"/>
        <v>1252</v>
      </c>
      <c r="I397" s="37">
        <f t="shared" si="70"/>
        <v>0.24003254678600489</v>
      </c>
      <c r="J397" s="38">
        <f t="shared" si="71"/>
        <v>0.13866430390962453</v>
      </c>
    </row>
    <row r="398" spans="1:10" x14ac:dyDescent="0.2">
      <c r="A398" s="177"/>
      <c r="B398" s="143"/>
      <c r="C398" s="144"/>
      <c r="D398" s="143"/>
      <c r="E398" s="144"/>
      <c r="F398" s="145"/>
      <c r="G398" s="143"/>
      <c r="H398" s="144"/>
      <c r="I398" s="151"/>
      <c r="J398" s="152"/>
    </row>
    <row r="399" spans="1:10" s="139" customFormat="1" x14ac:dyDescent="0.2">
      <c r="A399" s="159" t="s">
        <v>79</v>
      </c>
      <c r="B399" s="65"/>
      <c r="C399" s="66"/>
      <c r="D399" s="65"/>
      <c r="E399" s="66"/>
      <c r="F399" s="67"/>
      <c r="G399" s="65"/>
      <c r="H399" s="66"/>
      <c r="I399" s="20"/>
      <c r="J399" s="21"/>
    </row>
    <row r="400" spans="1:10" x14ac:dyDescent="0.2">
      <c r="A400" s="158" t="s">
        <v>307</v>
      </c>
      <c r="B400" s="65">
        <v>0</v>
      </c>
      <c r="C400" s="66">
        <v>2</v>
      </c>
      <c r="D400" s="65">
        <v>2</v>
      </c>
      <c r="E400" s="66">
        <v>14</v>
      </c>
      <c r="F400" s="67"/>
      <c r="G400" s="65">
        <f t="shared" ref="G400:G410" si="72">B400-C400</f>
        <v>-2</v>
      </c>
      <c r="H400" s="66">
        <f t="shared" ref="H400:H410" si="73">D400-E400</f>
        <v>-12</v>
      </c>
      <c r="I400" s="20">
        <f t="shared" ref="I400:I410" si="74">IF(C400=0, "-", IF(G400/C400&lt;10, G400/C400, "&gt;999%"))</f>
        <v>-1</v>
      </c>
      <c r="J400" s="21">
        <f t="shared" ref="J400:J410" si="75">IF(E400=0, "-", IF(H400/E400&lt;10, H400/E400, "&gt;999%"))</f>
        <v>-0.8571428571428571</v>
      </c>
    </row>
    <row r="401" spans="1:10" x14ac:dyDescent="0.2">
      <c r="A401" s="158" t="s">
        <v>334</v>
      </c>
      <c r="B401" s="65">
        <v>0</v>
      </c>
      <c r="C401" s="66">
        <v>0</v>
      </c>
      <c r="D401" s="65">
        <v>0</v>
      </c>
      <c r="E401" s="66">
        <v>2</v>
      </c>
      <c r="F401" s="67"/>
      <c r="G401" s="65">
        <f t="shared" si="72"/>
        <v>0</v>
      </c>
      <c r="H401" s="66">
        <f t="shared" si="73"/>
        <v>-2</v>
      </c>
      <c r="I401" s="20" t="str">
        <f t="shared" si="74"/>
        <v>-</v>
      </c>
      <c r="J401" s="21">
        <f t="shared" si="75"/>
        <v>-1</v>
      </c>
    </row>
    <row r="402" spans="1:10" x14ac:dyDescent="0.2">
      <c r="A402" s="158" t="s">
        <v>341</v>
      </c>
      <c r="B402" s="65">
        <v>23</v>
      </c>
      <c r="C402" s="66">
        <v>56</v>
      </c>
      <c r="D402" s="65">
        <v>126</v>
      </c>
      <c r="E402" s="66">
        <v>210</v>
      </c>
      <c r="F402" s="67"/>
      <c r="G402" s="65">
        <f t="shared" si="72"/>
        <v>-33</v>
      </c>
      <c r="H402" s="66">
        <f t="shared" si="73"/>
        <v>-84</v>
      </c>
      <c r="I402" s="20">
        <f t="shared" si="74"/>
        <v>-0.5892857142857143</v>
      </c>
      <c r="J402" s="21">
        <f t="shared" si="75"/>
        <v>-0.4</v>
      </c>
    </row>
    <row r="403" spans="1:10" x14ac:dyDescent="0.2">
      <c r="A403" s="158" t="s">
        <v>238</v>
      </c>
      <c r="B403" s="65">
        <v>3</v>
      </c>
      <c r="C403" s="66">
        <v>3</v>
      </c>
      <c r="D403" s="65">
        <v>39</v>
      </c>
      <c r="E403" s="66">
        <v>24</v>
      </c>
      <c r="F403" s="67"/>
      <c r="G403" s="65">
        <f t="shared" si="72"/>
        <v>0</v>
      </c>
      <c r="H403" s="66">
        <f t="shared" si="73"/>
        <v>15</v>
      </c>
      <c r="I403" s="20">
        <f t="shared" si="74"/>
        <v>0</v>
      </c>
      <c r="J403" s="21">
        <f t="shared" si="75"/>
        <v>0.625</v>
      </c>
    </row>
    <row r="404" spans="1:10" x14ac:dyDescent="0.2">
      <c r="A404" s="158" t="s">
        <v>498</v>
      </c>
      <c r="B404" s="65">
        <v>58</v>
      </c>
      <c r="C404" s="66">
        <v>61</v>
      </c>
      <c r="D404" s="65">
        <v>268</v>
      </c>
      <c r="E404" s="66">
        <v>210</v>
      </c>
      <c r="F404" s="67"/>
      <c r="G404" s="65">
        <f t="shared" si="72"/>
        <v>-3</v>
      </c>
      <c r="H404" s="66">
        <f t="shared" si="73"/>
        <v>58</v>
      </c>
      <c r="I404" s="20">
        <f t="shared" si="74"/>
        <v>-4.9180327868852458E-2</v>
      </c>
      <c r="J404" s="21">
        <f t="shared" si="75"/>
        <v>0.27619047619047621</v>
      </c>
    </row>
    <row r="405" spans="1:10" x14ac:dyDescent="0.2">
      <c r="A405" s="158" t="s">
        <v>511</v>
      </c>
      <c r="B405" s="65">
        <v>188</v>
      </c>
      <c r="C405" s="66">
        <v>412</v>
      </c>
      <c r="D405" s="65">
        <v>1510</v>
      </c>
      <c r="E405" s="66">
        <v>1741</v>
      </c>
      <c r="F405" s="67"/>
      <c r="G405" s="65">
        <f t="shared" si="72"/>
        <v>-224</v>
      </c>
      <c r="H405" s="66">
        <f t="shared" si="73"/>
        <v>-231</v>
      </c>
      <c r="I405" s="20">
        <f t="shared" si="74"/>
        <v>-0.5436893203883495</v>
      </c>
      <c r="J405" s="21">
        <f t="shared" si="75"/>
        <v>-0.13268236645605974</v>
      </c>
    </row>
    <row r="406" spans="1:10" x14ac:dyDescent="0.2">
      <c r="A406" s="158" t="s">
        <v>428</v>
      </c>
      <c r="B406" s="65">
        <v>0</v>
      </c>
      <c r="C406" s="66">
        <v>0</v>
      </c>
      <c r="D406" s="65">
        <v>0</v>
      </c>
      <c r="E406" s="66">
        <v>10</v>
      </c>
      <c r="F406" s="67"/>
      <c r="G406" s="65">
        <f t="shared" si="72"/>
        <v>0</v>
      </c>
      <c r="H406" s="66">
        <f t="shared" si="73"/>
        <v>-10</v>
      </c>
      <c r="I406" s="20" t="str">
        <f t="shared" si="74"/>
        <v>-</v>
      </c>
      <c r="J406" s="21">
        <f t="shared" si="75"/>
        <v>-1</v>
      </c>
    </row>
    <row r="407" spans="1:10" x14ac:dyDescent="0.2">
      <c r="A407" s="158" t="s">
        <v>457</v>
      </c>
      <c r="B407" s="65">
        <v>138</v>
      </c>
      <c r="C407" s="66">
        <v>60</v>
      </c>
      <c r="D407" s="65">
        <v>825</v>
      </c>
      <c r="E407" s="66">
        <v>399</v>
      </c>
      <c r="F407" s="67"/>
      <c r="G407" s="65">
        <f t="shared" si="72"/>
        <v>78</v>
      </c>
      <c r="H407" s="66">
        <f t="shared" si="73"/>
        <v>426</v>
      </c>
      <c r="I407" s="20">
        <f t="shared" si="74"/>
        <v>1.3</v>
      </c>
      <c r="J407" s="21">
        <f t="shared" si="75"/>
        <v>1.0676691729323309</v>
      </c>
    </row>
    <row r="408" spans="1:10" x14ac:dyDescent="0.2">
      <c r="A408" s="158" t="s">
        <v>360</v>
      </c>
      <c r="B408" s="65">
        <v>0</v>
      </c>
      <c r="C408" s="66">
        <v>141</v>
      </c>
      <c r="D408" s="65">
        <v>2</v>
      </c>
      <c r="E408" s="66">
        <v>958</v>
      </c>
      <c r="F408" s="67"/>
      <c r="G408" s="65">
        <f t="shared" si="72"/>
        <v>-141</v>
      </c>
      <c r="H408" s="66">
        <f t="shared" si="73"/>
        <v>-956</v>
      </c>
      <c r="I408" s="20">
        <f t="shared" si="74"/>
        <v>-1</v>
      </c>
      <c r="J408" s="21">
        <f t="shared" si="75"/>
        <v>-0.9979123173277662</v>
      </c>
    </row>
    <row r="409" spans="1:10" x14ac:dyDescent="0.2">
      <c r="A409" s="158" t="s">
        <v>389</v>
      </c>
      <c r="B409" s="65">
        <v>67</v>
      </c>
      <c r="C409" s="66">
        <v>184</v>
      </c>
      <c r="D409" s="65">
        <v>636</v>
      </c>
      <c r="E409" s="66">
        <v>1317</v>
      </c>
      <c r="F409" s="67"/>
      <c r="G409" s="65">
        <f t="shared" si="72"/>
        <v>-117</v>
      </c>
      <c r="H409" s="66">
        <f t="shared" si="73"/>
        <v>-681</v>
      </c>
      <c r="I409" s="20">
        <f t="shared" si="74"/>
        <v>-0.63586956521739135</v>
      </c>
      <c r="J409" s="21">
        <f t="shared" si="75"/>
        <v>-0.51708428246013671</v>
      </c>
    </row>
    <row r="410" spans="1:10" s="160" customFormat="1" x14ac:dyDescent="0.2">
      <c r="A410" s="178" t="s">
        <v>667</v>
      </c>
      <c r="B410" s="71">
        <v>477</v>
      </c>
      <c r="C410" s="72">
        <v>919</v>
      </c>
      <c r="D410" s="71">
        <v>3408</v>
      </c>
      <c r="E410" s="72">
        <v>4885</v>
      </c>
      <c r="F410" s="73"/>
      <c r="G410" s="71">
        <f t="shared" si="72"/>
        <v>-442</v>
      </c>
      <c r="H410" s="72">
        <f t="shared" si="73"/>
        <v>-1477</v>
      </c>
      <c r="I410" s="37">
        <f t="shared" si="74"/>
        <v>-0.4809575625680087</v>
      </c>
      <c r="J410" s="38">
        <f t="shared" si="75"/>
        <v>-0.3023541453428864</v>
      </c>
    </row>
    <row r="411" spans="1:10" x14ac:dyDescent="0.2">
      <c r="A411" s="177"/>
      <c r="B411" s="143"/>
      <c r="C411" s="144"/>
      <c r="D411" s="143"/>
      <c r="E411" s="144"/>
      <c r="F411" s="145"/>
      <c r="G411" s="143"/>
      <c r="H411" s="144"/>
      <c r="I411" s="151"/>
      <c r="J411" s="152"/>
    </row>
    <row r="412" spans="1:10" s="139" customFormat="1" x14ac:dyDescent="0.2">
      <c r="A412" s="159" t="s">
        <v>80</v>
      </c>
      <c r="B412" s="65"/>
      <c r="C412" s="66"/>
      <c r="D412" s="65"/>
      <c r="E412" s="66"/>
      <c r="F412" s="67"/>
      <c r="G412" s="65"/>
      <c r="H412" s="66"/>
      <c r="I412" s="20"/>
      <c r="J412" s="21"/>
    </row>
    <row r="413" spans="1:10" x14ac:dyDescent="0.2">
      <c r="A413" s="158" t="s">
        <v>361</v>
      </c>
      <c r="B413" s="65">
        <v>6</v>
      </c>
      <c r="C413" s="66">
        <v>4</v>
      </c>
      <c r="D413" s="65">
        <v>35</v>
      </c>
      <c r="E413" s="66">
        <v>34</v>
      </c>
      <c r="F413" s="67"/>
      <c r="G413" s="65">
        <f t="shared" ref="G413:G421" si="76">B413-C413</f>
        <v>2</v>
      </c>
      <c r="H413" s="66">
        <f t="shared" ref="H413:H421" si="77">D413-E413</f>
        <v>1</v>
      </c>
      <c r="I413" s="20">
        <f t="shared" ref="I413:I421" si="78">IF(C413=0, "-", IF(G413/C413&lt;10, G413/C413, "&gt;999%"))</f>
        <v>0.5</v>
      </c>
      <c r="J413" s="21">
        <f t="shared" ref="J413:J421" si="79">IF(E413=0, "-", IF(H413/E413&lt;10, H413/E413, "&gt;999%"))</f>
        <v>2.9411764705882353E-2</v>
      </c>
    </row>
    <row r="414" spans="1:10" x14ac:dyDescent="0.2">
      <c r="A414" s="158" t="s">
        <v>390</v>
      </c>
      <c r="B414" s="65">
        <v>9</v>
      </c>
      <c r="C414" s="66">
        <v>17</v>
      </c>
      <c r="D414" s="65">
        <v>61</v>
      </c>
      <c r="E414" s="66">
        <v>59</v>
      </c>
      <c r="F414" s="67"/>
      <c r="G414" s="65">
        <f t="shared" si="76"/>
        <v>-8</v>
      </c>
      <c r="H414" s="66">
        <f t="shared" si="77"/>
        <v>2</v>
      </c>
      <c r="I414" s="20">
        <f t="shared" si="78"/>
        <v>-0.47058823529411764</v>
      </c>
      <c r="J414" s="21">
        <f t="shared" si="79"/>
        <v>3.3898305084745763E-2</v>
      </c>
    </row>
    <row r="415" spans="1:10" x14ac:dyDescent="0.2">
      <c r="A415" s="158" t="s">
        <v>221</v>
      </c>
      <c r="B415" s="65">
        <v>0</v>
      </c>
      <c r="C415" s="66">
        <v>0</v>
      </c>
      <c r="D415" s="65">
        <v>0</v>
      </c>
      <c r="E415" s="66">
        <v>2</v>
      </c>
      <c r="F415" s="67"/>
      <c r="G415" s="65">
        <f t="shared" si="76"/>
        <v>0</v>
      </c>
      <c r="H415" s="66">
        <f t="shared" si="77"/>
        <v>-2</v>
      </c>
      <c r="I415" s="20" t="str">
        <f t="shared" si="78"/>
        <v>-</v>
      </c>
      <c r="J415" s="21">
        <f t="shared" si="79"/>
        <v>-1</v>
      </c>
    </row>
    <row r="416" spans="1:10" x14ac:dyDescent="0.2">
      <c r="A416" s="158" t="s">
        <v>391</v>
      </c>
      <c r="B416" s="65">
        <v>4</v>
      </c>
      <c r="C416" s="66">
        <v>2</v>
      </c>
      <c r="D416" s="65">
        <v>7</v>
      </c>
      <c r="E416" s="66">
        <v>8</v>
      </c>
      <c r="F416" s="67"/>
      <c r="G416" s="65">
        <f t="shared" si="76"/>
        <v>2</v>
      </c>
      <c r="H416" s="66">
        <f t="shared" si="77"/>
        <v>-1</v>
      </c>
      <c r="I416" s="20">
        <f t="shared" si="78"/>
        <v>1</v>
      </c>
      <c r="J416" s="21">
        <f t="shared" si="79"/>
        <v>-0.125</v>
      </c>
    </row>
    <row r="417" spans="1:10" x14ac:dyDescent="0.2">
      <c r="A417" s="158" t="s">
        <v>242</v>
      </c>
      <c r="B417" s="65">
        <v>1</v>
      </c>
      <c r="C417" s="66">
        <v>0</v>
      </c>
      <c r="D417" s="65">
        <v>5</v>
      </c>
      <c r="E417" s="66">
        <v>3</v>
      </c>
      <c r="F417" s="67"/>
      <c r="G417" s="65">
        <f t="shared" si="76"/>
        <v>1</v>
      </c>
      <c r="H417" s="66">
        <f t="shared" si="77"/>
        <v>2</v>
      </c>
      <c r="I417" s="20" t="str">
        <f t="shared" si="78"/>
        <v>-</v>
      </c>
      <c r="J417" s="21">
        <f t="shared" si="79"/>
        <v>0.66666666666666663</v>
      </c>
    </row>
    <row r="418" spans="1:10" x14ac:dyDescent="0.2">
      <c r="A418" s="158" t="s">
        <v>531</v>
      </c>
      <c r="B418" s="65">
        <v>0</v>
      </c>
      <c r="C418" s="66">
        <v>0</v>
      </c>
      <c r="D418" s="65">
        <v>0</v>
      </c>
      <c r="E418" s="66">
        <v>1</v>
      </c>
      <c r="F418" s="67"/>
      <c r="G418" s="65">
        <f t="shared" si="76"/>
        <v>0</v>
      </c>
      <c r="H418" s="66">
        <f t="shared" si="77"/>
        <v>-1</v>
      </c>
      <c r="I418" s="20" t="str">
        <f t="shared" si="78"/>
        <v>-</v>
      </c>
      <c r="J418" s="21">
        <f t="shared" si="79"/>
        <v>-1</v>
      </c>
    </row>
    <row r="419" spans="1:10" x14ac:dyDescent="0.2">
      <c r="A419" s="158" t="s">
        <v>488</v>
      </c>
      <c r="B419" s="65">
        <v>5</v>
      </c>
      <c r="C419" s="66">
        <v>5</v>
      </c>
      <c r="D419" s="65">
        <v>19</v>
      </c>
      <c r="E419" s="66">
        <v>20</v>
      </c>
      <c r="F419" s="67"/>
      <c r="G419" s="65">
        <f t="shared" si="76"/>
        <v>0</v>
      </c>
      <c r="H419" s="66">
        <f t="shared" si="77"/>
        <v>-1</v>
      </c>
      <c r="I419" s="20">
        <f t="shared" si="78"/>
        <v>0</v>
      </c>
      <c r="J419" s="21">
        <f t="shared" si="79"/>
        <v>-0.05</v>
      </c>
    </row>
    <row r="420" spans="1:10" x14ac:dyDescent="0.2">
      <c r="A420" s="158" t="s">
        <v>478</v>
      </c>
      <c r="B420" s="65">
        <v>6</v>
      </c>
      <c r="C420" s="66">
        <v>8</v>
      </c>
      <c r="D420" s="65">
        <v>17</v>
      </c>
      <c r="E420" s="66">
        <v>28</v>
      </c>
      <c r="F420" s="67"/>
      <c r="G420" s="65">
        <f t="shared" si="76"/>
        <v>-2</v>
      </c>
      <c r="H420" s="66">
        <f t="shared" si="77"/>
        <v>-11</v>
      </c>
      <c r="I420" s="20">
        <f t="shared" si="78"/>
        <v>-0.25</v>
      </c>
      <c r="J420" s="21">
        <f t="shared" si="79"/>
        <v>-0.39285714285714285</v>
      </c>
    </row>
    <row r="421" spans="1:10" s="160" customFormat="1" x14ac:dyDescent="0.2">
      <c r="A421" s="178" t="s">
        <v>668</v>
      </c>
      <c r="B421" s="71">
        <v>31</v>
      </c>
      <c r="C421" s="72">
        <v>36</v>
      </c>
      <c r="D421" s="71">
        <v>144</v>
      </c>
      <c r="E421" s="72">
        <v>155</v>
      </c>
      <c r="F421" s="73"/>
      <c r="G421" s="71">
        <f t="shared" si="76"/>
        <v>-5</v>
      </c>
      <c r="H421" s="72">
        <f t="shared" si="77"/>
        <v>-11</v>
      </c>
      <c r="I421" s="37">
        <f t="shared" si="78"/>
        <v>-0.1388888888888889</v>
      </c>
      <c r="J421" s="38">
        <f t="shared" si="79"/>
        <v>-7.0967741935483872E-2</v>
      </c>
    </row>
    <row r="422" spans="1:10" x14ac:dyDescent="0.2">
      <c r="A422" s="177"/>
      <c r="B422" s="143"/>
      <c r="C422" s="144"/>
      <c r="D422" s="143"/>
      <c r="E422" s="144"/>
      <c r="F422" s="145"/>
      <c r="G422" s="143"/>
      <c r="H422" s="144"/>
      <c r="I422" s="151"/>
      <c r="J422" s="152"/>
    </row>
    <row r="423" spans="1:10" s="139" customFormat="1" x14ac:dyDescent="0.2">
      <c r="A423" s="159" t="s">
        <v>81</v>
      </c>
      <c r="B423" s="65"/>
      <c r="C423" s="66"/>
      <c r="D423" s="65"/>
      <c r="E423" s="66"/>
      <c r="F423" s="67"/>
      <c r="G423" s="65"/>
      <c r="H423" s="66"/>
      <c r="I423" s="20"/>
      <c r="J423" s="21"/>
    </row>
    <row r="424" spans="1:10" x14ac:dyDescent="0.2">
      <c r="A424" s="158" t="s">
        <v>260</v>
      </c>
      <c r="B424" s="65">
        <v>41</v>
      </c>
      <c r="C424" s="66">
        <v>0</v>
      </c>
      <c r="D424" s="65">
        <v>88</v>
      </c>
      <c r="E424" s="66">
        <v>0</v>
      </c>
      <c r="F424" s="67"/>
      <c r="G424" s="65">
        <f>B424-C424</f>
        <v>41</v>
      </c>
      <c r="H424" s="66">
        <f>D424-E424</f>
        <v>88</v>
      </c>
      <c r="I424" s="20" t="str">
        <f>IF(C424=0, "-", IF(G424/C424&lt;10, G424/C424, "&gt;999%"))</f>
        <v>-</v>
      </c>
      <c r="J424" s="21" t="str">
        <f>IF(E424=0, "-", IF(H424/E424&lt;10, H424/E424, "&gt;999%"))</f>
        <v>-</v>
      </c>
    </row>
    <row r="425" spans="1:10" s="160" customFormat="1" x14ac:dyDescent="0.2">
      <c r="A425" s="178" t="s">
        <v>669</v>
      </c>
      <c r="B425" s="71">
        <v>41</v>
      </c>
      <c r="C425" s="72">
        <v>0</v>
      </c>
      <c r="D425" s="71">
        <v>88</v>
      </c>
      <c r="E425" s="72">
        <v>0</v>
      </c>
      <c r="F425" s="73"/>
      <c r="G425" s="71">
        <f>B425-C425</f>
        <v>41</v>
      </c>
      <c r="H425" s="72">
        <f>D425-E425</f>
        <v>88</v>
      </c>
      <c r="I425" s="37" t="str">
        <f>IF(C425=0, "-", IF(G425/C425&lt;10, G425/C425, "&gt;999%"))</f>
        <v>-</v>
      </c>
      <c r="J425" s="38" t="str">
        <f>IF(E425=0, "-", IF(H425/E425&lt;10, H425/E425, "&gt;999%"))</f>
        <v>-</v>
      </c>
    </row>
    <row r="426" spans="1:10" x14ac:dyDescent="0.2">
      <c r="A426" s="177"/>
      <c r="B426" s="143"/>
      <c r="C426" s="144"/>
      <c r="D426" s="143"/>
      <c r="E426" s="144"/>
      <c r="F426" s="145"/>
      <c r="G426" s="143"/>
      <c r="H426" s="144"/>
      <c r="I426" s="151"/>
      <c r="J426" s="152"/>
    </row>
    <row r="427" spans="1:10" s="139" customFormat="1" x14ac:dyDescent="0.2">
      <c r="A427" s="159" t="s">
        <v>82</v>
      </c>
      <c r="B427" s="65"/>
      <c r="C427" s="66"/>
      <c r="D427" s="65"/>
      <c r="E427" s="66"/>
      <c r="F427" s="67"/>
      <c r="G427" s="65"/>
      <c r="H427" s="66"/>
      <c r="I427" s="20"/>
      <c r="J427" s="21"/>
    </row>
    <row r="428" spans="1:10" x14ac:dyDescent="0.2">
      <c r="A428" s="158" t="s">
        <v>335</v>
      </c>
      <c r="B428" s="65">
        <v>16</v>
      </c>
      <c r="C428" s="66">
        <v>5</v>
      </c>
      <c r="D428" s="65">
        <v>58</v>
      </c>
      <c r="E428" s="66">
        <v>27</v>
      </c>
      <c r="F428" s="67"/>
      <c r="G428" s="65">
        <f t="shared" ref="G428:G436" si="80">B428-C428</f>
        <v>11</v>
      </c>
      <c r="H428" s="66">
        <f t="shared" ref="H428:H436" si="81">D428-E428</f>
        <v>31</v>
      </c>
      <c r="I428" s="20">
        <f t="shared" ref="I428:I436" si="82">IF(C428=0, "-", IF(G428/C428&lt;10, G428/C428, "&gt;999%"))</f>
        <v>2.2000000000000002</v>
      </c>
      <c r="J428" s="21">
        <f t="shared" ref="J428:J436" si="83">IF(E428=0, "-", IF(H428/E428&lt;10, H428/E428, "&gt;999%"))</f>
        <v>1.1481481481481481</v>
      </c>
    </row>
    <row r="429" spans="1:10" x14ac:dyDescent="0.2">
      <c r="A429" s="158" t="s">
        <v>323</v>
      </c>
      <c r="B429" s="65">
        <v>4</v>
      </c>
      <c r="C429" s="66">
        <v>0</v>
      </c>
      <c r="D429" s="65">
        <v>11</v>
      </c>
      <c r="E429" s="66">
        <v>12</v>
      </c>
      <c r="F429" s="67"/>
      <c r="G429" s="65">
        <f t="shared" si="80"/>
        <v>4</v>
      </c>
      <c r="H429" s="66">
        <f t="shared" si="81"/>
        <v>-1</v>
      </c>
      <c r="I429" s="20" t="str">
        <f t="shared" si="82"/>
        <v>-</v>
      </c>
      <c r="J429" s="21">
        <f t="shared" si="83"/>
        <v>-8.3333333333333329E-2</v>
      </c>
    </row>
    <row r="430" spans="1:10" x14ac:dyDescent="0.2">
      <c r="A430" s="158" t="s">
        <v>453</v>
      </c>
      <c r="B430" s="65">
        <v>13</v>
      </c>
      <c r="C430" s="66">
        <v>9</v>
      </c>
      <c r="D430" s="65">
        <v>55</v>
      </c>
      <c r="E430" s="66">
        <v>38</v>
      </c>
      <c r="F430" s="67"/>
      <c r="G430" s="65">
        <f t="shared" si="80"/>
        <v>4</v>
      </c>
      <c r="H430" s="66">
        <f t="shared" si="81"/>
        <v>17</v>
      </c>
      <c r="I430" s="20">
        <f t="shared" si="82"/>
        <v>0.44444444444444442</v>
      </c>
      <c r="J430" s="21">
        <f t="shared" si="83"/>
        <v>0.44736842105263158</v>
      </c>
    </row>
    <row r="431" spans="1:10" x14ac:dyDescent="0.2">
      <c r="A431" s="158" t="s">
        <v>454</v>
      </c>
      <c r="B431" s="65">
        <v>9</v>
      </c>
      <c r="C431" s="66">
        <v>4</v>
      </c>
      <c r="D431" s="65">
        <v>62</v>
      </c>
      <c r="E431" s="66">
        <v>29</v>
      </c>
      <c r="F431" s="67"/>
      <c r="G431" s="65">
        <f t="shared" si="80"/>
        <v>5</v>
      </c>
      <c r="H431" s="66">
        <f t="shared" si="81"/>
        <v>33</v>
      </c>
      <c r="I431" s="20">
        <f t="shared" si="82"/>
        <v>1.25</v>
      </c>
      <c r="J431" s="21">
        <f t="shared" si="83"/>
        <v>1.1379310344827587</v>
      </c>
    </row>
    <row r="432" spans="1:10" x14ac:dyDescent="0.2">
      <c r="A432" s="158" t="s">
        <v>324</v>
      </c>
      <c r="B432" s="65">
        <v>4</v>
      </c>
      <c r="C432" s="66">
        <v>3</v>
      </c>
      <c r="D432" s="65">
        <v>13</v>
      </c>
      <c r="E432" s="66">
        <v>12</v>
      </c>
      <c r="F432" s="67"/>
      <c r="G432" s="65">
        <f t="shared" si="80"/>
        <v>1</v>
      </c>
      <c r="H432" s="66">
        <f t="shared" si="81"/>
        <v>1</v>
      </c>
      <c r="I432" s="20">
        <f t="shared" si="82"/>
        <v>0.33333333333333331</v>
      </c>
      <c r="J432" s="21">
        <f t="shared" si="83"/>
        <v>8.3333333333333329E-2</v>
      </c>
    </row>
    <row r="433" spans="1:10" x14ac:dyDescent="0.2">
      <c r="A433" s="158" t="s">
        <v>412</v>
      </c>
      <c r="B433" s="65">
        <v>45</v>
      </c>
      <c r="C433" s="66">
        <v>30</v>
      </c>
      <c r="D433" s="65">
        <v>247</v>
      </c>
      <c r="E433" s="66">
        <v>224</v>
      </c>
      <c r="F433" s="67"/>
      <c r="G433" s="65">
        <f t="shared" si="80"/>
        <v>15</v>
      </c>
      <c r="H433" s="66">
        <f t="shared" si="81"/>
        <v>23</v>
      </c>
      <c r="I433" s="20">
        <f t="shared" si="82"/>
        <v>0.5</v>
      </c>
      <c r="J433" s="21">
        <f t="shared" si="83"/>
        <v>0.10267857142857142</v>
      </c>
    </row>
    <row r="434" spans="1:10" x14ac:dyDescent="0.2">
      <c r="A434" s="158" t="s">
        <v>286</v>
      </c>
      <c r="B434" s="65">
        <v>2</v>
      </c>
      <c r="C434" s="66">
        <v>0</v>
      </c>
      <c r="D434" s="65">
        <v>5</v>
      </c>
      <c r="E434" s="66">
        <v>3</v>
      </c>
      <c r="F434" s="67"/>
      <c r="G434" s="65">
        <f t="shared" si="80"/>
        <v>2</v>
      </c>
      <c r="H434" s="66">
        <f t="shared" si="81"/>
        <v>2</v>
      </c>
      <c r="I434" s="20" t="str">
        <f t="shared" si="82"/>
        <v>-</v>
      </c>
      <c r="J434" s="21">
        <f t="shared" si="83"/>
        <v>0.66666666666666663</v>
      </c>
    </row>
    <row r="435" spans="1:10" x14ac:dyDescent="0.2">
      <c r="A435" s="158" t="s">
        <v>275</v>
      </c>
      <c r="B435" s="65">
        <v>6</v>
      </c>
      <c r="C435" s="66">
        <v>6</v>
      </c>
      <c r="D435" s="65">
        <v>52</v>
      </c>
      <c r="E435" s="66">
        <v>52</v>
      </c>
      <c r="F435" s="67"/>
      <c r="G435" s="65">
        <f t="shared" si="80"/>
        <v>0</v>
      </c>
      <c r="H435" s="66">
        <f t="shared" si="81"/>
        <v>0</v>
      </c>
      <c r="I435" s="20">
        <f t="shared" si="82"/>
        <v>0</v>
      </c>
      <c r="J435" s="21">
        <f t="shared" si="83"/>
        <v>0</v>
      </c>
    </row>
    <row r="436" spans="1:10" s="160" customFormat="1" x14ac:dyDescent="0.2">
      <c r="A436" s="178" t="s">
        <v>670</v>
      </c>
      <c r="B436" s="71">
        <v>99</v>
      </c>
      <c r="C436" s="72">
        <v>57</v>
      </c>
      <c r="D436" s="71">
        <v>503</v>
      </c>
      <c r="E436" s="72">
        <v>397</v>
      </c>
      <c r="F436" s="73"/>
      <c r="G436" s="71">
        <f t="shared" si="80"/>
        <v>42</v>
      </c>
      <c r="H436" s="72">
        <f t="shared" si="81"/>
        <v>106</v>
      </c>
      <c r="I436" s="37">
        <f t="shared" si="82"/>
        <v>0.73684210526315785</v>
      </c>
      <c r="J436" s="38">
        <f t="shared" si="83"/>
        <v>0.26700251889168763</v>
      </c>
    </row>
    <row r="437" spans="1:10" x14ac:dyDescent="0.2">
      <c r="A437" s="177"/>
      <c r="B437" s="143"/>
      <c r="C437" s="144"/>
      <c r="D437" s="143"/>
      <c r="E437" s="144"/>
      <c r="F437" s="145"/>
      <c r="G437" s="143"/>
      <c r="H437" s="144"/>
      <c r="I437" s="151"/>
      <c r="J437" s="152"/>
    </row>
    <row r="438" spans="1:10" s="139" customFormat="1" x14ac:dyDescent="0.2">
      <c r="A438" s="159" t="s">
        <v>83</v>
      </c>
      <c r="B438" s="65"/>
      <c r="C438" s="66"/>
      <c r="D438" s="65"/>
      <c r="E438" s="66"/>
      <c r="F438" s="67"/>
      <c r="G438" s="65"/>
      <c r="H438" s="66"/>
      <c r="I438" s="20"/>
      <c r="J438" s="21"/>
    </row>
    <row r="439" spans="1:10" x14ac:dyDescent="0.2">
      <c r="A439" s="158" t="s">
        <v>512</v>
      </c>
      <c r="B439" s="65">
        <v>143</v>
      </c>
      <c r="C439" s="66">
        <v>165</v>
      </c>
      <c r="D439" s="65">
        <v>603</v>
      </c>
      <c r="E439" s="66">
        <v>551</v>
      </c>
      <c r="F439" s="67"/>
      <c r="G439" s="65">
        <f>B439-C439</f>
        <v>-22</v>
      </c>
      <c r="H439" s="66">
        <f>D439-E439</f>
        <v>52</v>
      </c>
      <c r="I439" s="20">
        <f>IF(C439=0, "-", IF(G439/C439&lt;10, G439/C439, "&gt;999%"))</f>
        <v>-0.13333333333333333</v>
      </c>
      <c r="J439" s="21">
        <f>IF(E439=0, "-", IF(H439/E439&lt;10, H439/E439, "&gt;999%"))</f>
        <v>9.4373865698729589E-2</v>
      </c>
    </row>
    <row r="440" spans="1:10" x14ac:dyDescent="0.2">
      <c r="A440" s="158" t="s">
        <v>513</v>
      </c>
      <c r="B440" s="65">
        <v>38</v>
      </c>
      <c r="C440" s="66">
        <v>0</v>
      </c>
      <c r="D440" s="65">
        <v>100</v>
      </c>
      <c r="E440" s="66">
        <v>0</v>
      </c>
      <c r="F440" s="67"/>
      <c r="G440" s="65">
        <f>B440-C440</f>
        <v>38</v>
      </c>
      <c r="H440" s="66">
        <f>D440-E440</f>
        <v>100</v>
      </c>
      <c r="I440" s="20" t="str">
        <f>IF(C440=0, "-", IF(G440/C440&lt;10, G440/C440, "&gt;999%"))</f>
        <v>-</v>
      </c>
      <c r="J440" s="21" t="str">
        <f>IF(E440=0, "-", IF(H440/E440&lt;10, H440/E440, "&gt;999%"))</f>
        <v>-</v>
      </c>
    </row>
    <row r="441" spans="1:10" x14ac:dyDescent="0.2">
      <c r="A441" s="158" t="s">
        <v>514</v>
      </c>
      <c r="B441" s="65">
        <v>3</v>
      </c>
      <c r="C441" s="66">
        <v>0</v>
      </c>
      <c r="D441" s="65">
        <v>10</v>
      </c>
      <c r="E441" s="66">
        <v>0</v>
      </c>
      <c r="F441" s="67"/>
      <c r="G441" s="65">
        <f>B441-C441</f>
        <v>3</v>
      </c>
      <c r="H441" s="66">
        <f>D441-E441</f>
        <v>10</v>
      </c>
      <c r="I441" s="20" t="str">
        <f>IF(C441=0, "-", IF(G441/C441&lt;10, G441/C441, "&gt;999%"))</f>
        <v>-</v>
      </c>
      <c r="J441" s="21" t="str">
        <f>IF(E441=0, "-", IF(H441/E441&lt;10, H441/E441, "&gt;999%"))</f>
        <v>-</v>
      </c>
    </row>
    <row r="442" spans="1:10" s="160" customFormat="1" x14ac:dyDescent="0.2">
      <c r="A442" s="178" t="s">
        <v>671</v>
      </c>
      <c r="B442" s="71">
        <v>184</v>
      </c>
      <c r="C442" s="72">
        <v>165</v>
      </c>
      <c r="D442" s="71">
        <v>713</v>
      </c>
      <c r="E442" s="72">
        <v>551</v>
      </c>
      <c r="F442" s="73"/>
      <c r="G442" s="71">
        <f>B442-C442</f>
        <v>19</v>
      </c>
      <c r="H442" s="72">
        <f>D442-E442</f>
        <v>162</v>
      </c>
      <c r="I442" s="37">
        <f>IF(C442=0, "-", IF(G442/C442&lt;10, G442/C442, "&gt;999%"))</f>
        <v>0.11515151515151516</v>
      </c>
      <c r="J442" s="38">
        <f>IF(E442=0, "-", IF(H442/E442&lt;10, H442/E442, "&gt;999%"))</f>
        <v>0.29401088929219599</v>
      </c>
    </row>
    <row r="443" spans="1:10" x14ac:dyDescent="0.2">
      <c r="A443" s="177"/>
      <c r="B443" s="143"/>
      <c r="C443" s="144"/>
      <c r="D443" s="143"/>
      <c r="E443" s="144"/>
      <c r="F443" s="145"/>
      <c r="G443" s="143"/>
      <c r="H443" s="144"/>
      <c r="I443" s="151"/>
      <c r="J443" s="152"/>
    </row>
    <row r="444" spans="1:10" s="139" customFormat="1" x14ac:dyDescent="0.2">
      <c r="A444" s="159" t="s">
        <v>84</v>
      </c>
      <c r="B444" s="65"/>
      <c r="C444" s="66"/>
      <c r="D444" s="65"/>
      <c r="E444" s="66"/>
      <c r="F444" s="67"/>
      <c r="G444" s="65"/>
      <c r="H444" s="66"/>
      <c r="I444" s="20"/>
      <c r="J444" s="21"/>
    </row>
    <row r="445" spans="1:10" x14ac:dyDescent="0.2">
      <c r="A445" s="158" t="s">
        <v>362</v>
      </c>
      <c r="B445" s="65">
        <v>29</v>
      </c>
      <c r="C445" s="66">
        <v>0</v>
      </c>
      <c r="D445" s="65">
        <v>163</v>
      </c>
      <c r="E445" s="66">
        <v>0</v>
      </c>
      <c r="F445" s="67"/>
      <c r="G445" s="65">
        <f t="shared" ref="G445:G453" si="84">B445-C445</f>
        <v>29</v>
      </c>
      <c r="H445" s="66">
        <f t="shared" ref="H445:H453" si="85">D445-E445</f>
        <v>163</v>
      </c>
      <c r="I445" s="20" t="str">
        <f t="shared" ref="I445:I453" si="86">IF(C445=0, "-", IF(G445/C445&lt;10, G445/C445, "&gt;999%"))</f>
        <v>-</v>
      </c>
      <c r="J445" s="21" t="str">
        <f t="shared" ref="J445:J453" si="87">IF(E445=0, "-", IF(H445/E445&lt;10, H445/E445, "&gt;999%"))</f>
        <v>-</v>
      </c>
    </row>
    <row r="446" spans="1:10" x14ac:dyDescent="0.2">
      <c r="A446" s="158" t="s">
        <v>342</v>
      </c>
      <c r="B446" s="65">
        <v>24</v>
      </c>
      <c r="C446" s="66">
        <v>26</v>
      </c>
      <c r="D446" s="65">
        <v>146</v>
      </c>
      <c r="E446" s="66">
        <v>39</v>
      </c>
      <c r="F446" s="67"/>
      <c r="G446" s="65">
        <f t="shared" si="84"/>
        <v>-2</v>
      </c>
      <c r="H446" s="66">
        <f t="shared" si="85"/>
        <v>107</v>
      </c>
      <c r="I446" s="20">
        <f t="shared" si="86"/>
        <v>-7.6923076923076927E-2</v>
      </c>
      <c r="J446" s="21">
        <f t="shared" si="87"/>
        <v>2.7435897435897436</v>
      </c>
    </row>
    <row r="447" spans="1:10" x14ac:dyDescent="0.2">
      <c r="A447" s="158" t="s">
        <v>479</v>
      </c>
      <c r="B447" s="65">
        <v>2</v>
      </c>
      <c r="C447" s="66">
        <v>30</v>
      </c>
      <c r="D447" s="65">
        <v>59</v>
      </c>
      <c r="E447" s="66">
        <v>79</v>
      </c>
      <c r="F447" s="67"/>
      <c r="G447" s="65">
        <f t="shared" si="84"/>
        <v>-28</v>
      </c>
      <c r="H447" s="66">
        <f t="shared" si="85"/>
        <v>-20</v>
      </c>
      <c r="I447" s="20">
        <f t="shared" si="86"/>
        <v>-0.93333333333333335</v>
      </c>
      <c r="J447" s="21">
        <f t="shared" si="87"/>
        <v>-0.25316455696202533</v>
      </c>
    </row>
    <row r="448" spans="1:10" x14ac:dyDescent="0.2">
      <c r="A448" s="158" t="s">
        <v>392</v>
      </c>
      <c r="B448" s="65">
        <v>81</v>
      </c>
      <c r="C448" s="66">
        <v>47</v>
      </c>
      <c r="D448" s="65">
        <v>440</v>
      </c>
      <c r="E448" s="66">
        <v>144</v>
      </c>
      <c r="F448" s="67"/>
      <c r="G448" s="65">
        <f t="shared" si="84"/>
        <v>34</v>
      </c>
      <c r="H448" s="66">
        <f t="shared" si="85"/>
        <v>296</v>
      </c>
      <c r="I448" s="20">
        <f t="shared" si="86"/>
        <v>0.72340425531914898</v>
      </c>
      <c r="J448" s="21">
        <f t="shared" si="87"/>
        <v>2.0555555555555554</v>
      </c>
    </row>
    <row r="449" spans="1:10" x14ac:dyDescent="0.2">
      <c r="A449" s="158" t="s">
        <v>532</v>
      </c>
      <c r="B449" s="65">
        <v>44</v>
      </c>
      <c r="C449" s="66">
        <v>69</v>
      </c>
      <c r="D449" s="65">
        <v>169</v>
      </c>
      <c r="E449" s="66">
        <v>153</v>
      </c>
      <c r="F449" s="67"/>
      <c r="G449" s="65">
        <f t="shared" si="84"/>
        <v>-25</v>
      </c>
      <c r="H449" s="66">
        <f t="shared" si="85"/>
        <v>16</v>
      </c>
      <c r="I449" s="20">
        <f t="shared" si="86"/>
        <v>-0.36231884057971014</v>
      </c>
      <c r="J449" s="21">
        <f t="shared" si="87"/>
        <v>0.10457516339869281</v>
      </c>
    </row>
    <row r="450" spans="1:10" x14ac:dyDescent="0.2">
      <c r="A450" s="158" t="s">
        <v>474</v>
      </c>
      <c r="B450" s="65">
        <v>0</v>
      </c>
      <c r="C450" s="66">
        <v>4</v>
      </c>
      <c r="D450" s="65">
        <v>2</v>
      </c>
      <c r="E450" s="66">
        <v>13</v>
      </c>
      <c r="F450" s="67"/>
      <c r="G450" s="65">
        <f t="shared" si="84"/>
        <v>-4</v>
      </c>
      <c r="H450" s="66">
        <f t="shared" si="85"/>
        <v>-11</v>
      </c>
      <c r="I450" s="20">
        <f t="shared" si="86"/>
        <v>-1</v>
      </c>
      <c r="J450" s="21">
        <f t="shared" si="87"/>
        <v>-0.84615384615384615</v>
      </c>
    </row>
    <row r="451" spans="1:10" x14ac:dyDescent="0.2">
      <c r="A451" s="158" t="s">
        <v>222</v>
      </c>
      <c r="B451" s="65">
        <v>1</v>
      </c>
      <c r="C451" s="66">
        <v>5</v>
      </c>
      <c r="D451" s="65">
        <v>14</v>
      </c>
      <c r="E451" s="66">
        <v>11</v>
      </c>
      <c r="F451" s="67"/>
      <c r="G451" s="65">
        <f t="shared" si="84"/>
        <v>-4</v>
      </c>
      <c r="H451" s="66">
        <f t="shared" si="85"/>
        <v>3</v>
      </c>
      <c r="I451" s="20">
        <f t="shared" si="86"/>
        <v>-0.8</v>
      </c>
      <c r="J451" s="21">
        <f t="shared" si="87"/>
        <v>0.27272727272727271</v>
      </c>
    </row>
    <row r="452" spans="1:10" x14ac:dyDescent="0.2">
      <c r="A452" s="158" t="s">
        <v>489</v>
      </c>
      <c r="B452" s="65">
        <v>58</v>
      </c>
      <c r="C452" s="66">
        <v>72</v>
      </c>
      <c r="D452" s="65">
        <v>146</v>
      </c>
      <c r="E452" s="66">
        <v>259</v>
      </c>
      <c r="F452" s="67"/>
      <c r="G452" s="65">
        <f t="shared" si="84"/>
        <v>-14</v>
      </c>
      <c r="H452" s="66">
        <f t="shared" si="85"/>
        <v>-113</v>
      </c>
      <c r="I452" s="20">
        <f t="shared" si="86"/>
        <v>-0.19444444444444445</v>
      </c>
      <c r="J452" s="21">
        <f t="shared" si="87"/>
        <v>-0.43629343629343631</v>
      </c>
    </row>
    <row r="453" spans="1:10" s="160" customFormat="1" x14ac:dyDescent="0.2">
      <c r="A453" s="178" t="s">
        <v>672</v>
      </c>
      <c r="B453" s="71">
        <v>239</v>
      </c>
      <c r="C453" s="72">
        <v>253</v>
      </c>
      <c r="D453" s="71">
        <v>1139</v>
      </c>
      <c r="E453" s="72">
        <v>698</v>
      </c>
      <c r="F453" s="73"/>
      <c r="G453" s="71">
        <f t="shared" si="84"/>
        <v>-14</v>
      </c>
      <c r="H453" s="72">
        <f t="shared" si="85"/>
        <v>441</v>
      </c>
      <c r="I453" s="37">
        <f t="shared" si="86"/>
        <v>-5.533596837944664E-2</v>
      </c>
      <c r="J453" s="38">
        <f t="shared" si="87"/>
        <v>0.63180515759312317</v>
      </c>
    </row>
    <row r="454" spans="1:10" x14ac:dyDescent="0.2">
      <c r="A454" s="177"/>
      <c r="B454" s="143"/>
      <c r="C454" s="144"/>
      <c r="D454" s="143"/>
      <c r="E454" s="144"/>
      <c r="F454" s="145"/>
      <c r="G454" s="143"/>
      <c r="H454" s="144"/>
      <c r="I454" s="151"/>
      <c r="J454" s="152"/>
    </row>
    <row r="455" spans="1:10" s="139" customFormat="1" x14ac:dyDescent="0.2">
      <c r="A455" s="159" t="s">
        <v>85</v>
      </c>
      <c r="B455" s="65"/>
      <c r="C455" s="66"/>
      <c r="D455" s="65"/>
      <c r="E455" s="66"/>
      <c r="F455" s="67"/>
      <c r="G455" s="65"/>
      <c r="H455" s="66"/>
      <c r="I455" s="20"/>
      <c r="J455" s="21"/>
    </row>
    <row r="456" spans="1:10" x14ac:dyDescent="0.2">
      <c r="A456" s="158" t="s">
        <v>336</v>
      </c>
      <c r="B456" s="65">
        <v>0</v>
      </c>
      <c r="C456" s="66">
        <v>0</v>
      </c>
      <c r="D456" s="65">
        <v>0</v>
      </c>
      <c r="E456" s="66">
        <v>2</v>
      </c>
      <c r="F456" s="67"/>
      <c r="G456" s="65">
        <f>B456-C456</f>
        <v>0</v>
      </c>
      <c r="H456" s="66">
        <f>D456-E456</f>
        <v>-2</v>
      </c>
      <c r="I456" s="20" t="str">
        <f>IF(C456=0, "-", IF(G456/C456&lt;10, G456/C456, "&gt;999%"))</f>
        <v>-</v>
      </c>
      <c r="J456" s="21">
        <f>IF(E456=0, "-", IF(H456/E456&lt;10, H456/E456, "&gt;999%"))</f>
        <v>-1</v>
      </c>
    </row>
    <row r="457" spans="1:10" x14ac:dyDescent="0.2">
      <c r="A457" s="158" t="s">
        <v>469</v>
      </c>
      <c r="B457" s="65">
        <v>2</v>
      </c>
      <c r="C457" s="66">
        <v>0</v>
      </c>
      <c r="D457" s="65">
        <v>6</v>
      </c>
      <c r="E457" s="66">
        <v>2</v>
      </c>
      <c r="F457" s="67"/>
      <c r="G457" s="65">
        <f>B457-C457</f>
        <v>2</v>
      </c>
      <c r="H457" s="66">
        <f>D457-E457</f>
        <v>4</v>
      </c>
      <c r="I457" s="20" t="str">
        <f>IF(C457=0, "-", IF(G457/C457&lt;10, G457/C457, "&gt;999%"))</f>
        <v>-</v>
      </c>
      <c r="J457" s="21">
        <f>IF(E457=0, "-", IF(H457/E457&lt;10, H457/E457, "&gt;999%"))</f>
        <v>2</v>
      </c>
    </row>
    <row r="458" spans="1:10" x14ac:dyDescent="0.2">
      <c r="A458" s="158" t="s">
        <v>287</v>
      </c>
      <c r="B458" s="65">
        <v>1</v>
      </c>
      <c r="C458" s="66">
        <v>1</v>
      </c>
      <c r="D458" s="65">
        <v>1</v>
      </c>
      <c r="E458" s="66">
        <v>2</v>
      </c>
      <c r="F458" s="67"/>
      <c r="G458" s="65">
        <f>B458-C458</f>
        <v>0</v>
      </c>
      <c r="H458" s="66">
        <f>D458-E458</f>
        <v>-1</v>
      </c>
      <c r="I458" s="20">
        <f>IF(C458=0, "-", IF(G458/C458&lt;10, G458/C458, "&gt;999%"))</f>
        <v>0</v>
      </c>
      <c r="J458" s="21">
        <f>IF(E458=0, "-", IF(H458/E458&lt;10, H458/E458, "&gt;999%"))</f>
        <v>-0.5</v>
      </c>
    </row>
    <row r="459" spans="1:10" s="160" customFormat="1" x14ac:dyDescent="0.2">
      <c r="A459" s="178" t="s">
        <v>673</v>
      </c>
      <c r="B459" s="71">
        <v>3</v>
      </c>
      <c r="C459" s="72">
        <v>1</v>
      </c>
      <c r="D459" s="71">
        <v>7</v>
      </c>
      <c r="E459" s="72">
        <v>6</v>
      </c>
      <c r="F459" s="73"/>
      <c r="G459" s="71">
        <f>B459-C459</f>
        <v>2</v>
      </c>
      <c r="H459" s="72">
        <f>D459-E459</f>
        <v>1</v>
      </c>
      <c r="I459" s="37">
        <f>IF(C459=0, "-", IF(G459/C459&lt;10, G459/C459, "&gt;999%"))</f>
        <v>2</v>
      </c>
      <c r="J459" s="38">
        <f>IF(E459=0, "-", IF(H459/E459&lt;10, H459/E459, "&gt;999%"))</f>
        <v>0.16666666666666666</v>
      </c>
    </row>
    <row r="460" spans="1:10" x14ac:dyDescent="0.2">
      <c r="A460" s="177"/>
      <c r="B460" s="143"/>
      <c r="C460" s="144"/>
      <c r="D460" s="143"/>
      <c r="E460" s="144"/>
      <c r="F460" s="145"/>
      <c r="G460" s="143"/>
      <c r="H460" s="144"/>
      <c r="I460" s="151"/>
      <c r="J460" s="152"/>
    </row>
    <row r="461" spans="1:10" s="139" customFormat="1" x14ac:dyDescent="0.2">
      <c r="A461" s="159" t="s">
        <v>86</v>
      </c>
      <c r="B461" s="65"/>
      <c r="C461" s="66"/>
      <c r="D461" s="65"/>
      <c r="E461" s="66"/>
      <c r="F461" s="67"/>
      <c r="G461" s="65"/>
      <c r="H461" s="66"/>
      <c r="I461" s="20"/>
      <c r="J461" s="21"/>
    </row>
    <row r="462" spans="1:10" x14ac:dyDescent="0.2">
      <c r="A462" s="158" t="s">
        <v>558</v>
      </c>
      <c r="B462" s="65">
        <v>14</v>
      </c>
      <c r="C462" s="66">
        <v>24</v>
      </c>
      <c r="D462" s="65">
        <v>53</v>
      </c>
      <c r="E462" s="66">
        <v>104</v>
      </c>
      <c r="F462" s="67"/>
      <c r="G462" s="65">
        <f>B462-C462</f>
        <v>-10</v>
      </c>
      <c r="H462" s="66">
        <f>D462-E462</f>
        <v>-51</v>
      </c>
      <c r="I462" s="20">
        <f>IF(C462=0, "-", IF(G462/C462&lt;10, G462/C462, "&gt;999%"))</f>
        <v>-0.41666666666666669</v>
      </c>
      <c r="J462" s="21">
        <f>IF(E462=0, "-", IF(H462/E462&lt;10, H462/E462, "&gt;999%"))</f>
        <v>-0.49038461538461536</v>
      </c>
    </row>
    <row r="463" spans="1:10" s="160" customFormat="1" x14ac:dyDescent="0.2">
      <c r="A463" s="178" t="s">
        <v>674</v>
      </c>
      <c r="B463" s="71">
        <v>14</v>
      </c>
      <c r="C463" s="72">
        <v>24</v>
      </c>
      <c r="D463" s="71">
        <v>53</v>
      </c>
      <c r="E463" s="72">
        <v>104</v>
      </c>
      <c r="F463" s="73"/>
      <c r="G463" s="71">
        <f>B463-C463</f>
        <v>-10</v>
      </c>
      <c r="H463" s="72">
        <f>D463-E463</f>
        <v>-51</v>
      </c>
      <c r="I463" s="37">
        <f>IF(C463=0, "-", IF(G463/C463&lt;10, G463/C463, "&gt;999%"))</f>
        <v>-0.41666666666666669</v>
      </c>
      <c r="J463" s="38">
        <f>IF(E463=0, "-", IF(H463/E463&lt;10, H463/E463, "&gt;999%"))</f>
        <v>-0.49038461538461536</v>
      </c>
    </row>
    <row r="464" spans="1:10" x14ac:dyDescent="0.2">
      <c r="A464" s="177"/>
      <c r="B464" s="143"/>
      <c r="C464" s="144"/>
      <c r="D464" s="143"/>
      <c r="E464" s="144"/>
      <c r="F464" s="145"/>
      <c r="G464" s="143"/>
      <c r="H464" s="144"/>
      <c r="I464" s="151"/>
      <c r="J464" s="152"/>
    </row>
    <row r="465" spans="1:10" s="139" customFormat="1" x14ac:dyDescent="0.2">
      <c r="A465" s="159" t="s">
        <v>87</v>
      </c>
      <c r="B465" s="65"/>
      <c r="C465" s="66"/>
      <c r="D465" s="65"/>
      <c r="E465" s="66"/>
      <c r="F465" s="67"/>
      <c r="G465" s="65"/>
      <c r="H465" s="66"/>
      <c r="I465" s="20"/>
      <c r="J465" s="21"/>
    </row>
    <row r="466" spans="1:10" x14ac:dyDescent="0.2">
      <c r="A466" s="158" t="s">
        <v>544</v>
      </c>
      <c r="B466" s="65">
        <v>0</v>
      </c>
      <c r="C466" s="66">
        <v>0</v>
      </c>
      <c r="D466" s="65">
        <v>1</v>
      </c>
      <c r="E466" s="66">
        <v>0</v>
      </c>
      <c r="F466" s="67"/>
      <c r="G466" s="65">
        <f>B466-C466</f>
        <v>0</v>
      </c>
      <c r="H466" s="66">
        <f>D466-E466</f>
        <v>1</v>
      </c>
      <c r="I466" s="20" t="str">
        <f>IF(C466=0, "-", IF(G466/C466&lt;10, G466/C466, "&gt;999%"))</f>
        <v>-</v>
      </c>
      <c r="J466" s="21" t="str">
        <f>IF(E466=0, "-", IF(H466/E466&lt;10, H466/E466, "&gt;999%"))</f>
        <v>-</v>
      </c>
    </row>
    <row r="467" spans="1:10" s="160" customFormat="1" x14ac:dyDescent="0.2">
      <c r="A467" s="178" t="s">
        <v>675</v>
      </c>
      <c r="B467" s="71">
        <v>0</v>
      </c>
      <c r="C467" s="72">
        <v>0</v>
      </c>
      <c r="D467" s="71">
        <v>1</v>
      </c>
      <c r="E467" s="72">
        <v>0</v>
      </c>
      <c r="F467" s="73"/>
      <c r="G467" s="71">
        <f>B467-C467</f>
        <v>0</v>
      </c>
      <c r="H467" s="72">
        <f>D467-E467</f>
        <v>1</v>
      </c>
      <c r="I467" s="37" t="str">
        <f>IF(C467=0, "-", IF(G467/C467&lt;10, G467/C467, "&gt;999%"))</f>
        <v>-</v>
      </c>
      <c r="J467" s="38" t="str">
        <f>IF(E467=0, "-", IF(H467/E467&lt;10, H467/E467, "&gt;999%"))</f>
        <v>-</v>
      </c>
    </row>
    <row r="468" spans="1:10" x14ac:dyDescent="0.2">
      <c r="A468" s="177"/>
      <c r="B468" s="143"/>
      <c r="C468" s="144"/>
      <c r="D468" s="143"/>
      <c r="E468" s="144"/>
      <c r="F468" s="145"/>
      <c r="G468" s="143"/>
      <c r="H468" s="144"/>
      <c r="I468" s="151"/>
      <c r="J468" s="152"/>
    </row>
    <row r="469" spans="1:10" s="139" customFormat="1" x14ac:dyDescent="0.2">
      <c r="A469" s="159" t="s">
        <v>88</v>
      </c>
      <c r="B469" s="65"/>
      <c r="C469" s="66"/>
      <c r="D469" s="65"/>
      <c r="E469" s="66"/>
      <c r="F469" s="67"/>
      <c r="G469" s="65"/>
      <c r="H469" s="66"/>
      <c r="I469" s="20"/>
      <c r="J469" s="21"/>
    </row>
    <row r="470" spans="1:10" x14ac:dyDescent="0.2">
      <c r="A470" s="158" t="s">
        <v>206</v>
      </c>
      <c r="B470" s="65">
        <v>0</v>
      </c>
      <c r="C470" s="66">
        <v>18</v>
      </c>
      <c r="D470" s="65">
        <v>2</v>
      </c>
      <c r="E470" s="66">
        <v>79</v>
      </c>
      <c r="F470" s="67"/>
      <c r="G470" s="65">
        <f t="shared" ref="G470:G477" si="88">B470-C470</f>
        <v>-18</v>
      </c>
      <c r="H470" s="66">
        <f t="shared" ref="H470:H477" si="89">D470-E470</f>
        <v>-77</v>
      </c>
      <c r="I470" s="20">
        <f t="shared" ref="I470:I477" si="90">IF(C470=0, "-", IF(G470/C470&lt;10, G470/C470, "&gt;999%"))</f>
        <v>-1</v>
      </c>
      <c r="J470" s="21">
        <f t="shared" ref="J470:J477" si="91">IF(E470=0, "-", IF(H470/E470&lt;10, H470/E470, "&gt;999%"))</f>
        <v>-0.97468354430379744</v>
      </c>
    </row>
    <row r="471" spans="1:10" x14ac:dyDescent="0.2">
      <c r="A471" s="158" t="s">
        <v>363</v>
      </c>
      <c r="B471" s="65">
        <v>25</v>
      </c>
      <c r="C471" s="66">
        <v>25</v>
      </c>
      <c r="D471" s="65">
        <v>118</v>
      </c>
      <c r="E471" s="66">
        <v>209</v>
      </c>
      <c r="F471" s="67"/>
      <c r="G471" s="65">
        <f t="shared" si="88"/>
        <v>0</v>
      </c>
      <c r="H471" s="66">
        <f t="shared" si="89"/>
        <v>-91</v>
      </c>
      <c r="I471" s="20">
        <f t="shared" si="90"/>
        <v>0</v>
      </c>
      <c r="J471" s="21">
        <f t="shared" si="91"/>
        <v>-0.4354066985645933</v>
      </c>
    </row>
    <row r="472" spans="1:10" x14ac:dyDescent="0.2">
      <c r="A472" s="158" t="s">
        <v>393</v>
      </c>
      <c r="B472" s="65">
        <v>7</v>
      </c>
      <c r="C472" s="66">
        <v>23</v>
      </c>
      <c r="D472" s="65">
        <v>57</v>
      </c>
      <c r="E472" s="66">
        <v>140</v>
      </c>
      <c r="F472" s="67"/>
      <c r="G472" s="65">
        <f t="shared" si="88"/>
        <v>-16</v>
      </c>
      <c r="H472" s="66">
        <f t="shared" si="89"/>
        <v>-83</v>
      </c>
      <c r="I472" s="20">
        <f t="shared" si="90"/>
        <v>-0.69565217391304346</v>
      </c>
      <c r="J472" s="21">
        <f t="shared" si="91"/>
        <v>-0.59285714285714286</v>
      </c>
    </row>
    <row r="473" spans="1:10" x14ac:dyDescent="0.2">
      <c r="A473" s="158" t="s">
        <v>429</v>
      </c>
      <c r="B473" s="65">
        <v>19</v>
      </c>
      <c r="C473" s="66">
        <v>37</v>
      </c>
      <c r="D473" s="65">
        <v>110</v>
      </c>
      <c r="E473" s="66">
        <v>168</v>
      </c>
      <c r="F473" s="67"/>
      <c r="G473" s="65">
        <f t="shared" si="88"/>
        <v>-18</v>
      </c>
      <c r="H473" s="66">
        <f t="shared" si="89"/>
        <v>-58</v>
      </c>
      <c r="I473" s="20">
        <f t="shared" si="90"/>
        <v>-0.48648648648648651</v>
      </c>
      <c r="J473" s="21">
        <f t="shared" si="91"/>
        <v>-0.34523809523809523</v>
      </c>
    </row>
    <row r="474" spans="1:10" x14ac:dyDescent="0.2">
      <c r="A474" s="158" t="s">
        <v>243</v>
      </c>
      <c r="B474" s="65">
        <v>8</v>
      </c>
      <c r="C474" s="66">
        <v>16</v>
      </c>
      <c r="D474" s="65">
        <v>110</v>
      </c>
      <c r="E474" s="66">
        <v>92</v>
      </c>
      <c r="F474" s="67"/>
      <c r="G474" s="65">
        <f t="shared" si="88"/>
        <v>-8</v>
      </c>
      <c r="H474" s="66">
        <f t="shared" si="89"/>
        <v>18</v>
      </c>
      <c r="I474" s="20">
        <f t="shared" si="90"/>
        <v>-0.5</v>
      </c>
      <c r="J474" s="21">
        <f t="shared" si="91"/>
        <v>0.19565217391304349</v>
      </c>
    </row>
    <row r="475" spans="1:10" x14ac:dyDescent="0.2">
      <c r="A475" s="158" t="s">
        <v>223</v>
      </c>
      <c r="B475" s="65">
        <v>4</v>
      </c>
      <c r="C475" s="66">
        <v>15</v>
      </c>
      <c r="D475" s="65">
        <v>30</v>
      </c>
      <c r="E475" s="66">
        <v>139</v>
      </c>
      <c r="F475" s="67"/>
      <c r="G475" s="65">
        <f t="shared" si="88"/>
        <v>-11</v>
      </c>
      <c r="H475" s="66">
        <f t="shared" si="89"/>
        <v>-109</v>
      </c>
      <c r="I475" s="20">
        <f t="shared" si="90"/>
        <v>-0.73333333333333328</v>
      </c>
      <c r="J475" s="21">
        <f t="shared" si="91"/>
        <v>-0.78417266187050361</v>
      </c>
    </row>
    <row r="476" spans="1:10" x14ac:dyDescent="0.2">
      <c r="A476" s="158" t="s">
        <v>266</v>
      </c>
      <c r="B476" s="65">
        <v>5</v>
      </c>
      <c r="C476" s="66">
        <v>7</v>
      </c>
      <c r="D476" s="65">
        <v>51</v>
      </c>
      <c r="E476" s="66">
        <v>34</v>
      </c>
      <c r="F476" s="67"/>
      <c r="G476" s="65">
        <f t="shared" si="88"/>
        <v>-2</v>
      </c>
      <c r="H476" s="66">
        <f t="shared" si="89"/>
        <v>17</v>
      </c>
      <c r="I476" s="20">
        <f t="shared" si="90"/>
        <v>-0.2857142857142857</v>
      </c>
      <c r="J476" s="21">
        <f t="shared" si="91"/>
        <v>0.5</v>
      </c>
    </row>
    <row r="477" spans="1:10" s="160" customFormat="1" x14ac:dyDescent="0.2">
      <c r="A477" s="178" t="s">
        <v>676</v>
      </c>
      <c r="B477" s="71">
        <v>68</v>
      </c>
      <c r="C477" s="72">
        <v>141</v>
      </c>
      <c r="D477" s="71">
        <v>478</v>
      </c>
      <c r="E477" s="72">
        <v>861</v>
      </c>
      <c r="F477" s="73"/>
      <c r="G477" s="71">
        <f t="shared" si="88"/>
        <v>-73</v>
      </c>
      <c r="H477" s="72">
        <f t="shared" si="89"/>
        <v>-383</v>
      </c>
      <c r="I477" s="37">
        <f t="shared" si="90"/>
        <v>-0.51773049645390068</v>
      </c>
      <c r="J477" s="38">
        <f t="shared" si="91"/>
        <v>-0.4448315911730546</v>
      </c>
    </row>
    <row r="478" spans="1:10" x14ac:dyDescent="0.2">
      <c r="A478" s="177"/>
      <c r="B478" s="143"/>
      <c r="C478" s="144"/>
      <c r="D478" s="143"/>
      <c r="E478" s="144"/>
      <c r="F478" s="145"/>
      <c r="G478" s="143"/>
      <c r="H478" s="144"/>
      <c r="I478" s="151"/>
      <c r="J478" s="152"/>
    </row>
    <row r="479" spans="1:10" s="139" customFormat="1" x14ac:dyDescent="0.2">
      <c r="A479" s="159" t="s">
        <v>89</v>
      </c>
      <c r="B479" s="65"/>
      <c r="C479" s="66"/>
      <c r="D479" s="65"/>
      <c r="E479" s="66"/>
      <c r="F479" s="67"/>
      <c r="G479" s="65"/>
      <c r="H479" s="66"/>
      <c r="I479" s="20"/>
      <c r="J479" s="21"/>
    </row>
    <row r="480" spans="1:10" x14ac:dyDescent="0.2">
      <c r="A480" s="158" t="s">
        <v>394</v>
      </c>
      <c r="B480" s="65">
        <v>19</v>
      </c>
      <c r="C480" s="66">
        <v>13</v>
      </c>
      <c r="D480" s="65">
        <v>96</v>
      </c>
      <c r="E480" s="66">
        <v>69</v>
      </c>
      <c r="F480" s="67"/>
      <c r="G480" s="65">
        <f>B480-C480</f>
        <v>6</v>
      </c>
      <c r="H480" s="66">
        <f>D480-E480</f>
        <v>27</v>
      </c>
      <c r="I480" s="20">
        <f>IF(C480=0, "-", IF(G480/C480&lt;10, G480/C480, "&gt;999%"))</f>
        <v>0.46153846153846156</v>
      </c>
      <c r="J480" s="21">
        <f>IF(E480=0, "-", IF(H480/E480&lt;10, H480/E480, "&gt;999%"))</f>
        <v>0.39130434782608697</v>
      </c>
    </row>
    <row r="481" spans="1:10" x14ac:dyDescent="0.2">
      <c r="A481" s="158" t="s">
        <v>515</v>
      </c>
      <c r="B481" s="65">
        <v>38</v>
      </c>
      <c r="C481" s="66">
        <v>62</v>
      </c>
      <c r="D481" s="65">
        <v>160</v>
      </c>
      <c r="E481" s="66">
        <v>257</v>
      </c>
      <c r="F481" s="67"/>
      <c r="G481" s="65">
        <f>B481-C481</f>
        <v>-24</v>
      </c>
      <c r="H481" s="66">
        <f>D481-E481</f>
        <v>-97</v>
      </c>
      <c r="I481" s="20">
        <f>IF(C481=0, "-", IF(G481/C481&lt;10, G481/C481, "&gt;999%"))</f>
        <v>-0.38709677419354838</v>
      </c>
      <c r="J481" s="21">
        <f>IF(E481=0, "-", IF(H481/E481&lt;10, H481/E481, "&gt;999%"))</f>
        <v>-0.37743190661478598</v>
      </c>
    </row>
    <row r="482" spans="1:10" x14ac:dyDescent="0.2">
      <c r="A482" s="158" t="s">
        <v>430</v>
      </c>
      <c r="B482" s="65">
        <v>39</v>
      </c>
      <c r="C482" s="66">
        <v>25</v>
      </c>
      <c r="D482" s="65">
        <v>191</v>
      </c>
      <c r="E482" s="66">
        <v>86</v>
      </c>
      <c r="F482" s="67"/>
      <c r="G482" s="65">
        <f>B482-C482</f>
        <v>14</v>
      </c>
      <c r="H482" s="66">
        <f>D482-E482</f>
        <v>105</v>
      </c>
      <c r="I482" s="20">
        <f>IF(C482=0, "-", IF(G482/C482&lt;10, G482/C482, "&gt;999%"))</f>
        <v>0.56000000000000005</v>
      </c>
      <c r="J482" s="21">
        <f>IF(E482=0, "-", IF(H482/E482&lt;10, H482/E482, "&gt;999%"))</f>
        <v>1.2209302325581395</v>
      </c>
    </row>
    <row r="483" spans="1:10" s="160" customFormat="1" x14ac:dyDescent="0.2">
      <c r="A483" s="178" t="s">
        <v>677</v>
      </c>
      <c r="B483" s="71">
        <v>96</v>
      </c>
      <c r="C483" s="72">
        <v>100</v>
      </c>
      <c r="D483" s="71">
        <v>447</v>
      </c>
      <c r="E483" s="72">
        <v>412</v>
      </c>
      <c r="F483" s="73"/>
      <c r="G483" s="71">
        <f>B483-C483</f>
        <v>-4</v>
      </c>
      <c r="H483" s="72">
        <f>D483-E483</f>
        <v>35</v>
      </c>
      <c r="I483" s="37">
        <f>IF(C483=0, "-", IF(G483/C483&lt;10, G483/C483, "&gt;999%"))</f>
        <v>-0.04</v>
      </c>
      <c r="J483" s="38">
        <f>IF(E483=0, "-", IF(H483/E483&lt;10, H483/E483, "&gt;999%"))</f>
        <v>8.4951456310679616E-2</v>
      </c>
    </row>
    <row r="484" spans="1:10" x14ac:dyDescent="0.2">
      <c r="A484" s="177"/>
      <c r="B484" s="143"/>
      <c r="C484" s="144"/>
      <c r="D484" s="143"/>
      <c r="E484" s="144"/>
      <c r="F484" s="145"/>
      <c r="G484" s="143"/>
      <c r="H484" s="144"/>
      <c r="I484" s="151"/>
      <c r="J484" s="152"/>
    </row>
    <row r="485" spans="1:10" s="139" customFormat="1" x14ac:dyDescent="0.2">
      <c r="A485" s="159" t="s">
        <v>90</v>
      </c>
      <c r="B485" s="65"/>
      <c r="C485" s="66"/>
      <c r="D485" s="65"/>
      <c r="E485" s="66"/>
      <c r="F485" s="67"/>
      <c r="G485" s="65"/>
      <c r="H485" s="66"/>
      <c r="I485" s="20"/>
      <c r="J485" s="21"/>
    </row>
    <row r="486" spans="1:10" x14ac:dyDescent="0.2">
      <c r="A486" s="158" t="s">
        <v>308</v>
      </c>
      <c r="B486" s="65">
        <v>8</v>
      </c>
      <c r="C486" s="66">
        <v>0</v>
      </c>
      <c r="D486" s="65">
        <v>100</v>
      </c>
      <c r="E486" s="66">
        <v>44</v>
      </c>
      <c r="F486" s="67"/>
      <c r="G486" s="65">
        <f t="shared" ref="G486:G494" si="92">B486-C486</f>
        <v>8</v>
      </c>
      <c r="H486" s="66">
        <f t="shared" ref="H486:H494" si="93">D486-E486</f>
        <v>56</v>
      </c>
      <c r="I486" s="20" t="str">
        <f t="shared" ref="I486:I494" si="94">IF(C486=0, "-", IF(G486/C486&lt;10, G486/C486, "&gt;999%"))</f>
        <v>-</v>
      </c>
      <c r="J486" s="21">
        <f t="shared" ref="J486:J494" si="95">IF(E486=0, "-", IF(H486/E486&lt;10, H486/E486, "&gt;999%"))</f>
        <v>1.2727272727272727</v>
      </c>
    </row>
    <row r="487" spans="1:10" x14ac:dyDescent="0.2">
      <c r="A487" s="158" t="s">
        <v>395</v>
      </c>
      <c r="B487" s="65">
        <v>108</v>
      </c>
      <c r="C487" s="66">
        <v>161</v>
      </c>
      <c r="D487" s="65">
        <v>946</v>
      </c>
      <c r="E487" s="66">
        <v>1186</v>
      </c>
      <c r="F487" s="67"/>
      <c r="G487" s="65">
        <f t="shared" si="92"/>
        <v>-53</v>
      </c>
      <c r="H487" s="66">
        <f t="shared" si="93"/>
        <v>-240</v>
      </c>
      <c r="I487" s="20">
        <f t="shared" si="94"/>
        <v>-0.32919254658385094</v>
      </c>
      <c r="J487" s="21">
        <f t="shared" si="95"/>
        <v>-0.20236087689713322</v>
      </c>
    </row>
    <row r="488" spans="1:10" x14ac:dyDescent="0.2">
      <c r="A488" s="158" t="s">
        <v>224</v>
      </c>
      <c r="B488" s="65">
        <v>57</v>
      </c>
      <c r="C488" s="66">
        <v>85</v>
      </c>
      <c r="D488" s="65">
        <v>245</v>
      </c>
      <c r="E488" s="66">
        <v>322</v>
      </c>
      <c r="F488" s="67"/>
      <c r="G488" s="65">
        <f t="shared" si="92"/>
        <v>-28</v>
      </c>
      <c r="H488" s="66">
        <f t="shared" si="93"/>
        <v>-77</v>
      </c>
      <c r="I488" s="20">
        <f t="shared" si="94"/>
        <v>-0.32941176470588235</v>
      </c>
      <c r="J488" s="21">
        <f t="shared" si="95"/>
        <v>-0.2391304347826087</v>
      </c>
    </row>
    <row r="489" spans="1:10" x14ac:dyDescent="0.2">
      <c r="A489" s="158" t="s">
        <v>244</v>
      </c>
      <c r="B489" s="65">
        <v>0</v>
      </c>
      <c r="C489" s="66">
        <v>0</v>
      </c>
      <c r="D489" s="65">
        <v>0</v>
      </c>
      <c r="E489" s="66">
        <v>5</v>
      </c>
      <c r="F489" s="67"/>
      <c r="G489" s="65">
        <f t="shared" si="92"/>
        <v>0</v>
      </c>
      <c r="H489" s="66">
        <f t="shared" si="93"/>
        <v>-5</v>
      </c>
      <c r="I489" s="20" t="str">
        <f t="shared" si="94"/>
        <v>-</v>
      </c>
      <c r="J489" s="21">
        <f t="shared" si="95"/>
        <v>-1</v>
      </c>
    </row>
    <row r="490" spans="1:10" x14ac:dyDescent="0.2">
      <c r="A490" s="158" t="s">
        <v>245</v>
      </c>
      <c r="B490" s="65">
        <v>0</v>
      </c>
      <c r="C490" s="66">
        <v>1</v>
      </c>
      <c r="D490" s="65">
        <v>0</v>
      </c>
      <c r="E490" s="66">
        <v>71</v>
      </c>
      <c r="F490" s="67"/>
      <c r="G490" s="65">
        <f t="shared" si="92"/>
        <v>-1</v>
      </c>
      <c r="H490" s="66">
        <f t="shared" si="93"/>
        <v>-71</v>
      </c>
      <c r="I490" s="20">
        <f t="shared" si="94"/>
        <v>-1</v>
      </c>
      <c r="J490" s="21">
        <f t="shared" si="95"/>
        <v>-1</v>
      </c>
    </row>
    <row r="491" spans="1:10" x14ac:dyDescent="0.2">
      <c r="A491" s="158" t="s">
        <v>431</v>
      </c>
      <c r="B491" s="65">
        <v>215</v>
      </c>
      <c r="C491" s="66">
        <v>70</v>
      </c>
      <c r="D491" s="65">
        <v>820</v>
      </c>
      <c r="E491" s="66">
        <v>858</v>
      </c>
      <c r="F491" s="67"/>
      <c r="G491" s="65">
        <f t="shared" si="92"/>
        <v>145</v>
      </c>
      <c r="H491" s="66">
        <f t="shared" si="93"/>
        <v>-38</v>
      </c>
      <c r="I491" s="20">
        <f t="shared" si="94"/>
        <v>2.0714285714285716</v>
      </c>
      <c r="J491" s="21">
        <f t="shared" si="95"/>
        <v>-4.4289044289044288E-2</v>
      </c>
    </row>
    <row r="492" spans="1:10" x14ac:dyDescent="0.2">
      <c r="A492" s="158" t="s">
        <v>225</v>
      </c>
      <c r="B492" s="65">
        <v>27</v>
      </c>
      <c r="C492" s="66">
        <v>37</v>
      </c>
      <c r="D492" s="65">
        <v>74</v>
      </c>
      <c r="E492" s="66">
        <v>173</v>
      </c>
      <c r="F492" s="67"/>
      <c r="G492" s="65">
        <f t="shared" si="92"/>
        <v>-10</v>
      </c>
      <c r="H492" s="66">
        <f t="shared" si="93"/>
        <v>-99</v>
      </c>
      <c r="I492" s="20">
        <f t="shared" si="94"/>
        <v>-0.27027027027027029</v>
      </c>
      <c r="J492" s="21">
        <f t="shared" si="95"/>
        <v>-0.5722543352601156</v>
      </c>
    </row>
    <row r="493" spans="1:10" x14ac:dyDescent="0.2">
      <c r="A493" s="158" t="s">
        <v>364</v>
      </c>
      <c r="B493" s="65">
        <v>151</v>
      </c>
      <c r="C493" s="66">
        <v>254</v>
      </c>
      <c r="D493" s="65">
        <v>743</v>
      </c>
      <c r="E493" s="66">
        <v>947</v>
      </c>
      <c r="F493" s="67"/>
      <c r="G493" s="65">
        <f t="shared" si="92"/>
        <v>-103</v>
      </c>
      <c r="H493" s="66">
        <f t="shared" si="93"/>
        <v>-204</v>
      </c>
      <c r="I493" s="20">
        <f t="shared" si="94"/>
        <v>-0.40551181102362205</v>
      </c>
      <c r="J493" s="21">
        <f t="shared" si="95"/>
        <v>-0.21541710665258712</v>
      </c>
    </row>
    <row r="494" spans="1:10" s="160" customFormat="1" x14ac:dyDescent="0.2">
      <c r="A494" s="178" t="s">
        <v>678</v>
      </c>
      <c r="B494" s="71">
        <v>566</v>
      </c>
      <c r="C494" s="72">
        <v>608</v>
      </c>
      <c r="D494" s="71">
        <v>2928</v>
      </c>
      <c r="E494" s="72">
        <v>3606</v>
      </c>
      <c r="F494" s="73"/>
      <c r="G494" s="71">
        <f t="shared" si="92"/>
        <v>-42</v>
      </c>
      <c r="H494" s="72">
        <f t="shared" si="93"/>
        <v>-678</v>
      </c>
      <c r="I494" s="37">
        <f t="shared" si="94"/>
        <v>-6.9078947368421059E-2</v>
      </c>
      <c r="J494" s="38">
        <f t="shared" si="95"/>
        <v>-0.18801996672212978</v>
      </c>
    </row>
    <row r="495" spans="1:10" x14ac:dyDescent="0.2">
      <c r="A495" s="177"/>
      <c r="B495" s="143"/>
      <c r="C495" s="144"/>
      <c r="D495" s="143"/>
      <c r="E495" s="144"/>
      <c r="F495" s="145"/>
      <c r="G495" s="143"/>
      <c r="H495" s="144"/>
      <c r="I495" s="151"/>
      <c r="J495" s="152"/>
    </row>
    <row r="496" spans="1:10" s="139" customFormat="1" x14ac:dyDescent="0.2">
      <c r="A496" s="159" t="s">
        <v>91</v>
      </c>
      <c r="B496" s="65"/>
      <c r="C496" s="66"/>
      <c r="D496" s="65"/>
      <c r="E496" s="66"/>
      <c r="F496" s="67"/>
      <c r="G496" s="65"/>
      <c r="H496" s="66"/>
      <c r="I496" s="20"/>
      <c r="J496" s="21"/>
    </row>
    <row r="497" spans="1:10" x14ac:dyDescent="0.2">
      <c r="A497" s="158" t="s">
        <v>207</v>
      </c>
      <c r="B497" s="65">
        <v>104</v>
      </c>
      <c r="C497" s="66">
        <v>58</v>
      </c>
      <c r="D497" s="65">
        <v>276</v>
      </c>
      <c r="E497" s="66">
        <v>298</v>
      </c>
      <c r="F497" s="67"/>
      <c r="G497" s="65">
        <f t="shared" ref="G497:G503" si="96">B497-C497</f>
        <v>46</v>
      </c>
      <c r="H497" s="66">
        <f t="shared" ref="H497:H503" si="97">D497-E497</f>
        <v>-22</v>
      </c>
      <c r="I497" s="20">
        <f t="shared" ref="I497:I503" si="98">IF(C497=0, "-", IF(G497/C497&lt;10, G497/C497, "&gt;999%"))</f>
        <v>0.7931034482758621</v>
      </c>
      <c r="J497" s="21">
        <f t="shared" ref="J497:J503" si="99">IF(E497=0, "-", IF(H497/E497&lt;10, H497/E497, "&gt;999%"))</f>
        <v>-7.3825503355704702E-2</v>
      </c>
    </row>
    <row r="498" spans="1:10" x14ac:dyDescent="0.2">
      <c r="A498" s="158" t="s">
        <v>343</v>
      </c>
      <c r="B498" s="65">
        <v>37</v>
      </c>
      <c r="C498" s="66">
        <v>72</v>
      </c>
      <c r="D498" s="65">
        <v>222</v>
      </c>
      <c r="E498" s="66">
        <v>256</v>
      </c>
      <c r="F498" s="67"/>
      <c r="G498" s="65">
        <f t="shared" si="96"/>
        <v>-35</v>
      </c>
      <c r="H498" s="66">
        <f t="shared" si="97"/>
        <v>-34</v>
      </c>
      <c r="I498" s="20">
        <f t="shared" si="98"/>
        <v>-0.4861111111111111</v>
      </c>
      <c r="J498" s="21">
        <f t="shared" si="99"/>
        <v>-0.1328125</v>
      </c>
    </row>
    <row r="499" spans="1:10" x14ac:dyDescent="0.2">
      <c r="A499" s="158" t="s">
        <v>344</v>
      </c>
      <c r="B499" s="65">
        <v>162</v>
      </c>
      <c r="C499" s="66">
        <v>109</v>
      </c>
      <c r="D499" s="65">
        <v>347</v>
      </c>
      <c r="E499" s="66">
        <v>637</v>
      </c>
      <c r="F499" s="67"/>
      <c r="G499" s="65">
        <f t="shared" si="96"/>
        <v>53</v>
      </c>
      <c r="H499" s="66">
        <f t="shared" si="97"/>
        <v>-290</v>
      </c>
      <c r="I499" s="20">
        <f t="shared" si="98"/>
        <v>0.48623853211009177</v>
      </c>
      <c r="J499" s="21">
        <f t="shared" si="99"/>
        <v>-0.4552590266875981</v>
      </c>
    </row>
    <row r="500" spans="1:10" x14ac:dyDescent="0.2">
      <c r="A500" s="158" t="s">
        <v>365</v>
      </c>
      <c r="B500" s="65">
        <v>0</v>
      </c>
      <c r="C500" s="66">
        <v>2</v>
      </c>
      <c r="D500" s="65">
        <v>13</v>
      </c>
      <c r="E500" s="66">
        <v>10</v>
      </c>
      <c r="F500" s="67"/>
      <c r="G500" s="65">
        <f t="shared" si="96"/>
        <v>-2</v>
      </c>
      <c r="H500" s="66">
        <f t="shared" si="97"/>
        <v>3</v>
      </c>
      <c r="I500" s="20">
        <f t="shared" si="98"/>
        <v>-1</v>
      </c>
      <c r="J500" s="21">
        <f t="shared" si="99"/>
        <v>0.3</v>
      </c>
    </row>
    <row r="501" spans="1:10" x14ac:dyDescent="0.2">
      <c r="A501" s="158" t="s">
        <v>208</v>
      </c>
      <c r="B501" s="65">
        <v>143</v>
      </c>
      <c r="C501" s="66">
        <v>143</v>
      </c>
      <c r="D501" s="65">
        <v>630</v>
      </c>
      <c r="E501" s="66">
        <v>665</v>
      </c>
      <c r="F501" s="67"/>
      <c r="G501" s="65">
        <f t="shared" si="96"/>
        <v>0</v>
      </c>
      <c r="H501" s="66">
        <f t="shared" si="97"/>
        <v>-35</v>
      </c>
      <c r="I501" s="20">
        <f t="shared" si="98"/>
        <v>0</v>
      </c>
      <c r="J501" s="21">
        <f t="shared" si="99"/>
        <v>-5.2631578947368418E-2</v>
      </c>
    </row>
    <row r="502" spans="1:10" x14ac:dyDescent="0.2">
      <c r="A502" s="158" t="s">
        <v>366</v>
      </c>
      <c r="B502" s="65">
        <v>25</v>
      </c>
      <c r="C502" s="66">
        <v>107</v>
      </c>
      <c r="D502" s="65">
        <v>162</v>
      </c>
      <c r="E502" s="66">
        <v>397</v>
      </c>
      <c r="F502" s="67"/>
      <c r="G502" s="65">
        <f t="shared" si="96"/>
        <v>-82</v>
      </c>
      <c r="H502" s="66">
        <f t="shared" si="97"/>
        <v>-235</v>
      </c>
      <c r="I502" s="20">
        <f t="shared" si="98"/>
        <v>-0.76635514018691586</v>
      </c>
      <c r="J502" s="21">
        <f t="shared" si="99"/>
        <v>-0.59193954659949621</v>
      </c>
    </row>
    <row r="503" spans="1:10" s="160" customFormat="1" x14ac:dyDescent="0.2">
      <c r="A503" s="178" t="s">
        <v>679</v>
      </c>
      <c r="B503" s="71">
        <v>471</v>
      </c>
      <c r="C503" s="72">
        <v>491</v>
      </c>
      <c r="D503" s="71">
        <v>1650</v>
      </c>
      <c r="E503" s="72">
        <v>2263</v>
      </c>
      <c r="F503" s="73"/>
      <c r="G503" s="71">
        <f t="shared" si="96"/>
        <v>-20</v>
      </c>
      <c r="H503" s="72">
        <f t="shared" si="97"/>
        <v>-613</v>
      </c>
      <c r="I503" s="37">
        <f t="shared" si="98"/>
        <v>-4.0733197556008148E-2</v>
      </c>
      <c r="J503" s="38">
        <f t="shared" si="99"/>
        <v>-0.27087936367653559</v>
      </c>
    </row>
    <row r="504" spans="1:10" x14ac:dyDescent="0.2">
      <c r="A504" s="177"/>
      <c r="B504" s="143"/>
      <c r="C504" s="144"/>
      <c r="D504" s="143"/>
      <c r="E504" s="144"/>
      <c r="F504" s="145"/>
      <c r="G504" s="143"/>
      <c r="H504" s="144"/>
      <c r="I504" s="151"/>
      <c r="J504" s="152"/>
    </row>
    <row r="505" spans="1:10" s="139" customFormat="1" x14ac:dyDescent="0.2">
      <c r="A505" s="159" t="s">
        <v>92</v>
      </c>
      <c r="B505" s="65"/>
      <c r="C505" s="66"/>
      <c r="D505" s="65"/>
      <c r="E505" s="66"/>
      <c r="F505" s="67"/>
      <c r="G505" s="65"/>
      <c r="H505" s="66"/>
      <c r="I505" s="20"/>
      <c r="J505" s="21"/>
    </row>
    <row r="506" spans="1:10" x14ac:dyDescent="0.2">
      <c r="A506" s="158" t="s">
        <v>261</v>
      </c>
      <c r="B506" s="65">
        <v>31</v>
      </c>
      <c r="C506" s="66">
        <v>0</v>
      </c>
      <c r="D506" s="65">
        <v>932</v>
      </c>
      <c r="E506" s="66">
        <v>0</v>
      </c>
      <c r="F506" s="67"/>
      <c r="G506" s="65">
        <f>B506-C506</f>
        <v>31</v>
      </c>
      <c r="H506" s="66">
        <f>D506-E506</f>
        <v>932</v>
      </c>
      <c r="I506" s="20" t="str">
        <f>IF(C506=0, "-", IF(G506/C506&lt;10, G506/C506, "&gt;999%"))</f>
        <v>-</v>
      </c>
      <c r="J506" s="21" t="str">
        <f>IF(E506=0, "-", IF(H506/E506&lt;10, H506/E506, "&gt;999%"))</f>
        <v>-</v>
      </c>
    </row>
    <row r="507" spans="1:10" s="160" customFormat="1" x14ac:dyDescent="0.2">
      <c r="A507" s="178" t="s">
        <v>680</v>
      </c>
      <c r="B507" s="71">
        <v>31</v>
      </c>
      <c r="C507" s="72">
        <v>0</v>
      </c>
      <c r="D507" s="71">
        <v>932</v>
      </c>
      <c r="E507" s="72">
        <v>0</v>
      </c>
      <c r="F507" s="73"/>
      <c r="G507" s="71">
        <f>B507-C507</f>
        <v>31</v>
      </c>
      <c r="H507" s="72">
        <f>D507-E507</f>
        <v>932</v>
      </c>
      <c r="I507" s="37" t="str">
        <f>IF(C507=0, "-", IF(G507/C507&lt;10, G507/C507, "&gt;999%"))</f>
        <v>-</v>
      </c>
      <c r="J507" s="38" t="str">
        <f>IF(E507=0, "-", IF(H507/E507&lt;10, H507/E507, "&gt;999%"))</f>
        <v>-</v>
      </c>
    </row>
    <row r="508" spans="1:10" x14ac:dyDescent="0.2">
      <c r="A508" s="177"/>
      <c r="B508" s="143"/>
      <c r="C508" s="144"/>
      <c r="D508" s="143"/>
      <c r="E508" s="144"/>
      <c r="F508" s="145"/>
      <c r="G508" s="143"/>
      <c r="H508" s="144"/>
      <c r="I508" s="151"/>
      <c r="J508" s="152"/>
    </row>
    <row r="509" spans="1:10" s="139" customFormat="1" x14ac:dyDescent="0.2">
      <c r="A509" s="159" t="s">
        <v>93</v>
      </c>
      <c r="B509" s="65"/>
      <c r="C509" s="66"/>
      <c r="D509" s="65"/>
      <c r="E509" s="66"/>
      <c r="F509" s="67"/>
      <c r="G509" s="65"/>
      <c r="H509" s="66"/>
      <c r="I509" s="20"/>
      <c r="J509" s="21"/>
    </row>
    <row r="510" spans="1:10" x14ac:dyDescent="0.2">
      <c r="A510" s="158" t="s">
        <v>309</v>
      </c>
      <c r="B510" s="65">
        <v>0</v>
      </c>
      <c r="C510" s="66">
        <v>0</v>
      </c>
      <c r="D510" s="65">
        <v>0</v>
      </c>
      <c r="E510" s="66">
        <v>44</v>
      </c>
      <c r="F510" s="67"/>
      <c r="G510" s="65">
        <f t="shared" ref="G510:G532" si="100">B510-C510</f>
        <v>0</v>
      </c>
      <c r="H510" s="66">
        <f t="shared" ref="H510:H532" si="101">D510-E510</f>
        <v>-44</v>
      </c>
      <c r="I510" s="20" t="str">
        <f t="shared" ref="I510:I532" si="102">IF(C510=0, "-", IF(G510/C510&lt;10, G510/C510, "&gt;999%"))</f>
        <v>-</v>
      </c>
      <c r="J510" s="21">
        <f t="shared" ref="J510:J532" si="103">IF(E510=0, "-", IF(H510/E510&lt;10, H510/E510, "&gt;999%"))</f>
        <v>-1</v>
      </c>
    </row>
    <row r="511" spans="1:10" x14ac:dyDescent="0.2">
      <c r="A511" s="158" t="s">
        <v>246</v>
      </c>
      <c r="B511" s="65">
        <v>90</v>
      </c>
      <c r="C511" s="66">
        <v>205</v>
      </c>
      <c r="D511" s="65">
        <v>914</v>
      </c>
      <c r="E511" s="66">
        <v>1123</v>
      </c>
      <c r="F511" s="67"/>
      <c r="G511" s="65">
        <f t="shared" si="100"/>
        <v>-115</v>
      </c>
      <c r="H511" s="66">
        <f t="shared" si="101"/>
        <v>-209</v>
      </c>
      <c r="I511" s="20">
        <f t="shared" si="102"/>
        <v>-0.56097560975609762</v>
      </c>
      <c r="J511" s="21">
        <f t="shared" si="103"/>
        <v>-0.18610863757791629</v>
      </c>
    </row>
    <row r="512" spans="1:10" x14ac:dyDescent="0.2">
      <c r="A512" s="158" t="s">
        <v>367</v>
      </c>
      <c r="B512" s="65">
        <v>150</v>
      </c>
      <c r="C512" s="66">
        <v>126</v>
      </c>
      <c r="D512" s="65">
        <v>933</v>
      </c>
      <c r="E512" s="66">
        <v>1033</v>
      </c>
      <c r="F512" s="67"/>
      <c r="G512" s="65">
        <f t="shared" si="100"/>
        <v>24</v>
      </c>
      <c r="H512" s="66">
        <f t="shared" si="101"/>
        <v>-100</v>
      </c>
      <c r="I512" s="20">
        <f t="shared" si="102"/>
        <v>0.19047619047619047</v>
      </c>
      <c r="J512" s="21">
        <f t="shared" si="103"/>
        <v>-9.6805421103581799E-2</v>
      </c>
    </row>
    <row r="513" spans="1:10" x14ac:dyDescent="0.2">
      <c r="A513" s="158" t="s">
        <v>477</v>
      </c>
      <c r="B513" s="65">
        <v>6</v>
      </c>
      <c r="C513" s="66">
        <v>4</v>
      </c>
      <c r="D513" s="65">
        <v>36</v>
      </c>
      <c r="E513" s="66">
        <v>27</v>
      </c>
      <c r="F513" s="67"/>
      <c r="G513" s="65">
        <f t="shared" si="100"/>
        <v>2</v>
      </c>
      <c r="H513" s="66">
        <f t="shared" si="101"/>
        <v>9</v>
      </c>
      <c r="I513" s="20">
        <f t="shared" si="102"/>
        <v>0.5</v>
      </c>
      <c r="J513" s="21">
        <f t="shared" si="103"/>
        <v>0.33333333333333331</v>
      </c>
    </row>
    <row r="514" spans="1:10" x14ac:dyDescent="0.2">
      <c r="A514" s="158" t="s">
        <v>226</v>
      </c>
      <c r="B514" s="65">
        <v>528</v>
      </c>
      <c r="C514" s="66">
        <v>550</v>
      </c>
      <c r="D514" s="65">
        <v>2752</v>
      </c>
      <c r="E514" s="66">
        <v>2893</v>
      </c>
      <c r="F514" s="67"/>
      <c r="G514" s="65">
        <f t="shared" si="100"/>
        <v>-22</v>
      </c>
      <c r="H514" s="66">
        <f t="shared" si="101"/>
        <v>-141</v>
      </c>
      <c r="I514" s="20">
        <f t="shared" si="102"/>
        <v>-0.04</v>
      </c>
      <c r="J514" s="21">
        <f t="shared" si="103"/>
        <v>-4.8738333909436569E-2</v>
      </c>
    </row>
    <row r="515" spans="1:10" x14ac:dyDescent="0.2">
      <c r="A515" s="158" t="s">
        <v>432</v>
      </c>
      <c r="B515" s="65">
        <v>143</v>
      </c>
      <c r="C515" s="66">
        <v>171</v>
      </c>
      <c r="D515" s="65">
        <v>698</v>
      </c>
      <c r="E515" s="66">
        <v>498</v>
      </c>
      <c r="F515" s="67"/>
      <c r="G515" s="65">
        <f t="shared" si="100"/>
        <v>-28</v>
      </c>
      <c r="H515" s="66">
        <f t="shared" si="101"/>
        <v>200</v>
      </c>
      <c r="I515" s="20">
        <f t="shared" si="102"/>
        <v>-0.16374269005847952</v>
      </c>
      <c r="J515" s="21">
        <f t="shared" si="103"/>
        <v>0.40160642570281124</v>
      </c>
    </row>
    <row r="516" spans="1:10" x14ac:dyDescent="0.2">
      <c r="A516" s="158" t="s">
        <v>300</v>
      </c>
      <c r="B516" s="65">
        <v>5</v>
      </c>
      <c r="C516" s="66">
        <v>0</v>
      </c>
      <c r="D516" s="65">
        <v>7</v>
      </c>
      <c r="E516" s="66">
        <v>8</v>
      </c>
      <c r="F516" s="67"/>
      <c r="G516" s="65">
        <f t="shared" si="100"/>
        <v>5</v>
      </c>
      <c r="H516" s="66">
        <f t="shared" si="101"/>
        <v>-1</v>
      </c>
      <c r="I516" s="20" t="str">
        <f t="shared" si="102"/>
        <v>-</v>
      </c>
      <c r="J516" s="21">
        <f t="shared" si="103"/>
        <v>-0.125</v>
      </c>
    </row>
    <row r="517" spans="1:10" x14ac:dyDescent="0.2">
      <c r="A517" s="158" t="s">
        <v>475</v>
      </c>
      <c r="B517" s="65">
        <v>41</v>
      </c>
      <c r="C517" s="66">
        <v>57</v>
      </c>
      <c r="D517" s="65">
        <v>380</v>
      </c>
      <c r="E517" s="66">
        <v>280</v>
      </c>
      <c r="F517" s="67"/>
      <c r="G517" s="65">
        <f t="shared" si="100"/>
        <v>-16</v>
      </c>
      <c r="H517" s="66">
        <f t="shared" si="101"/>
        <v>100</v>
      </c>
      <c r="I517" s="20">
        <f t="shared" si="102"/>
        <v>-0.2807017543859649</v>
      </c>
      <c r="J517" s="21">
        <f t="shared" si="103"/>
        <v>0.35714285714285715</v>
      </c>
    </row>
    <row r="518" spans="1:10" x14ac:dyDescent="0.2">
      <c r="A518" s="158" t="s">
        <v>490</v>
      </c>
      <c r="B518" s="65">
        <v>124</v>
      </c>
      <c r="C518" s="66">
        <v>150</v>
      </c>
      <c r="D518" s="65">
        <v>809</v>
      </c>
      <c r="E518" s="66">
        <v>780</v>
      </c>
      <c r="F518" s="67"/>
      <c r="G518" s="65">
        <f t="shared" si="100"/>
        <v>-26</v>
      </c>
      <c r="H518" s="66">
        <f t="shared" si="101"/>
        <v>29</v>
      </c>
      <c r="I518" s="20">
        <f t="shared" si="102"/>
        <v>-0.17333333333333334</v>
      </c>
      <c r="J518" s="21">
        <f t="shared" si="103"/>
        <v>3.7179487179487179E-2</v>
      </c>
    </row>
    <row r="519" spans="1:10" x14ac:dyDescent="0.2">
      <c r="A519" s="158" t="s">
        <v>499</v>
      </c>
      <c r="B519" s="65">
        <v>587</v>
      </c>
      <c r="C519" s="66">
        <v>332</v>
      </c>
      <c r="D519" s="65">
        <v>2140</v>
      </c>
      <c r="E519" s="66">
        <v>1610</v>
      </c>
      <c r="F519" s="67"/>
      <c r="G519" s="65">
        <f t="shared" si="100"/>
        <v>255</v>
      </c>
      <c r="H519" s="66">
        <f t="shared" si="101"/>
        <v>530</v>
      </c>
      <c r="I519" s="20">
        <f t="shared" si="102"/>
        <v>0.76807228915662651</v>
      </c>
      <c r="J519" s="21">
        <f t="shared" si="103"/>
        <v>0.32919254658385094</v>
      </c>
    </row>
    <row r="520" spans="1:10" x14ac:dyDescent="0.2">
      <c r="A520" s="158" t="s">
        <v>516</v>
      </c>
      <c r="B520" s="65">
        <v>1434</v>
      </c>
      <c r="C520" s="66">
        <v>1224</v>
      </c>
      <c r="D520" s="65">
        <v>5934</v>
      </c>
      <c r="E520" s="66">
        <v>5570</v>
      </c>
      <c r="F520" s="67"/>
      <c r="G520" s="65">
        <f t="shared" si="100"/>
        <v>210</v>
      </c>
      <c r="H520" s="66">
        <f t="shared" si="101"/>
        <v>364</v>
      </c>
      <c r="I520" s="20">
        <f t="shared" si="102"/>
        <v>0.17156862745098039</v>
      </c>
      <c r="J520" s="21">
        <f t="shared" si="103"/>
        <v>6.535008976660682E-2</v>
      </c>
    </row>
    <row r="521" spans="1:10" x14ac:dyDescent="0.2">
      <c r="A521" s="158" t="s">
        <v>433</v>
      </c>
      <c r="B521" s="65">
        <v>356</v>
      </c>
      <c r="C521" s="66">
        <v>278</v>
      </c>
      <c r="D521" s="65">
        <v>829</v>
      </c>
      <c r="E521" s="66">
        <v>321</v>
      </c>
      <c r="F521" s="67"/>
      <c r="G521" s="65">
        <f t="shared" si="100"/>
        <v>78</v>
      </c>
      <c r="H521" s="66">
        <f t="shared" si="101"/>
        <v>508</v>
      </c>
      <c r="I521" s="20">
        <f t="shared" si="102"/>
        <v>0.2805755395683453</v>
      </c>
      <c r="J521" s="21">
        <f t="shared" si="103"/>
        <v>1.5825545171339563</v>
      </c>
    </row>
    <row r="522" spans="1:10" x14ac:dyDescent="0.2">
      <c r="A522" s="158" t="s">
        <v>517</v>
      </c>
      <c r="B522" s="65">
        <v>334</v>
      </c>
      <c r="C522" s="66">
        <v>322</v>
      </c>
      <c r="D522" s="65">
        <v>1742</v>
      </c>
      <c r="E522" s="66">
        <v>1534</v>
      </c>
      <c r="F522" s="67"/>
      <c r="G522" s="65">
        <f t="shared" si="100"/>
        <v>12</v>
      </c>
      <c r="H522" s="66">
        <f t="shared" si="101"/>
        <v>208</v>
      </c>
      <c r="I522" s="20">
        <f t="shared" si="102"/>
        <v>3.7267080745341616E-2</v>
      </c>
      <c r="J522" s="21">
        <f t="shared" si="103"/>
        <v>0.13559322033898305</v>
      </c>
    </row>
    <row r="523" spans="1:10" x14ac:dyDescent="0.2">
      <c r="A523" s="158" t="s">
        <v>458</v>
      </c>
      <c r="B523" s="65">
        <v>311</v>
      </c>
      <c r="C523" s="66">
        <v>302</v>
      </c>
      <c r="D523" s="65">
        <v>1306</v>
      </c>
      <c r="E523" s="66">
        <v>2882</v>
      </c>
      <c r="F523" s="67"/>
      <c r="G523" s="65">
        <f t="shared" si="100"/>
        <v>9</v>
      </c>
      <c r="H523" s="66">
        <f t="shared" si="101"/>
        <v>-1576</v>
      </c>
      <c r="I523" s="20">
        <f t="shared" si="102"/>
        <v>2.9801324503311258E-2</v>
      </c>
      <c r="J523" s="21">
        <f t="shared" si="103"/>
        <v>-0.54684247050659263</v>
      </c>
    </row>
    <row r="524" spans="1:10" x14ac:dyDescent="0.2">
      <c r="A524" s="158" t="s">
        <v>434</v>
      </c>
      <c r="B524" s="65">
        <v>387</v>
      </c>
      <c r="C524" s="66">
        <v>932</v>
      </c>
      <c r="D524" s="65">
        <v>3504</v>
      </c>
      <c r="E524" s="66">
        <v>3033</v>
      </c>
      <c r="F524" s="67"/>
      <c r="G524" s="65">
        <f t="shared" si="100"/>
        <v>-545</v>
      </c>
      <c r="H524" s="66">
        <f t="shared" si="101"/>
        <v>471</v>
      </c>
      <c r="I524" s="20">
        <f t="shared" si="102"/>
        <v>-0.58476394849785407</v>
      </c>
      <c r="J524" s="21">
        <f t="shared" si="103"/>
        <v>0.1552917903066271</v>
      </c>
    </row>
    <row r="525" spans="1:10" x14ac:dyDescent="0.2">
      <c r="A525" s="158" t="s">
        <v>227</v>
      </c>
      <c r="B525" s="65">
        <v>1</v>
      </c>
      <c r="C525" s="66">
        <v>1</v>
      </c>
      <c r="D525" s="65">
        <v>3</v>
      </c>
      <c r="E525" s="66">
        <v>4</v>
      </c>
      <c r="F525" s="67"/>
      <c r="G525" s="65">
        <f t="shared" si="100"/>
        <v>0</v>
      </c>
      <c r="H525" s="66">
        <f t="shared" si="101"/>
        <v>-1</v>
      </c>
      <c r="I525" s="20">
        <f t="shared" si="102"/>
        <v>0</v>
      </c>
      <c r="J525" s="21">
        <f t="shared" si="103"/>
        <v>-0.25</v>
      </c>
    </row>
    <row r="526" spans="1:10" x14ac:dyDescent="0.2">
      <c r="A526" s="158" t="s">
        <v>228</v>
      </c>
      <c r="B526" s="65">
        <v>0</v>
      </c>
      <c r="C526" s="66">
        <v>11</v>
      </c>
      <c r="D526" s="65">
        <v>0</v>
      </c>
      <c r="E526" s="66">
        <v>44</v>
      </c>
      <c r="F526" s="67"/>
      <c r="G526" s="65">
        <f t="shared" si="100"/>
        <v>-11</v>
      </c>
      <c r="H526" s="66">
        <f t="shared" si="101"/>
        <v>-44</v>
      </c>
      <c r="I526" s="20">
        <f t="shared" si="102"/>
        <v>-1</v>
      </c>
      <c r="J526" s="21">
        <f t="shared" si="103"/>
        <v>-1</v>
      </c>
    </row>
    <row r="527" spans="1:10" x14ac:dyDescent="0.2">
      <c r="A527" s="158" t="s">
        <v>396</v>
      </c>
      <c r="B527" s="65">
        <v>506</v>
      </c>
      <c r="C527" s="66">
        <v>625</v>
      </c>
      <c r="D527" s="65">
        <v>3953</v>
      </c>
      <c r="E527" s="66">
        <v>4329</v>
      </c>
      <c r="F527" s="67"/>
      <c r="G527" s="65">
        <f t="shared" si="100"/>
        <v>-119</v>
      </c>
      <c r="H527" s="66">
        <f t="shared" si="101"/>
        <v>-376</v>
      </c>
      <c r="I527" s="20">
        <f t="shared" si="102"/>
        <v>-0.19040000000000001</v>
      </c>
      <c r="J527" s="21">
        <f t="shared" si="103"/>
        <v>-8.6856086856086853E-2</v>
      </c>
    </row>
    <row r="528" spans="1:10" x14ac:dyDescent="0.2">
      <c r="A528" s="158" t="s">
        <v>325</v>
      </c>
      <c r="B528" s="65">
        <v>3</v>
      </c>
      <c r="C528" s="66">
        <v>0</v>
      </c>
      <c r="D528" s="65">
        <v>11</v>
      </c>
      <c r="E528" s="66">
        <v>8</v>
      </c>
      <c r="F528" s="67"/>
      <c r="G528" s="65">
        <f t="shared" si="100"/>
        <v>3</v>
      </c>
      <c r="H528" s="66">
        <f t="shared" si="101"/>
        <v>3</v>
      </c>
      <c r="I528" s="20" t="str">
        <f t="shared" si="102"/>
        <v>-</v>
      </c>
      <c r="J528" s="21">
        <f t="shared" si="103"/>
        <v>0.375</v>
      </c>
    </row>
    <row r="529" spans="1:10" x14ac:dyDescent="0.2">
      <c r="A529" s="158" t="s">
        <v>293</v>
      </c>
      <c r="B529" s="65">
        <v>0</v>
      </c>
      <c r="C529" s="66">
        <v>0</v>
      </c>
      <c r="D529" s="65">
        <v>0</v>
      </c>
      <c r="E529" s="66">
        <v>3</v>
      </c>
      <c r="F529" s="67"/>
      <c r="G529" s="65">
        <f t="shared" si="100"/>
        <v>0</v>
      </c>
      <c r="H529" s="66">
        <f t="shared" si="101"/>
        <v>-3</v>
      </c>
      <c r="I529" s="20" t="str">
        <f t="shared" si="102"/>
        <v>-</v>
      </c>
      <c r="J529" s="21">
        <f t="shared" si="103"/>
        <v>-1</v>
      </c>
    </row>
    <row r="530" spans="1:10" x14ac:dyDescent="0.2">
      <c r="A530" s="158" t="s">
        <v>209</v>
      </c>
      <c r="B530" s="65">
        <v>91</v>
      </c>
      <c r="C530" s="66">
        <v>78</v>
      </c>
      <c r="D530" s="65">
        <v>376</v>
      </c>
      <c r="E530" s="66">
        <v>640</v>
      </c>
      <c r="F530" s="67"/>
      <c r="G530" s="65">
        <f t="shared" si="100"/>
        <v>13</v>
      </c>
      <c r="H530" s="66">
        <f t="shared" si="101"/>
        <v>-264</v>
      </c>
      <c r="I530" s="20">
        <f t="shared" si="102"/>
        <v>0.16666666666666666</v>
      </c>
      <c r="J530" s="21">
        <f t="shared" si="103"/>
        <v>-0.41249999999999998</v>
      </c>
    </row>
    <row r="531" spans="1:10" x14ac:dyDescent="0.2">
      <c r="A531" s="158" t="s">
        <v>345</v>
      </c>
      <c r="B531" s="65">
        <v>196</v>
      </c>
      <c r="C531" s="66">
        <v>180</v>
      </c>
      <c r="D531" s="65">
        <v>976</v>
      </c>
      <c r="E531" s="66">
        <v>938</v>
      </c>
      <c r="F531" s="67"/>
      <c r="G531" s="65">
        <f t="shared" si="100"/>
        <v>16</v>
      </c>
      <c r="H531" s="66">
        <f t="shared" si="101"/>
        <v>38</v>
      </c>
      <c r="I531" s="20">
        <f t="shared" si="102"/>
        <v>8.8888888888888892E-2</v>
      </c>
      <c r="J531" s="21">
        <f t="shared" si="103"/>
        <v>4.0511727078891259E-2</v>
      </c>
    </row>
    <row r="532" spans="1:10" s="160" customFormat="1" x14ac:dyDescent="0.2">
      <c r="A532" s="178" t="s">
        <v>681</v>
      </c>
      <c r="B532" s="71">
        <v>5293</v>
      </c>
      <c r="C532" s="72">
        <v>5548</v>
      </c>
      <c r="D532" s="71">
        <v>27303</v>
      </c>
      <c r="E532" s="72">
        <v>27602</v>
      </c>
      <c r="F532" s="73"/>
      <c r="G532" s="71">
        <f t="shared" si="100"/>
        <v>-255</v>
      </c>
      <c r="H532" s="72">
        <f t="shared" si="101"/>
        <v>-299</v>
      </c>
      <c r="I532" s="37">
        <f t="shared" si="102"/>
        <v>-4.5962509012256667E-2</v>
      </c>
      <c r="J532" s="38">
        <f t="shared" si="103"/>
        <v>-1.0832548366060431E-2</v>
      </c>
    </row>
    <row r="533" spans="1:10" x14ac:dyDescent="0.2">
      <c r="A533" s="177"/>
      <c r="B533" s="143"/>
      <c r="C533" s="144"/>
      <c r="D533" s="143"/>
      <c r="E533" s="144"/>
      <c r="F533" s="145"/>
      <c r="G533" s="143"/>
      <c r="H533" s="144"/>
      <c r="I533" s="151"/>
      <c r="J533" s="152"/>
    </row>
    <row r="534" spans="1:10" s="139" customFormat="1" x14ac:dyDescent="0.2">
      <c r="A534" s="159" t="s">
        <v>94</v>
      </c>
      <c r="B534" s="65"/>
      <c r="C534" s="66"/>
      <c r="D534" s="65"/>
      <c r="E534" s="66"/>
      <c r="F534" s="67"/>
      <c r="G534" s="65"/>
      <c r="H534" s="66"/>
      <c r="I534" s="20"/>
      <c r="J534" s="21"/>
    </row>
    <row r="535" spans="1:10" x14ac:dyDescent="0.2">
      <c r="A535" s="158" t="s">
        <v>559</v>
      </c>
      <c r="B535" s="65">
        <v>30</v>
      </c>
      <c r="C535" s="66">
        <v>22</v>
      </c>
      <c r="D535" s="65">
        <v>105</v>
      </c>
      <c r="E535" s="66">
        <v>56</v>
      </c>
      <c r="F535" s="67"/>
      <c r="G535" s="65">
        <f>B535-C535</f>
        <v>8</v>
      </c>
      <c r="H535" s="66">
        <f>D535-E535</f>
        <v>49</v>
      </c>
      <c r="I535" s="20">
        <f>IF(C535=0, "-", IF(G535/C535&lt;10, G535/C535, "&gt;999%"))</f>
        <v>0.36363636363636365</v>
      </c>
      <c r="J535" s="21">
        <f>IF(E535=0, "-", IF(H535/E535&lt;10, H535/E535, "&gt;999%"))</f>
        <v>0.875</v>
      </c>
    </row>
    <row r="536" spans="1:10" x14ac:dyDescent="0.2">
      <c r="A536" s="158" t="s">
        <v>545</v>
      </c>
      <c r="B536" s="65">
        <v>8</v>
      </c>
      <c r="C536" s="66">
        <v>2</v>
      </c>
      <c r="D536" s="65">
        <v>29</v>
      </c>
      <c r="E536" s="66">
        <v>4</v>
      </c>
      <c r="F536" s="67"/>
      <c r="G536" s="65">
        <f>B536-C536</f>
        <v>6</v>
      </c>
      <c r="H536" s="66">
        <f>D536-E536</f>
        <v>25</v>
      </c>
      <c r="I536" s="20">
        <f>IF(C536=0, "-", IF(G536/C536&lt;10, G536/C536, "&gt;999%"))</f>
        <v>3</v>
      </c>
      <c r="J536" s="21">
        <f>IF(E536=0, "-", IF(H536/E536&lt;10, H536/E536, "&gt;999%"))</f>
        <v>6.25</v>
      </c>
    </row>
    <row r="537" spans="1:10" s="160" customFormat="1" x14ac:dyDescent="0.2">
      <c r="A537" s="178" t="s">
        <v>682</v>
      </c>
      <c r="B537" s="71">
        <v>38</v>
      </c>
      <c r="C537" s="72">
        <v>24</v>
      </c>
      <c r="D537" s="71">
        <v>134</v>
      </c>
      <c r="E537" s="72">
        <v>60</v>
      </c>
      <c r="F537" s="73"/>
      <c r="G537" s="71">
        <f>B537-C537</f>
        <v>14</v>
      </c>
      <c r="H537" s="72">
        <f>D537-E537</f>
        <v>74</v>
      </c>
      <c r="I537" s="37">
        <f>IF(C537=0, "-", IF(G537/C537&lt;10, G537/C537, "&gt;999%"))</f>
        <v>0.58333333333333337</v>
      </c>
      <c r="J537" s="38">
        <f>IF(E537=0, "-", IF(H537/E537&lt;10, H537/E537, "&gt;999%"))</f>
        <v>1.2333333333333334</v>
      </c>
    </row>
    <row r="538" spans="1:10" x14ac:dyDescent="0.2">
      <c r="A538" s="177"/>
      <c r="B538" s="143"/>
      <c r="C538" s="144"/>
      <c r="D538" s="143"/>
      <c r="E538" s="144"/>
      <c r="F538" s="145"/>
      <c r="G538" s="143"/>
      <c r="H538" s="144"/>
      <c r="I538" s="151"/>
      <c r="J538" s="152"/>
    </row>
    <row r="539" spans="1:10" s="139" customFormat="1" x14ac:dyDescent="0.2">
      <c r="A539" s="159" t="s">
        <v>95</v>
      </c>
      <c r="B539" s="65"/>
      <c r="C539" s="66"/>
      <c r="D539" s="65"/>
      <c r="E539" s="66"/>
      <c r="F539" s="67"/>
      <c r="G539" s="65"/>
      <c r="H539" s="66"/>
      <c r="I539" s="20"/>
      <c r="J539" s="21"/>
    </row>
    <row r="540" spans="1:10" x14ac:dyDescent="0.2">
      <c r="A540" s="158" t="s">
        <v>518</v>
      </c>
      <c r="B540" s="65">
        <v>79</v>
      </c>
      <c r="C540" s="66">
        <v>149</v>
      </c>
      <c r="D540" s="65">
        <v>539</v>
      </c>
      <c r="E540" s="66">
        <v>901</v>
      </c>
      <c r="F540" s="67"/>
      <c r="G540" s="65">
        <f t="shared" ref="G540:G559" si="104">B540-C540</f>
        <v>-70</v>
      </c>
      <c r="H540" s="66">
        <f t="shared" ref="H540:H559" si="105">D540-E540</f>
        <v>-362</v>
      </c>
      <c r="I540" s="20">
        <f t="shared" ref="I540:I559" si="106">IF(C540=0, "-", IF(G540/C540&lt;10, G540/C540, "&gt;999%"))</f>
        <v>-0.46979865771812079</v>
      </c>
      <c r="J540" s="21">
        <f t="shared" ref="J540:J559" si="107">IF(E540=0, "-", IF(H540/E540&lt;10, H540/E540, "&gt;999%"))</f>
        <v>-0.40177580466148721</v>
      </c>
    </row>
    <row r="541" spans="1:10" x14ac:dyDescent="0.2">
      <c r="A541" s="158" t="s">
        <v>262</v>
      </c>
      <c r="B541" s="65">
        <v>12</v>
      </c>
      <c r="C541" s="66">
        <v>0</v>
      </c>
      <c r="D541" s="65">
        <v>31</v>
      </c>
      <c r="E541" s="66">
        <v>0</v>
      </c>
      <c r="F541" s="67"/>
      <c r="G541" s="65">
        <f t="shared" si="104"/>
        <v>12</v>
      </c>
      <c r="H541" s="66">
        <f t="shared" si="105"/>
        <v>31</v>
      </c>
      <c r="I541" s="20" t="str">
        <f t="shared" si="106"/>
        <v>-</v>
      </c>
      <c r="J541" s="21" t="str">
        <f t="shared" si="107"/>
        <v>-</v>
      </c>
    </row>
    <row r="542" spans="1:10" x14ac:dyDescent="0.2">
      <c r="A542" s="158" t="s">
        <v>294</v>
      </c>
      <c r="B542" s="65">
        <v>0</v>
      </c>
      <c r="C542" s="66">
        <v>0</v>
      </c>
      <c r="D542" s="65">
        <v>3</v>
      </c>
      <c r="E542" s="66">
        <v>15</v>
      </c>
      <c r="F542" s="67"/>
      <c r="G542" s="65">
        <f t="shared" si="104"/>
        <v>0</v>
      </c>
      <c r="H542" s="66">
        <f t="shared" si="105"/>
        <v>-12</v>
      </c>
      <c r="I542" s="20" t="str">
        <f t="shared" si="106"/>
        <v>-</v>
      </c>
      <c r="J542" s="21">
        <f t="shared" si="107"/>
        <v>-0.8</v>
      </c>
    </row>
    <row r="543" spans="1:10" x14ac:dyDescent="0.2">
      <c r="A543" s="158" t="s">
        <v>480</v>
      </c>
      <c r="B543" s="65">
        <v>5</v>
      </c>
      <c r="C543" s="66">
        <v>0</v>
      </c>
      <c r="D543" s="65">
        <v>50</v>
      </c>
      <c r="E543" s="66">
        <v>33</v>
      </c>
      <c r="F543" s="67"/>
      <c r="G543" s="65">
        <f t="shared" si="104"/>
        <v>5</v>
      </c>
      <c r="H543" s="66">
        <f t="shared" si="105"/>
        <v>17</v>
      </c>
      <c r="I543" s="20" t="str">
        <f t="shared" si="106"/>
        <v>-</v>
      </c>
      <c r="J543" s="21">
        <f t="shared" si="107"/>
        <v>0.51515151515151514</v>
      </c>
    </row>
    <row r="544" spans="1:10" x14ac:dyDescent="0.2">
      <c r="A544" s="158" t="s">
        <v>301</v>
      </c>
      <c r="B544" s="65">
        <v>1</v>
      </c>
      <c r="C544" s="66">
        <v>0</v>
      </c>
      <c r="D544" s="65">
        <v>8</v>
      </c>
      <c r="E544" s="66">
        <v>7</v>
      </c>
      <c r="F544" s="67"/>
      <c r="G544" s="65">
        <f t="shared" si="104"/>
        <v>1</v>
      </c>
      <c r="H544" s="66">
        <f t="shared" si="105"/>
        <v>1</v>
      </c>
      <c r="I544" s="20" t="str">
        <f t="shared" si="106"/>
        <v>-</v>
      </c>
      <c r="J544" s="21">
        <f t="shared" si="107"/>
        <v>0.14285714285714285</v>
      </c>
    </row>
    <row r="545" spans="1:10" x14ac:dyDescent="0.2">
      <c r="A545" s="158" t="s">
        <v>295</v>
      </c>
      <c r="B545" s="65">
        <v>0</v>
      </c>
      <c r="C545" s="66">
        <v>4</v>
      </c>
      <c r="D545" s="65">
        <v>0</v>
      </c>
      <c r="E545" s="66">
        <v>11</v>
      </c>
      <c r="F545" s="67"/>
      <c r="G545" s="65">
        <f t="shared" si="104"/>
        <v>-4</v>
      </c>
      <c r="H545" s="66">
        <f t="shared" si="105"/>
        <v>-11</v>
      </c>
      <c r="I545" s="20">
        <f t="shared" si="106"/>
        <v>-1</v>
      </c>
      <c r="J545" s="21">
        <f t="shared" si="107"/>
        <v>-1</v>
      </c>
    </row>
    <row r="546" spans="1:10" x14ac:dyDescent="0.2">
      <c r="A546" s="158" t="s">
        <v>533</v>
      </c>
      <c r="B546" s="65">
        <v>10</v>
      </c>
      <c r="C546" s="66">
        <v>55</v>
      </c>
      <c r="D546" s="65">
        <v>65</v>
      </c>
      <c r="E546" s="66">
        <v>208</v>
      </c>
      <c r="F546" s="67"/>
      <c r="G546" s="65">
        <f t="shared" si="104"/>
        <v>-45</v>
      </c>
      <c r="H546" s="66">
        <f t="shared" si="105"/>
        <v>-143</v>
      </c>
      <c r="I546" s="20">
        <f t="shared" si="106"/>
        <v>-0.81818181818181823</v>
      </c>
      <c r="J546" s="21">
        <f t="shared" si="107"/>
        <v>-0.6875</v>
      </c>
    </row>
    <row r="547" spans="1:10" x14ac:dyDescent="0.2">
      <c r="A547" s="158" t="s">
        <v>476</v>
      </c>
      <c r="B547" s="65">
        <v>0</v>
      </c>
      <c r="C547" s="66">
        <v>1</v>
      </c>
      <c r="D547" s="65">
        <v>14</v>
      </c>
      <c r="E547" s="66">
        <v>3</v>
      </c>
      <c r="F547" s="67"/>
      <c r="G547" s="65">
        <f t="shared" si="104"/>
        <v>-1</v>
      </c>
      <c r="H547" s="66">
        <f t="shared" si="105"/>
        <v>11</v>
      </c>
      <c r="I547" s="20">
        <f t="shared" si="106"/>
        <v>-1</v>
      </c>
      <c r="J547" s="21">
        <f t="shared" si="107"/>
        <v>3.6666666666666665</v>
      </c>
    </row>
    <row r="548" spans="1:10" x14ac:dyDescent="0.2">
      <c r="A548" s="158" t="s">
        <v>229</v>
      </c>
      <c r="B548" s="65">
        <v>60</v>
      </c>
      <c r="C548" s="66">
        <v>53</v>
      </c>
      <c r="D548" s="65">
        <v>175</v>
      </c>
      <c r="E548" s="66">
        <v>109</v>
      </c>
      <c r="F548" s="67"/>
      <c r="G548" s="65">
        <f t="shared" si="104"/>
        <v>7</v>
      </c>
      <c r="H548" s="66">
        <f t="shared" si="105"/>
        <v>66</v>
      </c>
      <c r="I548" s="20">
        <f t="shared" si="106"/>
        <v>0.13207547169811321</v>
      </c>
      <c r="J548" s="21">
        <f t="shared" si="107"/>
        <v>0.60550458715596334</v>
      </c>
    </row>
    <row r="549" spans="1:10" x14ac:dyDescent="0.2">
      <c r="A549" s="158" t="s">
        <v>296</v>
      </c>
      <c r="B549" s="65">
        <v>14</v>
      </c>
      <c r="C549" s="66">
        <v>25</v>
      </c>
      <c r="D549" s="65">
        <v>28</v>
      </c>
      <c r="E549" s="66">
        <v>118</v>
      </c>
      <c r="F549" s="67"/>
      <c r="G549" s="65">
        <f t="shared" si="104"/>
        <v>-11</v>
      </c>
      <c r="H549" s="66">
        <f t="shared" si="105"/>
        <v>-90</v>
      </c>
      <c r="I549" s="20">
        <f t="shared" si="106"/>
        <v>-0.44</v>
      </c>
      <c r="J549" s="21">
        <f t="shared" si="107"/>
        <v>-0.76271186440677963</v>
      </c>
    </row>
    <row r="550" spans="1:10" x14ac:dyDescent="0.2">
      <c r="A550" s="158" t="s">
        <v>247</v>
      </c>
      <c r="B550" s="65">
        <v>5</v>
      </c>
      <c r="C550" s="66">
        <v>19</v>
      </c>
      <c r="D550" s="65">
        <v>35</v>
      </c>
      <c r="E550" s="66">
        <v>33</v>
      </c>
      <c r="F550" s="67"/>
      <c r="G550" s="65">
        <f t="shared" si="104"/>
        <v>-14</v>
      </c>
      <c r="H550" s="66">
        <f t="shared" si="105"/>
        <v>2</v>
      </c>
      <c r="I550" s="20">
        <f t="shared" si="106"/>
        <v>-0.73684210526315785</v>
      </c>
      <c r="J550" s="21">
        <f t="shared" si="107"/>
        <v>6.0606060606060608E-2</v>
      </c>
    </row>
    <row r="551" spans="1:10" x14ac:dyDescent="0.2">
      <c r="A551" s="158" t="s">
        <v>435</v>
      </c>
      <c r="B551" s="65">
        <v>3</v>
      </c>
      <c r="C551" s="66">
        <v>3</v>
      </c>
      <c r="D551" s="65">
        <v>5</v>
      </c>
      <c r="E551" s="66">
        <v>7</v>
      </c>
      <c r="F551" s="67"/>
      <c r="G551" s="65">
        <f t="shared" si="104"/>
        <v>0</v>
      </c>
      <c r="H551" s="66">
        <f t="shared" si="105"/>
        <v>-2</v>
      </c>
      <c r="I551" s="20">
        <f t="shared" si="106"/>
        <v>0</v>
      </c>
      <c r="J551" s="21">
        <f t="shared" si="107"/>
        <v>-0.2857142857142857</v>
      </c>
    </row>
    <row r="552" spans="1:10" x14ac:dyDescent="0.2">
      <c r="A552" s="158" t="s">
        <v>210</v>
      </c>
      <c r="B552" s="65">
        <v>16</v>
      </c>
      <c r="C552" s="66">
        <v>104</v>
      </c>
      <c r="D552" s="65">
        <v>175</v>
      </c>
      <c r="E552" s="66">
        <v>541</v>
      </c>
      <c r="F552" s="67"/>
      <c r="G552" s="65">
        <f t="shared" si="104"/>
        <v>-88</v>
      </c>
      <c r="H552" s="66">
        <f t="shared" si="105"/>
        <v>-366</v>
      </c>
      <c r="I552" s="20">
        <f t="shared" si="106"/>
        <v>-0.84615384615384615</v>
      </c>
      <c r="J552" s="21">
        <f t="shared" si="107"/>
        <v>-0.67652495378927913</v>
      </c>
    </row>
    <row r="553" spans="1:10" x14ac:dyDescent="0.2">
      <c r="A553" s="158" t="s">
        <v>346</v>
      </c>
      <c r="B553" s="65">
        <v>63</v>
      </c>
      <c r="C553" s="66">
        <v>146</v>
      </c>
      <c r="D553" s="65">
        <v>477</v>
      </c>
      <c r="E553" s="66">
        <v>719</v>
      </c>
      <c r="F553" s="67"/>
      <c r="G553" s="65">
        <f t="shared" si="104"/>
        <v>-83</v>
      </c>
      <c r="H553" s="66">
        <f t="shared" si="105"/>
        <v>-242</v>
      </c>
      <c r="I553" s="20">
        <f t="shared" si="106"/>
        <v>-0.56849315068493156</v>
      </c>
      <c r="J553" s="21">
        <f t="shared" si="107"/>
        <v>-0.33657858136300417</v>
      </c>
    </row>
    <row r="554" spans="1:10" x14ac:dyDescent="0.2">
      <c r="A554" s="158" t="s">
        <v>397</v>
      </c>
      <c r="B554" s="65">
        <v>69</v>
      </c>
      <c r="C554" s="66">
        <v>87</v>
      </c>
      <c r="D554" s="65">
        <v>166</v>
      </c>
      <c r="E554" s="66">
        <v>174</v>
      </c>
      <c r="F554" s="67"/>
      <c r="G554" s="65">
        <f t="shared" si="104"/>
        <v>-18</v>
      </c>
      <c r="H554" s="66">
        <f t="shared" si="105"/>
        <v>-8</v>
      </c>
      <c r="I554" s="20">
        <f t="shared" si="106"/>
        <v>-0.20689655172413793</v>
      </c>
      <c r="J554" s="21">
        <f t="shared" si="107"/>
        <v>-4.5977011494252873E-2</v>
      </c>
    </row>
    <row r="555" spans="1:10" x14ac:dyDescent="0.2">
      <c r="A555" s="158" t="s">
        <v>436</v>
      </c>
      <c r="B555" s="65">
        <v>82</v>
      </c>
      <c r="C555" s="66">
        <v>90</v>
      </c>
      <c r="D555" s="65">
        <v>143</v>
      </c>
      <c r="E555" s="66">
        <v>371</v>
      </c>
      <c r="F555" s="67"/>
      <c r="G555" s="65">
        <f t="shared" si="104"/>
        <v>-8</v>
      </c>
      <c r="H555" s="66">
        <f t="shared" si="105"/>
        <v>-228</v>
      </c>
      <c r="I555" s="20">
        <f t="shared" si="106"/>
        <v>-8.8888888888888892E-2</v>
      </c>
      <c r="J555" s="21">
        <f t="shared" si="107"/>
        <v>-0.61455525606469008</v>
      </c>
    </row>
    <row r="556" spans="1:10" x14ac:dyDescent="0.2">
      <c r="A556" s="158" t="s">
        <v>455</v>
      </c>
      <c r="B556" s="65">
        <v>14</v>
      </c>
      <c r="C556" s="66">
        <v>17</v>
      </c>
      <c r="D556" s="65">
        <v>51</v>
      </c>
      <c r="E556" s="66">
        <v>115</v>
      </c>
      <c r="F556" s="67"/>
      <c r="G556" s="65">
        <f t="shared" si="104"/>
        <v>-3</v>
      </c>
      <c r="H556" s="66">
        <f t="shared" si="105"/>
        <v>-64</v>
      </c>
      <c r="I556" s="20">
        <f t="shared" si="106"/>
        <v>-0.17647058823529413</v>
      </c>
      <c r="J556" s="21">
        <f t="shared" si="107"/>
        <v>-0.55652173913043479</v>
      </c>
    </row>
    <row r="557" spans="1:10" x14ac:dyDescent="0.2">
      <c r="A557" s="158" t="s">
        <v>491</v>
      </c>
      <c r="B557" s="65">
        <v>17</v>
      </c>
      <c r="C557" s="66">
        <v>35</v>
      </c>
      <c r="D557" s="65">
        <v>88</v>
      </c>
      <c r="E557" s="66">
        <v>134</v>
      </c>
      <c r="F557" s="67"/>
      <c r="G557" s="65">
        <f t="shared" si="104"/>
        <v>-18</v>
      </c>
      <c r="H557" s="66">
        <f t="shared" si="105"/>
        <v>-46</v>
      </c>
      <c r="I557" s="20">
        <f t="shared" si="106"/>
        <v>-0.51428571428571423</v>
      </c>
      <c r="J557" s="21">
        <f t="shared" si="107"/>
        <v>-0.34328358208955223</v>
      </c>
    </row>
    <row r="558" spans="1:10" x14ac:dyDescent="0.2">
      <c r="A558" s="158" t="s">
        <v>368</v>
      </c>
      <c r="B558" s="65">
        <v>5</v>
      </c>
      <c r="C558" s="66">
        <v>150</v>
      </c>
      <c r="D558" s="65">
        <v>242</v>
      </c>
      <c r="E558" s="66">
        <v>437</v>
      </c>
      <c r="F558" s="67"/>
      <c r="G558" s="65">
        <f t="shared" si="104"/>
        <v>-145</v>
      </c>
      <c r="H558" s="66">
        <f t="shared" si="105"/>
        <v>-195</v>
      </c>
      <c r="I558" s="20">
        <f t="shared" si="106"/>
        <v>-0.96666666666666667</v>
      </c>
      <c r="J558" s="21">
        <f t="shared" si="107"/>
        <v>-0.44622425629290619</v>
      </c>
    </row>
    <row r="559" spans="1:10" s="160" customFormat="1" x14ac:dyDescent="0.2">
      <c r="A559" s="178" t="s">
        <v>683</v>
      </c>
      <c r="B559" s="71">
        <v>455</v>
      </c>
      <c r="C559" s="72">
        <v>938</v>
      </c>
      <c r="D559" s="71">
        <v>2295</v>
      </c>
      <c r="E559" s="72">
        <v>3936</v>
      </c>
      <c r="F559" s="73"/>
      <c r="G559" s="71">
        <f t="shared" si="104"/>
        <v>-483</v>
      </c>
      <c r="H559" s="72">
        <f t="shared" si="105"/>
        <v>-1641</v>
      </c>
      <c r="I559" s="37">
        <f t="shared" si="106"/>
        <v>-0.5149253731343284</v>
      </c>
      <c r="J559" s="38">
        <f t="shared" si="107"/>
        <v>-0.41692073170731708</v>
      </c>
    </row>
    <row r="560" spans="1:10" x14ac:dyDescent="0.2">
      <c r="A560" s="177"/>
      <c r="B560" s="143"/>
      <c r="C560" s="144"/>
      <c r="D560" s="143"/>
      <c r="E560" s="144"/>
      <c r="F560" s="145"/>
      <c r="G560" s="143"/>
      <c r="H560" s="144"/>
      <c r="I560" s="151"/>
      <c r="J560" s="152"/>
    </row>
    <row r="561" spans="1:10" s="139" customFormat="1" x14ac:dyDescent="0.2">
      <c r="A561" s="159" t="s">
        <v>96</v>
      </c>
      <c r="B561" s="65"/>
      <c r="C561" s="66"/>
      <c r="D561" s="65"/>
      <c r="E561" s="66"/>
      <c r="F561" s="67"/>
      <c r="G561" s="65"/>
      <c r="H561" s="66"/>
      <c r="I561" s="20"/>
      <c r="J561" s="21"/>
    </row>
    <row r="562" spans="1:10" x14ac:dyDescent="0.2">
      <c r="A562" s="158" t="s">
        <v>263</v>
      </c>
      <c r="B562" s="65">
        <v>3</v>
      </c>
      <c r="C562" s="66">
        <v>0</v>
      </c>
      <c r="D562" s="65">
        <v>19</v>
      </c>
      <c r="E562" s="66">
        <v>7</v>
      </c>
      <c r="F562" s="67"/>
      <c r="G562" s="65">
        <f t="shared" ref="G562:G567" si="108">B562-C562</f>
        <v>3</v>
      </c>
      <c r="H562" s="66">
        <f t="shared" ref="H562:H567" si="109">D562-E562</f>
        <v>12</v>
      </c>
      <c r="I562" s="20" t="str">
        <f t="shared" ref="I562:I567" si="110">IF(C562=0, "-", IF(G562/C562&lt;10, G562/C562, "&gt;999%"))</f>
        <v>-</v>
      </c>
      <c r="J562" s="21">
        <f t="shared" ref="J562:J567" si="111">IF(E562=0, "-", IF(H562/E562&lt;10, H562/E562, "&gt;999%"))</f>
        <v>1.7142857142857142</v>
      </c>
    </row>
    <row r="563" spans="1:10" x14ac:dyDescent="0.2">
      <c r="A563" s="158" t="s">
        <v>264</v>
      </c>
      <c r="B563" s="65">
        <v>2</v>
      </c>
      <c r="C563" s="66">
        <v>0</v>
      </c>
      <c r="D563" s="65">
        <v>13</v>
      </c>
      <c r="E563" s="66">
        <v>0</v>
      </c>
      <c r="F563" s="67"/>
      <c r="G563" s="65">
        <f t="shared" si="108"/>
        <v>2</v>
      </c>
      <c r="H563" s="66">
        <f t="shared" si="109"/>
        <v>13</v>
      </c>
      <c r="I563" s="20" t="str">
        <f t="shared" si="110"/>
        <v>-</v>
      </c>
      <c r="J563" s="21" t="str">
        <f t="shared" si="111"/>
        <v>-</v>
      </c>
    </row>
    <row r="564" spans="1:10" x14ac:dyDescent="0.2">
      <c r="A564" s="158" t="s">
        <v>378</v>
      </c>
      <c r="B564" s="65">
        <v>58</v>
      </c>
      <c r="C564" s="66">
        <v>82</v>
      </c>
      <c r="D564" s="65">
        <v>438</v>
      </c>
      <c r="E564" s="66">
        <v>369</v>
      </c>
      <c r="F564" s="67"/>
      <c r="G564" s="65">
        <f t="shared" si="108"/>
        <v>-24</v>
      </c>
      <c r="H564" s="66">
        <f t="shared" si="109"/>
        <v>69</v>
      </c>
      <c r="I564" s="20">
        <f t="shared" si="110"/>
        <v>-0.29268292682926828</v>
      </c>
      <c r="J564" s="21">
        <f t="shared" si="111"/>
        <v>0.18699186991869918</v>
      </c>
    </row>
    <row r="565" spans="1:10" x14ac:dyDescent="0.2">
      <c r="A565" s="158" t="s">
        <v>413</v>
      </c>
      <c r="B565" s="65">
        <v>39</v>
      </c>
      <c r="C565" s="66">
        <v>69</v>
      </c>
      <c r="D565" s="65">
        <v>299</v>
      </c>
      <c r="E565" s="66">
        <v>286</v>
      </c>
      <c r="F565" s="67"/>
      <c r="G565" s="65">
        <f t="shared" si="108"/>
        <v>-30</v>
      </c>
      <c r="H565" s="66">
        <f t="shared" si="109"/>
        <v>13</v>
      </c>
      <c r="I565" s="20">
        <f t="shared" si="110"/>
        <v>-0.43478260869565216</v>
      </c>
      <c r="J565" s="21">
        <f t="shared" si="111"/>
        <v>4.5454545454545456E-2</v>
      </c>
    </row>
    <row r="566" spans="1:10" x14ac:dyDescent="0.2">
      <c r="A566" s="158" t="s">
        <v>456</v>
      </c>
      <c r="B566" s="65">
        <v>39</v>
      </c>
      <c r="C566" s="66">
        <v>23</v>
      </c>
      <c r="D566" s="65">
        <v>85</v>
      </c>
      <c r="E566" s="66">
        <v>89</v>
      </c>
      <c r="F566" s="67"/>
      <c r="G566" s="65">
        <f t="shared" si="108"/>
        <v>16</v>
      </c>
      <c r="H566" s="66">
        <f t="shared" si="109"/>
        <v>-4</v>
      </c>
      <c r="I566" s="20">
        <f t="shared" si="110"/>
        <v>0.69565217391304346</v>
      </c>
      <c r="J566" s="21">
        <f t="shared" si="111"/>
        <v>-4.49438202247191E-2</v>
      </c>
    </row>
    <row r="567" spans="1:10" s="160" customFormat="1" x14ac:dyDescent="0.2">
      <c r="A567" s="178" t="s">
        <v>684</v>
      </c>
      <c r="B567" s="71">
        <v>141</v>
      </c>
      <c r="C567" s="72">
        <v>174</v>
      </c>
      <c r="D567" s="71">
        <v>854</v>
      </c>
      <c r="E567" s="72">
        <v>751</v>
      </c>
      <c r="F567" s="73"/>
      <c r="G567" s="71">
        <f t="shared" si="108"/>
        <v>-33</v>
      </c>
      <c r="H567" s="72">
        <f t="shared" si="109"/>
        <v>103</v>
      </c>
      <c r="I567" s="37">
        <f t="shared" si="110"/>
        <v>-0.18965517241379309</v>
      </c>
      <c r="J567" s="38">
        <f t="shared" si="111"/>
        <v>0.13715046604527298</v>
      </c>
    </row>
    <row r="568" spans="1:10" x14ac:dyDescent="0.2">
      <c r="A568" s="177"/>
      <c r="B568" s="143"/>
      <c r="C568" s="144"/>
      <c r="D568" s="143"/>
      <c r="E568" s="144"/>
      <c r="F568" s="145"/>
      <c r="G568" s="143"/>
      <c r="H568" s="144"/>
      <c r="I568" s="151"/>
      <c r="J568" s="152"/>
    </row>
    <row r="569" spans="1:10" s="139" customFormat="1" x14ac:dyDescent="0.2">
      <c r="A569" s="159" t="s">
        <v>97</v>
      </c>
      <c r="B569" s="65"/>
      <c r="C569" s="66"/>
      <c r="D569" s="65"/>
      <c r="E569" s="66"/>
      <c r="F569" s="67"/>
      <c r="G569" s="65"/>
      <c r="H569" s="66"/>
      <c r="I569" s="20"/>
      <c r="J569" s="21"/>
    </row>
    <row r="570" spans="1:10" x14ac:dyDescent="0.2">
      <c r="A570" s="158" t="s">
        <v>560</v>
      </c>
      <c r="B570" s="65">
        <v>57</v>
      </c>
      <c r="C570" s="66">
        <v>25</v>
      </c>
      <c r="D570" s="65">
        <v>220</v>
      </c>
      <c r="E570" s="66">
        <v>138</v>
      </c>
      <c r="F570" s="67"/>
      <c r="G570" s="65">
        <f>B570-C570</f>
        <v>32</v>
      </c>
      <c r="H570" s="66">
        <f>D570-E570</f>
        <v>82</v>
      </c>
      <c r="I570" s="20">
        <f>IF(C570=0, "-", IF(G570/C570&lt;10, G570/C570, "&gt;999%"))</f>
        <v>1.28</v>
      </c>
      <c r="J570" s="21">
        <f>IF(E570=0, "-", IF(H570/E570&lt;10, H570/E570, "&gt;999%"))</f>
        <v>0.59420289855072461</v>
      </c>
    </row>
    <row r="571" spans="1:10" x14ac:dyDescent="0.2">
      <c r="A571" s="158" t="s">
        <v>546</v>
      </c>
      <c r="B571" s="65">
        <v>4</v>
      </c>
      <c r="C571" s="66">
        <v>3</v>
      </c>
      <c r="D571" s="65">
        <v>13</v>
      </c>
      <c r="E571" s="66">
        <v>6</v>
      </c>
      <c r="F571" s="67"/>
      <c r="G571" s="65">
        <f>B571-C571</f>
        <v>1</v>
      </c>
      <c r="H571" s="66">
        <f>D571-E571</f>
        <v>7</v>
      </c>
      <c r="I571" s="20">
        <f>IF(C571=0, "-", IF(G571/C571&lt;10, G571/C571, "&gt;999%"))</f>
        <v>0.33333333333333331</v>
      </c>
      <c r="J571" s="21">
        <f>IF(E571=0, "-", IF(H571/E571&lt;10, H571/E571, "&gt;999%"))</f>
        <v>1.1666666666666667</v>
      </c>
    </row>
    <row r="572" spans="1:10" s="160" customFormat="1" x14ac:dyDescent="0.2">
      <c r="A572" s="178" t="s">
        <v>685</v>
      </c>
      <c r="B572" s="71">
        <v>61</v>
      </c>
      <c r="C572" s="72">
        <v>28</v>
      </c>
      <c r="D572" s="71">
        <v>233</v>
      </c>
      <c r="E572" s="72">
        <v>144</v>
      </c>
      <c r="F572" s="73"/>
      <c r="G572" s="71">
        <f>B572-C572</f>
        <v>33</v>
      </c>
      <c r="H572" s="72">
        <f>D572-E572</f>
        <v>89</v>
      </c>
      <c r="I572" s="37">
        <f>IF(C572=0, "-", IF(G572/C572&lt;10, G572/C572, "&gt;999%"))</f>
        <v>1.1785714285714286</v>
      </c>
      <c r="J572" s="38">
        <f>IF(E572=0, "-", IF(H572/E572&lt;10, H572/E572, "&gt;999%"))</f>
        <v>0.61805555555555558</v>
      </c>
    </row>
    <row r="573" spans="1:10" x14ac:dyDescent="0.2">
      <c r="A573" s="177"/>
      <c r="B573" s="143"/>
      <c r="C573" s="144"/>
      <c r="D573" s="143"/>
      <c r="E573" s="144"/>
      <c r="F573" s="145"/>
      <c r="G573" s="143"/>
      <c r="H573" s="144"/>
      <c r="I573" s="151"/>
      <c r="J573" s="152"/>
    </row>
    <row r="574" spans="1:10" s="139" customFormat="1" x14ac:dyDescent="0.2">
      <c r="A574" s="159" t="s">
        <v>98</v>
      </c>
      <c r="B574" s="65"/>
      <c r="C574" s="66"/>
      <c r="D574" s="65"/>
      <c r="E574" s="66"/>
      <c r="F574" s="67"/>
      <c r="G574" s="65"/>
      <c r="H574" s="66"/>
      <c r="I574" s="20"/>
      <c r="J574" s="21"/>
    </row>
    <row r="575" spans="1:10" x14ac:dyDescent="0.2">
      <c r="A575" s="158" t="s">
        <v>561</v>
      </c>
      <c r="B575" s="65">
        <v>15</v>
      </c>
      <c r="C575" s="66">
        <v>19</v>
      </c>
      <c r="D575" s="65">
        <v>62</v>
      </c>
      <c r="E575" s="66">
        <v>66</v>
      </c>
      <c r="F575" s="67"/>
      <c r="G575" s="65">
        <f>B575-C575</f>
        <v>-4</v>
      </c>
      <c r="H575" s="66">
        <f>D575-E575</f>
        <v>-4</v>
      </c>
      <c r="I575" s="20">
        <f>IF(C575=0, "-", IF(G575/C575&lt;10, G575/C575, "&gt;999%"))</f>
        <v>-0.21052631578947367</v>
      </c>
      <c r="J575" s="21">
        <f>IF(E575=0, "-", IF(H575/E575&lt;10, H575/E575, "&gt;999%"))</f>
        <v>-6.0606060606060608E-2</v>
      </c>
    </row>
    <row r="576" spans="1:10" s="160" customFormat="1" x14ac:dyDescent="0.2">
      <c r="A576" s="165" t="s">
        <v>686</v>
      </c>
      <c r="B576" s="166">
        <v>15</v>
      </c>
      <c r="C576" s="167">
        <v>19</v>
      </c>
      <c r="D576" s="166">
        <v>62</v>
      </c>
      <c r="E576" s="167">
        <v>66</v>
      </c>
      <c r="F576" s="168"/>
      <c r="G576" s="166">
        <f>B576-C576</f>
        <v>-4</v>
      </c>
      <c r="H576" s="167">
        <f>D576-E576</f>
        <v>-4</v>
      </c>
      <c r="I576" s="169">
        <f>IF(C576=0, "-", IF(G576/C576&lt;10, G576/C576, "&gt;999%"))</f>
        <v>-0.21052631578947367</v>
      </c>
      <c r="J576" s="170">
        <f>IF(E576=0, "-", IF(H576/E576&lt;10, H576/E576, "&gt;999%"))</f>
        <v>-6.0606060606060608E-2</v>
      </c>
    </row>
    <row r="577" spans="1:10" x14ac:dyDescent="0.2">
      <c r="A577" s="171"/>
      <c r="B577" s="172"/>
      <c r="C577" s="173"/>
      <c r="D577" s="172"/>
      <c r="E577" s="173"/>
      <c r="F577" s="174"/>
      <c r="G577" s="172"/>
      <c r="H577" s="173"/>
      <c r="I577" s="175"/>
      <c r="J577" s="176"/>
    </row>
    <row r="578" spans="1:10" x14ac:dyDescent="0.2">
      <c r="A578" s="27" t="s">
        <v>16</v>
      </c>
      <c r="B578" s="71">
        <f>SUM(B7:B577)/2</f>
        <v>21983</v>
      </c>
      <c r="C578" s="77">
        <f>SUM(C7:C577)/2</f>
        <v>25321</v>
      </c>
      <c r="D578" s="71">
        <f>SUM(D7:D577)/2</f>
        <v>115003</v>
      </c>
      <c r="E578" s="77">
        <f>SUM(E7:E577)/2</f>
        <v>122849</v>
      </c>
      <c r="F578" s="73"/>
      <c r="G578" s="71">
        <f>B578-C578</f>
        <v>-3338</v>
      </c>
      <c r="H578" s="72">
        <f>D578-E578</f>
        <v>-7846</v>
      </c>
      <c r="I578" s="37">
        <f>IF(C578=0, 0, G578/C578)</f>
        <v>-0.13182733699300975</v>
      </c>
      <c r="J578" s="38">
        <f>IF(E578=0, 0, H578/E578)</f>
        <v>-6.3867023744597032E-2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5" max="16383" man="1"/>
    <brk id="107" max="16383" man="1"/>
    <brk id="166" max="16383" man="1"/>
    <brk id="221" max="16383" man="1"/>
    <brk id="281" max="16383" man="1"/>
    <brk id="334" max="16383" man="1"/>
    <brk id="385" max="16383" man="1"/>
    <brk id="442" max="16383" man="1"/>
    <brk id="503" max="16383" man="1"/>
    <brk id="55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22.140625" bestFit="1"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2022</v>
      </c>
      <c r="C6" s="58">
        <f>B6-1</f>
        <v>2021</v>
      </c>
      <c r="D6" s="57">
        <f>B6</f>
        <v>2022</v>
      </c>
      <c r="E6" s="58">
        <f>C6</f>
        <v>2021</v>
      </c>
      <c r="F6" s="64"/>
      <c r="G6" s="57" t="s">
        <v>4</v>
      </c>
      <c r="H6" s="58" t="s">
        <v>2</v>
      </c>
      <c r="I6" s="57" t="s">
        <v>4</v>
      </c>
      <c r="J6" s="58" t="s">
        <v>2</v>
      </c>
    </row>
    <row r="7" spans="1:10" x14ac:dyDescent="0.2">
      <c r="A7" s="7" t="s">
        <v>110</v>
      </c>
      <c r="B7" s="65">
        <v>3575</v>
      </c>
      <c r="C7" s="66">
        <v>4864</v>
      </c>
      <c r="D7" s="65">
        <v>20768</v>
      </c>
      <c r="E7" s="66">
        <v>23892</v>
      </c>
      <c r="F7" s="67"/>
      <c r="G7" s="65">
        <f>B7-C7</f>
        <v>-1289</v>
      </c>
      <c r="H7" s="66">
        <f>D7-E7</f>
        <v>-3124</v>
      </c>
      <c r="I7" s="28">
        <f>IF(C7=0, "-", IF(G7/C7&lt;10, G7/C7*100, "&gt;999"))</f>
        <v>-26.500822368421051</v>
      </c>
      <c r="J7" s="29">
        <f>IF(E7=0, "-", IF(H7/E7&lt;10, H7/E7*100, "&gt;999"))</f>
        <v>-13.075506445672191</v>
      </c>
    </row>
    <row r="8" spans="1:10" x14ac:dyDescent="0.2">
      <c r="A8" s="7" t="s">
        <v>119</v>
      </c>
      <c r="B8" s="65">
        <v>11029</v>
      </c>
      <c r="C8" s="66">
        <v>11819</v>
      </c>
      <c r="D8" s="65">
        <v>57313</v>
      </c>
      <c r="E8" s="66">
        <v>61816</v>
      </c>
      <c r="F8" s="67"/>
      <c r="G8" s="65">
        <f>B8-C8</f>
        <v>-790</v>
      </c>
      <c r="H8" s="66">
        <f>D8-E8</f>
        <v>-4503</v>
      </c>
      <c r="I8" s="28">
        <f>IF(C8=0, "-", IF(G8/C8&lt;10, G8/C8*100, "&gt;999"))</f>
        <v>-6.6841526355867664</v>
      </c>
      <c r="J8" s="29">
        <f>IF(E8=0, "-", IF(H8/E8&lt;10, H8/E8*100, "&gt;999"))</f>
        <v>-7.2845218066520001</v>
      </c>
    </row>
    <row r="9" spans="1:10" x14ac:dyDescent="0.2">
      <c r="A9" s="7" t="s">
        <v>125</v>
      </c>
      <c r="B9" s="65">
        <v>6186</v>
      </c>
      <c r="C9" s="66">
        <v>7413</v>
      </c>
      <c r="D9" s="65">
        <v>31849</v>
      </c>
      <c r="E9" s="66">
        <v>32572</v>
      </c>
      <c r="F9" s="67"/>
      <c r="G9" s="65">
        <f>B9-C9</f>
        <v>-1227</v>
      </c>
      <c r="H9" s="66">
        <f>D9-E9</f>
        <v>-723</v>
      </c>
      <c r="I9" s="28">
        <f>IF(C9=0, "-", IF(G9/C9&lt;10, G9/C9*100, "&gt;999"))</f>
        <v>-16.552003237555645</v>
      </c>
      <c r="J9" s="29">
        <f>IF(E9=0, "-", IF(H9/E9&lt;10, H9/E9*100, "&gt;999"))</f>
        <v>-2.2196979000368415</v>
      </c>
    </row>
    <row r="10" spans="1:10" x14ac:dyDescent="0.2">
      <c r="A10" s="7" t="s">
        <v>126</v>
      </c>
      <c r="B10" s="65">
        <v>1193</v>
      </c>
      <c r="C10" s="66">
        <v>1225</v>
      </c>
      <c r="D10" s="65">
        <v>5073</v>
      </c>
      <c r="E10" s="66">
        <v>4569</v>
      </c>
      <c r="F10" s="67"/>
      <c r="G10" s="65">
        <f>B10-C10</f>
        <v>-32</v>
      </c>
      <c r="H10" s="66">
        <f>D10-E10</f>
        <v>504</v>
      </c>
      <c r="I10" s="28">
        <f>IF(C10=0, "-", IF(G10/C10&lt;10, G10/C10*100, "&gt;999"))</f>
        <v>-2.6122448979591839</v>
      </c>
      <c r="J10" s="29">
        <f>IF(E10=0, "-", IF(H10/E10&lt;10, H10/E10*100, "&gt;999"))</f>
        <v>11.03086014445174</v>
      </c>
    </row>
    <row r="11" spans="1:10" s="43" customFormat="1" x14ac:dyDescent="0.2">
      <c r="A11" s="27" t="s">
        <v>0</v>
      </c>
      <c r="B11" s="71">
        <f>SUM(B7:B10)</f>
        <v>21983</v>
      </c>
      <c r="C11" s="72">
        <f>SUM(C7:C10)</f>
        <v>25321</v>
      </c>
      <c r="D11" s="71">
        <f>SUM(D7:D10)</f>
        <v>115003</v>
      </c>
      <c r="E11" s="72">
        <f>SUM(E7:E10)</f>
        <v>122849</v>
      </c>
      <c r="F11" s="73"/>
      <c r="G11" s="71">
        <f>B11-C11</f>
        <v>-3338</v>
      </c>
      <c r="H11" s="72">
        <f>D11-E11</f>
        <v>-7846</v>
      </c>
      <c r="I11" s="44">
        <f>IF(C11=0, 0, G11/C11*100)</f>
        <v>-13.182733699300975</v>
      </c>
      <c r="J11" s="45">
        <f>IF(E11=0, 0, H11/E11*100)</f>
        <v>-6.3867023744597029</v>
      </c>
    </row>
    <row r="13" spans="1:10" x14ac:dyDescent="0.2">
      <c r="A13" s="3"/>
      <c r="B13" s="196" t="s">
        <v>1</v>
      </c>
      <c r="C13" s="197"/>
      <c r="D13" s="196" t="s">
        <v>2</v>
      </c>
      <c r="E13" s="197"/>
      <c r="F13" s="59"/>
      <c r="G13" s="196" t="s">
        <v>3</v>
      </c>
      <c r="H13" s="200"/>
      <c r="I13" s="200"/>
      <c r="J13" s="197"/>
    </row>
    <row r="14" spans="1:10" x14ac:dyDescent="0.2">
      <c r="A14" s="7" t="s">
        <v>111</v>
      </c>
      <c r="B14" s="65">
        <v>48</v>
      </c>
      <c r="C14" s="66">
        <v>184</v>
      </c>
      <c r="D14" s="65">
        <v>634</v>
      </c>
      <c r="E14" s="66">
        <v>951</v>
      </c>
      <c r="F14" s="67"/>
      <c r="G14" s="65">
        <f t="shared" ref="G14:G34" si="0">B14-C14</f>
        <v>-136</v>
      </c>
      <c r="H14" s="66">
        <f t="shared" ref="H14:H34" si="1">D14-E14</f>
        <v>-317</v>
      </c>
      <c r="I14" s="28">
        <f t="shared" ref="I14:I33" si="2">IF(C14=0, "-", IF(G14/C14&lt;10, G14/C14*100, "&gt;999"))</f>
        <v>-73.91304347826086</v>
      </c>
      <c r="J14" s="29">
        <f t="shared" ref="J14:J33" si="3">IF(E14=0, "-", IF(H14/E14&lt;10, H14/E14*100, "&gt;999"))</f>
        <v>-33.333333333333329</v>
      </c>
    </row>
    <row r="15" spans="1:10" x14ac:dyDescent="0.2">
      <c r="A15" s="7" t="s">
        <v>112</v>
      </c>
      <c r="B15" s="65">
        <v>911</v>
      </c>
      <c r="C15" s="66">
        <v>972</v>
      </c>
      <c r="D15" s="65">
        <v>5022</v>
      </c>
      <c r="E15" s="66">
        <v>5480</v>
      </c>
      <c r="F15" s="67"/>
      <c r="G15" s="65">
        <f t="shared" si="0"/>
        <v>-61</v>
      </c>
      <c r="H15" s="66">
        <f t="shared" si="1"/>
        <v>-458</v>
      </c>
      <c r="I15" s="28">
        <f t="shared" si="2"/>
        <v>-6.2757201646090541</v>
      </c>
      <c r="J15" s="29">
        <f t="shared" si="3"/>
        <v>-8.3576642335766422</v>
      </c>
    </row>
    <row r="16" spans="1:10" x14ac:dyDescent="0.2">
      <c r="A16" s="7" t="s">
        <v>113</v>
      </c>
      <c r="B16" s="65">
        <v>1651</v>
      </c>
      <c r="C16" s="66">
        <v>2581</v>
      </c>
      <c r="D16" s="65">
        <v>9201</v>
      </c>
      <c r="E16" s="66">
        <v>12026</v>
      </c>
      <c r="F16" s="67"/>
      <c r="G16" s="65">
        <f t="shared" si="0"/>
        <v>-930</v>
      </c>
      <c r="H16" s="66">
        <f t="shared" si="1"/>
        <v>-2825</v>
      </c>
      <c r="I16" s="28">
        <f t="shared" si="2"/>
        <v>-36.032545524990311</v>
      </c>
      <c r="J16" s="29">
        <f t="shared" si="3"/>
        <v>-23.490769998336937</v>
      </c>
    </row>
    <row r="17" spans="1:10" x14ac:dyDescent="0.2">
      <c r="A17" s="7" t="s">
        <v>114</v>
      </c>
      <c r="B17" s="65">
        <v>387</v>
      </c>
      <c r="C17" s="66">
        <v>579</v>
      </c>
      <c r="D17" s="65">
        <v>3181</v>
      </c>
      <c r="E17" s="66">
        <v>2644</v>
      </c>
      <c r="F17" s="67"/>
      <c r="G17" s="65">
        <f t="shared" si="0"/>
        <v>-192</v>
      </c>
      <c r="H17" s="66">
        <f t="shared" si="1"/>
        <v>537</v>
      </c>
      <c r="I17" s="28">
        <f t="shared" si="2"/>
        <v>-33.160621761658035</v>
      </c>
      <c r="J17" s="29">
        <f t="shared" si="3"/>
        <v>20.310136157337368</v>
      </c>
    </row>
    <row r="18" spans="1:10" x14ac:dyDescent="0.2">
      <c r="A18" s="7" t="s">
        <v>115</v>
      </c>
      <c r="B18" s="65">
        <v>108</v>
      </c>
      <c r="C18" s="66">
        <v>94</v>
      </c>
      <c r="D18" s="65">
        <v>655</v>
      </c>
      <c r="E18" s="66">
        <v>451</v>
      </c>
      <c r="F18" s="67"/>
      <c r="G18" s="65">
        <f t="shared" si="0"/>
        <v>14</v>
      </c>
      <c r="H18" s="66">
        <f t="shared" si="1"/>
        <v>204</v>
      </c>
      <c r="I18" s="28">
        <f t="shared" si="2"/>
        <v>14.893617021276595</v>
      </c>
      <c r="J18" s="29">
        <f t="shared" si="3"/>
        <v>45.232815964523283</v>
      </c>
    </row>
    <row r="19" spans="1:10" x14ac:dyDescent="0.2">
      <c r="A19" s="7" t="s">
        <v>116</v>
      </c>
      <c r="B19" s="65">
        <v>13</v>
      </c>
      <c r="C19" s="66">
        <v>16</v>
      </c>
      <c r="D19" s="65">
        <v>45</v>
      </c>
      <c r="E19" s="66">
        <v>56</v>
      </c>
      <c r="F19" s="67"/>
      <c r="G19" s="65">
        <f t="shared" si="0"/>
        <v>-3</v>
      </c>
      <c r="H19" s="66">
        <f t="shared" si="1"/>
        <v>-11</v>
      </c>
      <c r="I19" s="28">
        <f t="shared" si="2"/>
        <v>-18.75</v>
      </c>
      <c r="J19" s="29">
        <f t="shared" si="3"/>
        <v>-19.642857142857142</v>
      </c>
    </row>
    <row r="20" spans="1:10" x14ac:dyDescent="0.2">
      <c r="A20" s="7" t="s">
        <v>117</v>
      </c>
      <c r="B20" s="65">
        <v>294</v>
      </c>
      <c r="C20" s="66">
        <v>216</v>
      </c>
      <c r="D20" s="65">
        <v>1231</v>
      </c>
      <c r="E20" s="66">
        <v>1288</v>
      </c>
      <c r="F20" s="67"/>
      <c r="G20" s="65">
        <f t="shared" si="0"/>
        <v>78</v>
      </c>
      <c r="H20" s="66">
        <f t="shared" si="1"/>
        <v>-57</v>
      </c>
      <c r="I20" s="28">
        <f t="shared" si="2"/>
        <v>36.111111111111107</v>
      </c>
      <c r="J20" s="29">
        <f t="shared" si="3"/>
        <v>-4.4254658385093171</v>
      </c>
    </row>
    <row r="21" spans="1:10" x14ac:dyDescent="0.2">
      <c r="A21" s="7" t="s">
        <v>118</v>
      </c>
      <c r="B21" s="65">
        <v>163</v>
      </c>
      <c r="C21" s="66">
        <v>222</v>
      </c>
      <c r="D21" s="65">
        <v>799</v>
      </c>
      <c r="E21" s="66">
        <v>996</v>
      </c>
      <c r="F21" s="67"/>
      <c r="G21" s="65">
        <f t="shared" si="0"/>
        <v>-59</v>
      </c>
      <c r="H21" s="66">
        <f t="shared" si="1"/>
        <v>-197</v>
      </c>
      <c r="I21" s="28">
        <f t="shared" si="2"/>
        <v>-26.576576576576578</v>
      </c>
      <c r="J21" s="29">
        <f t="shared" si="3"/>
        <v>-19.779116465863453</v>
      </c>
    </row>
    <row r="22" spans="1:10" x14ac:dyDescent="0.2">
      <c r="A22" s="142" t="s">
        <v>120</v>
      </c>
      <c r="B22" s="143">
        <v>1211</v>
      </c>
      <c r="C22" s="144">
        <v>1294</v>
      </c>
      <c r="D22" s="143">
        <v>5229</v>
      </c>
      <c r="E22" s="144">
        <v>6794</v>
      </c>
      <c r="F22" s="145"/>
      <c r="G22" s="143">
        <f t="shared" si="0"/>
        <v>-83</v>
      </c>
      <c r="H22" s="144">
        <f t="shared" si="1"/>
        <v>-1565</v>
      </c>
      <c r="I22" s="146">
        <f t="shared" si="2"/>
        <v>-6.4142194744976813</v>
      </c>
      <c r="J22" s="147">
        <f t="shared" si="3"/>
        <v>-23.035030909626141</v>
      </c>
    </row>
    <row r="23" spans="1:10" x14ac:dyDescent="0.2">
      <c r="A23" s="7" t="s">
        <v>121</v>
      </c>
      <c r="B23" s="65">
        <v>2645</v>
      </c>
      <c r="C23" s="66">
        <v>3355</v>
      </c>
      <c r="D23" s="65">
        <v>14851</v>
      </c>
      <c r="E23" s="66">
        <v>17702</v>
      </c>
      <c r="F23" s="67"/>
      <c r="G23" s="65">
        <f t="shared" si="0"/>
        <v>-710</v>
      </c>
      <c r="H23" s="66">
        <f t="shared" si="1"/>
        <v>-2851</v>
      </c>
      <c r="I23" s="28">
        <f t="shared" si="2"/>
        <v>-21.162444113263785</v>
      </c>
      <c r="J23" s="29">
        <f t="shared" si="3"/>
        <v>-16.105524799457687</v>
      </c>
    </row>
    <row r="24" spans="1:10" x14ac:dyDescent="0.2">
      <c r="A24" s="7" t="s">
        <v>122</v>
      </c>
      <c r="B24" s="65">
        <v>3759</v>
      </c>
      <c r="C24" s="66">
        <v>3296</v>
      </c>
      <c r="D24" s="65">
        <v>20065</v>
      </c>
      <c r="E24" s="66">
        <v>19036</v>
      </c>
      <c r="F24" s="67"/>
      <c r="G24" s="65">
        <f t="shared" si="0"/>
        <v>463</v>
      </c>
      <c r="H24" s="66">
        <f t="shared" si="1"/>
        <v>1029</v>
      </c>
      <c r="I24" s="28">
        <f t="shared" si="2"/>
        <v>14.047330097087379</v>
      </c>
      <c r="J24" s="29">
        <f t="shared" si="3"/>
        <v>5.4055473839041817</v>
      </c>
    </row>
    <row r="25" spans="1:10" x14ac:dyDescent="0.2">
      <c r="A25" s="7" t="s">
        <v>123</v>
      </c>
      <c r="B25" s="65">
        <v>2873</v>
      </c>
      <c r="C25" s="66">
        <v>3431</v>
      </c>
      <c r="D25" s="65">
        <v>14742</v>
      </c>
      <c r="E25" s="66">
        <v>14628</v>
      </c>
      <c r="F25" s="67"/>
      <c r="G25" s="65">
        <f t="shared" si="0"/>
        <v>-558</v>
      </c>
      <c r="H25" s="66">
        <f t="shared" si="1"/>
        <v>114</v>
      </c>
      <c r="I25" s="28">
        <f t="shared" si="2"/>
        <v>-16.263480034975224</v>
      </c>
      <c r="J25" s="29">
        <f t="shared" si="3"/>
        <v>0.77932731747333883</v>
      </c>
    </row>
    <row r="26" spans="1:10" x14ac:dyDescent="0.2">
      <c r="A26" s="7" t="s">
        <v>124</v>
      </c>
      <c r="B26" s="65">
        <v>541</v>
      </c>
      <c r="C26" s="66">
        <v>443</v>
      </c>
      <c r="D26" s="65">
        <v>2426</v>
      </c>
      <c r="E26" s="66">
        <v>3656</v>
      </c>
      <c r="F26" s="67"/>
      <c r="G26" s="65">
        <f t="shared" si="0"/>
        <v>98</v>
      </c>
      <c r="H26" s="66">
        <f t="shared" si="1"/>
        <v>-1230</v>
      </c>
      <c r="I26" s="28">
        <f t="shared" si="2"/>
        <v>22.121896162528216</v>
      </c>
      <c r="J26" s="29">
        <f t="shared" si="3"/>
        <v>-33.643326039387311</v>
      </c>
    </row>
    <row r="27" spans="1:10" x14ac:dyDescent="0.2">
      <c r="A27" s="142" t="s">
        <v>127</v>
      </c>
      <c r="B27" s="143">
        <v>47</v>
      </c>
      <c r="C27" s="144">
        <v>74</v>
      </c>
      <c r="D27" s="143">
        <v>428</v>
      </c>
      <c r="E27" s="144">
        <v>326</v>
      </c>
      <c r="F27" s="145"/>
      <c r="G27" s="143">
        <f t="shared" si="0"/>
        <v>-27</v>
      </c>
      <c r="H27" s="144">
        <f t="shared" si="1"/>
        <v>102</v>
      </c>
      <c r="I27" s="146">
        <f t="shared" si="2"/>
        <v>-36.486486486486484</v>
      </c>
      <c r="J27" s="147">
        <f t="shared" si="3"/>
        <v>31.288343558282211</v>
      </c>
    </row>
    <row r="28" spans="1:10" x14ac:dyDescent="0.2">
      <c r="A28" s="7" t="s">
        <v>128</v>
      </c>
      <c r="B28" s="65">
        <v>6</v>
      </c>
      <c r="C28" s="66">
        <v>4</v>
      </c>
      <c r="D28" s="65">
        <v>36</v>
      </c>
      <c r="E28" s="66">
        <v>27</v>
      </c>
      <c r="F28" s="67"/>
      <c r="G28" s="65">
        <f t="shared" si="0"/>
        <v>2</v>
      </c>
      <c r="H28" s="66">
        <f t="shared" si="1"/>
        <v>9</v>
      </c>
      <c r="I28" s="28">
        <f t="shared" si="2"/>
        <v>50</v>
      </c>
      <c r="J28" s="29">
        <f t="shared" si="3"/>
        <v>33.333333333333329</v>
      </c>
    </row>
    <row r="29" spans="1:10" x14ac:dyDescent="0.2">
      <c r="A29" s="7" t="s">
        <v>129</v>
      </c>
      <c r="B29" s="65">
        <v>13</v>
      </c>
      <c r="C29" s="66">
        <v>38</v>
      </c>
      <c r="D29" s="65">
        <v>126</v>
      </c>
      <c r="E29" s="66">
        <v>140</v>
      </c>
      <c r="F29" s="67"/>
      <c r="G29" s="65">
        <f t="shared" si="0"/>
        <v>-25</v>
      </c>
      <c r="H29" s="66">
        <f t="shared" si="1"/>
        <v>-14</v>
      </c>
      <c r="I29" s="28">
        <f t="shared" si="2"/>
        <v>-65.789473684210535</v>
      </c>
      <c r="J29" s="29">
        <f t="shared" si="3"/>
        <v>-10</v>
      </c>
    </row>
    <row r="30" spans="1:10" x14ac:dyDescent="0.2">
      <c r="A30" s="7" t="s">
        <v>130</v>
      </c>
      <c r="B30" s="65">
        <v>417</v>
      </c>
      <c r="C30" s="66">
        <v>556</v>
      </c>
      <c r="D30" s="65">
        <v>2149</v>
      </c>
      <c r="E30" s="66">
        <v>2450</v>
      </c>
      <c r="F30" s="67"/>
      <c r="G30" s="65">
        <f t="shared" si="0"/>
        <v>-139</v>
      </c>
      <c r="H30" s="66">
        <f t="shared" si="1"/>
        <v>-301</v>
      </c>
      <c r="I30" s="28">
        <f t="shared" si="2"/>
        <v>-25</v>
      </c>
      <c r="J30" s="29">
        <f t="shared" si="3"/>
        <v>-12.285714285714286</v>
      </c>
    </row>
    <row r="31" spans="1:10" x14ac:dyDescent="0.2">
      <c r="A31" s="7" t="s">
        <v>131</v>
      </c>
      <c r="B31" s="65">
        <v>1028</v>
      </c>
      <c r="C31" s="66">
        <v>857</v>
      </c>
      <c r="D31" s="65">
        <v>4549</v>
      </c>
      <c r="E31" s="66">
        <v>3789</v>
      </c>
      <c r="F31" s="67"/>
      <c r="G31" s="65">
        <f t="shared" si="0"/>
        <v>171</v>
      </c>
      <c r="H31" s="66">
        <f t="shared" si="1"/>
        <v>760</v>
      </c>
      <c r="I31" s="28">
        <f t="shared" si="2"/>
        <v>19.953325554259045</v>
      </c>
      <c r="J31" s="29">
        <f t="shared" si="3"/>
        <v>20.058062813407233</v>
      </c>
    </row>
    <row r="32" spans="1:10" x14ac:dyDescent="0.2">
      <c r="A32" s="7" t="s">
        <v>132</v>
      </c>
      <c r="B32" s="65">
        <v>4675</v>
      </c>
      <c r="C32" s="66">
        <v>5884</v>
      </c>
      <c r="D32" s="65">
        <v>24561</v>
      </c>
      <c r="E32" s="66">
        <v>25840</v>
      </c>
      <c r="F32" s="67"/>
      <c r="G32" s="65">
        <f t="shared" si="0"/>
        <v>-1209</v>
      </c>
      <c r="H32" s="66">
        <f t="shared" si="1"/>
        <v>-1279</v>
      </c>
      <c r="I32" s="28">
        <f t="shared" si="2"/>
        <v>-20.547246770904145</v>
      </c>
      <c r="J32" s="29">
        <f t="shared" si="3"/>
        <v>-4.9496904024767803</v>
      </c>
    </row>
    <row r="33" spans="1:10" x14ac:dyDescent="0.2">
      <c r="A33" s="142" t="s">
        <v>126</v>
      </c>
      <c r="B33" s="143">
        <v>1193</v>
      </c>
      <c r="C33" s="144">
        <v>1225</v>
      </c>
      <c r="D33" s="143">
        <v>5073</v>
      </c>
      <c r="E33" s="144">
        <v>4569</v>
      </c>
      <c r="F33" s="145"/>
      <c r="G33" s="143">
        <f t="shared" si="0"/>
        <v>-32</v>
      </c>
      <c r="H33" s="144">
        <f t="shared" si="1"/>
        <v>504</v>
      </c>
      <c r="I33" s="146">
        <f t="shared" si="2"/>
        <v>-2.6122448979591839</v>
      </c>
      <c r="J33" s="147">
        <f t="shared" si="3"/>
        <v>11.03086014445174</v>
      </c>
    </row>
    <row r="34" spans="1:10" s="43" customFormat="1" x14ac:dyDescent="0.2">
      <c r="A34" s="27" t="s">
        <v>0</v>
      </c>
      <c r="B34" s="71">
        <f>SUM(B14:B33)</f>
        <v>21983</v>
      </c>
      <c r="C34" s="72">
        <f>SUM(C14:C33)</f>
        <v>25321</v>
      </c>
      <c r="D34" s="71">
        <f>SUM(D14:D33)</f>
        <v>115003</v>
      </c>
      <c r="E34" s="72">
        <f>SUM(E14:E33)</f>
        <v>122849</v>
      </c>
      <c r="F34" s="73"/>
      <c r="G34" s="71">
        <f t="shared" si="0"/>
        <v>-3338</v>
      </c>
      <c r="H34" s="72">
        <f t="shared" si="1"/>
        <v>-7846</v>
      </c>
      <c r="I34" s="44">
        <f>IF(C34=0, 0, G34/C34*100)</f>
        <v>-13.182733699300975</v>
      </c>
      <c r="J34" s="45">
        <f>IF(E34=0, 0, H34/E34*100)</f>
        <v>-6.3867023744597029</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2022</v>
      </c>
      <c r="C38" s="58">
        <f>C6</f>
        <v>2021</v>
      </c>
      <c r="D38" s="57">
        <f>D6</f>
        <v>2022</v>
      </c>
      <c r="E38" s="58">
        <f>E6</f>
        <v>2021</v>
      </c>
      <c r="F38" s="64"/>
      <c r="G38" s="57" t="s">
        <v>4</v>
      </c>
      <c r="H38" s="58" t="s">
        <v>2</v>
      </c>
    </row>
    <row r="39" spans="1:10" x14ac:dyDescent="0.2">
      <c r="A39" s="7" t="s">
        <v>110</v>
      </c>
      <c r="B39" s="30">
        <f>$B$7/$B$11*100</f>
        <v>16.262566528681255</v>
      </c>
      <c r="C39" s="31">
        <f>$C$7/$C$11*100</f>
        <v>19.209351921330121</v>
      </c>
      <c r="D39" s="30">
        <f>$D$7/$D$11*100</f>
        <v>18.058659339321583</v>
      </c>
      <c r="E39" s="31">
        <f>$E$7/$E$11*100</f>
        <v>19.44826575714902</v>
      </c>
      <c r="F39" s="32"/>
      <c r="G39" s="30">
        <f>B39-C39</f>
        <v>-2.9467853926488665</v>
      </c>
      <c r="H39" s="31">
        <f>D39-E39</f>
        <v>-1.3896064178274372</v>
      </c>
    </row>
    <row r="40" spans="1:10" x14ac:dyDescent="0.2">
      <c r="A40" s="7" t="s">
        <v>119</v>
      </c>
      <c r="B40" s="30">
        <f>$B$8/$B$11*100</f>
        <v>50.170586362188963</v>
      </c>
      <c r="C40" s="31">
        <f>$C$8/$C$11*100</f>
        <v>46.676671537459022</v>
      </c>
      <c r="D40" s="30">
        <f>$D$8/$D$11*100</f>
        <v>49.836091232402637</v>
      </c>
      <c r="E40" s="31">
        <f>$E$8/$E$11*100</f>
        <v>50.318683912770965</v>
      </c>
      <c r="F40" s="32"/>
      <c r="G40" s="30">
        <f>B40-C40</f>
        <v>3.4939148247299414</v>
      </c>
      <c r="H40" s="31">
        <f>D40-E40</f>
        <v>-0.48259268036832736</v>
      </c>
    </row>
    <row r="41" spans="1:10" x14ac:dyDescent="0.2">
      <c r="A41" s="7" t="s">
        <v>125</v>
      </c>
      <c r="B41" s="30">
        <f>$B$9/$B$11*100</f>
        <v>28.139926306691532</v>
      </c>
      <c r="C41" s="31">
        <f>$C$9/$C$11*100</f>
        <v>29.276094940958096</v>
      </c>
      <c r="D41" s="30">
        <f>$D$9/$D$11*100</f>
        <v>27.694060154952478</v>
      </c>
      <c r="E41" s="31">
        <f>$E$9/$E$11*100</f>
        <v>26.513850336592075</v>
      </c>
      <c r="F41" s="32"/>
      <c r="G41" s="30">
        <f>B41-C41</f>
        <v>-1.1361686342665642</v>
      </c>
      <c r="H41" s="31">
        <f>D41-E41</f>
        <v>1.1802098183604031</v>
      </c>
    </row>
    <row r="42" spans="1:10" x14ac:dyDescent="0.2">
      <c r="A42" s="7" t="s">
        <v>126</v>
      </c>
      <c r="B42" s="30">
        <f>$B$10/$B$11*100</f>
        <v>5.4269208024382474</v>
      </c>
      <c r="C42" s="31">
        <f>$C$10/$C$11*100</f>
        <v>4.8378816002527545</v>
      </c>
      <c r="D42" s="30">
        <f>$D$10/$D$11*100</f>
        <v>4.4111892733233047</v>
      </c>
      <c r="E42" s="31">
        <f>$E$10/$E$11*100</f>
        <v>3.7191999934879405</v>
      </c>
      <c r="F42" s="32"/>
      <c r="G42" s="30">
        <f>B42-C42</f>
        <v>0.58903920218549288</v>
      </c>
      <c r="H42" s="31">
        <f>D42-E42</f>
        <v>0.69198927983536418</v>
      </c>
    </row>
    <row r="43" spans="1:10" s="43" customFormat="1" x14ac:dyDescent="0.2">
      <c r="A43" s="27" t="s">
        <v>0</v>
      </c>
      <c r="B43" s="46">
        <f>SUM(B39:B42)</f>
        <v>100</v>
      </c>
      <c r="C43" s="47">
        <f>SUM(C39:C42)</f>
        <v>100</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111</v>
      </c>
      <c r="B46" s="30">
        <f>$B$14/$B$34*100</f>
        <v>0.21835054360187417</v>
      </c>
      <c r="C46" s="31">
        <f>$C$14/$C$34*100</f>
        <v>0.72666956281347506</v>
      </c>
      <c r="D46" s="30">
        <f>$D$14/$D$34*100</f>
        <v>0.55128996634870397</v>
      </c>
      <c r="E46" s="31">
        <f>$E$14/$E$34*100</f>
        <v>0.77412107546662978</v>
      </c>
      <c r="F46" s="32"/>
      <c r="G46" s="30">
        <f t="shared" ref="G46:G66" si="4">B46-C46</f>
        <v>-0.50831901921160094</v>
      </c>
      <c r="H46" s="31">
        <f t="shared" ref="H46:H66" si="5">D46-E46</f>
        <v>-0.22283110911792581</v>
      </c>
    </row>
    <row r="47" spans="1:10" x14ac:dyDescent="0.2">
      <c r="A47" s="7" t="s">
        <v>112</v>
      </c>
      <c r="B47" s="30">
        <f>$B$15/$B$34*100</f>
        <v>4.1441113587772369</v>
      </c>
      <c r="C47" s="31">
        <f>$C$15/$C$34*100</f>
        <v>3.8387109513842264</v>
      </c>
      <c r="D47" s="30">
        <f>$D$15/$D$34*100</f>
        <v>4.3668426041059796</v>
      </c>
      <c r="E47" s="31">
        <f>$E$15/$E$34*100</f>
        <v>4.4607607713534501</v>
      </c>
      <c r="F47" s="32"/>
      <c r="G47" s="30">
        <f t="shared" si="4"/>
        <v>0.30540040739301055</v>
      </c>
      <c r="H47" s="31">
        <f t="shared" si="5"/>
        <v>-9.3918167247470485E-2</v>
      </c>
    </row>
    <row r="48" spans="1:10" x14ac:dyDescent="0.2">
      <c r="A48" s="7" t="s">
        <v>113</v>
      </c>
      <c r="B48" s="30">
        <f>$B$16/$B$34*100</f>
        <v>7.5103489059727968</v>
      </c>
      <c r="C48" s="31">
        <f>$C$16/$C$34*100</f>
        <v>10.193120334899886</v>
      </c>
      <c r="D48" s="30">
        <f>$D$16/$D$34*100</f>
        <v>8.0006608523255913</v>
      </c>
      <c r="E48" s="31">
        <f>$E$16/$E$34*100</f>
        <v>9.7892534737767498</v>
      </c>
      <c r="F48" s="32"/>
      <c r="G48" s="30">
        <f t="shared" si="4"/>
        <v>-2.6827714289270892</v>
      </c>
      <c r="H48" s="31">
        <f t="shared" si="5"/>
        <v>-1.7885926214511585</v>
      </c>
    </row>
    <row r="49" spans="1:8" x14ac:dyDescent="0.2">
      <c r="A49" s="7" t="s">
        <v>114</v>
      </c>
      <c r="B49" s="30">
        <f>$B$17/$B$34*100</f>
        <v>1.7604512577901104</v>
      </c>
      <c r="C49" s="31">
        <f>$C$17/$C$34*100</f>
        <v>2.2866395482010979</v>
      </c>
      <c r="D49" s="30">
        <f>$D$17/$D$34*100</f>
        <v>2.7660147996139228</v>
      </c>
      <c r="E49" s="31">
        <f>$E$17/$E$34*100</f>
        <v>2.1522356714340369</v>
      </c>
      <c r="F49" s="32"/>
      <c r="G49" s="30">
        <f t="shared" si="4"/>
        <v>-0.52618829041098758</v>
      </c>
      <c r="H49" s="31">
        <f t="shared" si="5"/>
        <v>0.61377912817988589</v>
      </c>
    </row>
    <row r="50" spans="1:8" x14ac:dyDescent="0.2">
      <c r="A50" s="7" t="s">
        <v>115</v>
      </c>
      <c r="B50" s="30">
        <f>$B$18/$B$34*100</f>
        <v>0.4912887231042169</v>
      </c>
      <c r="C50" s="31">
        <f>$C$18/$C$34*100</f>
        <v>0.37123336361123177</v>
      </c>
      <c r="D50" s="30">
        <f>$D$18/$D$34*100</f>
        <v>0.56955035955583766</v>
      </c>
      <c r="E50" s="31">
        <f>$E$18/$E$34*100</f>
        <v>0.36711735545262886</v>
      </c>
      <c r="F50" s="32"/>
      <c r="G50" s="30">
        <f t="shared" si="4"/>
        <v>0.12005535949298513</v>
      </c>
      <c r="H50" s="31">
        <f t="shared" si="5"/>
        <v>0.2024330041032088</v>
      </c>
    </row>
    <row r="51" spans="1:8" x14ac:dyDescent="0.2">
      <c r="A51" s="7" t="s">
        <v>116</v>
      </c>
      <c r="B51" s="30">
        <f>$B$19/$B$34*100</f>
        <v>5.9136605558840927E-2</v>
      </c>
      <c r="C51" s="31">
        <f>$C$19/$C$34*100</f>
        <v>6.318865763595434E-2</v>
      </c>
      <c r="D51" s="30">
        <f>$D$19/$D$34*100</f>
        <v>3.9129414015286558E-2</v>
      </c>
      <c r="E51" s="31">
        <f>$E$19/$E$34*100</f>
        <v>4.5584416641568107E-2</v>
      </c>
      <c r="F51" s="32"/>
      <c r="G51" s="30">
        <f t="shared" si="4"/>
        <v>-4.0520520771134133E-3</v>
      </c>
      <c r="H51" s="31">
        <f t="shared" si="5"/>
        <v>-6.4550026262815488E-3</v>
      </c>
    </row>
    <row r="52" spans="1:8" x14ac:dyDescent="0.2">
      <c r="A52" s="7" t="s">
        <v>117</v>
      </c>
      <c r="B52" s="30">
        <f>$B$20/$B$34*100</f>
        <v>1.3373970795614794</v>
      </c>
      <c r="C52" s="31">
        <f>$C$20/$C$34*100</f>
        <v>0.85304687808538371</v>
      </c>
      <c r="D52" s="30">
        <f>$D$20/$D$34*100</f>
        <v>1.0704068589515054</v>
      </c>
      <c r="E52" s="31">
        <f>$E$20/$E$34*100</f>
        <v>1.0484415827560665</v>
      </c>
      <c r="F52" s="32"/>
      <c r="G52" s="30">
        <f t="shared" si="4"/>
        <v>0.48435020147609564</v>
      </c>
      <c r="H52" s="31">
        <f t="shared" si="5"/>
        <v>2.1965276195438976E-2</v>
      </c>
    </row>
    <row r="53" spans="1:8" x14ac:dyDescent="0.2">
      <c r="A53" s="7" t="s">
        <v>118</v>
      </c>
      <c r="B53" s="30">
        <f>$B$21/$B$34*100</f>
        <v>0.74148205431469771</v>
      </c>
      <c r="C53" s="31">
        <f>$C$21/$C$34*100</f>
        <v>0.87674262469886655</v>
      </c>
      <c r="D53" s="30">
        <f>$D$21/$D$34*100</f>
        <v>0.69476448440475469</v>
      </c>
      <c r="E53" s="31">
        <f>$E$21/$E$34*100</f>
        <v>0.81075141026788977</v>
      </c>
      <c r="F53" s="32"/>
      <c r="G53" s="30">
        <f t="shared" si="4"/>
        <v>-0.13526057038416883</v>
      </c>
      <c r="H53" s="31">
        <f t="shared" si="5"/>
        <v>-0.11598692586313508</v>
      </c>
    </row>
    <row r="54" spans="1:8" x14ac:dyDescent="0.2">
      <c r="A54" s="142" t="s">
        <v>120</v>
      </c>
      <c r="B54" s="148">
        <f>$B$22/$B$34*100</f>
        <v>5.5088022562889503</v>
      </c>
      <c r="C54" s="149">
        <f>$C$22/$C$34*100</f>
        <v>5.1103826863078083</v>
      </c>
      <c r="D54" s="148">
        <f>$D$22/$D$34*100</f>
        <v>4.5468379085762987</v>
      </c>
      <c r="E54" s="149">
        <f>$E$22/$E$34*100</f>
        <v>5.5303665475502441</v>
      </c>
      <c r="F54" s="150"/>
      <c r="G54" s="148">
        <f t="shared" si="4"/>
        <v>0.39841956998114192</v>
      </c>
      <c r="H54" s="149">
        <f t="shared" si="5"/>
        <v>-0.98352863897394549</v>
      </c>
    </row>
    <row r="55" spans="1:8" x14ac:dyDescent="0.2">
      <c r="A55" s="7" t="s">
        <v>121</v>
      </c>
      <c r="B55" s="30">
        <f>$B$23/$B$34*100</f>
        <v>12.03202474639494</v>
      </c>
      <c r="C55" s="31">
        <f>$C$23/$C$34*100</f>
        <v>13.249871648039177</v>
      </c>
      <c r="D55" s="30">
        <f>$D$23/$D$34*100</f>
        <v>12.913576167578237</v>
      </c>
      <c r="E55" s="31">
        <f>$E$23/$E$34*100</f>
        <v>14.409559703375688</v>
      </c>
      <c r="F55" s="32"/>
      <c r="G55" s="30">
        <f t="shared" si="4"/>
        <v>-1.2178469016442364</v>
      </c>
      <c r="H55" s="31">
        <f t="shared" si="5"/>
        <v>-1.4959835357974516</v>
      </c>
    </row>
    <row r="56" spans="1:8" x14ac:dyDescent="0.2">
      <c r="A56" s="7" t="s">
        <v>122</v>
      </c>
      <c r="B56" s="30">
        <f>$B$24/$B$34*100</f>
        <v>17.09957694582177</v>
      </c>
      <c r="C56" s="31">
        <f>$C$24/$C$34*100</f>
        <v>13.016863473006596</v>
      </c>
      <c r="D56" s="30">
        <f>$D$24/$D$34*100</f>
        <v>17.44737093814944</v>
      </c>
      <c r="E56" s="31">
        <f>$E$24/$E$34*100</f>
        <v>15.495445628373044</v>
      </c>
      <c r="F56" s="32"/>
      <c r="G56" s="30">
        <f t="shared" si="4"/>
        <v>4.0827134728151737</v>
      </c>
      <c r="H56" s="31">
        <f t="shared" si="5"/>
        <v>1.9519253097763958</v>
      </c>
    </row>
    <row r="57" spans="1:8" x14ac:dyDescent="0.2">
      <c r="A57" s="7" t="s">
        <v>123</v>
      </c>
      <c r="B57" s="30">
        <f>$B$25/$B$34*100</f>
        <v>13.069189828503843</v>
      </c>
      <c r="C57" s="31">
        <f>$C$25/$C$34*100</f>
        <v>13.55001777180996</v>
      </c>
      <c r="D57" s="30">
        <f>$D$25/$D$34*100</f>
        <v>12.818796031407874</v>
      </c>
      <c r="E57" s="31">
        <f>$E$25/$E$34*100</f>
        <v>11.907300832729611</v>
      </c>
      <c r="F57" s="32"/>
      <c r="G57" s="30">
        <f t="shared" si="4"/>
        <v>-0.48082794330611733</v>
      </c>
      <c r="H57" s="31">
        <f t="shared" si="5"/>
        <v>0.91149519867826356</v>
      </c>
    </row>
    <row r="58" spans="1:8" x14ac:dyDescent="0.2">
      <c r="A58" s="7" t="s">
        <v>124</v>
      </c>
      <c r="B58" s="30">
        <f>$B$26/$B$34*100</f>
        <v>2.460992585179457</v>
      </c>
      <c r="C58" s="31">
        <f>$C$26/$C$34*100</f>
        <v>1.7495359582954859</v>
      </c>
      <c r="D58" s="30">
        <f>$D$26/$D$34*100</f>
        <v>2.1095101866907822</v>
      </c>
      <c r="E58" s="31">
        <f>$E$26/$E$34*100</f>
        <v>2.9760112007423749</v>
      </c>
      <c r="F58" s="32"/>
      <c r="G58" s="30">
        <f t="shared" si="4"/>
        <v>0.71145662688397104</v>
      </c>
      <c r="H58" s="31">
        <f t="shared" si="5"/>
        <v>-0.86650101405159274</v>
      </c>
    </row>
    <row r="59" spans="1:8" x14ac:dyDescent="0.2">
      <c r="A59" s="142" t="s">
        <v>127</v>
      </c>
      <c r="B59" s="148">
        <f>$B$27/$B$34*100</f>
        <v>0.2138015739435018</v>
      </c>
      <c r="C59" s="149">
        <f>$C$27/$C$34*100</f>
        <v>0.29224754156628885</v>
      </c>
      <c r="D59" s="148">
        <f>$D$27/$D$34*100</f>
        <v>0.37216420441205883</v>
      </c>
      <c r="E59" s="149">
        <f>$E$27/$E$34*100</f>
        <v>0.26536642544912864</v>
      </c>
      <c r="F59" s="150"/>
      <c r="G59" s="148">
        <f t="shared" si="4"/>
        <v>-7.8445967622787049E-2</v>
      </c>
      <c r="H59" s="149">
        <f t="shared" si="5"/>
        <v>0.10679777896293019</v>
      </c>
    </row>
    <row r="60" spans="1:8" x14ac:dyDescent="0.2">
      <c r="A60" s="7" t="s">
        <v>128</v>
      </c>
      <c r="B60" s="30">
        <f>$B$28/$B$34*100</f>
        <v>2.7293817950234271E-2</v>
      </c>
      <c r="C60" s="31">
        <f>$C$28/$C$34*100</f>
        <v>1.5797164408988585E-2</v>
      </c>
      <c r="D60" s="30">
        <f>$D$28/$D$34*100</f>
        <v>3.1303531212229244E-2</v>
      </c>
      <c r="E60" s="31">
        <f>$E$28/$E$34*100</f>
        <v>2.1978200880756048E-2</v>
      </c>
      <c r="F60" s="32"/>
      <c r="G60" s="30">
        <f t="shared" si="4"/>
        <v>1.1496653541245686E-2</v>
      </c>
      <c r="H60" s="31">
        <f t="shared" si="5"/>
        <v>9.3253303314731958E-3</v>
      </c>
    </row>
    <row r="61" spans="1:8" x14ac:dyDescent="0.2">
      <c r="A61" s="7" t="s">
        <v>129</v>
      </c>
      <c r="B61" s="30">
        <f>$B$29/$B$34*100</f>
        <v>5.9136605558840927E-2</v>
      </c>
      <c r="C61" s="31">
        <f>$C$29/$C$34*100</f>
        <v>0.15007306188539157</v>
      </c>
      <c r="D61" s="30">
        <f>$D$29/$D$34*100</f>
        <v>0.10956235924280235</v>
      </c>
      <c r="E61" s="31">
        <f>$E$29/$E$34*100</f>
        <v>0.11396104160392026</v>
      </c>
      <c r="F61" s="32"/>
      <c r="G61" s="30">
        <f t="shared" si="4"/>
        <v>-9.0936456326550646E-2</v>
      </c>
      <c r="H61" s="31">
        <f t="shared" si="5"/>
        <v>-4.3986823611179143E-3</v>
      </c>
    </row>
    <row r="62" spans="1:8" x14ac:dyDescent="0.2">
      <c r="A62" s="7" t="s">
        <v>130</v>
      </c>
      <c r="B62" s="30">
        <f>$B$30/$B$34*100</f>
        <v>1.8969203475412821</v>
      </c>
      <c r="C62" s="31">
        <f>$C$30/$C$34*100</f>
        <v>2.1958058528494138</v>
      </c>
      <c r="D62" s="30">
        <f>$D$30/$D$34*100</f>
        <v>1.8686469048633514</v>
      </c>
      <c r="E62" s="31">
        <f>$E$30/$E$34*100</f>
        <v>1.9943182280686045</v>
      </c>
      <c r="F62" s="32"/>
      <c r="G62" s="30">
        <f t="shared" si="4"/>
        <v>-0.29888550530813163</v>
      </c>
      <c r="H62" s="31">
        <f t="shared" si="5"/>
        <v>-0.12567132320525309</v>
      </c>
    </row>
    <row r="63" spans="1:8" x14ac:dyDescent="0.2">
      <c r="A63" s="7" t="s">
        <v>131</v>
      </c>
      <c r="B63" s="30">
        <f>$B$31/$B$34*100</f>
        <v>4.6763408088068052</v>
      </c>
      <c r="C63" s="31">
        <f>$C$31/$C$34*100</f>
        <v>3.3845424746258046</v>
      </c>
      <c r="D63" s="30">
        <f>$D$31/$D$34*100</f>
        <v>3.9555489856786341</v>
      </c>
      <c r="E63" s="31">
        <f>$E$31/$E$34*100</f>
        <v>3.0842741902660991</v>
      </c>
      <c r="F63" s="32"/>
      <c r="G63" s="30">
        <f t="shared" si="4"/>
        <v>1.2917983341810007</v>
      </c>
      <c r="H63" s="31">
        <f t="shared" si="5"/>
        <v>0.87127479541253505</v>
      </c>
    </row>
    <row r="64" spans="1:8" x14ac:dyDescent="0.2">
      <c r="A64" s="7" t="s">
        <v>132</v>
      </c>
      <c r="B64" s="30">
        <f>$B$32/$B$34*100</f>
        <v>21.266433152890869</v>
      </c>
      <c r="C64" s="31">
        <f>$C$32/$C$34*100</f>
        <v>23.237628845622211</v>
      </c>
      <c r="D64" s="30">
        <f>$D$32/$D$34*100</f>
        <v>21.356834169543404</v>
      </c>
      <c r="E64" s="31">
        <f>$E$32/$E$34*100</f>
        <v>21.033952250323569</v>
      </c>
      <c r="F64" s="32"/>
      <c r="G64" s="30">
        <f t="shared" si="4"/>
        <v>-1.9711956927313423</v>
      </c>
      <c r="H64" s="31">
        <f t="shared" si="5"/>
        <v>0.32288191921983511</v>
      </c>
    </row>
    <row r="65" spans="1:8" x14ac:dyDescent="0.2">
      <c r="A65" s="142" t="s">
        <v>126</v>
      </c>
      <c r="B65" s="148">
        <f>$B$33/$B$34*100</f>
        <v>5.4269208024382474</v>
      </c>
      <c r="C65" s="149">
        <f>$C$33/$C$34*100</f>
        <v>4.8378816002527545</v>
      </c>
      <c r="D65" s="148">
        <f>$D$33/$D$34*100</f>
        <v>4.4111892733233047</v>
      </c>
      <c r="E65" s="149">
        <f>$E$33/$E$34*100</f>
        <v>3.7191999934879405</v>
      </c>
      <c r="F65" s="150"/>
      <c r="G65" s="148">
        <f t="shared" si="4"/>
        <v>0.58903920218549288</v>
      </c>
      <c r="H65" s="149">
        <f t="shared" si="5"/>
        <v>0.69198927983536418</v>
      </c>
    </row>
    <row r="66" spans="1:8" s="43" customFormat="1" x14ac:dyDescent="0.2">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7" t="s">
        <v>31</v>
      </c>
      <c r="B6" s="65">
        <v>4</v>
      </c>
      <c r="C6" s="66">
        <v>4</v>
      </c>
      <c r="D6" s="65">
        <v>20</v>
      </c>
      <c r="E6" s="66">
        <v>10</v>
      </c>
      <c r="F6" s="67"/>
      <c r="G6" s="65">
        <f t="shared" ref="G6:G37" si="0">B6-C6</f>
        <v>0</v>
      </c>
      <c r="H6" s="66">
        <f t="shared" ref="H6:H37" si="1">D6-E6</f>
        <v>10</v>
      </c>
      <c r="I6" s="20">
        <f t="shared" ref="I6:I37" si="2">IF(C6=0, "-", IF(G6/C6&lt;10, G6/C6, "&gt;999%"))</f>
        <v>0</v>
      </c>
      <c r="J6" s="21">
        <f t="shared" ref="J6:J37" si="3">IF(E6=0, "-", IF(H6/E6&lt;10, H6/E6, "&gt;999%"))</f>
        <v>1</v>
      </c>
    </row>
    <row r="7" spans="1:10" x14ac:dyDescent="0.2">
      <c r="A7" s="7" t="s">
        <v>32</v>
      </c>
      <c r="B7" s="65">
        <v>0</v>
      </c>
      <c r="C7" s="66">
        <v>1</v>
      </c>
      <c r="D7" s="65">
        <v>1</v>
      </c>
      <c r="E7" s="66">
        <v>2</v>
      </c>
      <c r="F7" s="67"/>
      <c r="G7" s="65">
        <f t="shared" si="0"/>
        <v>-1</v>
      </c>
      <c r="H7" s="66">
        <f t="shared" si="1"/>
        <v>-1</v>
      </c>
      <c r="I7" s="20">
        <f t="shared" si="2"/>
        <v>-1</v>
      </c>
      <c r="J7" s="21">
        <f t="shared" si="3"/>
        <v>-0.5</v>
      </c>
    </row>
    <row r="8" spans="1:10" x14ac:dyDescent="0.2">
      <c r="A8" s="7" t="s">
        <v>33</v>
      </c>
      <c r="B8" s="65">
        <v>6</v>
      </c>
      <c r="C8" s="66">
        <v>2</v>
      </c>
      <c r="D8" s="65">
        <v>15</v>
      </c>
      <c r="E8" s="66">
        <v>15</v>
      </c>
      <c r="F8" s="67"/>
      <c r="G8" s="65">
        <f t="shared" si="0"/>
        <v>4</v>
      </c>
      <c r="H8" s="66">
        <f t="shared" si="1"/>
        <v>0</v>
      </c>
      <c r="I8" s="20">
        <f t="shared" si="2"/>
        <v>2</v>
      </c>
      <c r="J8" s="21">
        <f t="shared" si="3"/>
        <v>0</v>
      </c>
    </row>
    <row r="9" spans="1:10" x14ac:dyDescent="0.2">
      <c r="A9" s="7" t="s">
        <v>34</v>
      </c>
      <c r="B9" s="65">
        <v>301</v>
      </c>
      <c r="C9" s="66">
        <v>242</v>
      </c>
      <c r="D9" s="65">
        <v>1044</v>
      </c>
      <c r="E9" s="66">
        <v>1430</v>
      </c>
      <c r="F9" s="67"/>
      <c r="G9" s="65">
        <f t="shared" si="0"/>
        <v>59</v>
      </c>
      <c r="H9" s="66">
        <f t="shared" si="1"/>
        <v>-386</v>
      </c>
      <c r="I9" s="20">
        <f t="shared" si="2"/>
        <v>0.24380165289256198</v>
      </c>
      <c r="J9" s="21">
        <f t="shared" si="3"/>
        <v>-0.2699300699300699</v>
      </c>
    </row>
    <row r="10" spans="1:10" x14ac:dyDescent="0.2">
      <c r="A10" s="7" t="s">
        <v>35</v>
      </c>
      <c r="B10" s="65">
        <v>7</v>
      </c>
      <c r="C10" s="66">
        <v>2</v>
      </c>
      <c r="D10" s="65">
        <v>26</v>
      </c>
      <c r="E10" s="66">
        <v>21</v>
      </c>
      <c r="F10" s="67"/>
      <c r="G10" s="65">
        <f t="shared" si="0"/>
        <v>5</v>
      </c>
      <c r="H10" s="66">
        <f t="shared" si="1"/>
        <v>5</v>
      </c>
      <c r="I10" s="20">
        <f t="shared" si="2"/>
        <v>2.5</v>
      </c>
      <c r="J10" s="21">
        <f t="shared" si="3"/>
        <v>0.23809523809523808</v>
      </c>
    </row>
    <row r="11" spans="1:10" x14ac:dyDescent="0.2">
      <c r="A11" s="7" t="s">
        <v>36</v>
      </c>
      <c r="B11" s="65">
        <v>338</v>
      </c>
      <c r="C11" s="66">
        <v>422</v>
      </c>
      <c r="D11" s="65">
        <v>1713</v>
      </c>
      <c r="E11" s="66">
        <v>2181</v>
      </c>
      <c r="F11" s="67"/>
      <c r="G11" s="65">
        <f t="shared" si="0"/>
        <v>-84</v>
      </c>
      <c r="H11" s="66">
        <f t="shared" si="1"/>
        <v>-468</v>
      </c>
      <c r="I11" s="20">
        <f t="shared" si="2"/>
        <v>-0.1990521327014218</v>
      </c>
      <c r="J11" s="21">
        <f t="shared" si="3"/>
        <v>-0.21458046767537828</v>
      </c>
    </row>
    <row r="12" spans="1:10" x14ac:dyDescent="0.2">
      <c r="A12" s="7" t="s">
        <v>37</v>
      </c>
      <c r="B12" s="65">
        <v>34</v>
      </c>
      <c r="C12" s="66">
        <v>78</v>
      </c>
      <c r="D12" s="65">
        <v>240</v>
      </c>
      <c r="E12" s="66">
        <v>206</v>
      </c>
      <c r="F12" s="67"/>
      <c r="G12" s="65">
        <f t="shared" si="0"/>
        <v>-44</v>
      </c>
      <c r="H12" s="66">
        <f t="shared" si="1"/>
        <v>34</v>
      </c>
      <c r="I12" s="20">
        <f t="shared" si="2"/>
        <v>-0.5641025641025641</v>
      </c>
      <c r="J12" s="21">
        <f t="shared" si="3"/>
        <v>0.1650485436893204</v>
      </c>
    </row>
    <row r="13" spans="1:10" x14ac:dyDescent="0.2">
      <c r="A13" s="7" t="s">
        <v>38</v>
      </c>
      <c r="B13" s="65">
        <v>0</v>
      </c>
      <c r="C13" s="66">
        <v>0</v>
      </c>
      <c r="D13" s="65">
        <v>7</v>
      </c>
      <c r="E13" s="66">
        <v>7</v>
      </c>
      <c r="F13" s="67"/>
      <c r="G13" s="65">
        <f t="shared" si="0"/>
        <v>0</v>
      </c>
      <c r="H13" s="66">
        <f t="shared" si="1"/>
        <v>0</v>
      </c>
      <c r="I13" s="20" t="str">
        <f t="shared" si="2"/>
        <v>-</v>
      </c>
      <c r="J13" s="21">
        <f t="shared" si="3"/>
        <v>0</v>
      </c>
    </row>
    <row r="14" spans="1:10" x14ac:dyDescent="0.2">
      <c r="A14" s="7" t="s">
        <v>39</v>
      </c>
      <c r="B14" s="65">
        <v>6</v>
      </c>
      <c r="C14" s="66">
        <v>3</v>
      </c>
      <c r="D14" s="65">
        <v>21</v>
      </c>
      <c r="E14" s="66">
        <v>7</v>
      </c>
      <c r="F14" s="67"/>
      <c r="G14" s="65">
        <f t="shared" si="0"/>
        <v>3</v>
      </c>
      <c r="H14" s="66">
        <f t="shared" si="1"/>
        <v>14</v>
      </c>
      <c r="I14" s="20">
        <f t="shared" si="2"/>
        <v>1</v>
      </c>
      <c r="J14" s="21">
        <f t="shared" si="3"/>
        <v>2</v>
      </c>
    </row>
    <row r="15" spans="1:10" x14ac:dyDescent="0.2">
      <c r="A15" s="7" t="s">
        <v>42</v>
      </c>
      <c r="B15" s="65">
        <v>4</v>
      </c>
      <c r="C15" s="66">
        <v>8</v>
      </c>
      <c r="D15" s="65">
        <v>26</v>
      </c>
      <c r="E15" s="66">
        <v>20</v>
      </c>
      <c r="F15" s="67"/>
      <c r="G15" s="65">
        <f t="shared" si="0"/>
        <v>-4</v>
      </c>
      <c r="H15" s="66">
        <f t="shared" si="1"/>
        <v>6</v>
      </c>
      <c r="I15" s="20">
        <f t="shared" si="2"/>
        <v>-0.5</v>
      </c>
      <c r="J15" s="21">
        <f t="shared" si="3"/>
        <v>0.3</v>
      </c>
    </row>
    <row r="16" spans="1:10" x14ac:dyDescent="0.2">
      <c r="A16" s="7" t="s">
        <v>43</v>
      </c>
      <c r="B16" s="65">
        <v>3</v>
      </c>
      <c r="C16" s="66">
        <v>6</v>
      </c>
      <c r="D16" s="65">
        <v>24</v>
      </c>
      <c r="E16" s="66">
        <v>30</v>
      </c>
      <c r="F16" s="67"/>
      <c r="G16" s="65">
        <f t="shared" si="0"/>
        <v>-3</v>
      </c>
      <c r="H16" s="66">
        <f t="shared" si="1"/>
        <v>-6</v>
      </c>
      <c r="I16" s="20">
        <f t="shared" si="2"/>
        <v>-0.5</v>
      </c>
      <c r="J16" s="21">
        <f t="shared" si="3"/>
        <v>-0.2</v>
      </c>
    </row>
    <row r="17" spans="1:10" x14ac:dyDescent="0.2">
      <c r="A17" s="7" t="s">
        <v>44</v>
      </c>
      <c r="B17" s="65">
        <v>8</v>
      </c>
      <c r="C17" s="66">
        <v>6</v>
      </c>
      <c r="D17" s="65">
        <v>64</v>
      </c>
      <c r="E17" s="66">
        <v>108</v>
      </c>
      <c r="F17" s="67"/>
      <c r="G17" s="65">
        <f t="shared" si="0"/>
        <v>2</v>
      </c>
      <c r="H17" s="66">
        <f t="shared" si="1"/>
        <v>-44</v>
      </c>
      <c r="I17" s="20">
        <f t="shared" si="2"/>
        <v>0.33333333333333331</v>
      </c>
      <c r="J17" s="21">
        <f t="shared" si="3"/>
        <v>-0.40740740740740738</v>
      </c>
    </row>
    <row r="18" spans="1:10" x14ac:dyDescent="0.2">
      <c r="A18" s="7" t="s">
        <v>45</v>
      </c>
      <c r="B18" s="65">
        <v>1092</v>
      </c>
      <c r="C18" s="66">
        <v>1708</v>
      </c>
      <c r="D18" s="65">
        <v>5238</v>
      </c>
      <c r="E18" s="66">
        <v>6855</v>
      </c>
      <c r="F18" s="67"/>
      <c r="G18" s="65">
        <f t="shared" si="0"/>
        <v>-616</v>
      </c>
      <c r="H18" s="66">
        <f t="shared" si="1"/>
        <v>-1617</v>
      </c>
      <c r="I18" s="20">
        <f t="shared" si="2"/>
        <v>-0.36065573770491804</v>
      </c>
      <c r="J18" s="21">
        <f t="shared" si="3"/>
        <v>-0.23588621444201313</v>
      </c>
    </row>
    <row r="19" spans="1:10" x14ac:dyDescent="0.2">
      <c r="A19" s="7" t="s">
        <v>48</v>
      </c>
      <c r="B19" s="65">
        <v>38</v>
      </c>
      <c r="C19" s="66">
        <v>2</v>
      </c>
      <c r="D19" s="65">
        <v>92</v>
      </c>
      <c r="E19" s="66">
        <v>23</v>
      </c>
      <c r="F19" s="67"/>
      <c r="G19" s="65">
        <f t="shared" si="0"/>
        <v>36</v>
      </c>
      <c r="H19" s="66">
        <f t="shared" si="1"/>
        <v>69</v>
      </c>
      <c r="I19" s="20" t="str">
        <f t="shared" si="2"/>
        <v>&gt;999%</v>
      </c>
      <c r="J19" s="21">
        <f t="shared" si="3"/>
        <v>3</v>
      </c>
    </row>
    <row r="20" spans="1:10" x14ac:dyDescent="0.2">
      <c r="A20" s="7" t="s">
        <v>49</v>
      </c>
      <c r="B20" s="65">
        <v>759</v>
      </c>
      <c r="C20" s="66">
        <v>716</v>
      </c>
      <c r="D20" s="65">
        <v>2803</v>
      </c>
      <c r="E20" s="66">
        <v>2504</v>
      </c>
      <c r="F20" s="67"/>
      <c r="G20" s="65">
        <f t="shared" si="0"/>
        <v>43</v>
      </c>
      <c r="H20" s="66">
        <f t="shared" si="1"/>
        <v>299</v>
      </c>
      <c r="I20" s="20">
        <f t="shared" si="2"/>
        <v>6.0055865921787709E-2</v>
      </c>
      <c r="J20" s="21">
        <f t="shared" si="3"/>
        <v>0.11940894568690096</v>
      </c>
    </row>
    <row r="21" spans="1:10" x14ac:dyDescent="0.2">
      <c r="A21" s="7" t="s">
        <v>51</v>
      </c>
      <c r="B21" s="65">
        <v>160</v>
      </c>
      <c r="C21" s="66">
        <v>189</v>
      </c>
      <c r="D21" s="65">
        <v>1225</v>
      </c>
      <c r="E21" s="66">
        <v>2086</v>
      </c>
      <c r="F21" s="67"/>
      <c r="G21" s="65">
        <f t="shared" si="0"/>
        <v>-29</v>
      </c>
      <c r="H21" s="66">
        <f t="shared" si="1"/>
        <v>-861</v>
      </c>
      <c r="I21" s="20">
        <f t="shared" si="2"/>
        <v>-0.15343915343915343</v>
      </c>
      <c r="J21" s="21">
        <f t="shared" si="3"/>
        <v>-0.41275167785234901</v>
      </c>
    </row>
    <row r="22" spans="1:10" x14ac:dyDescent="0.2">
      <c r="A22" s="7" t="s">
        <v>52</v>
      </c>
      <c r="B22" s="65">
        <v>1858</v>
      </c>
      <c r="C22" s="66">
        <v>1651</v>
      </c>
      <c r="D22" s="65">
        <v>8307</v>
      </c>
      <c r="E22" s="66">
        <v>9314</v>
      </c>
      <c r="F22" s="67"/>
      <c r="G22" s="65">
        <f t="shared" si="0"/>
        <v>207</v>
      </c>
      <c r="H22" s="66">
        <f t="shared" si="1"/>
        <v>-1007</v>
      </c>
      <c r="I22" s="20">
        <f t="shared" si="2"/>
        <v>0.12537855844942458</v>
      </c>
      <c r="J22" s="21">
        <f t="shared" si="3"/>
        <v>-0.10811681339918403</v>
      </c>
    </row>
    <row r="23" spans="1:10" x14ac:dyDescent="0.2">
      <c r="A23" s="7" t="s">
        <v>56</v>
      </c>
      <c r="B23" s="65">
        <v>855</v>
      </c>
      <c r="C23" s="66">
        <v>1194</v>
      </c>
      <c r="D23" s="65">
        <v>4889</v>
      </c>
      <c r="E23" s="66">
        <v>5404</v>
      </c>
      <c r="F23" s="67"/>
      <c r="G23" s="65">
        <f t="shared" si="0"/>
        <v>-339</v>
      </c>
      <c r="H23" s="66">
        <f t="shared" si="1"/>
        <v>-515</v>
      </c>
      <c r="I23" s="20">
        <f t="shared" si="2"/>
        <v>-0.28391959798994976</v>
      </c>
      <c r="J23" s="21">
        <f t="shared" si="3"/>
        <v>-9.529977794226499E-2</v>
      </c>
    </row>
    <row r="24" spans="1:10" x14ac:dyDescent="0.2">
      <c r="A24" s="7" t="s">
        <v>57</v>
      </c>
      <c r="B24" s="65">
        <v>1</v>
      </c>
      <c r="C24" s="66">
        <v>0</v>
      </c>
      <c r="D24" s="65">
        <v>2</v>
      </c>
      <c r="E24" s="66">
        <v>0</v>
      </c>
      <c r="F24" s="67"/>
      <c r="G24" s="65">
        <f t="shared" si="0"/>
        <v>1</v>
      </c>
      <c r="H24" s="66">
        <f t="shared" si="1"/>
        <v>2</v>
      </c>
      <c r="I24" s="20" t="str">
        <f t="shared" si="2"/>
        <v>-</v>
      </c>
      <c r="J24" s="21" t="str">
        <f t="shared" si="3"/>
        <v>-</v>
      </c>
    </row>
    <row r="25" spans="1:10" x14ac:dyDescent="0.2">
      <c r="A25" s="7" t="s">
        <v>59</v>
      </c>
      <c r="B25" s="65">
        <v>14</v>
      </c>
      <c r="C25" s="66">
        <v>50</v>
      </c>
      <c r="D25" s="65">
        <v>79</v>
      </c>
      <c r="E25" s="66">
        <v>141</v>
      </c>
      <c r="F25" s="67"/>
      <c r="G25" s="65">
        <f t="shared" si="0"/>
        <v>-36</v>
      </c>
      <c r="H25" s="66">
        <f t="shared" si="1"/>
        <v>-62</v>
      </c>
      <c r="I25" s="20">
        <f t="shared" si="2"/>
        <v>-0.72</v>
      </c>
      <c r="J25" s="21">
        <f t="shared" si="3"/>
        <v>-0.43971631205673761</v>
      </c>
    </row>
    <row r="26" spans="1:10" x14ac:dyDescent="0.2">
      <c r="A26" s="7" t="s">
        <v>60</v>
      </c>
      <c r="B26" s="65">
        <v>163</v>
      </c>
      <c r="C26" s="66">
        <v>195</v>
      </c>
      <c r="D26" s="65">
        <v>818</v>
      </c>
      <c r="E26" s="66">
        <v>906</v>
      </c>
      <c r="F26" s="67"/>
      <c r="G26" s="65">
        <f t="shared" si="0"/>
        <v>-32</v>
      </c>
      <c r="H26" s="66">
        <f t="shared" si="1"/>
        <v>-88</v>
      </c>
      <c r="I26" s="20">
        <f t="shared" si="2"/>
        <v>-0.1641025641025641</v>
      </c>
      <c r="J26" s="21">
        <f t="shared" si="3"/>
        <v>-9.713024282560706E-2</v>
      </c>
    </row>
    <row r="27" spans="1:10" x14ac:dyDescent="0.2">
      <c r="A27" s="7" t="s">
        <v>62</v>
      </c>
      <c r="B27" s="65">
        <v>1794</v>
      </c>
      <c r="C27" s="66">
        <v>1652</v>
      </c>
      <c r="D27" s="65">
        <v>7766</v>
      </c>
      <c r="E27" s="66">
        <v>7202</v>
      </c>
      <c r="F27" s="67"/>
      <c r="G27" s="65">
        <f t="shared" si="0"/>
        <v>142</v>
      </c>
      <c r="H27" s="66">
        <f t="shared" si="1"/>
        <v>564</v>
      </c>
      <c r="I27" s="20">
        <f t="shared" si="2"/>
        <v>8.5956416464891036E-2</v>
      </c>
      <c r="J27" s="21">
        <f t="shared" si="3"/>
        <v>7.8311580116634263E-2</v>
      </c>
    </row>
    <row r="28" spans="1:10" x14ac:dyDescent="0.2">
      <c r="A28" s="7" t="s">
        <v>63</v>
      </c>
      <c r="B28" s="65">
        <v>4</v>
      </c>
      <c r="C28" s="66">
        <v>6</v>
      </c>
      <c r="D28" s="65">
        <v>14</v>
      </c>
      <c r="E28" s="66">
        <v>16</v>
      </c>
      <c r="F28" s="67"/>
      <c r="G28" s="65">
        <f t="shared" si="0"/>
        <v>-2</v>
      </c>
      <c r="H28" s="66">
        <f t="shared" si="1"/>
        <v>-2</v>
      </c>
      <c r="I28" s="20">
        <f t="shared" si="2"/>
        <v>-0.33333333333333331</v>
      </c>
      <c r="J28" s="21">
        <f t="shared" si="3"/>
        <v>-0.125</v>
      </c>
    </row>
    <row r="29" spans="1:10" x14ac:dyDescent="0.2">
      <c r="A29" s="7" t="s">
        <v>64</v>
      </c>
      <c r="B29" s="65">
        <v>62</v>
      </c>
      <c r="C29" s="66">
        <v>172</v>
      </c>
      <c r="D29" s="65">
        <v>432</v>
      </c>
      <c r="E29" s="66">
        <v>742</v>
      </c>
      <c r="F29" s="67"/>
      <c r="G29" s="65">
        <f t="shared" si="0"/>
        <v>-110</v>
      </c>
      <c r="H29" s="66">
        <f t="shared" si="1"/>
        <v>-310</v>
      </c>
      <c r="I29" s="20">
        <f t="shared" si="2"/>
        <v>-0.63953488372093026</v>
      </c>
      <c r="J29" s="21">
        <f t="shared" si="3"/>
        <v>-0.41778975741239893</v>
      </c>
    </row>
    <row r="30" spans="1:10" x14ac:dyDescent="0.2">
      <c r="A30" s="7" t="s">
        <v>65</v>
      </c>
      <c r="B30" s="65">
        <v>280</v>
      </c>
      <c r="C30" s="66">
        <v>427</v>
      </c>
      <c r="D30" s="65">
        <v>1655</v>
      </c>
      <c r="E30" s="66">
        <v>1902</v>
      </c>
      <c r="F30" s="67"/>
      <c r="G30" s="65">
        <f t="shared" si="0"/>
        <v>-147</v>
      </c>
      <c r="H30" s="66">
        <f t="shared" si="1"/>
        <v>-247</v>
      </c>
      <c r="I30" s="20">
        <f t="shared" si="2"/>
        <v>-0.34426229508196721</v>
      </c>
      <c r="J30" s="21">
        <f t="shared" si="3"/>
        <v>-0.12986330178759201</v>
      </c>
    </row>
    <row r="31" spans="1:10" x14ac:dyDescent="0.2">
      <c r="A31" s="7" t="s">
        <v>66</v>
      </c>
      <c r="B31" s="65">
        <v>127</v>
      </c>
      <c r="C31" s="66">
        <v>174</v>
      </c>
      <c r="D31" s="65">
        <v>718</v>
      </c>
      <c r="E31" s="66">
        <v>958</v>
      </c>
      <c r="F31" s="67"/>
      <c r="G31" s="65">
        <f t="shared" si="0"/>
        <v>-47</v>
      </c>
      <c r="H31" s="66">
        <f t="shared" si="1"/>
        <v>-240</v>
      </c>
      <c r="I31" s="20">
        <f t="shared" si="2"/>
        <v>-0.27011494252873564</v>
      </c>
      <c r="J31" s="21">
        <f t="shared" si="3"/>
        <v>-0.25052192066805845</v>
      </c>
    </row>
    <row r="32" spans="1:10" x14ac:dyDescent="0.2">
      <c r="A32" s="7" t="s">
        <v>67</v>
      </c>
      <c r="B32" s="65">
        <v>0</v>
      </c>
      <c r="C32" s="66">
        <v>0</v>
      </c>
      <c r="D32" s="65">
        <v>19</v>
      </c>
      <c r="E32" s="66">
        <v>7</v>
      </c>
      <c r="F32" s="67"/>
      <c r="G32" s="65">
        <f t="shared" si="0"/>
        <v>0</v>
      </c>
      <c r="H32" s="66">
        <f t="shared" si="1"/>
        <v>12</v>
      </c>
      <c r="I32" s="20" t="str">
        <f t="shared" si="2"/>
        <v>-</v>
      </c>
      <c r="J32" s="21">
        <f t="shared" si="3"/>
        <v>1.7142857142857142</v>
      </c>
    </row>
    <row r="33" spans="1:10" x14ac:dyDescent="0.2">
      <c r="A33" s="7" t="s">
        <v>70</v>
      </c>
      <c r="B33" s="65">
        <v>18</v>
      </c>
      <c r="C33" s="66">
        <v>14</v>
      </c>
      <c r="D33" s="65">
        <v>62</v>
      </c>
      <c r="E33" s="66">
        <v>50</v>
      </c>
      <c r="F33" s="67"/>
      <c r="G33" s="65">
        <f t="shared" si="0"/>
        <v>4</v>
      </c>
      <c r="H33" s="66">
        <f t="shared" si="1"/>
        <v>12</v>
      </c>
      <c r="I33" s="20">
        <f t="shared" si="2"/>
        <v>0.2857142857142857</v>
      </c>
      <c r="J33" s="21">
        <f t="shared" si="3"/>
        <v>0.24</v>
      </c>
    </row>
    <row r="34" spans="1:10" x14ac:dyDescent="0.2">
      <c r="A34" s="7" t="s">
        <v>71</v>
      </c>
      <c r="B34" s="65">
        <v>1569</v>
      </c>
      <c r="C34" s="66">
        <v>2918</v>
      </c>
      <c r="D34" s="65">
        <v>11260</v>
      </c>
      <c r="E34" s="66">
        <v>13935</v>
      </c>
      <c r="F34" s="67"/>
      <c r="G34" s="65">
        <f t="shared" si="0"/>
        <v>-1349</v>
      </c>
      <c r="H34" s="66">
        <f t="shared" si="1"/>
        <v>-2675</v>
      </c>
      <c r="I34" s="20">
        <f t="shared" si="2"/>
        <v>-0.46230294722412613</v>
      </c>
      <c r="J34" s="21">
        <f t="shared" si="3"/>
        <v>-0.1919626838894869</v>
      </c>
    </row>
    <row r="35" spans="1:10" x14ac:dyDescent="0.2">
      <c r="A35" s="7" t="s">
        <v>72</v>
      </c>
      <c r="B35" s="65">
        <v>1</v>
      </c>
      <c r="C35" s="66">
        <v>3</v>
      </c>
      <c r="D35" s="65">
        <v>5</v>
      </c>
      <c r="E35" s="66">
        <v>11</v>
      </c>
      <c r="F35" s="67"/>
      <c r="G35" s="65">
        <f t="shared" si="0"/>
        <v>-2</v>
      </c>
      <c r="H35" s="66">
        <f t="shared" si="1"/>
        <v>-6</v>
      </c>
      <c r="I35" s="20">
        <f t="shared" si="2"/>
        <v>-0.66666666666666663</v>
      </c>
      <c r="J35" s="21">
        <f t="shared" si="3"/>
        <v>-0.54545454545454541</v>
      </c>
    </row>
    <row r="36" spans="1:10" x14ac:dyDescent="0.2">
      <c r="A36" s="7" t="s">
        <v>73</v>
      </c>
      <c r="B36" s="65">
        <v>634</v>
      </c>
      <c r="C36" s="66">
        <v>471</v>
      </c>
      <c r="D36" s="65">
        <v>2241</v>
      </c>
      <c r="E36" s="66">
        <v>2262</v>
      </c>
      <c r="F36" s="67"/>
      <c r="G36" s="65">
        <f t="shared" si="0"/>
        <v>163</v>
      </c>
      <c r="H36" s="66">
        <f t="shared" si="1"/>
        <v>-21</v>
      </c>
      <c r="I36" s="20">
        <f t="shared" si="2"/>
        <v>0.34607218683651803</v>
      </c>
      <c r="J36" s="21">
        <f t="shared" si="3"/>
        <v>-9.2838196286472146E-3</v>
      </c>
    </row>
    <row r="37" spans="1:10" x14ac:dyDescent="0.2">
      <c r="A37" s="7" t="s">
        <v>75</v>
      </c>
      <c r="B37" s="65">
        <v>69</v>
      </c>
      <c r="C37" s="66">
        <v>103</v>
      </c>
      <c r="D37" s="65">
        <v>419</v>
      </c>
      <c r="E37" s="66">
        <v>406</v>
      </c>
      <c r="F37" s="67"/>
      <c r="G37" s="65">
        <f t="shared" si="0"/>
        <v>-34</v>
      </c>
      <c r="H37" s="66">
        <f t="shared" si="1"/>
        <v>13</v>
      </c>
      <c r="I37" s="20">
        <f t="shared" si="2"/>
        <v>-0.3300970873786408</v>
      </c>
      <c r="J37" s="21">
        <f t="shared" si="3"/>
        <v>3.2019704433497539E-2</v>
      </c>
    </row>
    <row r="38" spans="1:10" x14ac:dyDescent="0.2">
      <c r="A38" s="7" t="s">
        <v>76</v>
      </c>
      <c r="B38" s="65">
        <v>924</v>
      </c>
      <c r="C38" s="66">
        <v>1135</v>
      </c>
      <c r="D38" s="65">
        <v>6066</v>
      </c>
      <c r="E38" s="66">
        <v>4813</v>
      </c>
      <c r="F38" s="67"/>
      <c r="G38" s="65">
        <f t="shared" ref="G38:G73" si="4">B38-C38</f>
        <v>-211</v>
      </c>
      <c r="H38" s="66">
        <f t="shared" ref="H38:H73" si="5">D38-E38</f>
        <v>1253</v>
      </c>
      <c r="I38" s="20">
        <f t="shared" ref="I38:I73" si="6">IF(C38=0, "-", IF(G38/C38&lt;10, G38/C38, "&gt;999%"))</f>
        <v>-0.18590308370044054</v>
      </c>
      <c r="J38" s="21">
        <f t="shared" ref="J38:J73" si="7">IF(E38=0, "-", IF(H38/E38&lt;10, H38/E38, "&gt;999%"))</f>
        <v>0.26033658840639934</v>
      </c>
    </row>
    <row r="39" spans="1:10" x14ac:dyDescent="0.2">
      <c r="A39" s="7" t="s">
        <v>77</v>
      </c>
      <c r="B39" s="65">
        <v>92</v>
      </c>
      <c r="C39" s="66">
        <v>152</v>
      </c>
      <c r="D39" s="65">
        <v>387</v>
      </c>
      <c r="E39" s="66">
        <v>558</v>
      </c>
      <c r="F39" s="67"/>
      <c r="G39" s="65">
        <f t="shared" si="4"/>
        <v>-60</v>
      </c>
      <c r="H39" s="66">
        <f t="shared" si="5"/>
        <v>-171</v>
      </c>
      <c r="I39" s="20">
        <f t="shared" si="6"/>
        <v>-0.39473684210526316</v>
      </c>
      <c r="J39" s="21">
        <f t="shared" si="7"/>
        <v>-0.30645161290322581</v>
      </c>
    </row>
    <row r="40" spans="1:10" x14ac:dyDescent="0.2">
      <c r="A40" s="7" t="s">
        <v>78</v>
      </c>
      <c r="B40" s="65">
        <v>1524</v>
      </c>
      <c r="C40" s="66">
        <v>1229</v>
      </c>
      <c r="D40" s="65">
        <v>10281</v>
      </c>
      <c r="E40" s="66">
        <v>9029</v>
      </c>
      <c r="F40" s="67"/>
      <c r="G40" s="65">
        <f t="shared" si="4"/>
        <v>295</v>
      </c>
      <c r="H40" s="66">
        <f t="shared" si="5"/>
        <v>1252</v>
      </c>
      <c r="I40" s="20">
        <f t="shared" si="6"/>
        <v>0.24003254678600489</v>
      </c>
      <c r="J40" s="21">
        <f t="shared" si="7"/>
        <v>0.13866430390962453</v>
      </c>
    </row>
    <row r="41" spans="1:10" x14ac:dyDescent="0.2">
      <c r="A41" s="7" t="s">
        <v>79</v>
      </c>
      <c r="B41" s="65">
        <v>477</v>
      </c>
      <c r="C41" s="66">
        <v>919</v>
      </c>
      <c r="D41" s="65">
        <v>3408</v>
      </c>
      <c r="E41" s="66">
        <v>4885</v>
      </c>
      <c r="F41" s="67"/>
      <c r="G41" s="65">
        <f t="shared" si="4"/>
        <v>-442</v>
      </c>
      <c r="H41" s="66">
        <f t="shared" si="5"/>
        <v>-1477</v>
      </c>
      <c r="I41" s="20">
        <f t="shared" si="6"/>
        <v>-0.4809575625680087</v>
      </c>
      <c r="J41" s="21">
        <f t="shared" si="7"/>
        <v>-0.3023541453428864</v>
      </c>
    </row>
    <row r="42" spans="1:10" x14ac:dyDescent="0.2">
      <c r="A42" s="7" t="s">
        <v>80</v>
      </c>
      <c r="B42" s="65">
        <v>31</v>
      </c>
      <c r="C42" s="66">
        <v>36</v>
      </c>
      <c r="D42" s="65">
        <v>144</v>
      </c>
      <c r="E42" s="66">
        <v>155</v>
      </c>
      <c r="F42" s="67"/>
      <c r="G42" s="65">
        <f t="shared" si="4"/>
        <v>-5</v>
      </c>
      <c r="H42" s="66">
        <f t="shared" si="5"/>
        <v>-11</v>
      </c>
      <c r="I42" s="20">
        <f t="shared" si="6"/>
        <v>-0.1388888888888889</v>
      </c>
      <c r="J42" s="21">
        <f t="shared" si="7"/>
        <v>-7.0967741935483872E-2</v>
      </c>
    </row>
    <row r="43" spans="1:10" x14ac:dyDescent="0.2">
      <c r="A43" s="7" t="s">
        <v>81</v>
      </c>
      <c r="B43" s="65">
        <v>41</v>
      </c>
      <c r="C43" s="66">
        <v>0</v>
      </c>
      <c r="D43" s="65">
        <v>88</v>
      </c>
      <c r="E43" s="66">
        <v>0</v>
      </c>
      <c r="F43" s="67"/>
      <c r="G43" s="65">
        <f t="shared" si="4"/>
        <v>41</v>
      </c>
      <c r="H43" s="66">
        <f t="shared" si="5"/>
        <v>88</v>
      </c>
      <c r="I43" s="20" t="str">
        <f t="shared" si="6"/>
        <v>-</v>
      </c>
      <c r="J43" s="21" t="str">
        <f t="shared" si="7"/>
        <v>-</v>
      </c>
    </row>
    <row r="44" spans="1:10" x14ac:dyDescent="0.2">
      <c r="A44" s="7" t="s">
        <v>82</v>
      </c>
      <c r="B44" s="65">
        <v>99</v>
      </c>
      <c r="C44" s="66">
        <v>57</v>
      </c>
      <c r="D44" s="65">
        <v>503</v>
      </c>
      <c r="E44" s="66">
        <v>397</v>
      </c>
      <c r="F44" s="67"/>
      <c r="G44" s="65">
        <f t="shared" si="4"/>
        <v>42</v>
      </c>
      <c r="H44" s="66">
        <f t="shared" si="5"/>
        <v>106</v>
      </c>
      <c r="I44" s="20">
        <f t="shared" si="6"/>
        <v>0.73684210526315785</v>
      </c>
      <c r="J44" s="21">
        <f t="shared" si="7"/>
        <v>0.26700251889168763</v>
      </c>
    </row>
    <row r="45" spans="1:10" x14ac:dyDescent="0.2">
      <c r="A45" s="7" t="s">
        <v>83</v>
      </c>
      <c r="B45" s="65">
        <v>184</v>
      </c>
      <c r="C45" s="66">
        <v>165</v>
      </c>
      <c r="D45" s="65">
        <v>713</v>
      </c>
      <c r="E45" s="66">
        <v>551</v>
      </c>
      <c r="F45" s="67"/>
      <c r="G45" s="65">
        <f t="shared" si="4"/>
        <v>19</v>
      </c>
      <c r="H45" s="66">
        <f t="shared" si="5"/>
        <v>162</v>
      </c>
      <c r="I45" s="20">
        <f t="shared" si="6"/>
        <v>0.11515151515151516</v>
      </c>
      <c r="J45" s="21">
        <f t="shared" si="7"/>
        <v>0.29401088929219599</v>
      </c>
    </row>
    <row r="46" spans="1:10" x14ac:dyDescent="0.2">
      <c r="A46" s="7" t="s">
        <v>84</v>
      </c>
      <c r="B46" s="65">
        <v>239</v>
      </c>
      <c r="C46" s="66">
        <v>253</v>
      </c>
      <c r="D46" s="65">
        <v>1139</v>
      </c>
      <c r="E46" s="66">
        <v>698</v>
      </c>
      <c r="F46" s="67"/>
      <c r="G46" s="65">
        <f t="shared" si="4"/>
        <v>-14</v>
      </c>
      <c r="H46" s="66">
        <f t="shared" si="5"/>
        <v>441</v>
      </c>
      <c r="I46" s="20">
        <f t="shared" si="6"/>
        <v>-5.533596837944664E-2</v>
      </c>
      <c r="J46" s="21">
        <f t="shared" si="7"/>
        <v>0.63180515759312317</v>
      </c>
    </row>
    <row r="47" spans="1:10" x14ac:dyDescent="0.2">
      <c r="A47" s="7" t="s">
        <v>85</v>
      </c>
      <c r="B47" s="65">
        <v>3</v>
      </c>
      <c r="C47" s="66">
        <v>1</v>
      </c>
      <c r="D47" s="65">
        <v>7</v>
      </c>
      <c r="E47" s="66">
        <v>6</v>
      </c>
      <c r="F47" s="67"/>
      <c r="G47" s="65">
        <f t="shared" si="4"/>
        <v>2</v>
      </c>
      <c r="H47" s="66">
        <f t="shared" si="5"/>
        <v>1</v>
      </c>
      <c r="I47" s="20">
        <f t="shared" si="6"/>
        <v>2</v>
      </c>
      <c r="J47" s="21">
        <f t="shared" si="7"/>
        <v>0.16666666666666666</v>
      </c>
    </row>
    <row r="48" spans="1:10" x14ac:dyDescent="0.2">
      <c r="A48" s="7" t="s">
        <v>88</v>
      </c>
      <c r="B48" s="65">
        <v>68</v>
      </c>
      <c r="C48" s="66">
        <v>141</v>
      </c>
      <c r="D48" s="65">
        <v>478</v>
      </c>
      <c r="E48" s="66">
        <v>861</v>
      </c>
      <c r="F48" s="67"/>
      <c r="G48" s="65">
        <f t="shared" si="4"/>
        <v>-73</v>
      </c>
      <c r="H48" s="66">
        <f t="shared" si="5"/>
        <v>-383</v>
      </c>
      <c r="I48" s="20">
        <f t="shared" si="6"/>
        <v>-0.51773049645390068</v>
      </c>
      <c r="J48" s="21">
        <f t="shared" si="7"/>
        <v>-0.4448315911730546</v>
      </c>
    </row>
    <row r="49" spans="1:10" x14ac:dyDescent="0.2">
      <c r="A49" s="7" t="s">
        <v>89</v>
      </c>
      <c r="B49" s="65">
        <v>96</v>
      </c>
      <c r="C49" s="66">
        <v>100</v>
      </c>
      <c r="D49" s="65">
        <v>447</v>
      </c>
      <c r="E49" s="66">
        <v>412</v>
      </c>
      <c r="F49" s="67"/>
      <c r="G49" s="65">
        <f t="shared" si="4"/>
        <v>-4</v>
      </c>
      <c r="H49" s="66">
        <f t="shared" si="5"/>
        <v>35</v>
      </c>
      <c r="I49" s="20">
        <f t="shared" si="6"/>
        <v>-0.04</v>
      </c>
      <c r="J49" s="21">
        <f t="shared" si="7"/>
        <v>8.4951456310679616E-2</v>
      </c>
    </row>
    <row r="50" spans="1:10" x14ac:dyDescent="0.2">
      <c r="A50" s="7" t="s">
        <v>90</v>
      </c>
      <c r="B50" s="65">
        <v>566</v>
      </c>
      <c r="C50" s="66">
        <v>608</v>
      </c>
      <c r="D50" s="65">
        <v>2928</v>
      </c>
      <c r="E50" s="66">
        <v>3606</v>
      </c>
      <c r="F50" s="67"/>
      <c r="G50" s="65">
        <f t="shared" si="4"/>
        <v>-42</v>
      </c>
      <c r="H50" s="66">
        <f t="shared" si="5"/>
        <v>-678</v>
      </c>
      <c r="I50" s="20">
        <f t="shared" si="6"/>
        <v>-6.9078947368421059E-2</v>
      </c>
      <c r="J50" s="21">
        <f t="shared" si="7"/>
        <v>-0.18801996672212978</v>
      </c>
    </row>
    <row r="51" spans="1:10" x14ac:dyDescent="0.2">
      <c r="A51" s="7" t="s">
        <v>91</v>
      </c>
      <c r="B51" s="65">
        <v>471</v>
      </c>
      <c r="C51" s="66">
        <v>491</v>
      </c>
      <c r="D51" s="65">
        <v>1650</v>
      </c>
      <c r="E51" s="66">
        <v>2263</v>
      </c>
      <c r="F51" s="67"/>
      <c r="G51" s="65">
        <f t="shared" si="4"/>
        <v>-20</v>
      </c>
      <c r="H51" s="66">
        <f t="shared" si="5"/>
        <v>-613</v>
      </c>
      <c r="I51" s="20">
        <f t="shared" si="6"/>
        <v>-4.0733197556008148E-2</v>
      </c>
      <c r="J51" s="21">
        <f t="shared" si="7"/>
        <v>-0.27087936367653559</v>
      </c>
    </row>
    <row r="52" spans="1:10" x14ac:dyDescent="0.2">
      <c r="A52" s="7" t="s">
        <v>92</v>
      </c>
      <c r="B52" s="65">
        <v>31</v>
      </c>
      <c r="C52" s="66">
        <v>0</v>
      </c>
      <c r="D52" s="65">
        <v>932</v>
      </c>
      <c r="E52" s="66">
        <v>0</v>
      </c>
      <c r="F52" s="67"/>
      <c r="G52" s="65">
        <f t="shared" si="4"/>
        <v>31</v>
      </c>
      <c r="H52" s="66">
        <f t="shared" si="5"/>
        <v>932</v>
      </c>
      <c r="I52" s="20" t="str">
        <f t="shared" si="6"/>
        <v>-</v>
      </c>
      <c r="J52" s="21" t="str">
        <f t="shared" si="7"/>
        <v>-</v>
      </c>
    </row>
    <row r="53" spans="1:10" x14ac:dyDescent="0.2">
      <c r="A53" s="7" t="s">
        <v>93</v>
      </c>
      <c r="B53" s="65">
        <v>5293</v>
      </c>
      <c r="C53" s="66">
        <v>5548</v>
      </c>
      <c r="D53" s="65">
        <v>27303</v>
      </c>
      <c r="E53" s="66">
        <v>27602</v>
      </c>
      <c r="F53" s="67"/>
      <c r="G53" s="65">
        <f t="shared" si="4"/>
        <v>-255</v>
      </c>
      <c r="H53" s="66">
        <f t="shared" si="5"/>
        <v>-299</v>
      </c>
      <c r="I53" s="20">
        <f t="shared" si="6"/>
        <v>-4.5962509012256667E-2</v>
      </c>
      <c r="J53" s="21">
        <f t="shared" si="7"/>
        <v>-1.0832548366060431E-2</v>
      </c>
    </row>
    <row r="54" spans="1:10" x14ac:dyDescent="0.2">
      <c r="A54" s="7" t="s">
        <v>95</v>
      </c>
      <c r="B54" s="65">
        <v>455</v>
      </c>
      <c r="C54" s="66">
        <v>938</v>
      </c>
      <c r="D54" s="65">
        <v>2295</v>
      </c>
      <c r="E54" s="66">
        <v>3936</v>
      </c>
      <c r="F54" s="67"/>
      <c r="G54" s="65">
        <f t="shared" si="4"/>
        <v>-483</v>
      </c>
      <c r="H54" s="66">
        <f t="shared" si="5"/>
        <v>-1641</v>
      </c>
      <c r="I54" s="20">
        <f t="shared" si="6"/>
        <v>-0.5149253731343284</v>
      </c>
      <c r="J54" s="21">
        <f t="shared" si="7"/>
        <v>-0.41692073170731708</v>
      </c>
    </row>
    <row r="55" spans="1:10" x14ac:dyDescent="0.2">
      <c r="A55" s="7" t="s">
        <v>96</v>
      </c>
      <c r="B55" s="65">
        <v>141</v>
      </c>
      <c r="C55" s="66">
        <v>174</v>
      </c>
      <c r="D55" s="65">
        <v>854</v>
      </c>
      <c r="E55" s="66">
        <v>751</v>
      </c>
      <c r="F55" s="67"/>
      <c r="G55" s="65">
        <f t="shared" si="4"/>
        <v>-33</v>
      </c>
      <c r="H55" s="66">
        <f t="shared" si="5"/>
        <v>103</v>
      </c>
      <c r="I55" s="20">
        <f t="shared" si="6"/>
        <v>-0.18965517241379309</v>
      </c>
      <c r="J55" s="21">
        <f t="shared" si="7"/>
        <v>0.13715046604527298</v>
      </c>
    </row>
    <row r="56" spans="1:10" x14ac:dyDescent="0.2">
      <c r="A56" s="142" t="s">
        <v>40</v>
      </c>
      <c r="B56" s="143">
        <v>20</v>
      </c>
      <c r="C56" s="144">
        <v>18</v>
      </c>
      <c r="D56" s="143">
        <v>78</v>
      </c>
      <c r="E56" s="144">
        <v>51</v>
      </c>
      <c r="F56" s="145"/>
      <c r="G56" s="143">
        <f t="shared" si="4"/>
        <v>2</v>
      </c>
      <c r="H56" s="144">
        <f t="shared" si="5"/>
        <v>27</v>
      </c>
      <c r="I56" s="151">
        <f t="shared" si="6"/>
        <v>0.1111111111111111</v>
      </c>
      <c r="J56" s="152">
        <f t="shared" si="7"/>
        <v>0.52941176470588236</v>
      </c>
    </row>
    <row r="57" spans="1:10" x14ac:dyDescent="0.2">
      <c r="A57" s="7" t="s">
        <v>41</v>
      </c>
      <c r="B57" s="65">
        <v>1</v>
      </c>
      <c r="C57" s="66">
        <v>0</v>
      </c>
      <c r="D57" s="65">
        <v>4</v>
      </c>
      <c r="E57" s="66">
        <v>3</v>
      </c>
      <c r="F57" s="67"/>
      <c r="G57" s="65">
        <f t="shared" si="4"/>
        <v>1</v>
      </c>
      <c r="H57" s="66">
        <f t="shared" si="5"/>
        <v>1</v>
      </c>
      <c r="I57" s="20" t="str">
        <f t="shared" si="6"/>
        <v>-</v>
      </c>
      <c r="J57" s="21">
        <f t="shared" si="7"/>
        <v>0.33333333333333331</v>
      </c>
    </row>
    <row r="58" spans="1:10" x14ac:dyDescent="0.2">
      <c r="A58" s="7" t="s">
        <v>46</v>
      </c>
      <c r="B58" s="65">
        <v>5</v>
      </c>
      <c r="C58" s="66">
        <v>4</v>
      </c>
      <c r="D58" s="65">
        <v>29</v>
      </c>
      <c r="E58" s="66">
        <v>34</v>
      </c>
      <c r="F58" s="67"/>
      <c r="G58" s="65">
        <f t="shared" si="4"/>
        <v>1</v>
      </c>
      <c r="H58" s="66">
        <f t="shared" si="5"/>
        <v>-5</v>
      </c>
      <c r="I58" s="20">
        <f t="shared" si="6"/>
        <v>0.25</v>
      </c>
      <c r="J58" s="21">
        <f t="shared" si="7"/>
        <v>-0.14705882352941177</v>
      </c>
    </row>
    <row r="59" spans="1:10" x14ac:dyDescent="0.2">
      <c r="A59" s="7" t="s">
        <v>47</v>
      </c>
      <c r="B59" s="65">
        <v>118</v>
      </c>
      <c r="C59" s="66">
        <v>128</v>
      </c>
      <c r="D59" s="65">
        <v>547</v>
      </c>
      <c r="E59" s="66">
        <v>538</v>
      </c>
      <c r="F59" s="67"/>
      <c r="G59" s="65">
        <f t="shared" si="4"/>
        <v>-10</v>
      </c>
      <c r="H59" s="66">
        <f t="shared" si="5"/>
        <v>9</v>
      </c>
      <c r="I59" s="20">
        <f t="shared" si="6"/>
        <v>-7.8125E-2</v>
      </c>
      <c r="J59" s="21">
        <f t="shared" si="7"/>
        <v>1.6728624535315983E-2</v>
      </c>
    </row>
    <row r="60" spans="1:10" x14ac:dyDescent="0.2">
      <c r="A60" s="7" t="s">
        <v>50</v>
      </c>
      <c r="B60" s="65">
        <v>201</v>
      </c>
      <c r="C60" s="66">
        <v>213</v>
      </c>
      <c r="D60" s="65">
        <v>741</v>
      </c>
      <c r="E60" s="66">
        <v>715</v>
      </c>
      <c r="F60" s="67"/>
      <c r="G60" s="65">
        <f t="shared" si="4"/>
        <v>-12</v>
      </c>
      <c r="H60" s="66">
        <f t="shared" si="5"/>
        <v>26</v>
      </c>
      <c r="I60" s="20">
        <f t="shared" si="6"/>
        <v>-5.6338028169014086E-2</v>
      </c>
      <c r="J60" s="21">
        <f t="shared" si="7"/>
        <v>3.6363636363636362E-2</v>
      </c>
    </row>
    <row r="61" spans="1:10" x14ac:dyDescent="0.2">
      <c r="A61" s="7" t="s">
        <v>53</v>
      </c>
      <c r="B61" s="65">
        <v>16</v>
      </c>
      <c r="C61" s="66">
        <v>10</v>
      </c>
      <c r="D61" s="65">
        <v>39</v>
      </c>
      <c r="E61" s="66">
        <v>41</v>
      </c>
      <c r="F61" s="67"/>
      <c r="G61" s="65">
        <f t="shared" si="4"/>
        <v>6</v>
      </c>
      <c r="H61" s="66">
        <f t="shared" si="5"/>
        <v>-2</v>
      </c>
      <c r="I61" s="20">
        <f t="shared" si="6"/>
        <v>0.6</v>
      </c>
      <c r="J61" s="21">
        <f t="shared" si="7"/>
        <v>-4.878048780487805E-2</v>
      </c>
    </row>
    <row r="62" spans="1:10" x14ac:dyDescent="0.2">
      <c r="A62" s="7" t="s">
        <v>54</v>
      </c>
      <c r="B62" s="65">
        <v>0</v>
      </c>
      <c r="C62" s="66">
        <v>2</v>
      </c>
      <c r="D62" s="65">
        <v>0</v>
      </c>
      <c r="E62" s="66">
        <v>3</v>
      </c>
      <c r="F62" s="67"/>
      <c r="G62" s="65">
        <f t="shared" si="4"/>
        <v>-2</v>
      </c>
      <c r="H62" s="66">
        <f t="shared" si="5"/>
        <v>-3</v>
      </c>
      <c r="I62" s="20">
        <f t="shared" si="6"/>
        <v>-1</v>
      </c>
      <c r="J62" s="21">
        <f t="shared" si="7"/>
        <v>-1</v>
      </c>
    </row>
    <row r="63" spans="1:10" x14ac:dyDescent="0.2">
      <c r="A63" s="7" t="s">
        <v>55</v>
      </c>
      <c r="B63" s="65">
        <v>358</v>
      </c>
      <c r="C63" s="66">
        <v>282</v>
      </c>
      <c r="D63" s="65">
        <v>1440</v>
      </c>
      <c r="E63" s="66">
        <v>1090</v>
      </c>
      <c r="F63" s="67"/>
      <c r="G63" s="65">
        <f t="shared" si="4"/>
        <v>76</v>
      </c>
      <c r="H63" s="66">
        <f t="shared" si="5"/>
        <v>350</v>
      </c>
      <c r="I63" s="20">
        <f t="shared" si="6"/>
        <v>0.26950354609929078</v>
      </c>
      <c r="J63" s="21">
        <f t="shared" si="7"/>
        <v>0.32110091743119268</v>
      </c>
    </row>
    <row r="64" spans="1:10" x14ac:dyDescent="0.2">
      <c r="A64" s="7" t="s">
        <v>58</v>
      </c>
      <c r="B64" s="65">
        <v>52</v>
      </c>
      <c r="C64" s="66">
        <v>58</v>
      </c>
      <c r="D64" s="65">
        <v>179</v>
      </c>
      <c r="E64" s="66">
        <v>221</v>
      </c>
      <c r="F64" s="67"/>
      <c r="G64" s="65">
        <f t="shared" si="4"/>
        <v>-6</v>
      </c>
      <c r="H64" s="66">
        <f t="shared" si="5"/>
        <v>-42</v>
      </c>
      <c r="I64" s="20">
        <f t="shared" si="6"/>
        <v>-0.10344827586206896</v>
      </c>
      <c r="J64" s="21">
        <f t="shared" si="7"/>
        <v>-0.19004524886877827</v>
      </c>
    </row>
    <row r="65" spans="1:10" x14ac:dyDescent="0.2">
      <c r="A65" s="7" t="s">
        <v>61</v>
      </c>
      <c r="B65" s="65">
        <v>80</v>
      </c>
      <c r="C65" s="66">
        <v>76</v>
      </c>
      <c r="D65" s="65">
        <v>334</v>
      </c>
      <c r="E65" s="66">
        <v>283</v>
      </c>
      <c r="F65" s="67"/>
      <c r="G65" s="65">
        <f t="shared" si="4"/>
        <v>4</v>
      </c>
      <c r="H65" s="66">
        <f t="shared" si="5"/>
        <v>51</v>
      </c>
      <c r="I65" s="20">
        <f t="shared" si="6"/>
        <v>5.2631578947368418E-2</v>
      </c>
      <c r="J65" s="21">
        <f t="shared" si="7"/>
        <v>0.18021201413427562</v>
      </c>
    </row>
    <row r="66" spans="1:10" x14ac:dyDescent="0.2">
      <c r="A66" s="7" t="s">
        <v>68</v>
      </c>
      <c r="B66" s="65">
        <v>32</v>
      </c>
      <c r="C66" s="66">
        <v>17</v>
      </c>
      <c r="D66" s="65">
        <v>106</v>
      </c>
      <c r="E66" s="66">
        <v>62</v>
      </c>
      <c r="F66" s="67"/>
      <c r="G66" s="65">
        <f t="shared" si="4"/>
        <v>15</v>
      </c>
      <c r="H66" s="66">
        <f t="shared" si="5"/>
        <v>44</v>
      </c>
      <c r="I66" s="20">
        <f t="shared" si="6"/>
        <v>0.88235294117647056</v>
      </c>
      <c r="J66" s="21">
        <f t="shared" si="7"/>
        <v>0.70967741935483875</v>
      </c>
    </row>
    <row r="67" spans="1:10" x14ac:dyDescent="0.2">
      <c r="A67" s="7" t="s">
        <v>69</v>
      </c>
      <c r="B67" s="65">
        <v>10</v>
      </c>
      <c r="C67" s="66">
        <v>15</v>
      </c>
      <c r="D67" s="65">
        <v>44</v>
      </c>
      <c r="E67" s="66">
        <v>29</v>
      </c>
      <c r="F67" s="67"/>
      <c r="G67" s="65">
        <f t="shared" si="4"/>
        <v>-5</v>
      </c>
      <c r="H67" s="66">
        <f t="shared" si="5"/>
        <v>15</v>
      </c>
      <c r="I67" s="20">
        <f t="shared" si="6"/>
        <v>-0.33333333333333331</v>
      </c>
      <c r="J67" s="21">
        <f t="shared" si="7"/>
        <v>0.51724137931034486</v>
      </c>
    </row>
    <row r="68" spans="1:10" x14ac:dyDescent="0.2">
      <c r="A68" s="7" t="s">
        <v>74</v>
      </c>
      <c r="B68" s="65">
        <v>18</v>
      </c>
      <c r="C68" s="66">
        <v>37</v>
      </c>
      <c r="D68" s="65">
        <v>111</v>
      </c>
      <c r="E68" s="66">
        <v>121</v>
      </c>
      <c r="F68" s="67"/>
      <c r="G68" s="65">
        <f t="shared" si="4"/>
        <v>-19</v>
      </c>
      <c r="H68" s="66">
        <f t="shared" si="5"/>
        <v>-10</v>
      </c>
      <c r="I68" s="20">
        <f t="shared" si="6"/>
        <v>-0.51351351351351349</v>
      </c>
      <c r="J68" s="21">
        <f t="shared" si="7"/>
        <v>-8.2644628099173556E-2</v>
      </c>
    </row>
    <row r="69" spans="1:10" x14ac:dyDescent="0.2">
      <c r="A69" s="7" t="s">
        <v>86</v>
      </c>
      <c r="B69" s="65">
        <v>14</v>
      </c>
      <c r="C69" s="66">
        <v>24</v>
      </c>
      <c r="D69" s="65">
        <v>53</v>
      </c>
      <c r="E69" s="66">
        <v>104</v>
      </c>
      <c r="F69" s="67"/>
      <c r="G69" s="65">
        <f t="shared" si="4"/>
        <v>-10</v>
      </c>
      <c r="H69" s="66">
        <f t="shared" si="5"/>
        <v>-51</v>
      </c>
      <c r="I69" s="20">
        <f t="shared" si="6"/>
        <v>-0.41666666666666669</v>
      </c>
      <c r="J69" s="21">
        <f t="shared" si="7"/>
        <v>-0.49038461538461536</v>
      </c>
    </row>
    <row r="70" spans="1:10" x14ac:dyDescent="0.2">
      <c r="A70" s="7" t="s">
        <v>87</v>
      </c>
      <c r="B70" s="65">
        <v>0</v>
      </c>
      <c r="C70" s="66">
        <v>0</v>
      </c>
      <c r="D70" s="65">
        <v>1</v>
      </c>
      <c r="E70" s="66">
        <v>0</v>
      </c>
      <c r="F70" s="67"/>
      <c r="G70" s="65">
        <f t="shared" si="4"/>
        <v>0</v>
      </c>
      <c r="H70" s="66">
        <f t="shared" si="5"/>
        <v>1</v>
      </c>
      <c r="I70" s="20" t="str">
        <f t="shared" si="6"/>
        <v>-</v>
      </c>
      <c r="J70" s="21" t="str">
        <f t="shared" si="7"/>
        <v>-</v>
      </c>
    </row>
    <row r="71" spans="1:10" x14ac:dyDescent="0.2">
      <c r="A71" s="7" t="s">
        <v>94</v>
      </c>
      <c r="B71" s="65">
        <v>38</v>
      </c>
      <c r="C71" s="66">
        <v>24</v>
      </c>
      <c r="D71" s="65">
        <v>134</v>
      </c>
      <c r="E71" s="66">
        <v>60</v>
      </c>
      <c r="F71" s="67"/>
      <c r="G71" s="65">
        <f t="shared" si="4"/>
        <v>14</v>
      </c>
      <c r="H71" s="66">
        <f t="shared" si="5"/>
        <v>74</v>
      </c>
      <c r="I71" s="20">
        <f t="shared" si="6"/>
        <v>0.58333333333333337</v>
      </c>
      <c r="J71" s="21">
        <f t="shared" si="7"/>
        <v>1.2333333333333334</v>
      </c>
    </row>
    <row r="72" spans="1:10" x14ac:dyDescent="0.2">
      <c r="A72" s="7" t="s">
        <v>97</v>
      </c>
      <c r="B72" s="65">
        <v>61</v>
      </c>
      <c r="C72" s="66">
        <v>28</v>
      </c>
      <c r="D72" s="65">
        <v>233</v>
      </c>
      <c r="E72" s="66">
        <v>144</v>
      </c>
      <c r="F72" s="67"/>
      <c r="G72" s="65">
        <f t="shared" si="4"/>
        <v>33</v>
      </c>
      <c r="H72" s="66">
        <f t="shared" si="5"/>
        <v>89</v>
      </c>
      <c r="I72" s="20">
        <f t="shared" si="6"/>
        <v>1.1785714285714286</v>
      </c>
      <c r="J72" s="21">
        <f t="shared" si="7"/>
        <v>0.61805555555555558</v>
      </c>
    </row>
    <row r="73" spans="1:10" x14ac:dyDescent="0.2">
      <c r="A73" s="7" t="s">
        <v>98</v>
      </c>
      <c r="B73" s="65">
        <v>15</v>
      </c>
      <c r="C73" s="66">
        <v>19</v>
      </c>
      <c r="D73" s="65">
        <v>62</v>
      </c>
      <c r="E73" s="66">
        <v>66</v>
      </c>
      <c r="F73" s="67"/>
      <c r="G73" s="65">
        <f t="shared" si="4"/>
        <v>-4</v>
      </c>
      <c r="H73" s="66">
        <f t="shared" si="5"/>
        <v>-4</v>
      </c>
      <c r="I73" s="20">
        <f t="shared" si="6"/>
        <v>-0.21052631578947367</v>
      </c>
      <c r="J73" s="21">
        <f t="shared" si="7"/>
        <v>-6.0606060606060608E-2</v>
      </c>
    </row>
    <row r="74" spans="1:10" x14ac:dyDescent="0.2">
      <c r="A74" s="1"/>
      <c r="B74" s="68"/>
      <c r="C74" s="69"/>
      <c r="D74" s="68"/>
      <c r="E74" s="69"/>
      <c r="F74" s="70"/>
      <c r="G74" s="68"/>
      <c r="H74" s="69"/>
      <c r="I74" s="5"/>
      <c r="J74" s="6"/>
    </row>
    <row r="75" spans="1:10" s="43" customFormat="1" x14ac:dyDescent="0.2">
      <c r="A75" s="27" t="s">
        <v>5</v>
      </c>
      <c r="B75" s="71">
        <f>SUM(B6:B74)</f>
        <v>21983</v>
      </c>
      <c r="C75" s="72">
        <f>SUM(C6:C74)</f>
        <v>25321</v>
      </c>
      <c r="D75" s="71">
        <f>SUM(D6:D74)</f>
        <v>115003</v>
      </c>
      <c r="E75" s="72">
        <f>SUM(E6:E74)</f>
        <v>122849</v>
      </c>
      <c r="F75" s="73"/>
      <c r="G75" s="71">
        <f>SUM(G6:G74)</f>
        <v>-3338</v>
      </c>
      <c r="H75" s="72">
        <f>SUM(H6:H74)</f>
        <v>-7846</v>
      </c>
      <c r="I75" s="37">
        <f>IF(C75=0, 0, G75/C75)</f>
        <v>-0.13182733699300975</v>
      </c>
      <c r="J75" s="38">
        <f>IF(E75=0, 0, H75/E75)</f>
        <v>-6.3867023744597032E-2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109</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2022</v>
      </c>
      <c r="C5" s="58">
        <f>B5-1</f>
        <v>2021</v>
      </c>
      <c r="D5" s="57">
        <f>B5</f>
        <v>2022</v>
      </c>
      <c r="E5" s="58">
        <f>C5</f>
        <v>2021</v>
      </c>
      <c r="F5" s="64"/>
      <c r="G5" s="57" t="s">
        <v>4</v>
      </c>
      <c r="H5" s="58" t="s">
        <v>2</v>
      </c>
    </row>
    <row r="6" spans="1:8" x14ac:dyDescent="0.2">
      <c r="A6" s="7" t="s">
        <v>31</v>
      </c>
      <c r="B6" s="16">
        <v>1.8195878633489499E-2</v>
      </c>
      <c r="C6" s="17">
        <v>1.5797164408988599E-2</v>
      </c>
      <c r="D6" s="16">
        <v>1.73908506734607E-2</v>
      </c>
      <c r="E6" s="17">
        <v>8.1400744002800198E-3</v>
      </c>
      <c r="F6" s="12"/>
      <c r="G6" s="10">
        <f t="shared" ref="G6:G37" si="0">B6-C6</f>
        <v>2.3987142245009002E-3</v>
      </c>
      <c r="H6" s="11">
        <f t="shared" ref="H6:H37" si="1">D6-E6</f>
        <v>9.25077627318068E-3</v>
      </c>
    </row>
    <row r="7" spans="1:8" x14ac:dyDescent="0.2">
      <c r="A7" s="7" t="s">
        <v>32</v>
      </c>
      <c r="B7" s="16">
        <v>0</v>
      </c>
      <c r="C7" s="17">
        <v>3.9492911022471497E-3</v>
      </c>
      <c r="D7" s="16">
        <v>8.6954253367303497E-4</v>
      </c>
      <c r="E7" s="17">
        <v>1.6280148800560002E-3</v>
      </c>
      <c r="F7" s="12"/>
      <c r="G7" s="10">
        <f t="shared" si="0"/>
        <v>-3.9492911022471497E-3</v>
      </c>
      <c r="H7" s="11">
        <f t="shared" si="1"/>
        <v>-7.5847234638296522E-4</v>
      </c>
    </row>
    <row r="8" spans="1:8" x14ac:dyDescent="0.2">
      <c r="A8" s="7" t="s">
        <v>33</v>
      </c>
      <c r="B8" s="16">
        <v>2.7293817950234302E-2</v>
      </c>
      <c r="C8" s="17">
        <v>7.8985822044942908E-3</v>
      </c>
      <c r="D8" s="16">
        <v>1.3043138005095501E-2</v>
      </c>
      <c r="E8" s="17">
        <v>1.2210111600420001E-2</v>
      </c>
      <c r="F8" s="12"/>
      <c r="G8" s="10">
        <f t="shared" si="0"/>
        <v>1.9395235745740012E-2</v>
      </c>
      <c r="H8" s="11">
        <f t="shared" si="1"/>
        <v>8.3302640467550031E-4</v>
      </c>
    </row>
    <row r="9" spans="1:8" x14ac:dyDescent="0.2">
      <c r="A9" s="7" t="s">
        <v>34</v>
      </c>
      <c r="B9" s="16">
        <v>1.3692398671700901</v>
      </c>
      <c r="C9" s="17">
        <v>0.95572844674380897</v>
      </c>
      <c r="D9" s="16">
        <v>0.90780240515464794</v>
      </c>
      <c r="E9" s="17">
        <v>1.1640306392400399</v>
      </c>
      <c r="F9" s="12"/>
      <c r="G9" s="10">
        <f t="shared" si="0"/>
        <v>0.41351142042628108</v>
      </c>
      <c r="H9" s="11">
        <f t="shared" si="1"/>
        <v>-0.25622823408539197</v>
      </c>
    </row>
    <row r="10" spans="1:8" x14ac:dyDescent="0.2">
      <c r="A10" s="7" t="s">
        <v>35</v>
      </c>
      <c r="B10" s="16">
        <v>3.1842787608606704E-2</v>
      </c>
      <c r="C10" s="17">
        <v>7.8985822044942908E-3</v>
      </c>
      <c r="D10" s="16">
        <v>2.2608105875498902E-2</v>
      </c>
      <c r="E10" s="17">
        <v>1.7094156240588E-2</v>
      </c>
      <c r="F10" s="12"/>
      <c r="G10" s="10">
        <f t="shared" si="0"/>
        <v>2.3944205404112413E-2</v>
      </c>
      <c r="H10" s="11">
        <f t="shared" si="1"/>
        <v>5.5139496349109023E-3</v>
      </c>
    </row>
    <row r="11" spans="1:8" x14ac:dyDescent="0.2">
      <c r="A11" s="7" t="s">
        <v>36</v>
      </c>
      <c r="B11" s="16">
        <v>1.5375517445298601</v>
      </c>
      <c r="C11" s="17">
        <v>1.6666008451483001</v>
      </c>
      <c r="D11" s="16">
        <v>1.48952636018191</v>
      </c>
      <c r="E11" s="17">
        <v>1.7753502267010699</v>
      </c>
      <c r="F11" s="12"/>
      <c r="G11" s="10">
        <f t="shared" si="0"/>
        <v>-0.12904910061843999</v>
      </c>
      <c r="H11" s="11">
        <f t="shared" si="1"/>
        <v>-0.28582386651915992</v>
      </c>
    </row>
    <row r="12" spans="1:8" x14ac:dyDescent="0.2">
      <c r="A12" s="7" t="s">
        <v>37</v>
      </c>
      <c r="B12" s="16">
        <v>0.15466496838466098</v>
      </c>
      <c r="C12" s="17">
        <v>0.308044705975277</v>
      </c>
      <c r="D12" s="16">
        <v>0.20869020808152802</v>
      </c>
      <c r="E12" s="17">
        <v>0.16768553264576799</v>
      </c>
      <c r="F12" s="12"/>
      <c r="G12" s="10">
        <f t="shared" si="0"/>
        <v>-0.15337973759061602</v>
      </c>
      <c r="H12" s="11">
        <f t="shared" si="1"/>
        <v>4.100467543576003E-2</v>
      </c>
    </row>
    <row r="13" spans="1:8" x14ac:dyDescent="0.2">
      <c r="A13" s="7" t="s">
        <v>38</v>
      </c>
      <c r="B13" s="16">
        <v>0</v>
      </c>
      <c r="C13" s="17">
        <v>0</v>
      </c>
      <c r="D13" s="16">
        <v>6.0867977357112399E-3</v>
      </c>
      <c r="E13" s="17">
        <v>5.6980520801960099E-3</v>
      </c>
      <c r="F13" s="12"/>
      <c r="G13" s="10">
        <f t="shared" si="0"/>
        <v>0</v>
      </c>
      <c r="H13" s="11">
        <f t="shared" si="1"/>
        <v>3.8874565551523001E-4</v>
      </c>
    </row>
    <row r="14" spans="1:8" x14ac:dyDescent="0.2">
      <c r="A14" s="7" t="s">
        <v>39</v>
      </c>
      <c r="B14" s="16">
        <v>2.7293817950234302E-2</v>
      </c>
      <c r="C14" s="17">
        <v>1.18478733067414E-2</v>
      </c>
      <c r="D14" s="16">
        <v>1.8260393207133702E-2</v>
      </c>
      <c r="E14" s="17">
        <v>5.6980520801960099E-3</v>
      </c>
      <c r="F14" s="12"/>
      <c r="G14" s="10">
        <f t="shared" si="0"/>
        <v>1.5445944643492903E-2</v>
      </c>
      <c r="H14" s="11">
        <f t="shared" si="1"/>
        <v>1.2562341126937692E-2</v>
      </c>
    </row>
    <row r="15" spans="1:8" x14ac:dyDescent="0.2">
      <c r="A15" s="7" t="s">
        <v>42</v>
      </c>
      <c r="B15" s="16">
        <v>1.8195878633489499E-2</v>
      </c>
      <c r="C15" s="17">
        <v>3.1594328817977198E-2</v>
      </c>
      <c r="D15" s="16">
        <v>2.2608105875498902E-2</v>
      </c>
      <c r="E15" s="17">
        <v>1.6280148800560001E-2</v>
      </c>
      <c r="F15" s="12"/>
      <c r="G15" s="10">
        <f t="shared" si="0"/>
        <v>-1.3398450184487699E-2</v>
      </c>
      <c r="H15" s="11">
        <f t="shared" si="1"/>
        <v>6.3279570749389009E-3</v>
      </c>
    </row>
    <row r="16" spans="1:8" x14ac:dyDescent="0.2">
      <c r="A16" s="7" t="s">
        <v>43</v>
      </c>
      <c r="B16" s="16">
        <v>1.3646908975117099E-2</v>
      </c>
      <c r="C16" s="17">
        <v>2.36957466134829E-2</v>
      </c>
      <c r="D16" s="16">
        <v>2.08690208081528E-2</v>
      </c>
      <c r="E16" s="17">
        <v>2.4420223200840099E-2</v>
      </c>
      <c r="F16" s="12"/>
      <c r="G16" s="10">
        <f t="shared" si="0"/>
        <v>-1.0048837638365801E-2</v>
      </c>
      <c r="H16" s="11">
        <f t="shared" si="1"/>
        <v>-3.5512023926872992E-3</v>
      </c>
    </row>
    <row r="17" spans="1:8" x14ac:dyDescent="0.2">
      <c r="A17" s="7" t="s">
        <v>44</v>
      </c>
      <c r="B17" s="16">
        <v>3.6391757266978998E-2</v>
      </c>
      <c r="C17" s="17">
        <v>2.36957466134829E-2</v>
      </c>
      <c r="D17" s="16">
        <v>5.5650722155074196E-2</v>
      </c>
      <c r="E17" s="17">
        <v>8.7912803523024191E-2</v>
      </c>
      <c r="F17" s="12"/>
      <c r="G17" s="10">
        <f t="shared" si="0"/>
        <v>1.2696010653496098E-2</v>
      </c>
      <c r="H17" s="11">
        <f t="shared" si="1"/>
        <v>-3.2262081367949995E-2</v>
      </c>
    </row>
    <row r="18" spans="1:8" x14ac:dyDescent="0.2">
      <c r="A18" s="7" t="s">
        <v>45</v>
      </c>
      <c r="B18" s="16">
        <v>4.9674748669426405</v>
      </c>
      <c r="C18" s="17">
        <v>6.7453892026381297</v>
      </c>
      <c r="D18" s="16">
        <v>4.5546637913793599</v>
      </c>
      <c r="E18" s="17">
        <v>5.58002100139195</v>
      </c>
      <c r="F18" s="12"/>
      <c r="G18" s="10">
        <f t="shared" si="0"/>
        <v>-1.7779143356954892</v>
      </c>
      <c r="H18" s="11">
        <f t="shared" si="1"/>
        <v>-1.0253572100125901</v>
      </c>
    </row>
    <row r="19" spans="1:8" x14ac:dyDescent="0.2">
      <c r="A19" s="7" t="s">
        <v>48</v>
      </c>
      <c r="B19" s="16">
        <v>0.17286084701814999</v>
      </c>
      <c r="C19" s="17">
        <v>7.8985822044942908E-3</v>
      </c>
      <c r="D19" s="16">
        <v>7.9997913097919204E-2</v>
      </c>
      <c r="E19" s="17">
        <v>1.8722171120643998E-2</v>
      </c>
      <c r="F19" s="12"/>
      <c r="G19" s="10">
        <f t="shared" si="0"/>
        <v>0.1649622648136557</v>
      </c>
      <c r="H19" s="11">
        <f t="shared" si="1"/>
        <v>6.1275741977275207E-2</v>
      </c>
    </row>
    <row r="20" spans="1:8" x14ac:dyDescent="0.2">
      <c r="A20" s="7" t="s">
        <v>49</v>
      </c>
      <c r="B20" s="16">
        <v>3.4526679707046397</v>
      </c>
      <c r="C20" s="17">
        <v>2.8276924292089602</v>
      </c>
      <c r="D20" s="16">
        <v>2.43732772188552</v>
      </c>
      <c r="E20" s="17">
        <v>2.03827462983012</v>
      </c>
      <c r="F20" s="12"/>
      <c r="G20" s="10">
        <f t="shared" si="0"/>
        <v>0.62497554149567947</v>
      </c>
      <c r="H20" s="11">
        <f t="shared" si="1"/>
        <v>0.39905309205540007</v>
      </c>
    </row>
    <row r="21" spans="1:8" x14ac:dyDescent="0.2">
      <c r="A21" s="7" t="s">
        <v>51</v>
      </c>
      <c r="B21" s="16">
        <v>0.72783514533958105</v>
      </c>
      <c r="C21" s="17">
        <v>0.74641601832471105</v>
      </c>
      <c r="D21" s="16">
        <v>1.0651896037494699</v>
      </c>
      <c r="E21" s="17">
        <v>1.69801951989841</v>
      </c>
      <c r="F21" s="12"/>
      <c r="G21" s="10">
        <f t="shared" si="0"/>
        <v>-1.8580872985130004E-2</v>
      </c>
      <c r="H21" s="11">
        <f t="shared" si="1"/>
        <v>-0.63282991614894013</v>
      </c>
    </row>
    <row r="22" spans="1:8" x14ac:dyDescent="0.2">
      <c r="A22" s="7" t="s">
        <v>52</v>
      </c>
      <c r="B22" s="16">
        <v>8.4519856252558796</v>
      </c>
      <c r="C22" s="17">
        <v>6.5202796098100393</v>
      </c>
      <c r="D22" s="16">
        <v>7.2232898272219002</v>
      </c>
      <c r="E22" s="17">
        <v>7.5816652964208098</v>
      </c>
      <c r="F22" s="12"/>
      <c r="G22" s="10">
        <f t="shared" si="0"/>
        <v>1.9317060154458403</v>
      </c>
      <c r="H22" s="11">
        <f t="shared" si="1"/>
        <v>-0.35837546919890961</v>
      </c>
    </row>
    <row r="23" spans="1:8" x14ac:dyDescent="0.2">
      <c r="A23" s="7" t="s">
        <v>56</v>
      </c>
      <c r="B23" s="16">
        <v>3.8893690579083802</v>
      </c>
      <c r="C23" s="17">
        <v>4.7154535760830907</v>
      </c>
      <c r="D23" s="16">
        <v>4.2511934471274699</v>
      </c>
      <c r="E23" s="17">
        <v>4.3988962059113197</v>
      </c>
      <c r="F23" s="12"/>
      <c r="G23" s="10">
        <f t="shared" si="0"/>
        <v>-0.82608451817471051</v>
      </c>
      <c r="H23" s="11">
        <f t="shared" si="1"/>
        <v>-0.14770275878384975</v>
      </c>
    </row>
    <row r="24" spans="1:8" x14ac:dyDescent="0.2">
      <c r="A24" s="7" t="s">
        <v>57</v>
      </c>
      <c r="B24" s="16">
        <v>4.54896965837238E-3</v>
      </c>
      <c r="C24" s="17">
        <v>0</v>
      </c>
      <c r="D24" s="16">
        <v>1.7390850673460699E-3</v>
      </c>
      <c r="E24" s="17">
        <v>0</v>
      </c>
      <c r="F24" s="12"/>
      <c r="G24" s="10">
        <f t="shared" si="0"/>
        <v>4.54896965837238E-3</v>
      </c>
      <c r="H24" s="11">
        <f t="shared" si="1"/>
        <v>1.7390850673460699E-3</v>
      </c>
    </row>
    <row r="25" spans="1:8" x14ac:dyDescent="0.2">
      <c r="A25" s="7" t="s">
        <v>59</v>
      </c>
      <c r="B25" s="16">
        <v>6.3685575217213297E-2</v>
      </c>
      <c r="C25" s="17">
        <v>0.197464555112357</v>
      </c>
      <c r="D25" s="16">
        <v>6.8693860160169692E-2</v>
      </c>
      <c r="E25" s="17">
        <v>0.11477504904394799</v>
      </c>
      <c r="F25" s="12"/>
      <c r="G25" s="10">
        <f t="shared" si="0"/>
        <v>-0.1337789798951437</v>
      </c>
      <c r="H25" s="11">
        <f t="shared" si="1"/>
        <v>-4.6081188883778296E-2</v>
      </c>
    </row>
    <row r="26" spans="1:8" x14ac:dyDescent="0.2">
      <c r="A26" s="7" t="s">
        <v>60</v>
      </c>
      <c r="B26" s="16">
        <v>0.74148205431469794</v>
      </c>
      <c r="C26" s="17">
        <v>0.770111764938194</v>
      </c>
      <c r="D26" s="16">
        <v>0.71128579254454205</v>
      </c>
      <c r="E26" s="17">
        <v>0.73749074066537001</v>
      </c>
      <c r="F26" s="12"/>
      <c r="G26" s="10">
        <f t="shared" si="0"/>
        <v>-2.8629710623496063E-2</v>
      </c>
      <c r="H26" s="11">
        <f t="shared" si="1"/>
        <v>-2.6204948120827964E-2</v>
      </c>
    </row>
    <row r="27" spans="1:8" x14ac:dyDescent="0.2">
      <c r="A27" s="7" t="s">
        <v>62</v>
      </c>
      <c r="B27" s="16">
        <v>8.1608515671200497</v>
      </c>
      <c r="C27" s="17">
        <v>6.5242289009122905</v>
      </c>
      <c r="D27" s="16">
        <v>6.7528673165047906</v>
      </c>
      <c r="E27" s="17">
        <v>5.8624815830816699</v>
      </c>
      <c r="F27" s="12"/>
      <c r="G27" s="10">
        <f t="shared" si="0"/>
        <v>1.6366226662077592</v>
      </c>
      <c r="H27" s="11">
        <f t="shared" si="1"/>
        <v>0.89038573342312066</v>
      </c>
    </row>
    <row r="28" spans="1:8" x14ac:dyDescent="0.2">
      <c r="A28" s="7" t="s">
        <v>63</v>
      </c>
      <c r="B28" s="16">
        <v>1.8195878633489499E-2</v>
      </c>
      <c r="C28" s="17">
        <v>2.36957466134829E-2</v>
      </c>
      <c r="D28" s="16">
        <v>1.2173595471422499E-2</v>
      </c>
      <c r="E28" s="17">
        <v>1.3024119040448002E-2</v>
      </c>
      <c r="F28" s="12"/>
      <c r="G28" s="10">
        <f t="shared" si="0"/>
        <v>-5.499867979993401E-3</v>
      </c>
      <c r="H28" s="11">
        <f t="shared" si="1"/>
        <v>-8.5052356902550266E-4</v>
      </c>
    </row>
    <row r="29" spans="1:8" x14ac:dyDescent="0.2">
      <c r="A29" s="7" t="s">
        <v>64</v>
      </c>
      <c r="B29" s="16">
        <v>0.28203611881908702</v>
      </c>
      <c r="C29" s="17">
        <v>0.67927806958650905</v>
      </c>
      <c r="D29" s="16">
        <v>0.37564237454675098</v>
      </c>
      <c r="E29" s="17">
        <v>0.60399352050077704</v>
      </c>
      <c r="F29" s="12"/>
      <c r="G29" s="10">
        <f t="shared" si="0"/>
        <v>-0.39724195076742203</v>
      </c>
      <c r="H29" s="11">
        <f t="shared" si="1"/>
        <v>-0.22835114595402606</v>
      </c>
    </row>
    <row r="30" spans="1:8" x14ac:dyDescent="0.2">
      <c r="A30" s="7" t="s">
        <v>65</v>
      </c>
      <c r="B30" s="16">
        <v>1.2737115043442699</v>
      </c>
      <c r="C30" s="17">
        <v>1.6863473006595302</v>
      </c>
      <c r="D30" s="16">
        <v>1.43909289322887</v>
      </c>
      <c r="E30" s="17">
        <v>1.54824215093326</v>
      </c>
      <c r="F30" s="12"/>
      <c r="G30" s="10">
        <f t="shared" si="0"/>
        <v>-0.41263579631526026</v>
      </c>
      <c r="H30" s="11">
        <f t="shared" si="1"/>
        <v>-0.10914925770438999</v>
      </c>
    </row>
    <row r="31" spans="1:8" x14ac:dyDescent="0.2">
      <c r="A31" s="7" t="s">
        <v>66</v>
      </c>
      <c r="B31" s="16">
        <v>0.57771914661329193</v>
      </c>
      <c r="C31" s="17">
        <v>0.68717665179100296</v>
      </c>
      <c r="D31" s="16">
        <v>0.62433153917723894</v>
      </c>
      <c r="E31" s="17">
        <v>0.77981912754682592</v>
      </c>
      <c r="F31" s="12"/>
      <c r="G31" s="10">
        <f t="shared" si="0"/>
        <v>-0.10945750517771102</v>
      </c>
      <c r="H31" s="11">
        <f t="shared" si="1"/>
        <v>-0.15548758836958698</v>
      </c>
    </row>
    <row r="32" spans="1:8" x14ac:dyDescent="0.2">
      <c r="A32" s="7" t="s">
        <v>67</v>
      </c>
      <c r="B32" s="16">
        <v>0</v>
      </c>
      <c r="C32" s="17">
        <v>0</v>
      </c>
      <c r="D32" s="16">
        <v>1.6521308139787701E-2</v>
      </c>
      <c r="E32" s="17">
        <v>5.6980520801960099E-3</v>
      </c>
      <c r="F32" s="12"/>
      <c r="G32" s="10">
        <f t="shared" si="0"/>
        <v>0</v>
      </c>
      <c r="H32" s="11">
        <f t="shared" si="1"/>
        <v>1.0823256059591691E-2</v>
      </c>
    </row>
    <row r="33" spans="1:8" x14ac:dyDescent="0.2">
      <c r="A33" s="7" t="s">
        <v>70</v>
      </c>
      <c r="B33" s="16">
        <v>8.1881453850702793E-2</v>
      </c>
      <c r="C33" s="17">
        <v>5.5290075431460098E-2</v>
      </c>
      <c r="D33" s="16">
        <v>5.3911637087728101E-2</v>
      </c>
      <c r="E33" s="17">
        <v>4.0700372001400101E-2</v>
      </c>
      <c r="F33" s="12"/>
      <c r="G33" s="10">
        <f t="shared" si="0"/>
        <v>2.6591378419242695E-2</v>
      </c>
      <c r="H33" s="11">
        <f t="shared" si="1"/>
        <v>1.3211265086328E-2</v>
      </c>
    </row>
    <row r="34" spans="1:8" x14ac:dyDescent="0.2">
      <c r="A34" s="7" t="s">
        <v>71</v>
      </c>
      <c r="B34" s="16">
        <v>7.1373333939862604</v>
      </c>
      <c r="C34" s="17">
        <v>11.5240314363572</v>
      </c>
      <c r="D34" s="16">
        <v>9.7910489291583698</v>
      </c>
      <c r="E34" s="17">
        <v>11.3431936767902</v>
      </c>
      <c r="F34" s="12"/>
      <c r="G34" s="10">
        <f t="shared" si="0"/>
        <v>-4.3866980423709396</v>
      </c>
      <c r="H34" s="11">
        <f t="shared" si="1"/>
        <v>-1.5521447476318304</v>
      </c>
    </row>
    <row r="35" spans="1:8" x14ac:dyDescent="0.2">
      <c r="A35" s="7" t="s">
        <v>72</v>
      </c>
      <c r="B35" s="16">
        <v>4.54896965837238E-3</v>
      </c>
      <c r="C35" s="17">
        <v>1.18478733067414E-2</v>
      </c>
      <c r="D35" s="16">
        <v>4.3477126683651697E-3</v>
      </c>
      <c r="E35" s="17">
        <v>8.9540818403080202E-3</v>
      </c>
      <c r="F35" s="12"/>
      <c r="G35" s="10">
        <f t="shared" si="0"/>
        <v>-7.2989036483690197E-3</v>
      </c>
      <c r="H35" s="11">
        <f t="shared" si="1"/>
        <v>-4.6063691719428505E-3</v>
      </c>
    </row>
    <row r="36" spans="1:8" x14ac:dyDescent="0.2">
      <c r="A36" s="7" t="s">
        <v>73</v>
      </c>
      <c r="B36" s="16">
        <v>2.8840467634080902</v>
      </c>
      <c r="C36" s="17">
        <v>1.86011610915841</v>
      </c>
      <c r="D36" s="16">
        <v>1.9486448179612699</v>
      </c>
      <c r="E36" s="17">
        <v>1.8412848293433401</v>
      </c>
      <c r="F36" s="12"/>
      <c r="G36" s="10">
        <f t="shared" si="0"/>
        <v>1.0239306542496802</v>
      </c>
      <c r="H36" s="11">
        <f t="shared" si="1"/>
        <v>0.10735998861792972</v>
      </c>
    </row>
    <row r="37" spans="1:8" x14ac:dyDescent="0.2">
      <c r="A37" s="7" t="s">
        <v>75</v>
      </c>
      <c r="B37" s="16">
        <v>0.313878906427694</v>
      </c>
      <c r="C37" s="17">
        <v>0.40677698353145603</v>
      </c>
      <c r="D37" s="16">
        <v>0.36433832160900098</v>
      </c>
      <c r="E37" s="17">
        <v>0.33048702065136898</v>
      </c>
      <c r="F37" s="12"/>
      <c r="G37" s="10">
        <f t="shared" si="0"/>
        <v>-9.2898077103762022E-2</v>
      </c>
      <c r="H37" s="11">
        <f t="shared" si="1"/>
        <v>3.3851300957632002E-2</v>
      </c>
    </row>
    <row r="38" spans="1:8" x14ac:dyDescent="0.2">
      <c r="A38" s="7" t="s">
        <v>76</v>
      </c>
      <c r="B38" s="16">
        <v>4.2032479643360796</v>
      </c>
      <c r="C38" s="17">
        <v>4.4824454010505104</v>
      </c>
      <c r="D38" s="16">
        <v>5.2746450092606301</v>
      </c>
      <c r="E38" s="17">
        <v>3.9178178088547697</v>
      </c>
      <c r="F38" s="12"/>
      <c r="G38" s="10">
        <f t="shared" ref="G38:G73" si="2">B38-C38</f>
        <v>-0.27919743671443076</v>
      </c>
      <c r="H38" s="11">
        <f t="shared" ref="H38:H73" si="3">D38-E38</f>
        <v>1.3568272004058604</v>
      </c>
    </row>
    <row r="39" spans="1:8" x14ac:dyDescent="0.2">
      <c r="A39" s="7" t="s">
        <v>77</v>
      </c>
      <c r="B39" s="16">
        <v>0.41850520857025897</v>
      </c>
      <c r="C39" s="17">
        <v>0.60029224754156596</v>
      </c>
      <c r="D39" s="16">
        <v>0.33651296053146401</v>
      </c>
      <c r="E39" s="17">
        <v>0.454216151535625</v>
      </c>
      <c r="F39" s="12"/>
      <c r="G39" s="10">
        <f t="shared" si="2"/>
        <v>-0.18178703897130699</v>
      </c>
      <c r="H39" s="11">
        <f t="shared" si="3"/>
        <v>-0.11770319100416099</v>
      </c>
    </row>
    <row r="40" spans="1:8" x14ac:dyDescent="0.2">
      <c r="A40" s="7" t="s">
        <v>78</v>
      </c>
      <c r="B40" s="16">
        <v>6.9326297593595099</v>
      </c>
      <c r="C40" s="17">
        <v>4.8536787646617405</v>
      </c>
      <c r="D40" s="16">
        <v>8.9397667886924701</v>
      </c>
      <c r="E40" s="17">
        <v>7.3496731760128302</v>
      </c>
      <c r="F40" s="12"/>
      <c r="G40" s="10">
        <f t="shared" si="2"/>
        <v>2.0789509946977693</v>
      </c>
      <c r="H40" s="11">
        <f t="shared" si="3"/>
        <v>1.5900936126796399</v>
      </c>
    </row>
    <row r="41" spans="1:8" x14ac:dyDescent="0.2">
      <c r="A41" s="7" t="s">
        <v>79</v>
      </c>
      <c r="B41" s="16">
        <v>2.1698585270436199</v>
      </c>
      <c r="C41" s="17">
        <v>3.62939852296513</v>
      </c>
      <c r="D41" s="16">
        <v>2.9634009547577</v>
      </c>
      <c r="E41" s="17">
        <v>3.9764263445367902</v>
      </c>
      <c r="F41" s="12"/>
      <c r="G41" s="10">
        <f t="shared" si="2"/>
        <v>-1.4595399959215101</v>
      </c>
      <c r="H41" s="11">
        <f t="shared" si="3"/>
        <v>-1.0130253897790902</v>
      </c>
    </row>
    <row r="42" spans="1:8" x14ac:dyDescent="0.2">
      <c r="A42" s="7" t="s">
        <v>80</v>
      </c>
      <c r="B42" s="16">
        <v>0.14101805940954398</v>
      </c>
      <c r="C42" s="17">
        <v>0.142174479680897</v>
      </c>
      <c r="D42" s="16">
        <v>0.125214124848917</v>
      </c>
      <c r="E42" s="17">
        <v>0.12617115320434</v>
      </c>
      <c r="F42" s="12"/>
      <c r="G42" s="10">
        <f t="shared" si="2"/>
        <v>-1.1564202713530147E-3</v>
      </c>
      <c r="H42" s="11">
        <f t="shared" si="3"/>
        <v>-9.5702835542299525E-4</v>
      </c>
    </row>
    <row r="43" spans="1:8" x14ac:dyDescent="0.2">
      <c r="A43" s="7" t="s">
        <v>81</v>
      </c>
      <c r="B43" s="16">
        <v>0.18650775599326799</v>
      </c>
      <c r="C43" s="17">
        <v>0</v>
      </c>
      <c r="D43" s="16">
        <v>7.6519742963227E-2</v>
      </c>
      <c r="E43" s="17">
        <v>0</v>
      </c>
      <c r="F43" s="12"/>
      <c r="G43" s="10">
        <f t="shared" si="2"/>
        <v>0.18650775599326799</v>
      </c>
      <c r="H43" s="11">
        <f t="shared" si="3"/>
        <v>7.6519742963227E-2</v>
      </c>
    </row>
    <row r="44" spans="1:8" x14ac:dyDescent="0.2">
      <c r="A44" s="7" t="s">
        <v>82</v>
      </c>
      <c r="B44" s="16">
        <v>0.45034799617886601</v>
      </c>
      <c r="C44" s="17">
        <v>0.22510959282808699</v>
      </c>
      <c r="D44" s="16">
        <v>0.437379894437536</v>
      </c>
      <c r="E44" s="17">
        <v>0.32316095369111697</v>
      </c>
      <c r="F44" s="12"/>
      <c r="G44" s="10">
        <f t="shared" si="2"/>
        <v>0.22523840335077902</v>
      </c>
      <c r="H44" s="11">
        <f t="shared" si="3"/>
        <v>0.11421894074641903</v>
      </c>
    </row>
    <row r="45" spans="1:8" x14ac:dyDescent="0.2">
      <c r="A45" s="7" t="s">
        <v>83</v>
      </c>
      <c r="B45" s="16">
        <v>0.83701041714051794</v>
      </c>
      <c r="C45" s="17">
        <v>0.65163303187077903</v>
      </c>
      <c r="D45" s="16">
        <v>0.61998382650887396</v>
      </c>
      <c r="E45" s="17">
        <v>0.44851809945542898</v>
      </c>
      <c r="F45" s="12"/>
      <c r="G45" s="10">
        <f t="shared" si="2"/>
        <v>0.1853773852697389</v>
      </c>
      <c r="H45" s="11">
        <f t="shared" si="3"/>
        <v>0.17146572705344498</v>
      </c>
    </row>
    <row r="46" spans="1:8" x14ac:dyDescent="0.2">
      <c r="A46" s="7" t="s">
        <v>84</v>
      </c>
      <c r="B46" s="16">
        <v>1.087203748351</v>
      </c>
      <c r="C46" s="17">
        <v>0.99917064886852791</v>
      </c>
      <c r="D46" s="16">
        <v>0.99040894585358707</v>
      </c>
      <c r="E46" s="17">
        <v>0.56817719313954496</v>
      </c>
      <c r="F46" s="12"/>
      <c r="G46" s="10">
        <f t="shared" si="2"/>
        <v>8.8033099482472066E-2</v>
      </c>
      <c r="H46" s="11">
        <f t="shared" si="3"/>
        <v>0.42223175271404212</v>
      </c>
    </row>
    <row r="47" spans="1:8" x14ac:dyDescent="0.2">
      <c r="A47" s="7" t="s">
        <v>85</v>
      </c>
      <c r="B47" s="16">
        <v>1.3646908975117099E-2</v>
      </c>
      <c r="C47" s="17">
        <v>3.9492911022471497E-3</v>
      </c>
      <c r="D47" s="16">
        <v>6.0867977357112399E-3</v>
      </c>
      <c r="E47" s="17">
        <v>4.8840446401680103E-3</v>
      </c>
      <c r="F47" s="12"/>
      <c r="G47" s="10">
        <f t="shared" si="2"/>
        <v>9.6976178728699486E-3</v>
      </c>
      <c r="H47" s="11">
        <f t="shared" si="3"/>
        <v>1.2027530955432296E-3</v>
      </c>
    </row>
    <row r="48" spans="1:8" x14ac:dyDescent="0.2">
      <c r="A48" s="7" t="s">
        <v>88</v>
      </c>
      <c r="B48" s="16">
        <v>0.30932993676932197</v>
      </c>
      <c r="C48" s="17">
        <v>0.55685004541684802</v>
      </c>
      <c r="D48" s="16">
        <v>0.415641331095711</v>
      </c>
      <c r="E48" s="17">
        <v>0.70086040586410991</v>
      </c>
      <c r="F48" s="12"/>
      <c r="G48" s="10">
        <f t="shared" si="2"/>
        <v>-0.24752010864752605</v>
      </c>
      <c r="H48" s="11">
        <f t="shared" si="3"/>
        <v>-0.28521907476839892</v>
      </c>
    </row>
    <row r="49" spans="1:8" x14ac:dyDescent="0.2">
      <c r="A49" s="7" t="s">
        <v>89</v>
      </c>
      <c r="B49" s="16">
        <v>0.43670108720374795</v>
      </c>
      <c r="C49" s="17">
        <v>0.394929110224715</v>
      </c>
      <c r="D49" s="16">
        <v>0.38868551255184602</v>
      </c>
      <c r="E49" s="17">
        <v>0.33537106529153698</v>
      </c>
      <c r="F49" s="12"/>
      <c r="G49" s="10">
        <f t="shared" si="2"/>
        <v>4.1771976979032954E-2</v>
      </c>
      <c r="H49" s="11">
        <f t="shared" si="3"/>
        <v>5.3314447260309039E-2</v>
      </c>
    </row>
    <row r="50" spans="1:8" x14ac:dyDescent="0.2">
      <c r="A50" s="7" t="s">
        <v>90</v>
      </c>
      <c r="B50" s="16">
        <v>2.5747168266387699</v>
      </c>
      <c r="C50" s="17">
        <v>2.4011689901662701</v>
      </c>
      <c r="D50" s="16">
        <v>2.5460205385946502</v>
      </c>
      <c r="E50" s="17">
        <v>2.9353108287409699</v>
      </c>
      <c r="F50" s="12"/>
      <c r="G50" s="10">
        <f t="shared" si="2"/>
        <v>0.17354783647249983</v>
      </c>
      <c r="H50" s="11">
        <f t="shared" si="3"/>
        <v>-0.38929029014631977</v>
      </c>
    </row>
    <row r="51" spans="1:8" x14ac:dyDescent="0.2">
      <c r="A51" s="7" t="s">
        <v>91</v>
      </c>
      <c r="B51" s="16">
        <v>2.1425647090933899</v>
      </c>
      <c r="C51" s="17">
        <v>1.9391019312033499</v>
      </c>
      <c r="D51" s="16">
        <v>1.43474518056051</v>
      </c>
      <c r="E51" s="17">
        <v>1.8420988367833699</v>
      </c>
      <c r="F51" s="12"/>
      <c r="G51" s="10">
        <f t="shared" si="2"/>
        <v>0.20346277789003997</v>
      </c>
      <c r="H51" s="11">
        <f t="shared" si="3"/>
        <v>-0.40735365622285991</v>
      </c>
    </row>
    <row r="52" spans="1:8" x14ac:dyDescent="0.2">
      <c r="A52" s="7" t="s">
        <v>92</v>
      </c>
      <c r="B52" s="16">
        <v>0.14101805940954398</v>
      </c>
      <c r="C52" s="17">
        <v>0</v>
      </c>
      <c r="D52" s="16">
        <v>0.81041364138326799</v>
      </c>
      <c r="E52" s="17">
        <v>0</v>
      </c>
      <c r="F52" s="12"/>
      <c r="G52" s="10">
        <f t="shared" si="2"/>
        <v>0.14101805940954398</v>
      </c>
      <c r="H52" s="11">
        <f t="shared" si="3"/>
        <v>0.81041364138326799</v>
      </c>
    </row>
    <row r="53" spans="1:8" x14ac:dyDescent="0.2">
      <c r="A53" s="7" t="s">
        <v>93</v>
      </c>
      <c r="B53" s="16">
        <v>24.077696401764999</v>
      </c>
      <c r="C53" s="17">
        <v>21.910667035267199</v>
      </c>
      <c r="D53" s="16">
        <v>23.741119796874898</v>
      </c>
      <c r="E53" s="17">
        <v>22.468233359652899</v>
      </c>
      <c r="F53" s="12"/>
      <c r="G53" s="10">
        <f t="shared" si="2"/>
        <v>2.1670293664978004</v>
      </c>
      <c r="H53" s="11">
        <f t="shared" si="3"/>
        <v>1.2728864372219988</v>
      </c>
    </row>
    <row r="54" spans="1:8" x14ac:dyDescent="0.2">
      <c r="A54" s="7" t="s">
        <v>95</v>
      </c>
      <c r="B54" s="16">
        <v>2.0697811945594302</v>
      </c>
      <c r="C54" s="17">
        <v>3.7044350539078201</v>
      </c>
      <c r="D54" s="16">
        <v>1.9956001147796099</v>
      </c>
      <c r="E54" s="17">
        <v>3.2039332839502199</v>
      </c>
      <c r="F54" s="12"/>
      <c r="G54" s="10">
        <f t="shared" si="2"/>
        <v>-1.6346538593483899</v>
      </c>
      <c r="H54" s="11">
        <f t="shared" si="3"/>
        <v>-1.2083331691706101</v>
      </c>
    </row>
    <row r="55" spans="1:8" x14ac:dyDescent="0.2">
      <c r="A55" s="7" t="s">
        <v>96</v>
      </c>
      <c r="B55" s="16">
        <v>0.64140472183050501</v>
      </c>
      <c r="C55" s="17">
        <v>0.68717665179100296</v>
      </c>
      <c r="D55" s="16">
        <v>0.742589323756772</v>
      </c>
      <c r="E55" s="17">
        <v>0.61131958746102899</v>
      </c>
      <c r="F55" s="12"/>
      <c r="G55" s="10">
        <f t="shared" si="2"/>
        <v>-4.5771929960497948E-2</v>
      </c>
      <c r="H55" s="11">
        <f t="shared" si="3"/>
        <v>0.13126973629574301</v>
      </c>
    </row>
    <row r="56" spans="1:8" x14ac:dyDescent="0.2">
      <c r="A56" s="142" t="s">
        <v>40</v>
      </c>
      <c r="B56" s="153">
        <v>9.0979393167447589E-2</v>
      </c>
      <c r="C56" s="154">
        <v>7.1087239840448596E-2</v>
      </c>
      <c r="D56" s="153">
        <v>6.7824317626496697E-2</v>
      </c>
      <c r="E56" s="154">
        <v>4.1514379441428099E-2</v>
      </c>
      <c r="F56" s="155"/>
      <c r="G56" s="156">
        <f t="shared" si="2"/>
        <v>1.9892153326998993E-2</v>
      </c>
      <c r="H56" s="157">
        <f t="shared" si="3"/>
        <v>2.6309938185068597E-2</v>
      </c>
    </row>
    <row r="57" spans="1:8" x14ac:dyDescent="0.2">
      <c r="A57" s="7" t="s">
        <v>41</v>
      </c>
      <c r="B57" s="16">
        <v>4.54896965837238E-3</v>
      </c>
      <c r="C57" s="17">
        <v>0</v>
      </c>
      <c r="D57" s="16">
        <v>3.4781701346921399E-3</v>
      </c>
      <c r="E57" s="17">
        <v>2.4420223200840099E-3</v>
      </c>
      <c r="F57" s="12"/>
      <c r="G57" s="10">
        <f t="shared" si="2"/>
        <v>4.54896965837238E-3</v>
      </c>
      <c r="H57" s="11">
        <f t="shared" si="3"/>
        <v>1.0361478146081299E-3</v>
      </c>
    </row>
    <row r="58" spans="1:8" x14ac:dyDescent="0.2">
      <c r="A58" s="7" t="s">
        <v>46</v>
      </c>
      <c r="B58" s="16">
        <v>2.2744848291861897E-2</v>
      </c>
      <c r="C58" s="17">
        <v>1.5797164408988599E-2</v>
      </c>
      <c r="D58" s="16">
        <v>2.5216733476518E-2</v>
      </c>
      <c r="E58" s="17">
        <v>2.7676252960952101E-2</v>
      </c>
      <c r="F58" s="12"/>
      <c r="G58" s="10">
        <f t="shared" si="2"/>
        <v>6.9476838828732984E-3</v>
      </c>
      <c r="H58" s="11">
        <f t="shared" si="3"/>
        <v>-2.4595194844341008E-3</v>
      </c>
    </row>
    <row r="59" spans="1:8" x14ac:dyDescent="0.2">
      <c r="A59" s="7" t="s">
        <v>47</v>
      </c>
      <c r="B59" s="16">
        <v>0.53677841968794104</v>
      </c>
      <c r="C59" s="17">
        <v>0.50550926108763505</v>
      </c>
      <c r="D59" s="16">
        <v>0.47563976591914997</v>
      </c>
      <c r="E59" s="17">
        <v>0.437936002735065</v>
      </c>
      <c r="F59" s="12"/>
      <c r="G59" s="10">
        <f t="shared" si="2"/>
        <v>3.1269158600305991E-2</v>
      </c>
      <c r="H59" s="11">
        <f t="shared" si="3"/>
        <v>3.7703763184084971E-2</v>
      </c>
    </row>
    <row r="60" spans="1:8" x14ac:dyDescent="0.2">
      <c r="A60" s="7" t="s">
        <v>50</v>
      </c>
      <c r="B60" s="16">
        <v>0.91434290133284801</v>
      </c>
      <c r="C60" s="17">
        <v>0.84119900477864196</v>
      </c>
      <c r="D60" s="16">
        <v>0.64433101745171895</v>
      </c>
      <c r="E60" s="17">
        <v>0.58201531962002107</v>
      </c>
      <c r="F60" s="12"/>
      <c r="G60" s="10">
        <f t="shared" si="2"/>
        <v>7.3143896554206056E-2</v>
      </c>
      <c r="H60" s="11">
        <f t="shared" si="3"/>
        <v>6.231569783169788E-2</v>
      </c>
    </row>
    <row r="61" spans="1:8" x14ac:dyDescent="0.2">
      <c r="A61" s="7" t="s">
        <v>53</v>
      </c>
      <c r="B61" s="16">
        <v>7.2783514533958094E-2</v>
      </c>
      <c r="C61" s="17">
        <v>3.9492911022471502E-2</v>
      </c>
      <c r="D61" s="16">
        <v>3.39121588132483E-2</v>
      </c>
      <c r="E61" s="17">
        <v>3.3374305041148099E-2</v>
      </c>
      <c r="F61" s="12"/>
      <c r="G61" s="10">
        <f t="shared" si="2"/>
        <v>3.3290603511486591E-2</v>
      </c>
      <c r="H61" s="11">
        <f t="shared" si="3"/>
        <v>5.3785377210020108E-4</v>
      </c>
    </row>
    <row r="62" spans="1:8" x14ac:dyDescent="0.2">
      <c r="A62" s="7" t="s">
        <v>54</v>
      </c>
      <c r="B62" s="16">
        <v>0</v>
      </c>
      <c r="C62" s="17">
        <v>7.8985822044942908E-3</v>
      </c>
      <c r="D62" s="16">
        <v>0</v>
      </c>
      <c r="E62" s="17">
        <v>2.4420223200840099E-3</v>
      </c>
      <c r="F62" s="12"/>
      <c r="G62" s="10">
        <f t="shared" si="2"/>
        <v>-7.8985822044942908E-3</v>
      </c>
      <c r="H62" s="11">
        <f t="shared" si="3"/>
        <v>-2.4420223200840099E-3</v>
      </c>
    </row>
    <row r="63" spans="1:8" x14ac:dyDescent="0.2">
      <c r="A63" s="7" t="s">
        <v>55</v>
      </c>
      <c r="B63" s="16">
        <v>1.6285311376973099</v>
      </c>
      <c r="C63" s="17">
        <v>1.1137000908337</v>
      </c>
      <c r="D63" s="16">
        <v>1.2521412484891701</v>
      </c>
      <c r="E63" s="17">
        <v>0.88726810963052194</v>
      </c>
      <c r="F63" s="12"/>
      <c r="G63" s="10">
        <f t="shared" si="2"/>
        <v>0.51483104686360992</v>
      </c>
      <c r="H63" s="11">
        <f t="shared" si="3"/>
        <v>0.36487313885864814</v>
      </c>
    </row>
    <row r="64" spans="1:8" x14ac:dyDescent="0.2">
      <c r="A64" s="7" t="s">
        <v>58</v>
      </c>
      <c r="B64" s="16">
        <v>0.23654642223536401</v>
      </c>
      <c r="C64" s="17">
        <v>0.22905888393033499</v>
      </c>
      <c r="D64" s="16">
        <v>0.15564811352747299</v>
      </c>
      <c r="E64" s="17">
        <v>0.17989564424618801</v>
      </c>
      <c r="F64" s="12"/>
      <c r="G64" s="10">
        <f t="shared" si="2"/>
        <v>7.4875383050290178E-3</v>
      </c>
      <c r="H64" s="11">
        <f t="shared" si="3"/>
        <v>-2.4247530718715021E-2</v>
      </c>
    </row>
    <row r="65" spans="1:8" x14ac:dyDescent="0.2">
      <c r="A65" s="7" t="s">
        <v>61</v>
      </c>
      <c r="B65" s="16">
        <v>0.36391757266978997</v>
      </c>
      <c r="C65" s="17">
        <v>0.30014612377078298</v>
      </c>
      <c r="D65" s="16">
        <v>0.29042720624679397</v>
      </c>
      <c r="E65" s="17">
        <v>0.23036410552792499</v>
      </c>
      <c r="F65" s="12"/>
      <c r="G65" s="10">
        <f t="shared" si="2"/>
        <v>6.3771448899006988E-2</v>
      </c>
      <c r="H65" s="11">
        <f t="shared" si="3"/>
        <v>6.0063100718868973E-2</v>
      </c>
    </row>
    <row r="66" spans="1:8" x14ac:dyDescent="0.2">
      <c r="A66" s="7" t="s">
        <v>68</v>
      </c>
      <c r="B66" s="16">
        <v>0.14556702906791599</v>
      </c>
      <c r="C66" s="17">
        <v>6.7137948738201503E-2</v>
      </c>
      <c r="D66" s="16">
        <v>9.2171508569341698E-2</v>
      </c>
      <c r="E66" s="17">
        <v>5.0468461281736099E-2</v>
      </c>
      <c r="F66" s="12"/>
      <c r="G66" s="10">
        <f t="shared" si="2"/>
        <v>7.842908032971449E-2</v>
      </c>
      <c r="H66" s="11">
        <f t="shared" si="3"/>
        <v>4.1703047287605599E-2</v>
      </c>
    </row>
    <row r="67" spans="1:8" x14ac:dyDescent="0.2">
      <c r="A67" s="7" t="s">
        <v>69</v>
      </c>
      <c r="B67" s="16">
        <v>4.5489696583723795E-2</v>
      </c>
      <c r="C67" s="17">
        <v>5.9239366533707198E-2</v>
      </c>
      <c r="D67" s="16">
        <v>3.82598714816135E-2</v>
      </c>
      <c r="E67" s="17">
        <v>2.3606215760812101E-2</v>
      </c>
      <c r="F67" s="12"/>
      <c r="G67" s="10">
        <f t="shared" si="2"/>
        <v>-1.3749669949983404E-2</v>
      </c>
      <c r="H67" s="11">
        <f t="shared" si="3"/>
        <v>1.4653655720801399E-2</v>
      </c>
    </row>
    <row r="68" spans="1:8" x14ac:dyDescent="0.2">
      <c r="A68" s="7" t="s">
        <v>74</v>
      </c>
      <c r="B68" s="16">
        <v>8.1881453850702793E-2</v>
      </c>
      <c r="C68" s="17">
        <v>0.14612377078314398</v>
      </c>
      <c r="D68" s="16">
        <v>9.6519221237706801E-2</v>
      </c>
      <c r="E68" s="17">
        <v>9.8494900243388209E-2</v>
      </c>
      <c r="F68" s="12"/>
      <c r="G68" s="10">
        <f t="shared" si="2"/>
        <v>-6.4242316932441187E-2</v>
      </c>
      <c r="H68" s="11">
        <f t="shared" si="3"/>
        <v>-1.9756790056814078E-3</v>
      </c>
    </row>
    <row r="69" spans="1:8" x14ac:dyDescent="0.2">
      <c r="A69" s="7" t="s">
        <v>86</v>
      </c>
      <c r="B69" s="16">
        <v>6.3685575217213297E-2</v>
      </c>
      <c r="C69" s="17">
        <v>9.4782986453931503E-2</v>
      </c>
      <c r="D69" s="16">
        <v>4.60857542846708E-2</v>
      </c>
      <c r="E69" s="17">
        <v>8.4656773762912196E-2</v>
      </c>
      <c r="F69" s="12"/>
      <c r="G69" s="10">
        <f t="shared" si="2"/>
        <v>-3.1097411236718206E-2</v>
      </c>
      <c r="H69" s="11">
        <f t="shared" si="3"/>
        <v>-3.8571019478241396E-2</v>
      </c>
    </row>
    <row r="70" spans="1:8" x14ac:dyDescent="0.2">
      <c r="A70" s="7" t="s">
        <v>87</v>
      </c>
      <c r="B70" s="16">
        <v>0</v>
      </c>
      <c r="C70" s="17">
        <v>0</v>
      </c>
      <c r="D70" s="16">
        <v>8.6954253367303497E-4</v>
      </c>
      <c r="E70" s="17">
        <v>0</v>
      </c>
      <c r="F70" s="12"/>
      <c r="G70" s="10">
        <f t="shared" si="2"/>
        <v>0</v>
      </c>
      <c r="H70" s="11">
        <f t="shared" si="3"/>
        <v>8.6954253367303497E-4</v>
      </c>
    </row>
    <row r="71" spans="1:8" x14ac:dyDescent="0.2">
      <c r="A71" s="7" t="s">
        <v>94</v>
      </c>
      <c r="B71" s="16">
        <v>0.17286084701814999</v>
      </c>
      <c r="C71" s="17">
        <v>9.4782986453931503E-2</v>
      </c>
      <c r="D71" s="16">
        <v>0.116518699512187</v>
      </c>
      <c r="E71" s="17">
        <v>4.8840446401680102E-2</v>
      </c>
      <c r="F71" s="12"/>
      <c r="G71" s="10">
        <f t="shared" si="2"/>
        <v>7.807786056421849E-2</v>
      </c>
      <c r="H71" s="11">
        <f t="shared" si="3"/>
        <v>6.7678253110506903E-2</v>
      </c>
    </row>
    <row r="72" spans="1:8" x14ac:dyDescent="0.2">
      <c r="A72" s="7" t="s">
        <v>97</v>
      </c>
      <c r="B72" s="16">
        <v>0.27748714916071499</v>
      </c>
      <c r="C72" s="17">
        <v>0.11058015086292</v>
      </c>
      <c r="D72" s="16">
        <v>0.202603410345817</v>
      </c>
      <c r="E72" s="17">
        <v>0.11721707136403199</v>
      </c>
      <c r="F72" s="12"/>
      <c r="G72" s="10">
        <f t="shared" si="2"/>
        <v>0.16690699829779498</v>
      </c>
      <c r="H72" s="11">
        <f t="shared" si="3"/>
        <v>8.5386338981785007E-2</v>
      </c>
    </row>
    <row r="73" spans="1:8" x14ac:dyDescent="0.2">
      <c r="A73" s="7" t="s">
        <v>98</v>
      </c>
      <c r="B73" s="16">
        <v>6.8234544875585695E-2</v>
      </c>
      <c r="C73" s="17">
        <v>7.50365309426958E-2</v>
      </c>
      <c r="D73" s="16">
        <v>5.3911637087728101E-2</v>
      </c>
      <c r="E73" s="17">
        <v>5.3724491041848101E-2</v>
      </c>
      <c r="F73" s="12"/>
      <c r="G73" s="10">
        <f t="shared" si="2"/>
        <v>-6.8019860671101051E-3</v>
      </c>
      <c r="H73" s="11">
        <f t="shared" si="3"/>
        <v>1.8714604588000033E-4</v>
      </c>
    </row>
    <row r="74" spans="1:8" x14ac:dyDescent="0.2">
      <c r="A74" s="1"/>
      <c r="B74" s="18"/>
      <c r="C74" s="19"/>
      <c r="D74" s="18"/>
      <c r="E74" s="19"/>
      <c r="F74" s="15"/>
      <c r="G74" s="13"/>
      <c r="H74" s="14"/>
    </row>
    <row r="75" spans="1:8" s="43" customFormat="1" x14ac:dyDescent="0.2">
      <c r="A75" s="27" t="s">
        <v>5</v>
      </c>
      <c r="B75" s="44">
        <f>SUM(B6:B74)</f>
        <v>100.00000000000001</v>
      </c>
      <c r="C75" s="45">
        <f>SUM(C6:C74)</f>
        <v>100.00000000000011</v>
      </c>
      <c r="D75" s="44">
        <f>SUM(D6:D74)</f>
        <v>100.00000000000006</v>
      </c>
      <c r="E75" s="45">
        <f>SUM(E6:E74)</f>
        <v>100</v>
      </c>
      <c r="F75" s="49"/>
      <c r="G75" s="50">
        <f>SUM(G6:G74)</f>
        <v>-6.0146332359067856E-14</v>
      </c>
      <c r="H75" s="51">
        <f>SUM(H6:H74)</f>
        <v>7.773642840547268E-14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110</v>
      </c>
      <c r="B7" s="78">
        <f>SUM($B8:$B11)</f>
        <v>3575</v>
      </c>
      <c r="C7" s="79">
        <f>SUM($C8:$C11)</f>
        <v>4864</v>
      </c>
      <c r="D7" s="78">
        <f>SUM($D8:$D11)</f>
        <v>20768</v>
      </c>
      <c r="E7" s="79">
        <f>SUM($E8:$E11)</f>
        <v>23892</v>
      </c>
      <c r="F7" s="80"/>
      <c r="G7" s="78">
        <f>B7-C7</f>
        <v>-1289</v>
      </c>
      <c r="H7" s="79">
        <f>D7-E7</f>
        <v>-3124</v>
      </c>
      <c r="I7" s="54">
        <f>IF(C7=0, "-", IF(G7/C7&lt;10, G7/C7, "&gt;999%"))</f>
        <v>-0.26500822368421051</v>
      </c>
      <c r="J7" s="55">
        <f>IF(E7=0, "-", IF(H7/E7&lt;10, H7/E7, "&gt;999%"))</f>
        <v>-0.13075506445672191</v>
      </c>
    </row>
    <row r="8" spans="1:10" x14ac:dyDescent="0.2">
      <c r="A8" s="158" t="s">
        <v>159</v>
      </c>
      <c r="B8" s="65">
        <v>2079</v>
      </c>
      <c r="C8" s="66">
        <v>2759</v>
      </c>
      <c r="D8" s="65">
        <v>13071</v>
      </c>
      <c r="E8" s="66">
        <v>13894</v>
      </c>
      <c r="F8" s="67"/>
      <c r="G8" s="65">
        <f>B8-C8</f>
        <v>-680</v>
      </c>
      <c r="H8" s="66">
        <f>D8-E8</f>
        <v>-823</v>
      </c>
      <c r="I8" s="8">
        <f>IF(C8=0, "-", IF(G8/C8&lt;10, G8/C8, "&gt;999%"))</f>
        <v>-0.2464661109097499</v>
      </c>
      <c r="J8" s="9">
        <f>IF(E8=0, "-", IF(H8/E8&lt;10, H8/E8, "&gt;999%"))</f>
        <v>-5.9234201813732547E-2</v>
      </c>
    </row>
    <row r="9" spans="1:10" x14ac:dyDescent="0.2">
      <c r="A9" s="158" t="s">
        <v>160</v>
      </c>
      <c r="B9" s="65">
        <v>944</v>
      </c>
      <c r="C9" s="66">
        <v>1555</v>
      </c>
      <c r="D9" s="65">
        <v>5161</v>
      </c>
      <c r="E9" s="66">
        <v>6964</v>
      </c>
      <c r="F9" s="67"/>
      <c r="G9" s="65">
        <f>B9-C9</f>
        <v>-611</v>
      </c>
      <c r="H9" s="66">
        <f>D9-E9</f>
        <v>-1803</v>
      </c>
      <c r="I9" s="8">
        <f>IF(C9=0, "-", IF(G9/C9&lt;10, G9/C9, "&gt;999%"))</f>
        <v>-0.3929260450160772</v>
      </c>
      <c r="J9" s="9">
        <f>IF(E9=0, "-", IF(H9/E9&lt;10, H9/E9, "&gt;999%"))</f>
        <v>-0.25890292935094772</v>
      </c>
    </row>
    <row r="10" spans="1:10" x14ac:dyDescent="0.2">
      <c r="A10" s="158" t="s">
        <v>161</v>
      </c>
      <c r="B10" s="65">
        <v>68</v>
      </c>
      <c r="C10" s="66">
        <v>75</v>
      </c>
      <c r="D10" s="65">
        <v>419</v>
      </c>
      <c r="E10" s="66">
        <v>588</v>
      </c>
      <c r="F10" s="67"/>
      <c r="G10" s="65">
        <f>B10-C10</f>
        <v>-7</v>
      </c>
      <c r="H10" s="66">
        <f>D10-E10</f>
        <v>-169</v>
      </c>
      <c r="I10" s="8">
        <f>IF(C10=0, "-", IF(G10/C10&lt;10, G10/C10, "&gt;999%"))</f>
        <v>-9.3333333333333338E-2</v>
      </c>
      <c r="J10" s="9">
        <f>IF(E10=0, "-", IF(H10/E10&lt;10, H10/E10, "&gt;999%"))</f>
        <v>-0.28741496598639454</v>
      </c>
    </row>
    <row r="11" spans="1:10" x14ac:dyDescent="0.2">
      <c r="A11" s="158" t="s">
        <v>162</v>
      </c>
      <c r="B11" s="65">
        <v>484</v>
      </c>
      <c r="C11" s="66">
        <v>475</v>
      </c>
      <c r="D11" s="65">
        <v>2117</v>
      </c>
      <c r="E11" s="66">
        <v>2446</v>
      </c>
      <c r="F11" s="67"/>
      <c r="G11" s="65">
        <f>B11-C11</f>
        <v>9</v>
      </c>
      <c r="H11" s="66">
        <f>D11-E11</f>
        <v>-329</v>
      </c>
      <c r="I11" s="8">
        <f>IF(C11=0, "-", IF(G11/C11&lt;10, G11/C11, "&gt;999%"))</f>
        <v>1.8947368421052633E-2</v>
      </c>
      <c r="J11" s="9">
        <f>IF(E11=0, "-", IF(H11/E11&lt;10, H11/E11, "&gt;999%"))</f>
        <v>-0.13450531479967293</v>
      </c>
    </row>
    <row r="12" spans="1:10" x14ac:dyDescent="0.2">
      <c r="A12" s="7"/>
      <c r="B12" s="65"/>
      <c r="C12" s="66"/>
      <c r="D12" s="65"/>
      <c r="E12" s="66"/>
      <c r="F12" s="67"/>
      <c r="G12" s="65"/>
      <c r="H12" s="66"/>
      <c r="I12" s="8"/>
      <c r="J12" s="9"/>
    </row>
    <row r="13" spans="1:10" s="160" customFormat="1" x14ac:dyDescent="0.2">
      <c r="A13" s="159" t="s">
        <v>119</v>
      </c>
      <c r="B13" s="78">
        <f>SUM($B14:$B17)</f>
        <v>11029</v>
      </c>
      <c r="C13" s="79">
        <f>SUM($C14:$C17)</f>
        <v>11819</v>
      </c>
      <c r="D13" s="78">
        <f>SUM($D14:$D17)</f>
        <v>57313</v>
      </c>
      <c r="E13" s="79">
        <f>SUM($E14:$E17)</f>
        <v>61816</v>
      </c>
      <c r="F13" s="80"/>
      <c r="G13" s="78">
        <f>B13-C13</f>
        <v>-790</v>
      </c>
      <c r="H13" s="79">
        <f>D13-E13</f>
        <v>-4503</v>
      </c>
      <c r="I13" s="54">
        <f>IF(C13=0, "-", IF(G13/C13&lt;10, G13/C13, "&gt;999%"))</f>
        <v>-6.6841526355867667E-2</v>
      </c>
      <c r="J13" s="55">
        <f>IF(E13=0, "-", IF(H13/E13&lt;10, H13/E13, "&gt;999%"))</f>
        <v>-7.2845218066520001E-2</v>
      </c>
    </row>
    <row r="14" spans="1:10" x14ac:dyDescent="0.2">
      <c r="A14" s="158" t="s">
        <v>159</v>
      </c>
      <c r="B14" s="65">
        <v>7137</v>
      </c>
      <c r="C14" s="66">
        <v>7303</v>
      </c>
      <c r="D14" s="65">
        <v>37942</v>
      </c>
      <c r="E14" s="66">
        <v>37967</v>
      </c>
      <c r="F14" s="67"/>
      <c r="G14" s="65">
        <f>B14-C14</f>
        <v>-166</v>
      </c>
      <c r="H14" s="66">
        <f>D14-E14</f>
        <v>-25</v>
      </c>
      <c r="I14" s="8">
        <f>IF(C14=0, "-", IF(G14/C14&lt;10, G14/C14, "&gt;999%"))</f>
        <v>-2.2730384773380803E-2</v>
      </c>
      <c r="J14" s="9">
        <f>IF(E14=0, "-", IF(H14/E14&lt;10, H14/E14, "&gt;999%"))</f>
        <v>-6.5846656306792737E-4</v>
      </c>
    </row>
    <row r="15" spans="1:10" x14ac:dyDescent="0.2">
      <c r="A15" s="158" t="s">
        <v>160</v>
      </c>
      <c r="B15" s="65">
        <v>3097</v>
      </c>
      <c r="C15" s="66">
        <v>3759</v>
      </c>
      <c r="D15" s="65">
        <v>15496</v>
      </c>
      <c r="E15" s="66">
        <v>18429</v>
      </c>
      <c r="F15" s="67"/>
      <c r="G15" s="65">
        <f>B15-C15</f>
        <v>-662</v>
      </c>
      <c r="H15" s="66">
        <f>D15-E15</f>
        <v>-2933</v>
      </c>
      <c r="I15" s="8">
        <f>IF(C15=0, "-", IF(G15/C15&lt;10, G15/C15, "&gt;999%"))</f>
        <v>-0.17611066773077946</v>
      </c>
      <c r="J15" s="9">
        <f>IF(E15=0, "-", IF(H15/E15&lt;10, H15/E15, "&gt;999%"))</f>
        <v>-0.15915133756579306</v>
      </c>
    </row>
    <row r="16" spans="1:10" x14ac:dyDescent="0.2">
      <c r="A16" s="158" t="s">
        <v>161</v>
      </c>
      <c r="B16" s="65">
        <v>117</v>
      </c>
      <c r="C16" s="66">
        <v>144</v>
      </c>
      <c r="D16" s="65">
        <v>729</v>
      </c>
      <c r="E16" s="66">
        <v>894</v>
      </c>
      <c r="F16" s="67"/>
      <c r="G16" s="65">
        <f>B16-C16</f>
        <v>-27</v>
      </c>
      <c r="H16" s="66">
        <f>D16-E16</f>
        <v>-165</v>
      </c>
      <c r="I16" s="8">
        <f>IF(C16=0, "-", IF(G16/C16&lt;10, G16/C16, "&gt;999%"))</f>
        <v>-0.1875</v>
      </c>
      <c r="J16" s="9">
        <f>IF(E16=0, "-", IF(H16/E16&lt;10, H16/E16, "&gt;999%"))</f>
        <v>-0.18456375838926176</v>
      </c>
    </row>
    <row r="17" spans="1:10" x14ac:dyDescent="0.2">
      <c r="A17" s="158" t="s">
        <v>162</v>
      </c>
      <c r="B17" s="65">
        <v>678</v>
      </c>
      <c r="C17" s="66">
        <v>613</v>
      </c>
      <c r="D17" s="65">
        <v>3146</v>
      </c>
      <c r="E17" s="66">
        <v>4526</v>
      </c>
      <c r="F17" s="67"/>
      <c r="G17" s="65">
        <f>B17-C17</f>
        <v>65</v>
      </c>
      <c r="H17" s="66">
        <f>D17-E17</f>
        <v>-1380</v>
      </c>
      <c r="I17" s="8">
        <f>IF(C17=0, "-", IF(G17/C17&lt;10, G17/C17, "&gt;999%"))</f>
        <v>0.10603588907014681</v>
      </c>
      <c r="J17" s="9">
        <f>IF(E17=0, "-", IF(H17/E17&lt;10, H17/E17, "&gt;999%"))</f>
        <v>-0.30490499337163057</v>
      </c>
    </row>
    <row r="18" spans="1:10" x14ac:dyDescent="0.2">
      <c r="A18" s="22"/>
      <c r="B18" s="74"/>
      <c r="C18" s="75"/>
      <c r="D18" s="74"/>
      <c r="E18" s="75"/>
      <c r="F18" s="76"/>
      <c r="G18" s="74"/>
      <c r="H18" s="75"/>
      <c r="I18" s="23"/>
      <c r="J18" s="24"/>
    </row>
    <row r="19" spans="1:10" s="160" customFormat="1" x14ac:dyDescent="0.2">
      <c r="A19" s="159" t="s">
        <v>125</v>
      </c>
      <c r="B19" s="78">
        <f>SUM($B20:$B23)</f>
        <v>6186</v>
      </c>
      <c r="C19" s="79">
        <f>SUM($C20:$C23)</f>
        <v>7413</v>
      </c>
      <c r="D19" s="78">
        <f>SUM($D20:$D23)</f>
        <v>31849</v>
      </c>
      <c r="E19" s="79">
        <f>SUM($E20:$E23)</f>
        <v>32572</v>
      </c>
      <c r="F19" s="80"/>
      <c r="G19" s="78">
        <f>B19-C19</f>
        <v>-1227</v>
      </c>
      <c r="H19" s="79">
        <f>D19-E19</f>
        <v>-723</v>
      </c>
      <c r="I19" s="54">
        <f>IF(C19=0, "-", IF(G19/C19&lt;10, G19/C19, "&gt;999%"))</f>
        <v>-0.16552003237555646</v>
      </c>
      <c r="J19" s="55">
        <f>IF(E19=0, "-", IF(H19/E19&lt;10, H19/E19, "&gt;999%"))</f>
        <v>-2.2196979000368416E-2</v>
      </c>
    </row>
    <row r="20" spans="1:10" x14ac:dyDescent="0.2">
      <c r="A20" s="158" t="s">
        <v>159</v>
      </c>
      <c r="B20" s="65">
        <v>2146</v>
      </c>
      <c r="C20" s="66">
        <v>2299</v>
      </c>
      <c r="D20" s="65">
        <v>11276</v>
      </c>
      <c r="E20" s="66">
        <v>11563</v>
      </c>
      <c r="F20" s="67"/>
      <c r="G20" s="65">
        <f>B20-C20</f>
        <v>-153</v>
      </c>
      <c r="H20" s="66">
        <f>D20-E20</f>
        <v>-287</v>
      </c>
      <c r="I20" s="8">
        <f>IF(C20=0, "-", IF(G20/C20&lt;10, G20/C20, "&gt;999%"))</f>
        <v>-6.6550674206176594E-2</v>
      </c>
      <c r="J20" s="9">
        <f>IF(E20=0, "-", IF(H20/E20&lt;10, H20/E20, "&gt;999%"))</f>
        <v>-2.4820548300614028E-2</v>
      </c>
    </row>
    <row r="21" spans="1:10" x14ac:dyDescent="0.2">
      <c r="A21" s="158" t="s">
        <v>160</v>
      </c>
      <c r="B21" s="65">
        <v>3396</v>
      </c>
      <c r="C21" s="66">
        <v>4316</v>
      </c>
      <c r="D21" s="65">
        <v>17865</v>
      </c>
      <c r="E21" s="66">
        <v>18368</v>
      </c>
      <c r="F21" s="67"/>
      <c r="G21" s="65">
        <f>B21-C21</f>
        <v>-920</v>
      </c>
      <c r="H21" s="66">
        <f>D21-E21</f>
        <v>-503</v>
      </c>
      <c r="I21" s="8">
        <f>IF(C21=0, "-", IF(G21/C21&lt;10, G21/C21, "&gt;999%"))</f>
        <v>-0.21316033364226136</v>
      </c>
      <c r="J21" s="9">
        <f>IF(E21=0, "-", IF(H21/E21&lt;10, H21/E21, "&gt;999%"))</f>
        <v>-2.7384581881533102E-2</v>
      </c>
    </row>
    <row r="22" spans="1:10" x14ac:dyDescent="0.2">
      <c r="A22" s="158" t="s">
        <v>161</v>
      </c>
      <c r="B22" s="65">
        <v>268</v>
      </c>
      <c r="C22" s="66">
        <v>438</v>
      </c>
      <c r="D22" s="65">
        <v>1307</v>
      </c>
      <c r="E22" s="66">
        <v>1592</v>
      </c>
      <c r="F22" s="67"/>
      <c r="G22" s="65">
        <f>B22-C22</f>
        <v>-170</v>
      </c>
      <c r="H22" s="66">
        <f>D22-E22</f>
        <v>-285</v>
      </c>
      <c r="I22" s="8">
        <f>IF(C22=0, "-", IF(G22/C22&lt;10, G22/C22, "&gt;999%"))</f>
        <v>-0.38812785388127852</v>
      </c>
      <c r="J22" s="9">
        <f>IF(E22=0, "-", IF(H22/E22&lt;10, H22/E22, "&gt;999%"))</f>
        <v>-0.17902010050251257</v>
      </c>
    </row>
    <row r="23" spans="1:10" x14ac:dyDescent="0.2">
      <c r="A23" s="158" t="s">
        <v>162</v>
      </c>
      <c r="B23" s="65">
        <v>376</v>
      </c>
      <c r="C23" s="66">
        <v>360</v>
      </c>
      <c r="D23" s="65">
        <v>1401</v>
      </c>
      <c r="E23" s="66">
        <v>1049</v>
      </c>
      <c r="F23" s="67"/>
      <c r="G23" s="65">
        <f>B23-C23</f>
        <v>16</v>
      </c>
      <c r="H23" s="66">
        <f>D23-E23</f>
        <v>352</v>
      </c>
      <c r="I23" s="8">
        <f>IF(C23=0, "-", IF(G23/C23&lt;10, G23/C23, "&gt;999%"))</f>
        <v>4.4444444444444446E-2</v>
      </c>
      <c r="J23" s="9">
        <f>IF(E23=0, "-", IF(H23/E23&lt;10, H23/E23, "&gt;999%"))</f>
        <v>0.33555767397521447</v>
      </c>
    </row>
    <row r="24" spans="1:10" x14ac:dyDescent="0.2">
      <c r="A24" s="7"/>
      <c r="B24" s="65"/>
      <c r="C24" s="66"/>
      <c r="D24" s="65"/>
      <c r="E24" s="66"/>
      <c r="F24" s="67"/>
      <c r="G24" s="65"/>
      <c r="H24" s="66"/>
      <c r="I24" s="8"/>
      <c r="J24" s="9"/>
    </row>
    <row r="25" spans="1:10" s="43" customFormat="1" x14ac:dyDescent="0.2">
      <c r="A25" s="53" t="s">
        <v>29</v>
      </c>
      <c r="B25" s="78">
        <f>SUM($B26:$B29)</f>
        <v>20790</v>
      </c>
      <c r="C25" s="79">
        <f>SUM($C26:$C29)</f>
        <v>24096</v>
      </c>
      <c r="D25" s="78">
        <f>SUM($D26:$D29)</f>
        <v>109930</v>
      </c>
      <c r="E25" s="79">
        <f>SUM($E26:$E29)</f>
        <v>118280</v>
      </c>
      <c r="F25" s="80"/>
      <c r="G25" s="78">
        <f>B25-C25</f>
        <v>-3306</v>
      </c>
      <c r="H25" s="79">
        <f>D25-E25</f>
        <v>-8350</v>
      </c>
      <c r="I25" s="54">
        <f>IF(C25=0, "-", IF(G25/C25&lt;10, G25/C25, "&gt;999%"))</f>
        <v>-0.1372011952191235</v>
      </c>
      <c r="J25" s="55">
        <f>IF(E25=0, "-", IF(H25/E25&lt;10, H25/E25, "&gt;999%"))</f>
        <v>-7.0595197835644233E-2</v>
      </c>
    </row>
    <row r="26" spans="1:10" x14ac:dyDescent="0.2">
      <c r="A26" s="158" t="s">
        <v>159</v>
      </c>
      <c r="B26" s="65">
        <v>11362</v>
      </c>
      <c r="C26" s="66">
        <v>12361</v>
      </c>
      <c r="D26" s="65">
        <v>62289</v>
      </c>
      <c r="E26" s="66">
        <v>63424</v>
      </c>
      <c r="F26" s="67"/>
      <c r="G26" s="65">
        <f>B26-C26</f>
        <v>-999</v>
      </c>
      <c r="H26" s="66">
        <f>D26-E26</f>
        <v>-1135</v>
      </c>
      <c r="I26" s="8">
        <f>IF(C26=0, "-", IF(G26/C26&lt;10, G26/C26, "&gt;999%"))</f>
        <v>-8.0818703988350463E-2</v>
      </c>
      <c r="J26" s="9">
        <f>IF(E26=0, "-", IF(H26/E26&lt;10, H26/E26, "&gt;999%"))</f>
        <v>-1.7895433905146318E-2</v>
      </c>
    </row>
    <row r="27" spans="1:10" x14ac:dyDescent="0.2">
      <c r="A27" s="158" t="s">
        <v>160</v>
      </c>
      <c r="B27" s="65">
        <v>7437</v>
      </c>
      <c r="C27" s="66">
        <v>9630</v>
      </c>
      <c r="D27" s="65">
        <v>38522</v>
      </c>
      <c r="E27" s="66">
        <v>43761</v>
      </c>
      <c r="F27" s="67"/>
      <c r="G27" s="65">
        <f>B27-C27</f>
        <v>-2193</v>
      </c>
      <c r="H27" s="66">
        <f>D27-E27</f>
        <v>-5239</v>
      </c>
      <c r="I27" s="8">
        <f>IF(C27=0, "-", IF(G27/C27&lt;10, G27/C27, "&gt;999%"))</f>
        <v>-0.22772585669781931</v>
      </c>
      <c r="J27" s="9">
        <f>IF(E27=0, "-", IF(H27/E27&lt;10, H27/E27, "&gt;999%"))</f>
        <v>-0.11971847078448847</v>
      </c>
    </row>
    <row r="28" spans="1:10" x14ac:dyDescent="0.2">
      <c r="A28" s="158" t="s">
        <v>161</v>
      </c>
      <c r="B28" s="65">
        <v>453</v>
      </c>
      <c r="C28" s="66">
        <v>657</v>
      </c>
      <c r="D28" s="65">
        <v>2455</v>
      </c>
      <c r="E28" s="66">
        <v>3074</v>
      </c>
      <c r="F28" s="67"/>
      <c r="G28" s="65">
        <f>B28-C28</f>
        <v>-204</v>
      </c>
      <c r="H28" s="66">
        <f>D28-E28</f>
        <v>-619</v>
      </c>
      <c r="I28" s="8">
        <f>IF(C28=0, "-", IF(G28/C28&lt;10, G28/C28, "&gt;999%"))</f>
        <v>-0.31050228310502281</v>
      </c>
      <c r="J28" s="9">
        <f>IF(E28=0, "-", IF(H28/E28&lt;10, H28/E28, "&gt;999%"))</f>
        <v>-0.20136629798308392</v>
      </c>
    </row>
    <row r="29" spans="1:10" x14ac:dyDescent="0.2">
      <c r="A29" s="158" t="s">
        <v>162</v>
      </c>
      <c r="B29" s="65">
        <v>1538</v>
      </c>
      <c r="C29" s="66">
        <v>1448</v>
      </c>
      <c r="D29" s="65">
        <v>6664</v>
      </c>
      <c r="E29" s="66">
        <v>8021</v>
      </c>
      <c r="F29" s="67"/>
      <c r="G29" s="65">
        <f>B29-C29</f>
        <v>90</v>
      </c>
      <c r="H29" s="66">
        <f>D29-E29</f>
        <v>-1357</v>
      </c>
      <c r="I29" s="8">
        <f>IF(C29=0, "-", IF(G29/C29&lt;10, G29/C29, "&gt;999%"))</f>
        <v>6.2154696132596686E-2</v>
      </c>
      <c r="J29" s="9">
        <f>IF(E29=0, "-", IF(H29/E29&lt;10, H29/E29, "&gt;999%"))</f>
        <v>-0.16918090013714002</v>
      </c>
    </row>
    <row r="30" spans="1:10" x14ac:dyDescent="0.2">
      <c r="A30" s="7"/>
      <c r="B30" s="65"/>
      <c r="C30" s="66"/>
      <c r="D30" s="65"/>
      <c r="E30" s="66"/>
      <c r="F30" s="67"/>
      <c r="G30" s="65"/>
      <c r="H30" s="66"/>
      <c r="I30" s="8"/>
      <c r="J30" s="9"/>
    </row>
    <row r="31" spans="1:10" s="43" customFormat="1" x14ac:dyDescent="0.2">
      <c r="A31" s="22" t="s">
        <v>126</v>
      </c>
      <c r="B31" s="78">
        <v>1193</v>
      </c>
      <c r="C31" s="79">
        <v>1225</v>
      </c>
      <c r="D31" s="78">
        <v>5073</v>
      </c>
      <c r="E31" s="79">
        <v>4569</v>
      </c>
      <c r="F31" s="80"/>
      <c r="G31" s="78">
        <f>B31-C31</f>
        <v>-32</v>
      </c>
      <c r="H31" s="79">
        <f>D31-E31</f>
        <v>504</v>
      </c>
      <c r="I31" s="54">
        <f>IF(C31=0, "-", IF(G31/C31&lt;10, G31/C31, "&gt;999%"))</f>
        <v>-2.6122448979591838E-2</v>
      </c>
      <c r="J31" s="55">
        <f>IF(E31=0, "-", IF(H31/E31&lt;10, H31/E31, "&gt;999%"))</f>
        <v>0.1103086014445174</v>
      </c>
    </row>
    <row r="32" spans="1:10" x14ac:dyDescent="0.2">
      <c r="A32" s="1"/>
      <c r="B32" s="68"/>
      <c r="C32" s="69"/>
      <c r="D32" s="68"/>
      <c r="E32" s="69"/>
      <c r="F32" s="70"/>
      <c r="G32" s="68"/>
      <c r="H32" s="69"/>
      <c r="I32" s="5"/>
      <c r="J32" s="6"/>
    </row>
    <row r="33" spans="1:10" s="43" customFormat="1" x14ac:dyDescent="0.2">
      <c r="A33" s="27" t="s">
        <v>5</v>
      </c>
      <c r="B33" s="71">
        <f>SUM(B26:B32)</f>
        <v>21983</v>
      </c>
      <c r="C33" s="77">
        <f>SUM(C26:C32)</f>
        <v>25321</v>
      </c>
      <c r="D33" s="71">
        <f>SUM(D26:D32)</f>
        <v>115003</v>
      </c>
      <c r="E33" s="77">
        <f>SUM(E26:E32)</f>
        <v>122849</v>
      </c>
      <c r="F33" s="73"/>
      <c r="G33" s="71">
        <f>B33-C33</f>
        <v>-3338</v>
      </c>
      <c r="H33" s="72">
        <f>D33-E33</f>
        <v>-7846</v>
      </c>
      <c r="I33" s="37">
        <f>IF(C33=0, 0, G33/C33)</f>
        <v>-0.13182733699300975</v>
      </c>
      <c r="J33" s="38">
        <f>IF(E33=0, 0, H33/E33)</f>
        <v>-6.3867023744597032E-2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110</v>
      </c>
      <c r="B7" s="65"/>
      <c r="C7" s="66"/>
      <c r="D7" s="65"/>
      <c r="E7" s="66"/>
      <c r="F7" s="67"/>
      <c r="G7" s="65"/>
      <c r="H7" s="66"/>
      <c r="I7" s="20"/>
      <c r="J7" s="21"/>
    </row>
    <row r="8" spans="1:10" x14ac:dyDescent="0.2">
      <c r="A8" s="158" t="s">
        <v>163</v>
      </c>
      <c r="B8" s="65">
        <v>291</v>
      </c>
      <c r="C8" s="66">
        <v>133</v>
      </c>
      <c r="D8" s="65">
        <v>1016</v>
      </c>
      <c r="E8" s="66">
        <v>835</v>
      </c>
      <c r="F8" s="67"/>
      <c r="G8" s="65">
        <f>B8-C8</f>
        <v>158</v>
      </c>
      <c r="H8" s="66">
        <f>D8-E8</f>
        <v>181</v>
      </c>
      <c r="I8" s="20">
        <f>IF(C8=0, "-", IF(G8/C8&lt;10, G8/C8, "&gt;999%"))</f>
        <v>1.1879699248120301</v>
      </c>
      <c r="J8" s="21">
        <f>IF(E8=0, "-", IF(H8/E8&lt;10, H8/E8, "&gt;999%"))</f>
        <v>0.21676646706586827</v>
      </c>
    </row>
    <row r="9" spans="1:10" x14ac:dyDescent="0.2">
      <c r="A9" s="158" t="s">
        <v>164</v>
      </c>
      <c r="B9" s="65">
        <v>110</v>
      </c>
      <c r="C9" s="66">
        <v>20</v>
      </c>
      <c r="D9" s="65">
        <v>1283</v>
      </c>
      <c r="E9" s="66">
        <v>113</v>
      </c>
      <c r="F9" s="67"/>
      <c r="G9" s="65">
        <f>B9-C9</f>
        <v>90</v>
      </c>
      <c r="H9" s="66">
        <f>D9-E9</f>
        <v>1170</v>
      </c>
      <c r="I9" s="20">
        <f>IF(C9=0, "-", IF(G9/C9&lt;10, G9/C9, "&gt;999%"))</f>
        <v>4.5</v>
      </c>
      <c r="J9" s="21" t="str">
        <f>IF(E9=0, "-", IF(H9/E9&lt;10, H9/E9, "&gt;999%"))</f>
        <v>&gt;999%</v>
      </c>
    </row>
    <row r="10" spans="1:10" x14ac:dyDescent="0.2">
      <c r="A10" s="158" t="s">
        <v>165</v>
      </c>
      <c r="B10" s="65">
        <v>422</v>
      </c>
      <c r="C10" s="66">
        <v>414</v>
      </c>
      <c r="D10" s="65">
        <v>2747</v>
      </c>
      <c r="E10" s="66">
        <v>2776</v>
      </c>
      <c r="F10" s="67"/>
      <c r="G10" s="65">
        <f>B10-C10</f>
        <v>8</v>
      </c>
      <c r="H10" s="66">
        <f>D10-E10</f>
        <v>-29</v>
      </c>
      <c r="I10" s="20">
        <f>IF(C10=0, "-", IF(G10/C10&lt;10, G10/C10, "&gt;999%"))</f>
        <v>1.932367149758454E-2</v>
      </c>
      <c r="J10" s="21">
        <f>IF(E10=0, "-", IF(H10/E10&lt;10, H10/E10, "&gt;999%"))</f>
        <v>-1.0446685878962535E-2</v>
      </c>
    </row>
    <row r="11" spans="1:10" x14ac:dyDescent="0.2">
      <c r="A11" s="158" t="s">
        <v>166</v>
      </c>
      <c r="B11" s="65">
        <v>2741</v>
      </c>
      <c r="C11" s="66">
        <v>4286</v>
      </c>
      <c r="D11" s="65">
        <v>15686</v>
      </c>
      <c r="E11" s="66">
        <v>20138</v>
      </c>
      <c r="F11" s="67"/>
      <c r="G11" s="65">
        <f>B11-C11</f>
        <v>-1545</v>
      </c>
      <c r="H11" s="66">
        <f>D11-E11</f>
        <v>-4452</v>
      </c>
      <c r="I11" s="20">
        <f>IF(C11=0, "-", IF(G11/C11&lt;10, G11/C11, "&gt;999%"))</f>
        <v>-0.36047596826878209</v>
      </c>
      <c r="J11" s="21">
        <f>IF(E11=0, "-", IF(H11/E11&lt;10, H11/E11, "&gt;999%"))</f>
        <v>-0.22107458536100905</v>
      </c>
    </row>
    <row r="12" spans="1:10" x14ac:dyDescent="0.2">
      <c r="A12" s="158" t="s">
        <v>167</v>
      </c>
      <c r="B12" s="65">
        <v>11</v>
      </c>
      <c r="C12" s="66">
        <v>11</v>
      </c>
      <c r="D12" s="65">
        <v>36</v>
      </c>
      <c r="E12" s="66">
        <v>30</v>
      </c>
      <c r="F12" s="67"/>
      <c r="G12" s="65">
        <f>B12-C12</f>
        <v>0</v>
      </c>
      <c r="H12" s="66">
        <f>D12-E12</f>
        <v>6</v>
      </c>
      <c r="I12" s="20">
        <f>IF(C12=0, "-", IF(G12/C12&lt;10, G12/C12, "&gt;999%"))</f>
        <v>0</v>
      </c>
      <c r="J12" s="21">
        <f>IF(E12=0, "-", IF(H12/E12&lt;10, H12/E12, "&gt;999%"))</f>
        <v>0.2</v>
      </c>
    </row>
    <row r="13" spans="1:10" x14ac:dyDescent="0.2">
      <c r="A13" s="7"/>
      <c r="B13" s="65"/>
      <c r="C13" s="66"/>
      <c r="D13" s="65"/>
      <c r="E13" s="66"/>
      <c r="F13" s="67"/>
      <c r="G13" s="65"/>
      <c r="H13" s="66"/>
      <c r="I13" s="20"/>
      <c r="J13" s="21"/>
    </row>
    <row r="14" spans="1:10" s="139" customFormat="1" x14ac:dyDescent="0.2">
      <c r="A14" s="159" t="s">
        <v>119</v>
      </c>
      <c r="B14" s="65"/>
      <c r="C14" s="66"/>
      <c r="D14" s="65"/>
      <c r="E14" s="66"/>
      <c r="F14" s="67"/>
      <c r="G14" s="65"/>
      <c r="H14" s="66"/>
      <c r="I14" s="20"/>
      <c r="J14" s="21"/>
    </row>
    <row r="15" spans="1:10" x14ac:dyDescent="0.2">
      <c r="A15" s="158" t="s">
        <v>163</v>
      </c>
      <c r="B15" s="65">
        <v>2873</v>
      </c>
      <c r="C15" s="66">
        <v>2874</v>
      </c>
      <c r="D15" s="65">
        <v>14171</v>
      </c>
      <c r="E15" s="66">
        <v>13758</v>
      </c>
      <c r="F15" s="67"/>
      <c r="G15" s="65">
        <f>B15-C15</f>
        <v>-1</v>
      </c>
      <c r="H15" s="66">
        <f>D15-E15</f>
        <v>413</v>
      </c>
      <c r="I15" s="20">
        <f>IF(C15=0, "-", IF(G15/C15&lt;10, G15/C15, "&gt;999%"))</f>
        <v>-3.479471120389701E-4</v>
      </c>
      <c r="J15" s="21">
        <f>IF(E15=0, "-", IF(H15/E15&lt;10, H15/E15, "&gt;999%"))</f>
        <v>3.0018898095653439E-2</v>
      </c>
    </row>
    <row r="16" spans="1:10" x14ac:dyDescent="0.2">
      <c r="A16" s="158" t="s">
        <v>164</v>
      </c>
      <c r="B16" s="65">
        <v>105</v>
      </c>
      <c r="C16" s="66">
        <v>76</v>
      </c>
      <c r="D16" s="65">
        <v>630</v>
      </c>
      <c r="E16" s="66">
        <v>245</v>
      </c>
      <c r="F16" s="67"/>
      <c r="G16" s="65">
        <f>B16-C16</f>
        <v>29</v>
      </c>
      <c r="H16" s="66">
        <f>D16-E16</f>
        <v>385</v>
      </c>
      <c r="I16" s="20">
        <f>IF(C16=0, "-", IF(G16/C16&lt;10, G16/C16, "&gt;999%"))</f>
        <v>0.38157894736842107</v>
      </c>
      <c r="J16" s="21">
        <f>IF(E16=0, "-", IF(H16/E16&lt;10, H16/E16, "&gt;999%"))</f>
        <v>1.5714285714285714</v>
      </c>
    </row>
    <row r="17" spans="1:10" x14ac:dyDescent="0.2">
      <c r="A17" s="158" t="s">
        <v>165</v>
      </c>
      <c r="B17" s="65">
        <v>864</v>
      </c>
      <c r="C17" s="66">
        <v>823</v>
      </c>
      <c r="D17" s="65">
        <v>5013</v>
      </c>
      <c r="E17" s="66">
        <v>4720</v>
      </c>
      <c r="F17" s="67"/>
      <c r="G17" s="65">
        <f>B17-C17</f>
        <v>41</v>
      </c>
      <c r="H17" s="66">
        <f>D17-E17</f>
        <v>293</v>
      </c>
      <c r="I17" s="20">
        <f>IF(C17=0, "-", IF(G17/C17&lt;10, G17/C17, "&gt;999%"))</f>
        <v>4.9817739975698661E-2</v>
      </c>
      <c r="J17" s="21">
        <f>IF(E17=0, "-", IF(H17/E17&lt;10, H17/E17, "&gt;999%"))</f>
        <v>6.2076271186440678E-2</v>
      </c>
    </row>
    <row r="18" spans="1:10" x14ac:dyDescent="0.2">
      <c r="A18" s="158" t="s">
        <v>166</v>
      </c>
      <c r="B18" s="65">
        <v>7077</v>
      </c>
      <c r="C18" s="66">
        <v>8001</v>
      </c>
      <c r="D18" s="65">
        <v>36893</v>
      </c>
      <c r="E18" s="66">
        <v>42864</v>
      </c>
      <c r="F18" s="67"/>
      <c r="G18" s="65">
        <f>B18-C18</f>
        <v>-924</v>
      </c>
      <c r="H18" s="66">
        <f>D18-E18</f>
        <v>-5971</v>
      </c>
      <c r="I18" s="20">
        <f>IF(C18=0, "-", IF(G18/C18&lt;10, G18/C18, "&gt;999%"))</f>
        <v>-0.11548556430446194</v>
      </c>
      <c r="J18" s="21">
        <f>IF(E18=0, "-", IF(H18/E18&lt;10, H18/E18, "&gt;999%"))</f>
        <v>-0.13930104516610675</v>
      </c>
    </row>
    <row r="19" spans="1:10" x14ac:dyDescent="0.2">
      <c r="A19" s="158" t="s">
        <v>167</v>
      </c>
      <c r="B19" s="65">
        <v>110</v>
      </c>
      <c r="C19" s="66">
        <v>45</v>
      </c>
      <c r="D19" s="65">
        <v>606</v>
      </c>
      <c r="E19" s="66">
        <v>229</v>
      </c>
      <c r="F19" s="67"/>
      <c r="G19" s="65">
        <f>B19-C19</f>
        <v>65</v>
      </c>
      <c r="H19" s="66">
        <f>D19-E19</f>
        <v>377</v>
      </c>
      <c r="I19" s="20">
        <f>IF(C19=0, "-", IF(G19/C19&lt;10, G19/C19, "&gt;999%"))</f>
        <v>1.4444444444444444</v>
      </c>
      <c r="J19" s="21">
        <f>IF(E19=0, "-", IF(H19/E19&lt;10, H19/E19, "&gt;999%"))</f>
        <v>1.6462882096069869</v>
      </c>
    </row>
    <row r="20" spans="1:10" x14ac:dyDescent="0.2">
      <c r="A20" s="7"/>
      <c r="B20" s="65"/>
      <c r="C20" s="66"/>
      <c r="D20" s="65"/>
      <c r="E20" s="66"/>
      <c r="F20" s="67"/>
      <c r="G20" s="65"/>
      <c r="H20" s="66"/>
      <c r="I20" s="20"/>
      <c r="J20" s="21"/>
    </row>
    <row r="21" spans="1:10" s="139" customFormat="1" x14ac:dyDescent="0.2">
      <c r="A21" s="159" t="s">
        <v>125</v>
      </c>
      <c r="B21" s="65"/>
      <c r="C21" s="66"/>
      <c r="D21" s="65"/>
      <c r="E21" s="66"/>
      <c r="F21" s="67"/>
      <c r="G21" s="65"/>
      <c r="H21" s="66"/>
      <c r="I21" s="20"/>
      <c r="J21" s="21"/>
    </row>
    <row r="22" spans="1:10" x14ac:dyDescent="0.2">
      <c r="A22" s="158" t="s">
        <v>163</v>
      </c>
      <c r="B22" s="65">
        <v>5442</v>
      </c>
      <c r="C22" s="66">
        <v>6812</v>
      </c>
      <c r="D22" s="65">
        <v>28980</v>
      </c>
      <c r="E22" s="66">
        <v>30117</v>
      </c>
      <c r="F22" s="67"/>
      <c r="G22" s="65">
        <f>B22-C22</f>
        <v>-1370</v>
      </c>
      <c r="H22" s="66">
        <f>D22-E22</f>
        <v>-1137</v>
      </c>
      <c r="I22" s="20">
        <f>IF(C22=0, "-", IF(G22/C22&lt;10, G22/C22, "&gt;999%"))</f>
        <v>-0.20111567821491486</v>
      </c>
      <c r="J22" s="21">
        <f>IF(E22=0, "-", IF(H22/E22&lt;10, H22/E22, "&gt;999%"))</f>
        <v>-3.775276421954378E-2</v>
      </c>
    </row>
    <row r="23" spans="1:10" x14ac:dyDescent="0.2">
      <c r="A23" s="158" t="s">
        <v>164</v>
      </c>
      <c r="B23" s="65">
        <v>0</v>
      </c>
      <c r="C23" s="66">
        <v>1</v>
      </c>
      <c r="D23" s="65">
        <v>3</v>
      </c>
      <c r="E23" s="66">
        <v>4</v>
      </c>
      <c r="F23" s="67"/>
      <c r="G23" s="65">
        <f>B23-C23</f>
        <v>-1</v>
      </c>
      <c r="H23" s="66">
        <f>D23-E23</f>
        <v>-1</v>
      </c>
      <c r="I23" s="20">
        <f>IF(C23=0, "-", IF(G23/C23&lt;10, G23/C23, "&gt;999%"))</f>
        <v>-1</v>
      </c>
      <c r="J23" s="21">
        <f>IF(E23=0, "-", IF(H23/E23&lt;10, H23/E23, "&gt;999%"))</f>
        <v>-0.25</v>
      </c>
    </row>
    <row r="24" spans="1:10" x14ac:dyDescent="0.2">
      <c r="A24" s="158" t="s">
        <v>166</v>
      </c>
      <c r="B24" s="65">
        <v>744</v>
      </c>
      <c r="C24" s="66">
        <v>600</v>
      </c>
      <c r="D24" s="65">
        <v>2866</v>
      </c>
      <c r="E24" s="66">
        <v>2451</v>
      </c>
      <c r="F24" s="67"/>
      <c r="G24" s="65">
        <f>B24-C24</f>
        <v>144</v>
      </c>
      <c r="H24" s="66">
        <f>D24-E24</f>
        <v>415</v>
      </c>
      <c r="I24" s="20">
        <f>IF(C24=0, "-", IF(G24/C24&lt;10, G24/C24, "&gt;999%"))</f>
        <v>0.24</v>
      </c>
      <c r="J24" s="21">
        <f>IF(E24=0, "-", IF(H24/E24&lt;10, H24/E24, "&gt;999%"))</f>
        <v>0.16931864545083639</v>
      </c>
    </row>
    <row r="25" spans="1:10" x14ac:dyDescent="0.2">
      <c r="A25" s="7"/>
      <c r="B25" s="65"/>
      <c r="C25" s="66"/>
      <c r="D25" s="65"/>
      <c r="E25" s="66"/>
      <c r="F25" s="67"/>
      <c r="G25" s="65"/>
      <c r="H25" s="66"/>
      <c r="I25" s="20"/>
      <c r="J25" s="21"/>
    </row>
    <row r="26" spans="1:10" x14ac:dyDescent="0.2">
      <c r="A26" s="7" t="s">
        <v>126</v>
      </c>
      <c r="B26" s="65">
        <v>1193</v>
      </c>
      <c r="C26" s="66">
        <v>1225</v>
      </c>
      <c r="D26" s="65">
        <v>5073</v>
      </c>
      <c r="E26" s="66">
        <v>4569</v>
      </c>
      <c r="F26" s="67"/>
      <c r="G26" s="65">
        <f>B26-C26</f>
        <v>-32</v>
      </c>
      <c r="H26" s="66">
        <f>D26-E26</f>
        <v>504</v>
      </c>
      <c r="I26" s="20">
        <f>IF(C26=0, "-", IF(G26/C26&lt;10, G26/C26, "&gt;999%"))</f>
        <v>-2.6122448979591838E-2</v>
      </c>
      <c r="J26" s="21">
        <f>IF(E26=0, "-", IF(H26/E26&lt;10, H26/E26, "&gt;999%"))</f>
        <v>0.1103086014445174</v>
      </c>
    </row>
    <row r="27" spans="1:10" x14ac:dyDescent="0.2">
      <c r="A27" s="1"/>
      <c r="B27" s="68"/>
      <c r="C27" s="69"/>
      <c r="D27" s="68"/>
      <c r="E27" s="69"/>
      <c r="F27" s="70"/>
      <c r="G27" s="68"/>
      <c r="H27" s="69"/>
      <c r="I27" s="5"/>
      <c r="J27" s="6"/>
    </row>
    <row r="28" spans="1:10" s="43" customFormat="1" x14ac:dyDescent="0.2">
      <c r="A28" s="27" t="s">
        <v>5</v>
      </c>
      <c r="B28" s="71">
        <f>SUM(B6:B27)</f>
        <v>21983</v>
      </c>
      <c r="C28" s="77">
        <f>SUM(C6:C27)</f>
        <v>25321</v>
      </c>
      <c r="D28" s="71">
        <f>SUM(D6:D27)</f>
        <v>115003</v>
      </c>
      <c r="E28" s="77">
        <f>SUM(E6:E27)</f>
        <v>122849</v>
      </c>
      <c r="F28" s="73"/>
      <c r="G28" s="71">
        <f>B28-C28</f>
        <v>-3338</v>
      </c>
      <c r="H28" s="72">
        <f>D28-E28</f>
        <v>-7846</v>
      </c>
      <c r="I28" s="37">
        <f>IF(C28=0, 0, G28/C28)</f>
        <v>-0.13182733699300975</v>
      </c>
      <c r="J28" s="38">
        <f>IF(E28=0, 0, H28/E28)</f>
        <v>-6.3867023744597032E-2</v>
      </c>
    </row>
    <row r="29" spans="1:10" s="43" customFormat="1" x14ac:dyDescent="0.2">
      <c r="A29" s="22"/>
      <c r="B29" s="78"/>
      <c r="C29" s="98"/>
      <c r="D29" s="78"/>
      <c r="E29" s="98"/>
      <c r="F29" s="80"/>
      <c r="G29" s="78"/>
      <c r="H29" s="79"/>
      <c r="I29" s="54"/>
      <c r="J29" s="55"/>
    </row>
    <row r="30" spans="1:10" s="139" customFormat="1" x14ac:dyDescent="0.2">
      <c r="A30" s="161" t="s">
        <v>168</v>
      </c>
      <c r="B30" s="74"/>
      <c r="C30" s="75"/>
      <c r="D30" s="74"/>
      <c r="E30" s="75"/>
      <c r="F30" s="76"/>
      <c r="G30" s="74"/>
      <c r="H30" s="75"/>
      <c r="I30" s="23"/>
      <c r="J30" s="24"/>
    </row>
    <row r="31" spans="1:10" x14ac:dyDescent="0.2">
      <c r="A31" s="7" t="s">
        <v>163</v>
      </c>
      <c r="B31" s="65">
        <v>8606</v>
      </c>
      <c r="C31" s="66">
        <v>9819</v>
      </c>
      <c r="D31" s="65">
        <v>44167</v>
      </c>
      <c r="E31" s="66">
        <v>44710</v>
      </c>
      <c r="F31" s="67"/>
      <c r="G31" s="65">
        <f>B31-C31</f>
        <v>-1213</v>
      </c>
      <c r="H31" s="66">
        <f>D31-E31</f>
        <v>-543</v>
      </c>
      <c r="I31" s="20">
        <f>IF(C31=0, "-", IF(G31/C31&lt;10, G31/C31, "&gt;999%"))</f>
        <v>-0.12353600162949384</v>
      </c>
      <c r="J31" s="21">
        <f>IF(E31=0, "-", IF(H31/E31&lt;10, H31/E31, "&gt;999%"))</f>
        <v>-1.214493401923507E-2</v>
      </c>
    </row>
    <row r="32" spans="1:10" x14ac:dyDescent="0.2">
      <c r="A32" s="7" t="s">
        <v>164</v>
      </c>
      <c r="B32" s="65">
        <v>215</v>
      </c>
      <c r="C32" s="66">
        <v>97</v>
      </c>
      <c r="D32" s="65">
        <v>1916</v>
      </c>
      <c r="E32" s="66">
        <v>362</v>
      </c>
      <c r="F32" s="67"/>
      <c r="G32" s="65">
        <f>B32-C32</f>
        <v>118</v>
      </c>
      <c r="H32" s="66">
        <f>D32-E32</f>
        <v>1554</v>
      </c>
      <c r="I32" s="20">
        <f>IF(C32=0, "-", IF(G32/C32&lt;10, G32/C32, "&gt;999%"))</f>
        <v>1.2164948453608246</v>
      </c>
      <c r="J32" s="21">
        <f>IF(E32=0, "-", IF(H32/E32&lt;10, H32/E32, "&gt;999%"))</f>
        <v>4.2928176795580111</v>
      </c>
    </row>
    <row r="33" spans="1:10" x14ac:dyDescent="0.2">
      <c r="A33" s="7" t="s">
        <v>165</v>
      </c>
      <c r="B33" s="65">
        <v>1286</v>
      </c>
      <c r="C33" s="66">
        <v>1237</v>
      </c>
      <c r="D33" s="65">
        <v>7760</v>
      </c>
      <c r="E33" s="66">
        <v>7496</v>
      </c>
      <c r="F33" s="67"/>
      <c r="G33" s="65">
        <f>B33-C33</f>
        <v>49</v>
      </c>
      <c r="H33" s="66">
        <f>D33-E33</f>
        <v>264</v>
      </c>
      <c r="I33" s="20">
        <f>IF(C33=0, "-", IF(G33/C33&lt;10, G33/C33, "&gt;999%"))</f>
        <v>3.9611964430072755E-2</v>
      </c>
      <c r="J33" s="21">
        <f>IF(E33=0, "-", IF(H33/E33&lt;10, H33/E33, "&gt;999%"))</f>
        <v>3.5218783351120594E-2</v>
      </c>
    </row>
    <row r="34" spans="1:10" x14ac:dyDescent="0.2">
      <c r="A34" s="7" t="s">
        <v>166</v>
      </c>
      <c r="B34" s="65">
        <v>10562</v>
      </c>
      <c r="C34" s="66">
        <v>12887</v>
      </c>
      <c r="D34" s="65">
        <v>55445</v>
      </c>
      <c r="E34" s="66">
        <v>65453</v>
      </c>
      <c r="F34" s="67"/>
      <c r="G34" s="65">
        <f>B34-C34</f>
        <v>-2325</v>
      </c>
      <c r="H34" s="66">
        <f>D34-E34</f>
        <v>-10008</v>
      </c>
      <c r="I34" s="20">
        <f>IF(C34=0, "-", IF(G34/C34&lt;10, G34/C34, "&gt;999%"))</f>
        <v>-0.18041437107162256</v>
      </c>
      <c r="J34" s="21">
        <f>IF(E34=0, "-", IF(H34/E34&lt;10, H34/E34, "&gt;999%"))</f>
        <v>-0.15290361022413029</v>
      </c>
    </row>
    <row r="35" spans="1:10" x14ac:dyDescent="0.2">
      <c r="A35" s="7" t="s">
        <v>167</v>
      </c>
      <c r="B35" s="65">
        <v>121</v>
      </c>
      <c r="C35" s="66">
        <v>56</v>
      </c>
      <c r="D35" s="65">
        <v>642</v>
      </c>
      <c r="E35" s="66">
        <v>259</v>
      </c>
      <c r="F35" s="67"/>
      <c r="G35" s="65">
        <f>B35-C35</f>
        <v>65</v>
      </c>
      <c r="H35" s="66">
        <f>D35-E35</f>
        <v>383</v>
      </c>
      <c r="I35" s="20">
        <f>IF(C35=0, "-", IF(G35/C35&lt;10, G35/C35, "&gt;999%"))</f>
        <v>1.1607142857142858</v>
      </c>
      <c r="J35" s="21">
        <f>IF(E35=0, "-", IF(H35/E35&lt;10, H35/E35, "&gt;999%"))</f>
        <v>1.4787644787644787</v>
      </c>
    </row>
    <row r="36" spans="1:10" x14ac:dyDescent="0.2">
      <c r="A36" s="7"/>
      <c r="B36" s="65"/>
      <c r="C36" s="66"/>
      <c r="D36" s="65"/>
      <c r="E36" s="66"/>
      <c r="F36" s="67"/>
      <c r="G36" s="65"/>
      <c r="H36" s="66"/>
      <c r="I36" s="20"/>
      <c r="J36" s="21"/>
    </row>
    <row r="37" spans="1:10" x14ac:dyDescent="0.2">
      <c r="A37" s="7" t="s">
        <v>126</v>
      </c>
      <c r="B37" s="65">
        <v>1193</v>
      </c>
      <c r="C37" s="66">
        <v>1225</v>
      </c>
      <c r="D37" s="65">
        <v>5073</v>
      </c>
      <c r="E37" s="66">
        <v>4569</v>
      </c>
      <c r="F37" s="67"/>
      <c r="G37" s="65">
        <f>B37-C37</f>
        <v>-32</v>
      </c>
      <c r="H37" s="66">
        <f>D37-E37</f>
        <v>504</v>
      </c>
      <c r="I37" s="20">
        <f>IF(C37=0, "-", IF(G37/C37&lt;10, G37/C37, "&gt;999%"))</f>
        <v>-2.6122448979591838E-2</v>
      </c>
      <c r="J37" s="21">
        <f>IF(E37=0, "-", IF(H37/E37&lt;10, H37/E37, "&gt;999%"))</f>
        <v>0.1103086014445174</v>
      </c>
    </row>
    <row r="38" spans="1:10" x14ac:dyDescent="0.2">
      <c r="A38" s="7"/>
      <c r="B38" s="65"/>
      <c r="C38" s="66"/>
      <c r="D38" s="65"/>
      <c r="E38" s="66"/>
      <c r="F38" s="67"/>
      <c r="G38" s="65"/>
      <c r="H38" s="66"/>
      <c r="I38" s="20"/>
      <c r="J38" s="21"/>
    </row>
    <row r="39" spans="1:10" s="43" customFormat="1" x14ac:dyDescent="0.2">
      <c r="A39" s="27" t="s">
        <v>5</v>
      </c>
      <c r="B39" s="71">
        <f>SUM(B29:B38)</f>
        <v>21983</v>
      </c>
      <c r="C39" s="77">
        <f>SUM(C29:C38)</f>
        <v>25321</v>
      </c>
      <c r="D39" s="71">
        <f>SUM(D29:D38)</f>
        <v>115003</v>
      </c>
      <c r="E39" s="77">
        <f>SUM(E29:E38)</f>
        <v>122849</v>
      </c>
      <c r="F39" s="73"/>
      <c r="G39" s="71">
        <f>B39-C39</f>
        <v>-3338</v>
      </c>
      <c r="H39" s="72">
        <f>D39-E39</f>
        <v>-7846</v>
      </c>
      <c r="I39" s="37">
        <f>IF(C39=0, 0, G39/C39)</f>
        <v>-0.13182733699300975</v>
      </c>
      <c r="J39" s="38">
        <f>IF(E39=0, 0, H39/E39)</f>
        <v>-6.3867023744597032E-2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5"/>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109</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2022</v>
      </c>
      <c r="C5" s="58">
        <f>B5-1</f>
        <v>2021</v>
      </c>
      <c r="D5" s="57">
        <f>B5</f>
        <v>2022</v>
      </c>
      <c r="E5" s="58">
        <f>C5</f>
        <v>2021</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79</v>
      </c>
      <c r="C15" s="66">
        <v>149</v>
      </c>
      <c r="D15" s="65">
        <v>539</v>
      </c>
      <c r="E15" s="66">
        <v>900</v>
      </c>
      <c r="F15" s="67"/>
      <c r="G15" s="65">
        <f t="shared" ref="G15:G42" si="0">B15-C15</f>
        <v>-70</v>
      </c>
      <c r="H15" s="66">
        <f t="shared" ref="H15:H42" si="1">D15-E15</f>
        <v>-361</v>
      </c>
      <c r="I15" s="20">
        <f t="shared" ref="I15:I42" si="2">IF(C15=0, "-", IF(G15/C15&lt;10, G15/C15, "&gt;999%"))</f>
        <v>-0.46979865771812079</v>
      </c>
      <c r="J15" s="21">
        <f t="shared" ref="J15:J42" si="3">IF(E15=0, "-", IF(H15/E15&lt;10, H15/E15, "&gt;999%"))</f>
        <v>-0.40111111111111108</v>
      </c>
    </row>
    <row r="16" spans="1:10" x14ac:dyDescent="0.2">
      <c r="A16" s="7" t="s">
        <v>195</v>
      </c>
      <c r="B16" s="65">
        <v>73</v>
      </c>
      <c r="C16" s="66">
        <v>42</v>
      </c>
      <c r="D16" s="65">
        <v>240</v>
      </c>
      <c r="E16" s="66">
        <v>177</v>
      </c>
      <c r="F16" s="67"/>
      <c r="G16" s="65">
        <f t="shared" si="0"/>
        <v>31</v>
      </c>
      <c r="H16" s="66">
        <f t="shared" si="1"/>
        <v>63</v>
      </c>
      <c r="I16" s="20">
        <f t="shared" si="2"/>
        <v>0.73809523809523814</v>
      </c>
      <c r="J16" s="21">
        <f t="shared" si="3"/>
        <v>0.3559322033898305</v>
      </c>
    </row>
    <row r="17" spans="1:10" x14ac:dyDescent="0.2">
      <c r="A17" s="7" t="s">
        <v>194</v>
      </c>
      <c r="B17" s="65">
        <v>24</v>
      </c>
      <c r="C17" s="66">
        <v>34</v>
      </c>
      <c r="D17" s="65">
        <v>154</v>
      </c>
      <c r="E17" s="66">
        <v>149</v>
      </c>
      <c r="F17" s="67"/>
      <c r="G17" s="65">
        <f t="shared" si="0"/>
        <v>-10</v>
      </c>
      <c r="H17" s="66">
        <f t="shared" si="1"/>
        <v>5</v>
      </c>
      <c r="I17" s="20">
        <f t="shared" si="2"/>
        <v>-0.29411764705882354</v>
      </c>
      <c r="J17" s="21">
        <f t="shared" si="3"/>
        <v>3.3557046979865772E-2</v>
      </c>
    </row>
    <row r="18" spans="1:10" x14ac:dyDescent="0.2">
      <c r="A18" s="7" t="s">
        <v>193</v>
      </c>
      <c r="B18" s="65">
        <v>0</v>
      </c>
      <c r="C18" s="66">
        <v>0</v>
      </c>
      <c r="D18" s="65">
        <v>0</v>
      </c>
      <c r="E18" s="66">
        <v>2</v>
      </c>
      <c r="F18" s="67"/>
      <c r="G18" s="65">
        <f t="shared" si="0"/>
        <v>0</v>
      </c>
      <c r="H18" s="66">
        <f t="shared" si="1"/>
        <v>-2</v>
      </c>
      <c r="I18" s="20" t="str">
        <f t="shared" si="2"/>
        <v>-</v>
      </c>
      <c r="J18" s="21">
        <f t="shared" si="3"/>
        <v>-1</v>
      </c>
    </row>
    <row r="19" spans="1:10" x14ac:dyDescent="0.2">
      <c r="A19" s="7" t="s">
        <v>192</v>
      </c>
      <c r="B19" s="65">
        <v>2131</v>
      </c>
      <c r="C19" s="66">
        <v>2330</v>
      </c>
      <c r="D19" s="65">
        <v>12212</v>
      </c>
      <c r="E19" s="66">
        <v>9455</v>
      </c>
      <c r="F19" s="67"/>
      <c r="G19" s="65">
        <f t="shared" si="0"/>
        <v>-199</v>
      </c>
      <c r="H19" s="66">
        <f t="shared" si="1"/>
        <v>2757</v>
      </c>
      <c r="I19" s="20">
        <f t="shared" si="2"/>
        <v>-8.5407725321888409E-2</v>
      </c>
      <c r="J19" s="21">
        <f t="shared" si="3"/>
        <v>0.29159175039661556</v>
      </c>
    </row>
    <row r="20" spans="1:10" x14ac:dyDescent="0.2">
      <c r="A20" s="7" t="s">
        <v>191</v>
      </c>
      <c r="B20" s="65">
        <v>95</v>
      </c>
      <c r="C20" s="66">
        <v>142</v>
      </c>
      <c r="D20" s="65">
        <v>567</v>
      </c>
      <c r="E20" s="66">
        <v>932</v>
      </c>
      <c r="F20" s="67"/>
      <c r="G20" s="65">
        <f t="shared" si="0"/>
        <v>-47</v>
      </c>
      <c r="H20" s="66">
        <f t="shared" si="1"/>
        <v>-365</v>
      </c>
      <c r="I20" s="20">
        <f t="shared" si="2"/>
        <v>-0.33098591549295775</v>
      </c>
      <c r="J20" s="21">
        <f t="shared" si="3"/>
        <v>-0.39163090128755362</v>
      </c>
    </row>
    <row r="21" spans="1:10" x14ac:dyDescent="0.2">
      <c r="A21" s="7" t="s">
        <v>190</v>
      </c>
      <c r="B21" s="65">
        <v>189</v>
      </c>
      <c r="C21" s="66">
        <v>514</v>
      </c>
      <c r="D21" s="65">
        <v>953</v>
      </c>
      <c r="E21" s="66">
        <v>2450</v>
      </c>
      <c r="F21" s="67"/>
      <c r="G21" s="65">
        <f t="shared" si="0"/>
        <v>-325</v>
      </c>
      <c r="H21" s="66">
        <f t="shared" si="1"/>
        <v>-1497</v>
      </c>
      <c r="I21" s="20">
        <f t="shared" si="2"/>
        <v>-0.63229571984435795</v>
      </c>
      <c r="J21" s="21">
        <f t="shared" si="3"/>
        <v>-0.61102040816326531</v>
      </c>
    </row>
    <row r="22" spans="1:10" x14ac:dyDescent="0.2">
      <c r="A22" s="7" t="s">
        <v>189</v>
      </c>
      <c r="B22" s="65">
        <v>6</v>
      </c>
      <c r="C22" s="66">
        <v>18</v>
      </c>
      <c r="D22" s="65">
        <v>80</v>
      </c>
      <c r="E22" s="66">
        <v>125</v>
      </c>
      <c r="F22" s="67"/>
      <c r="G22" s="65">
        <f t="shared" si="0"/>
        <v>-12</v>
      </c>
      <c r="H22" s="66">
        <f t="shared" si="1"/>
        <v>-45</v>
      </c>
      <c r="I22" s="20">
        <f t="shared" si="2"/>
        <v>-0.66666666666666663</v>
      </c>
      <c r="J22" s="21">
        <f t="shared" si="3"/>
        <v>-0.36</v>
      </c>
    </row>
    <row r="23" spans="1:10" x14ac:dyDescent="0.2">
      <c r="A23" s="7" t="s">
        <v>188</v>
      </c>
      <c r="B23" s="65">
        <v>140</v>
      </c>
      <c r="C23" s="66">
        <v>238</v>
      </c>
      <c r="D23" s="65">
        <v>704</v>
      </c>
      <c r="E23" s="66">
        <v>765</v>
      </c>
      <c r="F23" s="67"/>
      <c r="G23" s="65">
        <f t="shared" si="0"/>
        <v>-98</v>
      </c>
      <c r="H23" s="66">
        <f t="shared" si="1"/>
        <v>-61</v>
      </c>
      <c r="I23" s="20">
        <f t="shared" si="2"/>
        <v>-0.41176470588235292</v>
      </c>
      <c r="J23" s="21">
        <f t="shared" si="3"/>
        <v>-7.9738562091503262E-2</v>
      </c>
    </row>
    <row r="24" spans="1:10" x14ac:dyDescent="0.2">
      <c r="A24" s="7" t="s">
        <v>187</v>
      </c>
      <c r="B24" s="65">
        <v>859</v>
      </c>
      <c r="C24" s="66">
        <v>854</v>
      </c>
      <c r="D24" s="65">
        <v>3315</v>
      </c>
      <c r="E24" s="66">
        <v>3590</v>
      </c>
      <c r="F24" s="67"/>
      <c r="G24" s="65">
        <f t="shared" si="0"/>
        <v>5</v>
      </c>
      <c r="H24" s="66">
        <f t="shared" si="1"/>
        <v>-275</v>
      </c>
      <c r="I24" s="20">
        <f t="shared" si="2"/>
        <v>5.8548009367681503E-3</v>
      </c>
      <c r="J24" s="21">
        <f t="shared" si="3"/>
        <v>-7.6601671309192196E-2</v>
      </c>
    </row>
    <row r="25" spans="1:10" x14ac:dyDescent="0.2">
      <c r="A25" s="7" t="s">
        <v>186</v>
      </c>
      <c r="B25" s="65">
        <v>197</v>
      </c>
      <c r="C25" s="66">
        <v>218</v>
      </c>
      <c r="D25" s="65">
        <v>759</v>
      </c>
      <c r="E25" s="66">
        <v>1108</v>
      </c>
      <c r="F25" s="67"/>
      <c r="G25" s="65">
        <f t="shared" si="0"/>
        <v>-21</v>
      </c>
      <c r="H25" s="66">
        <f t="shared" si="1"/>
        <v>-349</v>
      </c>
      <c r="I25" s="20">
        <f t="shared" si="2"/>
        <v>-9.6330275229357804E-2</v>
      </c>
      <c r="J25" s="21">
        <f t="shared" si="3"/>
        <v>-0.31498194945848373</v>
      </c>
    </row>
    <row r="26" spans="1:10" x14ac:dyDescent="0.2">
      <c r="A26" s="7" t="s">
        <v>185</v>
      </c>
      <c r="B26" s="65">
        <v>104</v>
      </c>
      <c r="C26" s="66">
        <v>73</v>
      </c>
      <c r="D26" s="65">
        <v>276</v>
      </c>
      <c r="E26" s="66">
        <v>427</v>
      </c>
      <c r="F26" s="67"/>
      <c r="G26" s="65">
        <f t="shared" si="0"/>
        <v>31</v>
      </c>
      <c r="H26" s="66">
        <f t="shared" si="1"/>
        <v>-151</v>
      </c>
      <c r="I26" s="20">
        <f t="shared" si="2"/>
        <v>0.42465753424657532</v>
      </c>
      <c r="J26" s="21">
        <f t="shared" si="3"/>
        <v>-0.35362997658079626</v>
      </c>
    </row>
    <row r="27" spans="1:10" x14ac:dyDescent="0.2">
      <c r="A27" s="7" t="s">
        <v>184</v>
      </c>
      <c r="B27" s="65">
        <v>41</v>
      </c>
      <c r="C27" s="66">
        <v>41</v>
      </c>
      <c r="D27" s="65">
        <v>203</v>
      </c>
      <c r="E27" s="66">
        <v>208</v>
      </c>
      <c r="F27" s="67"/>
      <c r="G27" s="65">
        <f t="shared" si="0"/>
        <v>0</v>
      </c>
      <c r="H27" s="66">
        <f t="shared" si="1"/>
        <v>-5</v>
      </c>
      <c r="I27" s="20">
        <f t="shared" si="2"/>
        <v>0</v>
      </c>
      <c r="J27" s="21">
        <f t="shared" si="3"/>
        <v>-2.403846153846154E-2</v>
      </c>
    </row>
    <row r="28" spans="1:10" x14ac:dyDescent="0.2">
      <c r="A28" s="7" t="s">
        <v>183</v>
      </c>
      <c r="B28" s="65">
        <v>5568</v>
      </c>
      <c r="C28" s="66">
        <v>7511</v>
      </c>
      <c r="D28" s="65">
        <v>36103</v>
      </c>
      <c r="E28" s="66">
        <v>42638</v>
      </c>
      <c r="F28" s="67"/>
      <c r="G28" s="65">
        <f t="shared" si="0"/>
        <v>-1943</v>
      </c>
      <c r="H28" s="66">
        <f t="shared" si="1"/>
        <v>-6535</v>
      </c>
      <c r="I28" s="20">
        <f t="shared" si="2"/>
        <v>-0.25868725868725867</v>
      </c>
      <c r="J28" s="21">
        <f t="shared" si="3"/>
        <v>-0.15326703879168815</v>
      </c>
    </row>
    <row r="29" spans="1:10" x14ac:dyDescent="0.2">
      <c r="A29" s="7" t="s">
        <v>182</v>
      </c>
      <c r="B29" s="65">
        <v>3879</v>
      </c>
      <c r="C29" s="66">
        <v>3461</v>
      </c>
      <c r="D29" s="65">
        <v>17087</v>
      </c>
      <c r="E29" s="66">
        <v>17065</v>
      </c>
      <c r="F29" s="67"/>
      <c r="G29" s="65">
        <f t="shared" si="0"/>
        <v>418</v>
      </c>
      <c r="H29" s="66">
        <f t="shared" si="1"/>
        <v>22</v>
      </c>
      <c r="I29" s="20">
        <f t="shared" si="2"/>
        <v>0.12077434267552731</v>
      </c>
      <c r="J29" s="21">
        <f t="shared" si="3"/>
        <v>1.2891883973044243E-3</v>
      </c>
    </row>
    <row r="30" spans="1:10" x14ac:dyDescent="0.2">
      <c r="A30" s="7" t="s">
        <v>181</v>
      </c>
      <c r="B30" s="65">
        <v>266</v>
      </c>
      <c r="C30" s="66">
        <v>320</v>
      </c>
      <c r="D30" s="65">
        <v>1016</v>
      </c>
      <c r="E30" s="66">
        <v>1478</v>
      </c>
      <c r="F30" s="67"/>
      <c r="G30" s="65">
        <f t="shared" si="0"/>
        <v>-54</v>
      </c>
      <c r="H30" s="66">
        <f t="shared" si="1"/>
        <v>-462</v>
      </c>
      <c r="I30" s="20">
        <f t="shared" si="2"/>
        <v>-0.16875000000000001</v>
      </c>
      <c r="J30" s="21">
        <f t="shared" si="3"/>
        <v>-0.3125845737483085</v>
      </c>
    </row>
    <row r="31" spans="1:10" x14ac:dyDescent="0.2">
      <c r="A31" s="7" t="s">
        <v>179</v>
      </c>
      <c r="B31" s="65">
        <v>16</v>
      </c>
      <c r="C31" s="66">
        <v>59</v>
      </c>
      <c r="D31" s="65">
        <v>142</v>
      </c>
      <c r="E31" s="66">
        <v>288</v>
      </c>
      <c r="F31" s="67"/>
      <c r="G31" s="65">
        <f t="shared" si="0"/>
        <v>-43</v>
      </c>
      <c r="H31" s="66">
        <f t="shared" si="1"/>
        <v>-146</v>
      </c>
      <c r="I31" s="20">
        <f t="shared" si="2"/>
        <v>-0.72881355932203384</v>
      </c>
      <c r="J31" s="21">
        <f t="shared" si="3"/>
        <v>-0.50694444444444442</v>
      </c>
    </row>
    <row r="32" spans="1:10" x14ac:dyDescent="0.2">
      <c r="A32" s="7" t="s">
        <v>178</v>
      </c>
      <c r="B32" s="65">
        <v>5</v>
      </c>
      <c r="C32" s="66">
        <v>150</v>
      </c>
      <c r="D32" s="65">
        <v>242</v>
      </c>
      <c r="E32" s="66">
        <v>437</v>
      </c>
      <c r="F32" s="67"/>
      <c r="G32" s="65">
        <f t="shared" si="0"/>
        <v>-145</v>
      </c>
      <c r="H32" s="66">
        <f t="shared" si="1"/>
        <v>-195</v>
      </c>
      <c r="I32" s="20">
        <f t="shared" si="2"/>
        <v>-0.96666666666666667</v>
      </c>
      <c r="J32" s="21">
        <f t="shared" si="3"/>
        <v>-0.44622425629290619</v>
      </c>
    </row>
    <row r="33" spans="1:10" x14ac:dyDescent="0.2">
      <c r="A33" s="7" t="s">
        <v>177</v>
      </c>
      <c r="B33" s="65">
        <v>70</v>
      </c>
      <c r="C33" s="66">
        <v>67</v>
      </c>
      <c r="D33" s="65">
        <v>161</v>
      </c>
      <c r="E33" s="66">
        <v>337</v>
      </c>
      <c r="F33" s="67"/>
      <c r="G33" s="65">
        <f t="shared" si="0"/>
        <v>3</v>
      </c>
      <c r="H33" s="66">
        <f t="shared" si="1"/>
        <v>-176</v>
      </c>
      <c r="I33" s="20">
        <f t="shared" si="2"/>
        <v>4.4776119402985072E-2</v>
      </c>
      <c r="J33" s="21">
        <f t="shared" si="3"/>
        <v>-0.52225519287833833</v>
      </c>
    </row>
    <row r="34" spans="1:10" x14ac:dyDescent="0.2">
      <c r="A34" s="7" t="s">
        <v>176</v>
      </c>
      <c r="B34" s="65">
        <v>82</v>
      </c>
      <c r="C34" s="66">
        <v>145</v>
      </c>
      <c r="D34" s="65">
        <v>438</v>
      </c>
      <c r="E34" s="66">
        <v>610</v>
      </c>
      <c r="F34" s="67"/>
      <c r="G34" s="65">
        <f t="shared" si="0"/>
        <v>-63</v>
      </c>
      <c r="H34" s="66">
        <f t="shared" si="1"/>
        <v>-172</v>
      </c>
      <c r="I34" s="20">
        <f t="shared" si="2"/>
        <v>-0.43448275862068964</v>
      </c>
      <c r="J34" s="21">
        <f t="shared" si="3"/>
        <v>-0.28196721311475409</v>
      </c>
    </row>
    <row r="35" spans="1:10" x14ac:dyDescent="0.2">
      <c r="A35" s="7" t="s">
        <v>175</v>
      </c>
      <c r="B35" s="65">
        <v>116</v>
      </c>
      <c r="C35" s="66">
        <v>223</v>
      </c>
      <c r="D35" s="65">
        <v>686</v>
      </c>
      <c r="E35" s="66">
        <v>1160</v>
      </c>
      <c r="F35" s="67"/>
      <c r="G35" s="65">
        <f t="shared" si="0"/>
        <v>-107</v>
      </c>
      <c r="H35" s="66">
        <f t="shared" si="1"/>
        <v>-474</v>
      </c>
      <c r="I35" s="20">
        <f t="shared" si="2"/>
        <v>-0.47982062780269058</v>
      </c>
      <c r="J35" s="21">
        <f t="shared" si="3"/>
        <v>-0.4086206896551724</v>
      </c>
    </row>
    <row r="36" spans="1:10" x14ac:dyDescent="0.2">
      <c r="A36" s="7" t="s">
        <v>174</v>
      </c>
      <c r="B36" s="65">
        <v>205</v>
      </c>
      <c r="C36" s="66">
        <v>247</v>
      </c>
      <c r="D36" s="65">
        <v>1032</v>
      </c>
      <c r="E36" s="66">
        <v>1269</v>
      </c>
      <c r="F36" s="67"/>
      <c r="G36" s="65">
        <f t="shared" si="0"/>
        <v>-42</v>
      </c>
      <c r="H36" s="66">
        <f t="shared" si="1"/>
        <v>-237</v>
      </c>
      <c r="I36" s="20">
        <f t="shared" si="2"/>
        <v>-0.17004048582995951</v>
      </c>
      <c r="J36" s="21">
        <f t="shared" si="3"/>
        <v>-0.1867612293144208</v>
      </c>
    </row>
    <row r="37" spans="1:10" x14ac:dyDescent="0.2">
      <c r="A37" s="7" t="s">
        <v>173</v>
      </c>
      <c r="B37" s="65">
        <v>39</v>
      </c>
      <c r="C37" s="66">
        <v>88</v>
      </c>
      <c r="D37" s="65">
        <v>85</v>
      </c>
      <c r="E37" s="66">
        <v>359</v>
      </c>
      <c r="F37" s="67"/>
      <c r="G37" s="65">
        <f t="shared" si="0"/>
        <v>-49</v>
      </c>
      <c r="H37" s="66">
        <f t="shared" si="1"/>
        <v>-274</v>
      </c>
      <c r="I37" s="20">
        <f t="shared" si="2"/>
        <v>-0.55681818181818177</v>
      </c>
      <c r="J37" s="21">
        <f t="shared" si="3"/>
        <v>-0.76323119777158777</v>
      </c>
    </row>
    <row r="38" spans="1:10" x14ac:dyDescent="0.2">
      <c r="A38" s="7" t="s">
        <v>172</v>
      </c>
      <c r="B38" s="65">
        <v>5836</v>
      </c>
      <c r="C38" s="66">
        <v>6498</v>
      </c>
      <c r="D38" s="65">
        <v>30493</v>
      </c>
      <c r="E38" s="66">
        <v>30188</v>
      </c>
      <c r="F38" s="67"/>
      <c r="G38" s="65">
        <f t="shared" si="0"/>
        <v>-662</v>
      </c>
      <c r="H38" s="66">
        <f t="shared" si="1"/>
        <v>305</v>
      </c>
      <c r="I38" s="20">
        <f t="shared" si="2"/>
        <v>-0.10187750076946753</v>
      </c>
      <c r="J38" s="21">
        <f t="shared" si="3"/>
        <v>1.0103352325427322E-2</v>
      </c>
    </row>
    <row r="39" spans="1:10" x14ac:dyDescent="0.2">
      <c r="A39" s="7" t="s">
        <v>171</v>
      </c>
      <c r="B39" s="65">
        <v>16</v>
      </c>
      <c r="C39" s="66">
        <v>83</v>
      </c>
      <c r="D39" s="65">
        <v>191</v>
      </c>
      <c r="E39" s="66">
        <v>333</v>
      </c>
      <c r="F39" s="67"/>
      <c r="G39" s="65">
        <f t="shared" si="0"/>
        <v>-67</v>
      </c>
      <c r="H39" s="66">
        <f t="shared" si="1"/>
        <v>-142</v>
      </c>
      <c r="I39" s="20">
        <f t="shared" si="2"/>
        <v>-0.80722891566265065</v>
      </c>
      <c r="J39" s="21">
        <f t="shared" si="3"/>
        <v>-0.42642642642642642</v>
      </c>
    </row>
    <row r="40" spans="1:10" x14ac:dyDescent="0.2">
      <c r="A40" s="7" t="s">
        <v>169</v>
      </c>
      <c r="B40" s="65">
        <v>923</v>
      </c>
      <c r="C40" s="66">
        <v>871</v>
      </c>
      <c r="D40" s="65">
        <v>3226</v>
      </c>
      <c r="E40" s="66">
        <v>2875</v>
      </c>
      <c r="F40" s="67"/>
      <c r="G40" s="65">
        <f t="shared" si="0"/>
        <v>52</v>
      </c>
      <c r="H40" s="66">
        <f t="shared" si="1"/>
        <v>351</v>
      </c>
      <c r="I40" s="20">
        <f t="shared" si="2"/>
        <v>5.9701492537313432E-2</v>
      </c>
      <c r="J40" s="21">
        <f t="shared" si="3"/>
        <v>0.12208695652173913</v>
      </c>
    </row>
    <row r="41" spans="1:10" x14ac:dyDescent="0.2">
      <c r="A41" s="7" t="s">
        <v>170</v>
      </c>
      <c r="B41" s="65">
        <v>1</v>
      </c>
      <c r="C41" s="66">
        <v>0</v>
      </c>
      <c r="D41" s="65">
        <v>3</v>
      </c>
      <c r="E41" s="66">
        <v>0</v>
      </c>
      <c r="F41" s="67"/>
      <c r="G41" s="65">
        <f t="shared" si="0"/>
        <v>1</v>
      </c>
      <c r="H41" s="66">
        <f t="shared" si="1"/>
        <v>3</v>
      </c>
      <c r="I41" s="20" t="str">
        <f t="shared" si="2"/>
        <v>-</v>
      </c>
      <c r="J41" s="21" t="str">
        <f t="shared" si="3"/>
        <v>-</v>
      </c>
    </row>
    <row r="42" spans="1:10" x14ac:dyDescent="0.2">
      <c r="A42" s="7" t="s">
        <v>180</v>
      </c>
      <c r="B42" s="65">
        <v>1023</v>
      </c>
      <c r="C42" s="66">
        <v>945</v>
      </c>
      <c r="D42" s="65">
        <v>4096</v>
      </c>
      <c r="E42" s="66">
        <v>3524</v>
      </c>
      <c r="F42" s="67"/>
      <c r="G42" s="65">
        <f t="shared" si="0"/>
        <v>78</v>
      </c>
      <c r="H42" s="66">
        <f t="shared" si="1"/>
        <v>572</v>
      </c>
      <c r="I42" s="20">
        <f t="shared" si="2"/>
        <v>8.2539682539682538E-2</v>
      </c>
      <c r="J42" s="21">
        <f t="shared" si="3"/>
        <v>0.1623155505107832</v>
      </c>
    </row>
    <row r="43" spans="1:10" x14ac:dyDescent="0.2">
      <c r="A43" s="7"/>
      <c r="B43" s="65"/>
      <c r="C43" s="66"/>
      <c r="D43" s="65"/>
      <c r="E43" s="66"/>
      <c r="F43" s="67"/>
      <c r="G43" s="65"/>
      <c r="H43" s="66"/>
      <c r="I43" s="20"/>
      <c r="J43" s="21"/>
    </row>
    <row r="44" spans="1:10" s="43" customFormat="1" x14ac:dyDescent="0.2">
      <c r="A44" s="27" t="s">
        <v>28</v>
      </c>
      <c r="B44" s="71">
        <f>SUM(B15:B43)</f>
        <v>21983</v>
      </c>
      <c r="C44" s="72">
        <f>SUM(C15:C43)</f>
        <v>25321</v>
      </c>
      <c r="D44" s="71">
        <f>SUM(D15:D43)</f>
        <v>115003</v>
      </c>
      <c r="E44" s="72">
        <f>SUM(E15:E43)</f>
        <v>122849</v>
      </c>
      <c r="F44" s="73"/>
      <c r="G44" s="71">
        <f>B44-C44</f>
        <v>-3338</v>
      </c>
      <c r="H44" s="72">
        <f>D44-E44</f>
        <v>-7846</v>
      </c>
      <c r="I44" s="37">
        <f>IF(C44=0, "-", G44/C44)</f>
        <v>-0.13182733699300975</v>
      </c>
      <c r="J44" s="38">
        <f>IF(E44=0, "-", H44/E44)</f>
        <v>-6.3867023744597032E-2</v>
      </c>
    </row>
    <row r="45" spans="1:10" s="43" customFormat="1" x14ac:dyDescent="0.2">
      <c r="A45" s="27" t="s">
        <v>0</v>
      </c>
      <c r="B45" s="71">
        <f>B11+B44</f>
        <v>21983</v>
      </c>
      <c r="C45" s="77">
        <f>C11+C44</f>
        <v>25321</v>
      </c>
      <c r="D45" s="71">
        <f>D11+D44</f>
        <v>115003</v>
      </c>
      <c r="E45" s="77">
        <f>E11+E44</f>
        <v>122849</v>
      </c>
      <c r="F45" s="73"/>
      <c r="G45" s="71">
        <f>B45-C45</f>
        <v>-3338</v>
      </c>
      <c r="H45" s="72">
        <f>D45-E45</f>
        <v>-7846</v>
      </c>
      <c r="I45" s="37">
        <f>IF(C45=0, "-", G45/C45)</f>
        <v>-0.13182733699300975</v>
      </c>
      <c r="J45" s="38">
        <f>IF(E45=0, "-", H45/E45)</f>
        <v>-6.3867023744597032E-2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4"/>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164" t="s">
        <v>111</v>
      </c>
      <c r="B4" s="196" t="s">
        <v>1</v>
      </c>
      <c r="C4" s="200"/>
      <c r="D4" s="200"/>
      <c r="E4" s="197"/>
      <c r="F4" s="196" t="s">
        <v>14</v>
      </c>
      <c r="G4" s="200"/>
      <c r="H4" s="200"/>
      <c r="I4" s="197"/>
      <c r="J4" s="196" t="s">
        <v>15</v>
      </c>
      <c r="K4" s="197"/>
    </row>
    <row r="5" spans="1:11" x14ac:dyDescent="0.2">
      <c r="A5" s="22"/>
      <c r="B5" s="196">
        <f>VALUE(RIGHT($B$2, 4))</f>
        <v>2022</v>
      </c>
      <c r="C5" s="197"/>
      <c r="D5" s="196">
        <f>B5-1</f>
        <v>2021</v>
      </c>
      <c r="E5" s="204"/>
      <c r="F5" s="196">
        <f>B5</f>
        <v>2022</v>
      </c>
      <c r="G5" s="204"/>
      <c r="H5" s="196">
        <f>D5</f>
        <v>2021</v>
      </c>
      <c r="I5" s="204"/>
      <c r="J5" s="140" t="s">
        <v>4</v>
      </c>
      <c r="K5" s="141" t="s">
        <v>2</v>
      </c>
    </row>
    <row r="6" spans="1:11" x14ac:dyDescent="0.2">
      <c r="A6" s="163" t="s">
        <v>111</v>
      </c>
      <c r="B6" s="61" t="s">
        <v>12</v>
      </c>
      <c r="C6" s="62" t="s">
        <v>13</v>
      </c>
      <c r="D6" s="61" t="s">
        <v>12</v>
      </c>
      <c r="E6" s="63" t="s">
        <v>13</v>
      </c>
      <c r="F6" s="62" t="s">
        <v>12</v>
      </c>
      <c r="G6" s="62" t="s">
        <v>13</v>
      </c>
      <c r="H6" s="61" t="s">
        <v>12</v>
      </c>
      <c r="I6" s="63" t="s">
        <v>13</v>
      </c>
      <c r="J6" s="61"/>
      <c r="K6" s="63"/>
    </row>
    <row r="7" spans="1:11" x14ac:dyDescent="0.2">
      <c r="A7" s="7" t="s">
        <v>197</v>
      </c>
      <c r="B7" s="65">
        <v>3</v>
      </c>
      <c r="C7" s="34">
        <f>IF(B11=0, "-", B7/B11)</f>
        <v>6.25E-2</v>
      </c>
      <c r="D7" s="65">
        <v>6</v>
      </c>
      <c r="E7" s="9">
        <f>IF(D11=0, "-", D7/D11)</f>
        <v>3.2608695652173912E-2</v>
      </c>
      <c r="F7" s="81">
        <v>24</v>
      </c>
      <c r="G7" s="34">
        <f>IF(F11=0, "-", F7/F11)</f>
        <v>3.7854889589905363E-2</v>
      </c>
      <c r="H7" s="65">
        <v>30</v>
      </c>
      <c r="I7" s="9">
        <f>IF(H11=0, "-", H7/H11)</f>
        <v>3.1545741324921134E-2</v>
      </c>
      <c r="J7" s="8">
        <f>IF(D7=0, "-", IF((B7-D7)/D7&lt;10, (B7-D7)/D7, "&gt;999%"))</f>
        <v>-0.5</v>
      </c>
      <c r="K7" s="9">
        <f>IF(H7=0, "-", IF((F7-H7)/H7&lt;10, (F7-H7)/H7, "&gt;999%"))</f>
        <v>-0.2</v>
      </c>
    </row>
    <row r="8" spans="1:11" x14ac:dyDescent="0.2">
      <c r="A8" s="7" t="s">
        <v>198</v>
      </c>
      <c r="B8" s="65">
        <v>12</v>
      </c>
      <c r="C8" s="34">
        <f>IF(B11=0, "-", B8/B11)</f>
        <v>0.25</v>
      </c>
      <c r="D8" s="65">
        <v>156</v>
      </c>
      <c r="E8" s="9">
        <f>IF(D11=0, "-", D8/D11)</f>
        <v>0.84782608695652173</v>
      </c>
      <c r="F8" s="81">
        <v>417</v>
      </c>
      <c r="G8" s="34">
        <f>IF(F11=0, "-", F8/F11)</f>
        <v>0.6577287066246057</v>
      </c>
      <c r="H8" s="65">
        <v>775</v>
      </c>
      <c r="I8" s="9">
        <f>IF(H11=0, "-", H8/H11)</f>
        <v>0.81493165089379604</v>
      </c>
      <c r="J8" s="8">
        <f>IF(D8=0, "-", IF((B8-D8)/D8&lt;10, (B8-D8)/D8, "&gt;999%"))</f>
        <v>-0.92307692307692313</v>
      </c>
      <c r="K8" s="9">
        <f>IF(H8=0, "-", IF((F8-H8)/H8&lt;10, (F8-H8)/H8, "&gt;999%"))</f>
        <v>-0.46193548387096772</v>
      </c>
    </row>
    <row r="9" spans="1:11" x14ac:dyDescent="0.2">
      <c r="A9" s="7" t="s">
        <v>199</v>
      </c>
      <c r="B9" s="65">
        <v>33</v>
      </c>
      <c r="C9" s="34">
        <f>IF(B11=0, "-", B9/B11)</f>
        <v>0.6875</v>
      </c>
      <c r="D9" s="65">
        <v>22</v>
      </c>
      <c r="E9" s="9">
        <f>IF(D11=0, "-", D9/D11)</f>
        <v>0.11956521739130435</v>
      </c>
      <c r="F9" s="81">
        <v>193</v>
      </c>
      <c r="G9" s="34">
        <f>IF(F11=0, "-", F9/F11)</f>
        <v>0.30441640378548895</v>
      </c>
      <c r="H9" s="65">
        <v>146</v>
      </c>
      <c r="I9" s="9">
        <f>IF(H11=0, "-", H9/H11)</f>
        <v>0.15352260778128285</v>
      </c>
      <c r="J9" s="8">
        <f>IF(D9=0, "-", IF((B9-D9)/D9&lt;10, (B9-D9)/D9, "&gt;999%"))</f>
        <v>0.5</v>
      </c>
      <c r="K9" s="9">
        <f>IF(H9=0, "-", IF((F9-H9)/H9&lt;10, (F9-H9)/H9, "&gt;999%"))</f>
        <v>0.32191780821917809</v>
      </c>
    </row>
    <row r="10" spans="1:11" x14ac:dyDescent="0.2">
      <c r="A10" s="2"/>
      <c r="B10" s="68"/>
      <c r="C10" s="33"/>
      <c r="D10" s="68"/>
      <c r="E10" s="6"/>
      <c r="F10" s="82"/>
      <c r="G10" s="33"/>
      <c r="H10" s="68"/>
      <c r="I10" s="6"/>
      <c r="J10" s="5"/>
      <c r="K10" s="6"/>
    </row>
    <row r="11" spans="1:11" s="43" customFormat="1" x14ac:dyDescent="0.2">
      <c r="A11" s="162" t="s">
        <v>587</v>
      </c>
      <c r="B11" s="71">
        <f>SUM(B7:B10)</f>
        <v>48</v>
      </c>
      <c r="C11" s="40">
        <f>B11/21983</f>
        <v>2.1835054360187416E-3</v>
      </c>
      <c r="D11" s="71">
        <f>SUM(D7:D10)</f>
        <v>184</v>
      </c>
      <c r="E11" s="41">
        <f>D11/25321</f>
        <v>7.26669562813475E-3</v>
      </c>
      <c r="F11" s="77">
        <f>SUM(F7:F10)</f>
        <v>634</v>
      </c>
      <c r="G11" s="42">
        <f>F11/115003</f>
        <v>5.5128996634870395E-3</v>
      </c>
      <c r="H11" s="71">
        <f>SUM(H7:H10)</f>
        <v>951</v>
      </c>
      <c r="I11" s="41">
        <f>H11/122849</f>
        <v>7.7412107546662974E-3</v>
      </c>
      <c r="J11" s="37">
        <f>IF(D11=0, "-", IF((B11-D11)/D11&lt;10, (B11-D11)/D11, "&gt;999%"))</f>
        <v>-0.73913043478260865</v>
      </c>
      <c r="K11" s="38">
        <f>IF(H11=0, "-", IF((F11-H11)/H11&lt;10, (F11-H11)/H11, "&gt;999%"))</f>
        <v>-0.33333333333333331</v>
      </c>
    </row>
    <row r="12" spans="1:11" x14ac:dyDescent="0.2">
      <c r="B12" s="83"/>
      <c r="D12" s="83"/>
      <c r="F12" s="83"/>
      <c r="H12" s="83"/>
    </row>
    <row r="13" spans="1:11" s="43" customFormat="1" x14ac:dyDescent="0.2">
      <c r="A13" s="162" t="s">
        <v>587</v>
      </c>
      <c r="B13" s="71">
        <v>48</v>
      </c>
      <c r="C13" s="40">
        <f>B13/21983</f>
        <v>2.1835054360187416E-3</v>
      </c>
      <c r="D13" s="71">
        <v>184</v>
      </c>
      <c r="E13" s="41">
        <f>D13/25321</f>
        <v>7.26669562813475E-3</v>
      </c>
      <c r="F13" s="77">
        <v>634</v>
      </c>
      <c r="G13" s="42">
        <f>F13/115003</f>
        <v>5.5128996634870395E-3</v>
      </c>
      <c r="H13" s="71">
        <v>951</v>
      </c>
      <c r="I13" s="41">
        <f>H13/122849</f>
        <v>7.7412107546662974E-3</v>
      </c>
      <c r="J13" s="37">
        <f>IF(D13=0, "-", IF((B13-D13)/D13&lt;10, (B13-D13)/D13, "&gt;999%"))</f>
        <v>-0.73913043478260865</v>
      </c>
      <c r="K13" s="38">
        <f>IF(H13=0, "-", IF((F13-H13)/H13&lt;10, (F13-H13)/H13, "&gt;999%"))</f>
        <v>-0.33333333333333331</v>
      </c>
    </row>
    <row r="14" spans="1:11" x14ac:dyDescent="0.2">
      <c r="B14" s="83"/>
      <c r="D14" s="83"/>
      <c r="F14" s="83"/>
      <c r="H14" s="83"/>
    </row>
    <row r="15" spans="1:11" ht="15.75" x14ac:dyDescent="0.25">
      <c r="A15" s="164" t="s">
        <v>112</v>
      </c>
      <c r="B15" s="196" t="s">
        <v>1</v>
      </c>
      <c r="C15" s="200"/>
      <c r="D15" s="200"/>
      <c r="E15" s="197"/>
      <c r="F15" s="196" t="s">
        <v>14</v>
      </c>
      <c r="G15" s="200"/>
      <c r="H15" s="200"/>
      <c r="I15" s="197"/>
      <c r="J15" s="196" t="s">
        <v>15</v>
      </c>
      <c r="K15" s="197"/>
    </row>
    <row r="16" spans="1:11" x14ac:dyDescent="0.2">
      <c r="A16" s="22"/>
      <c r="B16" s="196">
        <f>VALUE(RIGHT($B$2, 4))</f>
        <v>2022</v>
      </c>
      <c r="C16" s="197"/>
      <c r="D16" s="196">
        <f>B16-1</f>
        <v>2021</v>
      </c>
      <c r="E16" s="204"/>
      <c r="F16" s="196">
        <f>B16</f>
        <v>2022</v>
      </c>
      <c r="G16" s="204"/>
      <c r="H16" s="196">
        <f>D16</f>
        <v>2021</v>
      </c>
      <c r="I16" s="204"/>
      <c r="J16" s="140" t="s">
        <v>4</v>
      </c>
      <c r="K16" s="141" t="s">
        <v>2</v>
      </c>
    </row>
    <row r="17" spans="1:11" x14ac:dyDescent="0.2">
      <c r="A17" s="163" t="s">
        <v>136</v>
      </c>
      <c r="B17" s="61" t="s">
        <v>12</v>
      </c>
      <c r="C17" s="62" t="s">
        <v>13</v>
      </c>
      <c r="D17" s="61" t="s">
        <v>12</v>
      </c>
      <c r="E17" s="63" t="s">
        <v>13</v>
      </c>
      <c r="F17" s="62" t="s">
        <v>12</v>
      </c>
      <c r="G17" s="62" t="s">
        <v>13</v>
      </c>
      <c r="H17" s="61" t="s">
        <v>12</v>
      </c>
      <c r="I17" s="63" t="s">
        <v>13</v>
      </c>
      <c r="J17" s="61"/>
      <c r="K17" s="63"/>
    </row>
    <row r="18" spans="1:11" x14ac:dyDescent="0.2">
      <c r="A18" s="7" t="s">
        <v>200</v>
      </c>
      <c r="B18" s="65">
        <v>6</v>
      </c>
      <c r="C18" s="34">
        <f>IF(B30=0, "-", B18/B30)</f>
        <v>7.0671378091872791E-3</v>
      </c>
      <c r="D18" s="65">
        <v>16</v>
      </c>
      <c r="E18" s="9">
        <f>IF(D30=0, "-", D18/D30)</f>
        <v>1.8327605956471937E-2</v>
      </c>
      <c r="F18" s="81">
        <v>8</v>
      </c>
      <c r="G18" s="34">
        <f>IF(F30=0, "-", F18/F30)</f>
        <v>1.6746912288046892E-3</v>
      </c>
      <c r="H18" s="65">
        <v>53</v>
      </c>
      <c r="I18" s="9">
        <f>IF(H30=0, "-", H18/H30)</f>
        <v>1.0273308780771467E-2</v>
      </c>
      <c r="J18" s="8">
        <f t="shared" ref="J18:J28" si="0">IF(D18=0, "-", IF((B18-D18)/D18&lt;10, (B18-D18)/D18, "&gt;999%"))</f>
        <v>-0.625</v>
      </c>
      <c r="K18" s="9">
        <f t="shared" ref="K18:K28" si="1">IF(H18=0, "-", IF((F18-H18)/H18&lt;10, (F18-H18)/H18, "&gt;999%"))</f>
        <v>-0.84905660377358494</v>
      </c>
    </row>
    <row r="19" spans="1:11" x14ac:dyDescent="0.2">
      <c r="A19" s="7" t="s">
        <v>201</v>
      </c>
      <c r="B19" s="65">
        <v>0</v>
      </c>
      <c r="C19" s="34">
        <f>IF(B30=0, "-", B19/B30)</f>
        <v>0</v>
      </c>
      <c r="D19" s="65">
        <v>3</v>
      </c>
      <c r="E19" s="9">
        <f>IF(D30=0, "-", D19/D30)</f>
        <v>3.4364261168384879E-3</v>
      </c>
      <c r="F19" s="81">
        <v>0</v>
      </c>
      <c r="G19" s="34">
        <f>IF(F30=0, "-", F19/F30)</f>
        <v>0</v>
      </c>
      <c r="H19" s="65">
        <v>103</v>
      </c>
      <c r="I19" s="9">
        <f>IF(H30=0, "-", H19/H30)</f>
        <v>1.9965109517348322E-2</v>
      </c>
      <c r="J19" s="8">
        <f t="shared" si="0"/>
        <v>-1</v>
      </c>
      <c r="K19" s="9">
        <f t="shared" si="1"/>
        <v>-1</v>
      </c>
    </row>
    <row r="20" spans="1:11" x14ac:dyDescent="0.2">
      <c r="A20" s="7" t="s">
        <v>202</v>
      </c>
      <c r="B20" s="65">
        <v>6</v>
      </c>
      <c r="C20" s="34">
        <f>IF(B30=0, "-", B20/B30)</f>
        <v>7.0671378091872791E-3</v>
      </c>
      <c r="D20" s="65">
        <v>0</v>
      </c>
      <c r="E20" s="9">
        <f>IF(D30=0, "-", D20/D30)</f>
        <v>0</v>
      </c>
      <c r="F20" s="81">
        <v>78</v>
      </c>
      <c r="G20" s="34">
        <f>IF(F30=0, "-", F20/F30)</f>
        <v>1.6328239480845719E-2</v>
      </c>
      <c r="H20" s="65">
        <v>0</v>
      </c>
      <c r="I20" s="9">
        <f>IF(H30=0, "-", H20/H30)</f>
        <v>0</v>
      </c>
      <c r="J20" s="8" t="str">
        <f t="shared" si="0"/>
        <v>-</v>
      </c>
      <c r="K20" s="9" t="str">
        <f t="shared" si="1"/>
        <v>-</v>
      </c>
    </row>
    <row r="21" spans="1:11" x14ac:dyDescent="0.2">
      <c r="A21" s="7" t="s">
        <v>203</v>
      </c>
      <c r="B21" s="65">
        <v>77</v>
      </c>
      <c r="C21" s="34">
        <f>IF(B30=0, "-", B21/B30)</f>
        <v>9.0694935217903422E-2</v>
      </c>
      <c r="D21" s="65">
        <v>61</v>
      </c>
      <c r="E21" s="9">
        <f>IF(D30=0, "-", D21/D30)</f>
        <v>6.9873997709049257E-2</v>
      </c>
      <c r="F21" s="81">
        <v>477</v>
      </c>
      <c r="G21" s="34">
        <f>IF(F30=0, "-", F21/F30)</f>
        <v>9.985346451747959E-2</v>
      </c>
      <c r="H21" s="65">
        <v>449</v>
      </c>
      <c r="I21" s="9">
        <f>IF(H30=0, "-", H21/H30)</f>
        <v>8.7032370614460161E-2</v>
      </c>
      <c r="J21" s="8">
        <f t="shared" si="0"/>
        <v>0.26229508196721313</v>
      </c>
      <c r="K21" s="9">
        <f t="shared" si="1"/>
        <v>6.2360801781737196E-2</v>
      </c>
    </row>
    <row r="22" spans="1:11" x14ac:dyDescent="0.2">
      <c r="A22" s="7" t="s">
        <v>204</v>
      </c>
      <c r="B22" s="65">
        <v>104</v>
      </c>
      <c r="C22" s="34">
        <f>IF(B30=0, "-", B22/B30)</f>
        <v>0.12249705535924617</v>
      </c>
      <c r="D22" s="65">
        <v>166</v>
      </c>
      <c r="E22" s="9">
        <f>IF(D30=0, "-", D22/D30)</f>
        <v>0.19014891179839633</v>
      </c>
      <c r="F22" s="81">
        <v>560</v>
      </c>
      <c r="G22" s="34">
        <f>IF(F30=0, "-", F22/F30)</f>
        <v>0.11722838601632823</v>
      </c>
      <c r="H22" s="65">
        <v>664</v>
      </c>
      <c r="I22" s="9">
        <f>IF(H30=0, "-", H22/H30)</f>
        <v>0.12870711378174066</v>
      </c>
      <c r="J22" s="8">
        <f t="shared" si="0"/>
        <v>-0.37349397590361444</v>
      </c>
      <c r="K22" s="9">
        <f t="shared" si="1"/>
        <v>-0.15662650602409639</v>
      </c>
    </row>
    <row r="23" spans="1:11" x14ac:dyDescent="0.2">
      <c r="A23" s="7" t="s">
        <v>205</v>
      </c>
      <c r="B23" s="65">
        <v>302</v>
      </c>
      <c r="C23" s="34">
        <f>IF(B30=0, "-", B23/B30)</f>
        <v>0.35571260306242636</v>
      </c>
      <c r="D23" s="65">
        <v>226</v>
      </c>
      <c r="E23" s="9">
        <f>IF(D30=0, "-", D23/D30)</f>
        <v>0.25887743413516612</v>
      </c>
      <c r="F23" s="81">
        <v>2195</v>
      </c>
      <c r="G23" s="34">
        <f>IF(F30=0, "-", F23/F30)</f>
        <v>0.45949340590328658</v>
      </c>
      <c r="H23" s="65">
        <v>1667</v>
      </c>
      <c r="I23" s="9">
        <f>IF(H30=0, "-", H23/H30)</f>
        <v>0.32312463655747237</v>
      </c>
      <c r="J23" s="8">
        <f t="shared" si="0"/>
        <v>0.33628318584070799</v>
      </c>
      <c r="K23" s="9">
        <f t="shared" si="1"/>
        <v>0.3167366526694661</v>
      </c>
    </row>
    <row r="24" spans="1:11" x14ac:dyDescent="0.2">
      <c r="A24" s="7" t="s">
        <v>206</v>
      </c>
      <c r="B24" s="65">
        <v>0</v>
      </c>
      <c r="C24" s="34">
        <f>IF(B30=0, "-", B24/B30)</f>
        <v>0</v>
      </c>
      <c r="D24" s="65">
        <v>18</v>
      </c>
      <c r="E24" s="9">
        <f>IF(D30=0, "-", D24/D30)</f>
        <v>2.0618556701030927E-2</v>
      </c>
      <c r="F24" s="81">
        <v>2</v>
      </c>
      <c r="G24" s="34">
        <f>IF(F30=0, "-", F24/F30)</f>
        <v>4.1867280720117231E-4</v>
      </c>
      <c r="H24" s="65">
        <v>79</v>
      </c>
      <c r="I24" s="9">
        <f>IF(H30=0, "-", H24/H30)</f>
        <v>1.5313045163791433E-2</v>
      </c>
      <c r="J24" s="8">
        <f t="shared" si="0"/>
        <v>-1</v>
      </c>
      <c r="K24" s="9">
        <f t="shared" si="1"/>
        <v>-0.97468354430379744</v>
      </c>
    </row>
    <row r="25" spans="1:11" x14ac:dyDescent="0.2">
      <c r="A25" s="7" t="s">
        <v>207</v>
      </c>
      <c r="B25" s="65">
        <v>104</v>
      </c>
      <c r="C25" s="34">
        <f>IF(B30=0, "-", B25/B30)</f>
        <v>0.12249705535924617</v>
      </c>
      <c r="D25" s="65">
        <v>58</v>
      </c>
      <c r="E25" s="9">
        <f>IF(D30=0, "-", D25/D30)</f>
        <v>6.6437571592210767E-2</v>
      </c>
      <c r="F25" s="81">
        <v>276</v>
      </c>
      <c r="G25" s="34">
        <f>IF(F30=0, "-", F25/F30)</f>
        <v>5.7776847393761772E-2</v>
      </c>
      <c r="H25" s="65">
        <v>298</v>
      </c>
      <c r="I25" s="9">
        <f>IF(H30=0, "-", H25/H30)</f>
        <v>5.7763132389998063E-2</v>
      </c>
      <c r="J25" s="8">
        <f t="shared" si="0"/>
        <v>0.7931034482758621</v>
      </c>
      <c r="K25" s="9">
        <f t="shared" si="1"/>
        <v>-7.3825503355704702E-2</v>
      </c>
    </row>
    <row r="26" spans="1:11" x14ac:dyDescent="0.2">
      <c r="A26" s="7" t="s">
        <v>208</v>
      </c>
      <c r="B26" s="65">
        <v>143</v>
      </c>
      <c r="C26" s="34">
        <f>IF(B30=0, "-", B26/B30)</f>
        <v>0.16843345111896349</v>
      </c>
      <c r="D26" s="65">
        <v>143</v>
      </c>
      <c r="E26" s="9">
        <f>IF(D30=0, "-", D26/D30)</f>
        <v>0.16380297823596793</v>
      </c>
      <c r="F26" s="81">
        <v>630</v>
      </c>
      <c r="G26" s="34">
        <f>IF(F30=0, "-", F26/F30)</f>
        <v>0.13188193426836928</v>
      </c>
      <c r="H26" s="65">
        <v>665</v>
      </c>
      <c r="I26" s="9">
        <f>IF(H30=0, "-", H26/H30)</f>
        <v>0.12890094979647218</v>
      </c>
      <c r="J26" s="8">
        <f t="shared" si="0"/>
        <v>0</v>
      </c>
      <c r="K26" s="9">
        <f t="shared" si="1"/>
        <v>-5.2631578947368418E-2</v>
      </c>
    </row>
    <row r="27" spans="1:11" x14ac:dyDescent="0.2">
      <c r="A27" s="7" t="s">
        <v>209</v>
      </c>
      <c r="B27" s="65">
        <v>91</v>
      </c>
      <c r="C27" s="34">
        <f>IF(B30=0, "-", B27/B30)</f>
        <v>0.1071849234393404</v>
      </c>
      <c r="D27" s="65">
        <v>78</v>
      </c>
      <c r="E27" s="9">
        <f>IF(D30=0, "-", D27/D30)</f>
        <v>8.9347079037800689E-2</v>
      </c>
      <c r="F27" s="81">
        <v>376</v>
      </c>
      <c r="G27" s="34">
        <f>IF(F30=0, "-", F27/F30)</f>
        <v>7.8710487753820391E-2</v>
      </c>
      <c r="H27" s="65">
        <v>640</v>
      </c>
      <c r="I27" s="9">
        <f>IF(H30=0, "-", H27/H30)</f>
        <v>0.12405504942818375</v>
      </c>
      <c r="J27" s="8">
        <f t="shared" si="0"/>
        <v>0.16666666666666666</v>
      </c>
      <c r="K27" s="9">
        <f t="shared" si="1"/>
        <v>-0.41249999999999998</v>
      </c>
    </row>
    <row r="28" spans="1:11" x14ac:dyDescent="0.2">
      <c r="A28" s="7" t="s">
        <v>210</v>
      </c>
      <c r="B28" s="65">
        <v>16</v>
      </c>
      <c r="C28" s="34">
        <f>IF(B30=0, "-", B28/B30)</f>
        <v>1.884570082449941E-2</v>
      </c>
      <c r="D28" s="65">
        <v>104</v>
      </c>
      <c r="E28" s="9">
        <f>IF(D30=0, "-", D28/D30)</f>
        <v>0.11912943871706758</v>
      </c>
      <c r="F28" s="81">
        <v>175</v>
      </c>
      <c r="G28" s="34">
        <f>IF(F30=0, "-", F28/F30)</f>
        <v>3.6633870630102573E-2</v>
      </c>
      <c r="H28" s="65">
        <v>541</v>
      </c>
      <c r="I28" s="9">
        <f>IF(H30=0, "-", H28/H30)</f>
        <v>0.10486528396976158</v>
      </c>
      <c r="J28" s="8">
        <f t="shared" si="0"/>
        <v>-0.84615384615384615</v>
      </c>
      <c r="K28" s="9">
        <f t="shared" si="1"/>
        <v>-0.67652495378927913</v>
      </c>
    </row>
    <row r="29" spans="1:11" x14ac:dyDescent="0.2">
      <c r="A29" s="2"/>
      <c r="B29" s="68"/>
      <c r="C29" s="33"/>
      <c r="D29" s="68"/>
      <c r="E29" s="6"/>
      <c r="F29" s="82"/>
      <c r="G29" s="33"/>
      <c r="H29" s="68"/>
      <c r="I29" s="6"/>
      <c r="J29" s="5"/>
      <c r="K29" s="6"/>
    </row>
    <row r="30" spans="1:11" s="43" customFormat="1" x14ac:dyDescent="0.2">
      <c r="A30" s="162" t="s">
        <v>586</v>
      </c>
      <c r="B30" s="71">
        <f>SUM(B18:B29)</f>
        <v>849</v>
      </c>
      <c r="C30" s="40">
        <f>B30/21983</f>
        <v>3.8620752399581494E-2</v>
      </c>
      <c r="D30" s="71">
        <f>SUM(D18:D29)</f>
        <v>873</v>
      </c>
      <c r="E30" s="41">
        <f>D30/25321</f>
        <v>3.4477311322617589E-2</v>
      </c>
      <c r="F30" s="77">
        <f>SUM(F18:F29)</f>
        <v>4777</v>
      </c>
      <c r="G30" s="42">
        <f>F30/115003</f>
        <v>4.1538046833560861E-2</v>
      </c>
      <c r="H30" s="71">
        <f>SUM(H18:H29)</f>
        <v>5159</v>
      </c>
      <c r="I30" s="41">
        <f>H30/122849</f>
        <v>4.1994643831044613E-2</v>
      </c>
      <c r="J30" s="37">
        <f>IF(D30=0, "-", IF((B30-D30)/D30&lt;10, (B30-D30)/D30, "&gt;999%"))</f>
        <v>-2.7491408934707903E-2</v>
      </c>
      <c r="K30" s="38">
        <f>IF(H30=0, "-", IF((F30-H30)/H30&lt;10, (F30-H30)/H30, "&gt;999%"))</f>
        <v>-7.4045357627447184E-2</v>
      </c>
    </row>
    <row r="31" spans="1:11" x14ac:dyDescent="0.2">
      <c r="B31" s="83"/>
      <c r="D31" s="83"/>
      <c r="F31" s="83"/>
      <c r="H31" s="83"/>
    </row>
    <row r="32" spans="1:11" x14ac:dyDescent="0.2">
      <c r="A32" s="163" t="s">
        <v>137</v>
      </c>
      <c r="B32" s="61" t="s">
        <v>12</v>
      </c>
      <c r="C32" s="62" t="s">
        <v>13</v>
      </c>
      <c r="D32" s="61" t="s">
        <v>12</v>
      </c>
      <c r="E32" s="63" t="s">
        <v>13</v>
      </c>
      <c r="F32" s="62" t="s">
        <v>12</v>
      </c>
      <c r="G32" s="62" t="s">
        <v>13</v>
      </c>
      <c r="H32" s="61" t="s">
        <v>12</v>
      </c>
      <c r="I32" s="63" t="s">
        <v>13</v>
      </c>
      <c r="J32" s="61"/>
      <c r="K32" s="63"/>
    </row>
    <row r="33" spans="1:11" x14ac:dyDescent="0.2">
      <c r="A33" s="7" t="s">
        <v>211</v>
      </c>
      <c r="B33" s="65">
        <v>7</v>
      </c>
      <c r="C33" s="34">
        <f>IF(B37=0, "-", B33/B37)</f>
        <v>0.11290322580645161</v>
      </c>
      <c r="D33" s="65">
        <v>13</v>
      </c>
      <c r="E33" s="9">
        <f>IF(D37=0, "-", D33/D37)</f>
        <v>0.13131313131313133</v>
      </c>
      <c r="F33" s="81">
        <v>49</v>
      </c>
      <c r="G33" s="34">
        <f>IF(F37=0, "-", F33/F37)</f>
        <v>0.2</v>
      </c>
      <c r="H33" s="65">
        <v>66</v>
      </c>
      <c r="I33" s="9">
        <f>IF(H37=0, "-", H33/H37)</f>
        <v>0.20560747663551401</v>
      </c>
      <c r="J33" s="8">
        <f>IF(D33=0, "-", IF((B33-D33)/D33&lt;10, (B33-D33)/D33, "&gt;999%"))</f>
        <v>-0.46153846153846156</v>
      </c>
      <c r="K33" s="9">
        <f>IF(H33=0, "-", IF((F33-H33)/H33&lt;10, (F33-H33)/H33, "&gt;999%"))</f>
        <v>-0.25757575757575757</v>
      </c>
    </row>
    <row r="34" spans="1:11" x14ac:dyDescent="0.2">
      <c r="A34" s="7" t="s">
        <v>212</v>
      </c>
      <c r="B34" s="65">
        <v>3</v>
      </c>
      <c r="C34" s="34">
        <f>IF(B37=0, "-", B34/B37)</f>
        <v>4.8387096774193547E-2</v>
      </c>
      <c r="D34" s="65">
        <v>3</v>
      </c>
      <c r="E34" s="9">
        <f>IF(D37=0, "-", D34/D37)</f>
        <v>3.0303030303030304E-2</v>
      </c>
      <c r="F34" s="81">
        <v>7</v>
      </c>
      <c r="G34" s="34">
        <f>IF(F37=0, "-", F34/F37)</f>
        <v>2.8571428571428571E-2</v>
      </c>
      <c r="H34" s="65">
        <v>6</v>
      </c>
      <c r="I34" s="9">
        <f>IF(H37=0, "-", H34/H37)</f>
        <v>1.8691588785046728E-2</v>
      </c>
      <c r="J34" s="8">
        <f>IF(D34=0, "-", IF((B34-D34)/D34&lt;10, (B34-D34)/D34, "&gt;999%"))</f>
        <v>0</v>
      </c>
      <c r="K34" s="9">
        <f>IF(H34=0, "-", IF((F34-H34)/H34&lt;10, (F34-H34)/H34, "&gt;999%"))</f>
        <v>0.16666666666666666</v>
      </c>
    </row>
    <row r="35" spans="1:11" x14ac:dyDescent="0.2">
      <c r="A35" s="7" t="s">
        <v>213</v>
      </c>
      <c r="B35" s="65">
        <v>52</v>
      </c>
      <c r="C35" s="34">
        <f>IF(B37=0, "-", B35/B37)</f>
        <v>0.83870967741935487</v>
      </c>
      <c r="D35" s="65">
        <v>83</v>
      </c>
      <c r="E35" s="9">
        <f>IF(D37=0, "-", D35/D37)</f>
        <v>0.83838383838383834</v>
      </c>
      <c r="F35" s="81">
        <v>189</v>
      </c>
      <c r="G35" s="34">
        <f>IF(F37=0, "-", F35/F37)</f>
        <v>0.77142857142857146</v>
      </c>
      <c r="H35" s="65">
        <v>249</v>
      </c>
      <c r="I35" s="9">
        <f>IF(H37=0, "-", H35/H37)</f>
        <v>0.77570093457943923</v>
      </c>
      <c r="J35" s="8">
        <f>IF(D35=0, "-", IF((B35-D35)/D35&lt;10, (B35-D35)/D35, "&gt;999%"))</f>
        <v>-0.37349397590361444</v>
      </c>
      <c r="K35" s="9">
        <f>IF(H35=0, "-", IF((F35-H35)/H35&lt;10, (F35-H35)/H35, "&gt;999%"))</f>
        <v>-0.24096385542168675</v>
      </c>
    </row>
    <row r="36" spans="1:11" x14ac:dyDescent="0.2">
      <c r="A36" s="2"/>
      <c r="B36" s="68"/>
      <c r="C36" s="33"/>
      <c r="D36" s="68"/>
      <c r="E36" s="6"/>
      <c r="F36" s="82"/>
      <c r="G36" s="33"/>
      <c r="H36" s="68"/>
      <c r="I36" s="6"/>
      <c r="J36" s="5"/>
      <c r="K36" s="6"/>
    </row>
    <row r="37" spans="1:11" s="43" customFormat="1" x14ac:dyDescent="0.2">
      <c r="A37" s="162" t="s">
        <v>585</v>
      </c>
      <c r="B37" s="71">
        <f>SUM(B33:B36)</f>
        <v>62</v>
      </c>
      <c r="C37" s="40">
        <f>B37/21983</f>
        <v>2.8203611881908747E-3</v>
      </c>
      <c r="D37" s="71">
        <f>SUM(D33:D36)</f>
        <v>99</v>
      </c>
      <c r="E37" s="41">
        <f>D37/25321</f>
        <v>3.9097981912246749E-3</v>
      </c>
      <c r="F37" s="77">
        <f>SUM(F33:F36)</f>
        <v>245</v>
      </c>
      <c r="G37" s="42">
        <f>F37/115003</f>
        <v>2.1303792074989347E-3</v>
      </c>
      <c r="H37" s="71">
        <f>SUM(H33:H36)</f>
        <v>321</v>
      </c>
      <c r="I37" s="41">
        <f>H37/122849</f>
        <v>2.6129638824898861E-3</v>
      </c>
      <c r="J37" s="37">
        <f>IF(D37=0, "-", IF((B37-D37)/D37&lt;10, (B37-D37)/D37, "&gt;999%"))</f>
        <v>-0.37373737373737376</v>
      </c>
      <c r="K37" s="38">
        <f>IF(H37=0, "-", IF((F37-H37)/H37&lt;10, (F37-H37)/H37, "&gt;999%"))</f>
        <v>-0.2367601246105919</v>
      </c>
    </row>
    <row r="38" spans="1:11" x14ac:dyDescent="0.2">
      <c r="B38" s="83"/>
      <c r="D38" s="83"/>
      <c r="F38" s="83"/>
      <c r="H38" s="83"/>
    </row>
    <row r="39" spans="1:11" s="43" customFormat="1" x14ac:dyDescent="0.2">
      <c r="A39" s="162" t="s">
        <v>584</v>
      </c>
      <c r="B39" s="71">
        <v>911</v>
      </c>
      <c r="C39" s="40">
        <f>B39/21983</f>
        <v>4.1441113587772367E-2</v>
      </c>
      <c r="D39" s="71">
        <v>972</v>
      </c>
      <c r="E39" s="41">
        <f>D39/25321</f>
        <v>3.8387109513842263E-2</v>
      </c>
      <c r="F39" s="77">
        <v>5022</v>
      </c>
      <c r="G39" s="42">
        <f>F39/115003</f>
        <v>4.3668426041059798E-2</v>
      </c>
      <c r="H39" s="71">
        <v>5480</v>
      </c>
      <c r="I39" s="41">
        <f>H39/122849</f>
        <v>4.4607607713534503E-2</v>
      </c>
      <c r="J39" s="37">
        <f>IF(D39=0, "-", IF((B39-D39)/D39&lt;10, (B39-D39)/D39, "&gt;999%"))</f>
        <v>-6.2757201646090541E-2</v>
      </c>
      <c r="K39" s="38">
        <f>IF(H39=0, "-", IF((F39-H39)/H39&lt;10, (F39-H39)/H39, "&gt;999%"))</f>
        <v>-8.3576642335766421E-2</v>
      </c>
    </row>
    <row r="40" spans="1:11" x14ac:dyDescent="0.2">
      <c r="B40" s="83"/>
      <c r="D40" s="83"/>
      <c r="F40" s="83"/>
      <c r="H40" s="83"/>
    </row>
    <row r="41" spans="1:11" ht="15.75" x14ac:dyDescent="0.25">
      <c r="A41" s="164" t="s">
        <v>113</v>
      </c>
      <c r="B41" s="196" t="s">
        <v>1</v>
      </c>
      <c r="C41" s="200"/>
      <c r="D41" s="200"/>
      <c r="E41" s="197"/>
      <c r="F41" s="196" t="s">
        <v>14</v>
      </c>
      <c r="G41" s="200"/>
      <c r="H41" s="200"/>
      <c r="I41" s="197"/>
      <c r="J41" s="196" t="s">
        <v>15</v>
      </c>
      <c r="K41" s="197"/>
    </row>
    <row r="42" spans="1:11" x14ac:dyDescent="0.2">
      <c r="A42" s="22"/>
      <c r="B42" s="196">
        <f>VALUE(RIGHT($B$2, 4))</f>
        <v>2022</v>
      </c>
      <c r="C42" s="197"/>
      <c r="D42" s="196">
        <f>B42-1</f>
        <v>2021</v>
      </c>
      <c r="E42" s="204"/>
      <c r="F42" s="196">
        <f>B42</f>
        <v>2022</v>
      </c>
      <c r="G42" s="204"/>
      <c r="H42" s="196">
        <f>D42</f>
        <v>2021</v>
      </c>
      <c r="I42" s="204"/>
      <c r="J42" s="140" t="s">
        <v>4</v>
      </c>
      <c r="K42" s="141" t="s">
        <v>2</v>
      </c>
    </row>
    <row r="43" spans="1:11" x14ac:dyDescent="0.2">
      <c r="A43" s="163" t="s">
        <v>138</v>
      </c>
      <c r="B43" s="61" t="s">
        <v>12</v>
      </c>
      <c r="C43" s="62" t="s">
        <v>13</v>
      </c>
      <c r="D43" s="61" t="s">
        <v>12</v>
      </c>
      <c r="E43" s="63" t="s">
        <v>13</v>
      </c>
      <c r="F43" s="62" t="s">
        <v>12</v>
      </c>
      <c r="G43" s="62" t="s">
        <v>13</v>
      </c>
      <c r="H43" s="61" t="s">
        <v>12</v>
      </c>
      <c r="I43" s="63" t="s">
        <v>13</v>
      </c>
      <c r="J43" s="61"/>
      <c r="K43" s="63"/>
    </row>
    <row r="44" spans="1:11" x14ac:dyDescent="0.2">
      <c r="A44" s="7" t="s">
        <v>214</v>
      </c>
      <c r="B44" s="65">
        <v>0</v>
      </c>
      <c r="C44" s="34">
        <f>IF(B61=0, "-", B44/B61)</f>
        <v>0</v>
      </c>
      <c r="D44" s="65">
        <v>2</v>
      </c>
      <c r="E44" s="9">
        <f>IF(D61=0, "-", D44/D61)</f>
        <v>8.3647009619406104E-4</v>
      </c>
      <c r="F44" s="81">
        <v>0</v>
      </c>
      <c r="G44" s="34">
        <f>IF(F61=0, "-", F44/F61)</f>
        <v>0</v>
      </c>
      <c r="H44" s="65">
        <v>5</v>
      </c>
      <c r="I44" s="9">
        <f>IF(H61=0, "-", H44/H61)</f>
        <v>4.5240680419833513E-4</v>
      </c>
      <c r="J44" s="8">
        <f t="shared" ref="J44:J59" si="2">IF(D44=0, "-", IF((B44-D44)/D44&lt;10, (B44-D44)/D44, "&gt;999%"))</f>
        <v>-1</v>
      </c>
      <c r="K44" s="9">
        <f t="shared" ref="K44:K59" si="3">IF(H44=0, "-", IF((F44-H44)/H44&lt;10, (F44-H44)/H44, "&gt;999%"))</f>
        <v>-1</v>
      </c>
    </row>
    <row r="45" spans="1:11" x14ac:dyDescent="0.2">
      <c r="A45" s="7" t="s">
        <v>215</v>
      </c>
      <c r="B45" s="65">
        <v>0</v>
      </c>
      <c r="C45" s="34">
        <f>IF(B61=0, "-", B45/B61)</f>
        <v>0</v>
      </c>
      <c r="D45" s="65">
        <v>9</v>
      </c>
      <c r="E45" s="9">
        <f>IF(D61=0, "-", D45/D61)</f>
        <v>3.7641154328732747E-3</v>
      </c>
      <c r="F45" s="81">
        <v>15</v>
      </c>
      <c r="G45" s="34">
        <f>IF(F61=0, "-", F45/F61)</f>
        <v>1.7513134851138354E-3</v>
      </c>
      <c r="H45" s="65">
        <v>109</v>
      </c>
      <c r="I45" s="9">
        <f>IF(H61=0, "-", H45/H61)</f>
        <v>9.8624683315237053E-3</v>
      </c>
      <c r="J45" s="8">
        <f t="shared" si="2"/>
        <v>-1</v>
      </c>
      <c r="K45" s="9">
        <f t="shared" si="3"/>
        <v>-0.86238532110091748</v>
      </c>
    </row>
    <row r="46" spans="1:11" x14ac:dyDescent="0.2">
      <c r="A46" s="7" t="s">
        <v>216</v>
      </c>
      <c r="B46" s="65">
        <v>16</v>
      </c>
      <c r="C46" s="34">
        <f>IF(B61=0, "-", B46/B61)</f>
        <v>1.0759919300605245E-2</v>
      </c>
      <c r="D46" s="65">
        <v>19</v>
      </c>
      <c r="E46" s="9">
        <f>IF(D61=0, "-", D46/D61)</f>
        <v>7.9464659138435804E-3</v>
      </c>
      <c r="F46" s="81">
        <v>73</v>
      </c>
      <c r="G46" s="34">
        <f>IF(F61=0, "-", F46/F61)</f>
        <v>8.5230589608873315E-3</v>
      </c>
      <c r="H46" s="65">
        <v>362</v>
      </c>
      <c r="I46" s="9">
        <f>IF(H61=0, "-", H46/H61)</f>
        <v>3.2754252623959465E-2</v>
      </c>
      <c r="J46" s="8">
        <f t="shared" si="2"/>
        <v>-0.15789473684210525</v>
      </c>
      <c r="K46" s="9">
        <f t="shared" si="3"/>
        <v>-0.7983425414364641</v>
      </c>
    </row>
    <row r="47" spans="1:11" x14ac:dyDescent="0.2">
      <c r="A47" s="7" t="s">
        <v>217</v>
      </c>
      <c r="B47" s="65">
        <v>355</v>
      </c>
      <c r="C47" s="34">
        <f>IF(B61=0, "-", B47/B61)</f>
        <v>0.23873570948217887</v>
      </c>
      <c r="D47" s="65">
        <v>464</v>
      </c>
      <c r="E47" s="9">
        <f>IF(D61=0, "-", D47/D61)</f>
        <v>0.19406106231702216</v>
      </c>
      <c r="F47" s="81">
        <v>2592</v>
      </c>
      <c r="G47" s="34">
        <f>IF(F61=0, "-", F47/F61)</f>
        <v>0.30262697022767077</v>
      </c>
      <c r="H47" s="65">
        <v>2990</v>
      </c>
      <c r="I47" s="9">
        <f>IF(H61=0, "-", H47/H61)</f>
        <v>0.27053926891060442</v>
      </c>
      <c r="J47" s="8">
        <f t="shared" si="2"/>
        <v>-0.23491379310344829</v>
      </c>
      <c r="K47" s="9">
        <f t="shared" si="3"/>
        <v>-0.13311036789297659</v>
      </c>
    </row>
    <row r="48" spans="1:11" x14ac:dyDescent="0.2">
      <c r="A48" s="7" t="s">
        <v>218</v>
      </c>
      <c r="B48" s="65">
        <v>16</v>
      </c>
      <c r="C48" s="34">
        <f>IF(B61=0, "-", B48/B61)</f>
        <v>1.0759919300605245E-2</v>
      </c>
      <c r="D48" s="65">
        <v>6</v>
      </c>
      <c r="E48" s="9">
        <f>IF(D61=0, "-", D48/D61)</f>
        <v>2.509410288582183E-3</v>
      </c>
      <c r="F48" s="81">
        <v>145</v>
      </c>
      <c r="G48" s="34">
        <f>IF(F61=0, "-", F48/F61)</f>
        <v>1.6929363689433742E-2</v>
      </c>
      <c r="H48" s="65">
        <v>23</v>
      </c>
      <c r="I48" s="9">
        <f>IF(H61=0, "-", H48/H61)</f>
        <v>2.0810712993123417E-3</v>
      </c>
      <c r="J48" s="8">
        <f t="shared" si="2"/>
        <v>1.6666666666666667</v>
      </c>
      <c r="K48" s="9">
        <f t="shared" si="3"/>
        <v>5.3043478260869561</v>
      </c>
    </row>
    <row r="49" spans="1:11" x14ac:dyDescent="0.2">
      <c r="A49" s="7" t="s">
        <v>219</v>
      </c>
      <c r="B49" s="65">
        <v>330</v>
      </c>
      <c r="C49" s="34">
        <f>IF(B61=0, "-", B49/B61)</f>
        <v>0.2219233355749832</v>
      </c>
      <c r="D49" s="65">
        <v>675</v>
      </c>
      <c r="E49" s="9">
        <f>IF(D61=0, "-", D49/D61)</f>
        <v>0.2823086574654956</v>
      </c>
      <c r="F49" s="81">
        <v>1534</v>
      </c>
      <c r="G49" s="34">
        <f>IF(F61=0, "-", F49/F61)</f>
        <v>0.17910099241097491</v>
      </c>
      <c r="H49" s="65">
        <v>2081</v>
      </c>
      <c r="I49" s="9">
        <f>IF(H61=0, "-", H49/H61)</f>
        <v>0.18829171190734709</v>
      </c>
      <c r="J49" s="8">
        <f t="shared" si="2"/>
        <v>-0.51111111111111107</v>
      </c>
      <c r="K49" s="9">
        <f t="shared" si="3"/>
        <v>-0.26285439692455548</v>
      </c>
    </row>
    <row r="50" spans="1:11" x14ac:dyDescent="0.2">
      <c r="A50" s="7" t="s">
        <v>220</v>
      </c>
      <c r="B50" s="65">
        <v>92</v>
      </c>
      <c r="C50" s="34">
        <f>IF(B61=0, "-", B50/B61)</f>
        <v>6.1869535978480161E-2</v>
      </c>
      <c r="D50" s="65">
        <v>459</v>
      </c>
      <c r="E50" s="9">
        <f>IF(D61=0, "-", D50/D61)</f>
        <v>0.191969887076537</v>
      </c>
      <c r="F50" s="81">
        <v>913</v>
      </c>
      <c r="G50" s="34">
        <f>IF(F61=0, "-", F50/F61)</f>
        <v>0.10659661412726211</v>
      </c>
      <c r="H50" s="65">
        <v>1785</v>
      </c>
      <c r="I50" s="9">
        <f>IF(H61=0, "-", H50/H61)</f>
        <v>0.16150922909880563</v>
      </c>
      <c r="J50" s="8">
        <f t="shared" si="2"/>
        <v>-0.79956427015250542</v>
      </c>
      <c r="K50" s="9">
        <f t="shared" si="3"/>
        <v>-0.48851540616246497</v>
      </c>
    </row>
    <row r="51" spans="1:11" x14ac:dyDescent="0.2">
      <c r="A51" s="7" t="s">
        <v>221</v>
      </c>
      <c r="B51" s="65">
        <v>0</v>
      </c>
      <c r="C51" s="34">
        <f>IF(B61=0, "-", B51/B61)</f>
        <v>0</v>
      </c>
      <c r="D51" s="65">
        <v>0</v>
      </c>
      <c r="E51" s="9">
        <f>IF(D61=0, "-", D51/D61)</f>
        <v>0</v>
      </c>
      <c r="F51" s="81">
        <v>0</v>
      </c>
      <c r="G51" s="34">
        <f>IF(F61=0, "-", F51/F61)</f>
        <v>0</v>
      </c>
      <c r="H51" s="65">
        <v>2</v>
      </c>
      <c r="I51" s="9">
        <f>IF(H61=0, "-", H51/H61)</f>
        <v>1.8096272167933406E-4</v>
      </c>
      <c r="J51" s="8" t="str">
        <f t="shared" si="2"/>
        <v>-</v>
      </c>
      <c r="K51" s="9">
        <f t="shared" si="3"/>
        <v>-1</v>
      </c>
    </row>
    <row r="52" spans="1:11" x14ac:dyDescent="0.2">
      <c r="A52" s="7" t="s">
        <v>222</v>
      </c>
      <c r="B52" s="65">
        <v>1</v>
      </c>
      <c r="C52" s="34">
        <f>IF(B61=0, "-", B52/B61)</f>
        <v>6.7249495628782783E-4</v>
      </c>
      <c r="D52" s="65">
        <v>5</v>
      </c>
      <c r="E52" s="9">
        <f>IF(D61=0, "-", D52/D61)</f>
        <v>2.0911752404851529E-3</v>
      </c>
      <c r="F52" s="81">
        <v>14</v>
      </c>
      <c r="G52" s="34">
        <f>IF(F61=0, "-", F52/F61)</f>
        <v>1.6345592527729131E-3</v>
      </c>
      <c r="H52" s="65">
        <v>11</v>
      </c>
      <c r="I52" s="9">
        <f>IF(H61=0, "-", H52/H61)</f>
        <v>9.9529496923633732E-4</v>
      </c>
      <c r="J52" s="8">
        <f t="shared" si="2"/>
        <v>-0.8</v>
      </c>
      <c r="K52" s="9">
        <f t="shared" si="3"/>
        <v>0.27272727272727271</v>
      </c>
    </row>
    <row r="53" spans="1:11" x14ac:dyDescent="0.2">
      <c r="A53" s="7" t="s">
        <v>223</v>
      </c>
      <c r="B53" s="65">
        <v>4</v>
      </c>
      <c r="C53" s="34">
        <f>IF(B61=0, "-", B53/B61)</f>
        <v>2.6899798251513113E-3</v>
      </c>
      <c r="D53" s="65">
        <v>15</v>
      </c>
      <c r="E53" s="9">
        <f>IF(D61=0, "-", D53/D61)</f>
        <v>6.2735257214554582E-3</v>
      </c>
      <c r="F53" s="81">
        <v>30</v>
      </c>
      <c r="G53" s="34">
        <f>IF(F61=0, "-", F53/F61)</f>
        <v>3.5026269702276708E-3</v>
      </c>
      <c r="H53" s="65">
        <v>139</v>
      </c>
      <c r="I53" s="9">
        <f>IF(H61=0, "-", H53/H61)</f>
        <v>1.2576909156713717E-2</v>
      </c>
      <c r="J53" s="8">
        <f t="shared" si="2"/>
        <v>-0.73333333333333328</v>
      </c>
      <c r="K53" s="9">
        <f t="shared" si="3"/>
        <v>-0.78417266187050361</v>
      </c>
    </row>
    <row r="54" spans="1:11" x14ac:dyDescent="0.2">
      <c r="A54" s="7" t="s">
        <v>224</v>
      </c>
      <c r="B54" s="65">
        <v>57</v>
      </c>
      <c r="C54" s="34">
        <f>IF(B61=0, "-", B54/B61)</f>
        <v>3.833221250840619E-2</v>
      </c>
      <c r="D54" s="65">
        <v>85</v>
      </c>
      <c r="E54" s="9">
        <f>IF(D61=0, "-", D54/D61)</f>
        <v>3.5549979088247592E-2</v>
      </c>
      <c r="F54" s="81">
        <v>245</v>
      </c>
      <c r="G54" s="34">
        <f>IF(F61=0, "-", F54/F61)</f>
        <v>2.8604786923525978E-2</v>
      </c>
      <c r="H54" s="65">
        <v>322</v>
      </c>
      <c r="I54" s="9">
        <f>IF(H61=0, "-", H54/H61)</f>
        <v>2.9134998190372782E-2</v>
      </c>
      <c r="J54" s="8">
        <f t="shared" si="2"/>
        <v>-0.32941176470588235</v>
      </c>
      <c r="K54" s="9">
        <f t="shared" si="3"/>
        <v>-0.2391304347826087</v>
      </c>
    </row>
    <row r="55" spans="1:11" x14ac:dyDescent="0.2">
      <c r="A55" s="7" t="s">
        <v>225</v>
      </c>
      <c r="B55" s="65">
        <v>27</v>
      </c>
      <c r="C55" s="34">
        <f>IF(B61=0, "-", B55/B61)</f>
        <v>1.8157363819771351E-2</v>
      </c>
      <c r="D55" s="65">
        <v>37</v>
      </c>
      <c r="E55" s="9">
        <f>IF(D61=0, "-", D55/D61)</f>
        <v>1.547469677959013E-2</v>
      </c>
      <c r="F55" s="81">
        <v>74</v>
      </c>
      <c r="G55" s="34">
        <f>IF(F61=0, "-", F55/F61)</f>
        <v>8.6398131932282542E-3</v>
      </c>
      <c r="H55" s="65">
        <v>173</v>
      </c>
      <c r="I55" s="9">
        <f>IF(H61=0, "-", H55/H61)</f>
        <v>1.5653275425262396E-2</v>
      </c>
      <c r="J55" s="8">
        <f t="shared" si="2"/>
        <v>-0.27027027027027029</v>
      </c>
      <c r="K55" s="9">
        <f t="shared" si="3"/>
        <v>-0.5722543352601156</v>
      </c>
    </row>
    <row r="56" spans="1:11" x14ac:dyDescent="0.2">
      <c r="A56" s="7" t="s">
        <v>226</v>
      </c>
      <c r="B56" s="65">
        <v>528</v>
      </c>
      <c r="C56" s="34">
        <f>IF(B61=0, "-", B56/B61)</f>
        <v>0.35507733691997312</v>
      </c>
      <c r="D56" s="65">
        <v>550</v>
      </c>
      <c r="E56" s="9">
        <f>IF(D61=0, "-", D56/D61)</f>
        <v>0.23002927645336679</v>
      </c>
      <c r="F56" s="81">
        <v>2752</v>
      </c>
      <c r="G56" s="34">
        <f>IF(F61=0, "-", F56/F61)</f>
        <v>0.32130764740221834</v>
      </c>
      <c r="H56" s="65">
        <v>2893</v>
      </c>
      <c r="I56" s="9">
        <f>IF(H61=0, "-", H56/H61)</f>
        <v>0.26176257690915672</v>
      </c>
      <c r="J56" s="8">
        <f t="shared" si="2"/>
        <v>-0.04</v>
      </c>
      <c r="K56" s="9">
        <f t="shared" si="3"/>
        <v>-4.8738333909436569E-2</v>
      </c>
    </row>
    <row r="57" spans="1:11" x14ac:dyDescent="0.2">
      <c r="A57" s="7" t="s">
        <v>227</v>
      </c>
      <c r="B57" s="65">
        <v>1</v>
      </c>
      <c r="C57" s="34">
        <f>IF(B61=0, "-", B57/B61)</f>
        <v>6.7249495628782783E-4</v>
      </c>
      <c r="D57" s="65">
        <v>1</v>
      </c>
      <c r="E57" s="9">
        <f>IF(D61=0, "-", D57/D61)</f>
        <v>4.1823504809703052E-4</v>
      </c>
      <c r="F57" s="81">
        <v>3</v>
      </c>
      <c r="G57" s="34">
        <f>IF(F61=0, "-", F57/F61)</f>
        <v>3.5026269702276709E-4</v>
      </c>
      <c r="H57" s="65">
        <v>4</v>
      </c>
      <c r="I57" s="9">
        <f>IF(H61=0, "-", H57/H61)</f>
        <v>3.6192544335866811E-4</v>
      </c>
      <c r="J57" s="8">
        <f t="shared" si="2"/>
        <v>0</v>
      </c>
      <c r="K57" s="9">
        <f t="shared" si="3"/>
        <v>-0.25</v>
      </c>
    </row>
    <row r="58" spans="1:11" x14ac:dyDescent="0.2">
      <c r="A58" s="7" t="s">
        <v>228</v>
      </c>
      <c r="B58" s="65">
        <v>0</v>
      </c>
      <c r="C58" s="34">
        <f>IF(B61=0, "-", B58/B61)</f>
        <v>0</v>
      </c>
      <c r="D58" s="65">
        <v>11</v>
      </c>
      <c r="E58" s="9">
        <f>IF(D61=0, "-", D58/D61)</f>
        <v>4.6005855290673359E-3</v>
      </c>
      <c r="F58" s="81">
        <v>0</v>
      </c>
      <c r="G58" s="34">
        <f>IF(F61=0, "-", F58/F61)</f>
        <v>0</v>
      </c>
      <c r="H58" s="65">
        <v>44</v>
      </c>
      <c r="I58" s="9">
        <f>IF(H61=0, "-", H58/H61)</f>
        <v>3.9811798769453493E-3</v>
      </c>
      <c r="J58" s="8">
        <f t="shared" si="2"/>
        <v>-1</v>
      </c>
      <c r="K58" s="9">
        <f t="shared" si="3"/>
        <v>-1</v>
      </c>
    </row>
    <row r="59" spans="1:11" x14ac:dyDescent="0.2">
      <c r="A59" s="7" t="s">
        <v>229</v>
      </c>
      <c r="B59" s="65">
        <v>60</v>
      </c>
      <c r="C59" s="34">
        <f>IF(B61=0, "-", B59/B61)</f>
        <v>4.0349697377269671E-2</v>
      </c>
      <c r="D59" s="65">
        <v>53</v>
      </c>
      <c r="E59" s="9">
        <f>IF(D61=0, "-", D59/D61)</f>
        <v>2.2166457549142617E-2</v>
      </c>
      <c r="F59" s="81">
        <v>175</v>
      </c>
      <c r="G59" s="34">
        <f>IF(F61=0, "-", F59/F61)</f>
        <v>2.0431990659661413E-2</v>
      </c>
      <c r="H59" s="65">
        <v>109</v>
      </c>
      <c r="I59" s="9">
        <f>IF(H61=0, "-", H59/H61)</f>
        <v>9.8624683315237053E-3</v>
      </c>
      <c r="J59" s="8">
        <f t="shared" si="2"/>
        <v>0.13207547169811321</v>
      </c>
      <c r="K59" s="9">
        <f t="shared" si="3"/>
        <v>0.60550458715596334</v>
      </c>
    </row>
    <row r="60" spans="1:11" x14ac:dyDescent="0.2">
      <c r="A60" s="2"/>
      <c r="B60" s="68"/>
      <c r="C60" s="33"/>
      <c r="D60" s="68"/>
      <c r="E60" s="6"/>
      <c r="F60" s="82"/>
      <c r="G60" s="33"/>
      <c r="H60" s="68"/>
      <c r="I60" s="6"/>
      <c r="J60" s="5"/>
      <c r="K60" s="6"/>
    </row>
    <row r="61" spans="1:11" s="43" customFormat="1" x14ac:dyDescent="0.2">
      <c r="A61" s="162" t="s">
        <v>583</v>
      </c>
      <c r="B61" s="71">
        <f>SUM(B44:B60)</f>
        <v>1487</v>
      </c>
      <c r="C61" s="40">
        <f>B61/21983</f>
        <v>6.7643178819997277E-2</v>
      </c>
      <c r="D61" s="71">
        <f>SUM(D44:D60)</f>
        <v>2391</v>
      </c>
      <c r="E61" s="41">
        <f>D61/25321</f>
        <v>9.4427550254729278E-2</v>
      </c>
      <c r="F61" s="77">
        <f>SUM(F44:F60)</f>
        <v>8565</v>
      </c>
      <c r="G61" s="42">
        <f>F61/115003</f>
        <v>7.4476318009095419E-2</v>
      </c>
      <c r="H61" s="71">
        <f>SUM(H44:H60)</f>
        <v>11052</v>
      </c>
      <c r="I61" s="41">
        <f>H61/122849</f>
        <v>8.9964102271894761E-2</v>
      </c>
      <c r="J61" s="37">
        <f>IF(D61=0, "-", IF((B61-D61)/D61&lt;10, (B61-D61)/D61, "&gt;999%"))</f>
        <v>-0.37808448347971563</v>
      </c>
      <c r="K61" s="38">
        <f>IF(H61=0, "-", IF((F61-H61)/H61&lt;10, (F61-H61)/H61, "&gt;999%"))</f>
        <v>-0.22502714440825189</v>
      </c>
    </row>
    <row r="62" spans="1:11" x14ac:dyDescent="0.2">
      <c r="B62" s="83"/>
      <c r="D62" s="83"/>
      <c r="F62" s="83"/>
      <c r="H62" s="83"/>
    </row>
    <row r="63" spans="1:11" x14ac:dyDescent="0.2">
      <c r="A63" s="163" t="s">
        <v>139</v>
      </c>
      <c r="B63" s="61" t="s">
        <v>12</v>
      </c>
      <c r="C63" s="62" t="s">
        <v>13</v>
      </c>
      <c r="D63" s="61" t="s">
        <v>12</v>
      </c>
      <c r="E63" s="63" t="s">
        <v>13</v>
      </c>
      <c r="F63" s="62" t="s">
        <v>12</v>
      </c>
      <c r="G63" s="62" t="s">
        <v>13</v>
      </c>
      <c r="H63" s="61" t="s">
        <v>12</v>
      </c>
      <c r="I63" s="63" t="s">
        <v>13</v>
      </c>
      <c r="J63" s="61"/>
      <c r="K63" s="63"/>
    </row>
    <row r="64" spans="1:11" x14ac:dyDescent="0.2">
      <c r="A64" s="7" t="s">
        <v>230</v>
      </c>
      <c r="B64" s="65">
        <v>46</v>
      </c>
      <c r="C64" s="34">
        <f>IF(B74=0, "-", B64/B74)</f>
        <v>0.28048780487804881</v>
      </c>
      <c r="D64" s="65">
        <v>1</v>
      </c>
      <c r="E64" s="9">
        <f>IF(D74=0, "-", D64/D74)</f>
        <v>5.263157894736842E-3</v>
      </c>
      <c r="F64" s="81">
        <v>121</v>
      </c>
      <c r="G64" s="34">
        <f>IF(F74=0, "-", F64/F74)</f>
        <v>0.19025157232704404</v>
      </c>
      <c r="H64" s="65">
        <v>54</v>
      </c>
      <c r="I64" s="9">
        <f>IF(H74=0, "-", H64/H74)</f>
        <v>5.5441478439425054E-2</v>
      </c>
      <c r="J64" s="8" t="str">
        <f t="shared" ref="J64:J72" si="4">IF(D64=0, "-", IF((B64-D64)/D64&lt;10, (B64-D64)/D64, "&gt;999%"))</f>
        <v>&gt;999%</v>
      </c>
      <c r="K64" s="9">
        <f t="shared" ref="K64:K72" si="5">IF(H64=0, "-", IF((F64-H64)/H64&lt;10, (F64-H64)/H64, "&gt;999%"))</f>
        <v>1.2407407407407407</v>
      </c>
    </row>
    <row r="65" spans="1:11" x14ac:dyDescent="0.2">
      <c r="A65" s="7" t="s">
        <v>231</v>
      </c>
      <c r="B65" s="65">
        <v>14</v>
      </c>
      <c r="C65" s="34">
        <f>IF(B74=0, "-", B65/B74)</f>
        <v>8.5365853658536592E-2</v>
      </c>
      <c r="D65" s="65">
        <v>42</v>
      </c>
      <c r="E65" s="9">
        <f>IF(D74=0, "-", D65/D74)</f>
        <v>0.22105263157894736</v>
      </c>
      <c r="F65" s="81">
        <v>97</v>
      </c>
      <c r="G65" s="34">
        <f>IF(F74=0, "-", F65/F74)</f>
        <v>0.15251572327044025</v>
      </c>
      <c r="H65" s="65">
        <v>283</v>
      </c>
      <c r="I65" s="9">
        <f>IF(H74=0, "-", H65/H74)</f>
        <v>0.29055441478439425</v>
      </c>
      <c r="J65" s="8">
        <f t="shared" si="4"/>
        <v>-0.66666666666666663</v>
      </c>
      <c r="K65" s="9">
        <f t="shared" si="5"/>
        <v>-0.65724381625441697</v>
      </c>
    </row>
    <row r="66" spans="1:11" x14ac:dyDescent="0.2">
      <c r="A66" s="7" t="s">
        <v>232</v>
      </c>
      <c r="B66" s="65">
        <v>29</v>
      </c>
      <c r="C66" s="34">
        <f>IF(B74=0, "-", B66/B74)</f>
        <v>0.17682926829268292</v>
      </c>
      <c r="D66" s="65">
        <v>49</v>
      </c>
      <c r="E66" s="9">
        <f>IF(D74=0, "-", D66/D74)</f>
        <v>0.25789473684210529</v>
      </c>
      <c r="F66" s="81">
        <v>78</v>
      </c>
      <c r="G66" s="34">
        <f>IF(F74=0, "-", F66/F74)</f>
        <v>0.12264150943396226</v>
      </c>
      <c r="H66" s="65">
        <v>234</v>
      </c>
      <c r="I66" s="9">
        <f>IF(H74=0, "-", H66/H74)</f>
        <v>0.2402464065708419</v>
      </c>
      <c r="J66" s="8">
        <f t="shared" si="4"/>
        <v>-0.40816326530612246</v>
      </c>
      <c r="K66" s="9">
        <f t="shared" si="5"/>
        <v>-0.66666666666666663</v>
      </c>
    </row>
    <row r="67" spans="1:11" x14ac:dyDescent="0.2">
      <c r="A67" s="7" t="s">
        <v>233</v>
      </c>
      <c r="B67" s="65">
        <v>0</v>
      </c>
      <c r="C67" s="34">
        <f>IF(B74=0, "-", B67/B74)</f>
        <v>0</v>
      </c>
      <c r="D67" s="65">
        <v>1</v>
      </c>
      <c r="E67" s="9">
        <f>IF(D74=0, "-", D67/D74)</f>
        <v>5.263157894736842E-3</v>
      </c>
      <c r="F67" s="81">
        <v>0</v>
      </c>
      <c r="G67" s="34">
        <f>IF(F74=0, "-", F67/F74)</f>
        <v>0</v>
      </c>
      <c r="H67" s="65">
        <v>3</v>
      </c>
      <c r="I67" s="9">
        <f>IF(H74=0, "-", H67/H74)</f>
        <v>3.0800821355236141E-3</v>
      </c>
      <c r="J67" s="8">
        <f t="shared" si="4"/>
        <v>-1</v>
      </c>
      <c r="K67" s="9">
        <f t="shared" si="5"/>
        <v>-1</v>
      </c>
    </row>
    <row r="68" spans="1:11" x14ac:dyDescent="0.2">
      <c r="A68" s="7" t="s">
        <v>234</v>
      </c>
      <c r="B68" s="65">
        <v>0</v>
      </c>
      <c r="C68" s="34">
        <f>IF(B74=0, "-", B68/B74)</f>
        <v>0</v>
      </c>
      <c r="D68" s="65">
        <v>2</v>
      </c>
      <c r="E68" s="9">
        <f>IF(D74=0, "-", D68/D74)</f>
        <v>1.0526315789473684E-2</v>
      </c>
      <c r="F68" s="81">
        <v>0</v>
      </c>
      <c r="G68" s="34">
        <f>IF(F74=0, "-", F68/F74)</f>
        <v>0</v>
      </c>
      <c r="H68" s="65">
        <v>4</v>
      </c>
      <c r="I68" s="9">
        <f>IF(H74=0, "-", H68/H74)</f>
        <v>4.1067761806981521E-3</v>
      </c>
      <c r="J68" s="8">
        <f t="shared" si="4"/>
        <v>-1</v>
      </c>
      <c r="K68" s="9">
        <f t="shared" si="5"/>
        <v>-1</v>
      </c>
    </row>
    <row r="69" spans="1:11" x14ac:dyDescent="0.2">
      <c r="A69" s="7" t="s">
        <v>235</v>
      </c>
      <c r="B69" s="65">
        <v>59</v>
      </c>
      <c r="C69" s="34">
        <f>IF(B74=0, "-", B69/B74)</f>
        <v>0.3597560975609756</v>
      </c>
      <c r="D69" s="65">
        <v>69</v>
      </c>
      <c r="E69" s="9">
        <f>IF(D74=0, "-", D69/D74)</f>
        <v>0.36315789473684212</v>
      </c>
      <c r="F69" s="81">
        <v>247</v>
      </c>
      <c r="G69" s="34">
        <f>IF(F74=0, "-", F69/F74)</f>
        <v>0.38836477987421386</v>
      </c>
      <c r="H69" s="65">
        <v>272</v>
      </c>
      <c r="I69" s="9">
        <f>IF(H74=0, "-", H69/H74)</f>
        <v>0.27926078028747431</v>
      </c>
      <c r="J69" s="8">
        <f t="shared" si="4"/>
        <v>-0.14492753623188406</v>
      </c>
      <c r="K69" s="9">
        <f t="shared" si="5"/>
        <v>-9.1911764705882359E-2</v>
      </c>
    </row>
    <row r="70" spans="1:11" x14ac:dyDescent="0.2">
      <c r="A70" s="7" t="s">
        <v>236</v>
      </c>
      <c r="B70" s="65">
        <v>6</v>
      </c>
      <c r="C70" s="34">
        <f>IF(B74=0, "-", B70/B74)</f>
        <v>3.6585365853658534E-2</v>
      </c>
      <c r="D70" s="65">
        <v>7</v>
      </c>
      <c r="E70" s="9">
        <f>IF(D74=0, "-", D70/D74)</f>
        <v>3.6842105263157891E-2</v>
      </c>
      <c r="F70" s="81">
        <v>17</v>
      </c>
      <c r="G70" s="34">
        <f>IF(F74=0, "-", F70/F74)</f>
        <v>2.6729559748427674E-2</v>
      </c>
      <c r="H70" s="65">
        <v>30</v>
      </c>
      <c r="I70" s="9">
        <f>IF(H74=0, "-", H70/H74)</f>
        <v>3.0800821355236138E-2</v>
      </c>
      <c r="J70" s="8">
        <f t="shared" si="4"/>
        <v>-0.14285714285714285</v>
      </c>
      <c r="K70" s="9">
        <f t="shared" si="5"/>
        <v>-0.43333333333333335</v>
      </c>
    </row>
    <row r="71" spans="1:11" x14ac:dyDescent="0.2">
      <c r="A71" s="7" t="s">
        <v>237</v>
      </c>
      <c r="B71" s="65">
        <v>7</v>
      </c>
      <c r="C71" s="34">
        <f>IF(B74=0, "-", B71/B74)</f>
        <v>4.2682926829268296E-2</v>
      </c>
      <c r="D71" s="65">
        <v>16</v>
      </c>
      <c r="E71" s="9">
        <f>IF(D74=0, "-", D71/D74)</f>
        <v>8.4210526315789472E-2</v>
      </c>
      <c r="F71" s="81">
        <v>37</v>
      </c>
      <c r="G71" s="34">
        <f>IF(F74=0, "-", F71/F74)</f>
        <v>5.8176100628930819E-2</v>
      </c>
      <c r="H71" s="65">
        <v>70</v>
      </c>
      <c r="I71" s="9">
        <f>IF(H74=0, "-", H71/H74)</f>
        <v>7.1868583162217656E-2</v>
      </c>
      <c r="J71" s="8">
        <f t="shared" si="4"/>
        <v>-0.5625</v>
      </c>
      <c r="K71" s="9">
        <f t="shared" si="5"/>
        <v>-0.47142857142857142</v>
      </c>
    </row>
    <row r="72" spans="1:11" x14ac:dyDescent="0.2">
      <c r="A72" s="7" t="s">
        <v>238</v>
      </c>
      <c r="B72" s="65">
        <v>3</v>
      </c>
      <c r="C72" s="34">
        <f>IF(B74=0, "-", B72/B74)</f>
        <v>1.8292682926829267E-2</v>
      </c>
      <c r="D72" s="65">
        <v>3</v>
      </c>
      <c r="E72" s="9">
        <f>IF(D74=0, "-", D72/D74)</f>
        <v>1.5789473684210527E-2</v>
      </c>
      <c r="F72" s="81">
        <v>39</v>
      </c>
      <c r="G72" s="34">
        <f>IF(F74=0, "-", F72/F74)</f>
        <v>6.1320754716981132E-2</v>
      </c>
      <c r="H72" s="65">
        <v>24</v>
      </c>
      <c r="I72" s="9">
        <f>IF(H74=0, "-", H72/H74)</f>
        <v>2.4640657084188913E-2</v>
      </c>
      <c r="J72" s="8">
        <f t="shared" si="4"/>
        <v>0</v>
      </c>
      <c r="K72" s="9">
        <f t="shared" si="5"/>
        <v>0.625</v>
      </c>
    </row>
    <row r="73" spans="1:11" x14ac:dyDescent="0.2">
      <c r="A73" s="2"/>
      <c r="B73" s="68"/>
      <c r="C73" s="33"/>
      <c r="D73" s="68"/>
      <c r="E73" s="6"/>
      <c r="F73" s="82"/>
      <c r="G73" s="33"/>
      <c r="H73" s="68"/>
      <c r="I73" s="6"/>
      <c r="J73" s="5"/>
      <c r="K73" s="6"/>
    </row>
    <row r="74" spans="1:11" s="43" customFormat="1" x14ac:dyDescent="0.2">
      <c r="A74" s="162" t="s">
        <v>582</v>
      </c>
      <c r="B74" s="71">
        <f>SUM(B64:B73)</f>
        <v>164</v>
      </c>
      <c r="C74" s="40">
        <f>B74/21983</f>
        <v>7.4603102397307009E-3</v>
      </c>
      <c r="D74" s="71">
        <f>SUM(D64:D73)</f>
        <v>190</v>
      </c>
      <c r="E74" s="41">
        <f>D74/25321</f>
        <v>7.503653094269579E-3</v>
      </c>
      <c r="F74" s="77">
        <f>SUM(F64:F73)</f>
        <v>636</v>
      </c>
      <c r="G74" s="42">
        <f>F74/115003</f>
        <v>5.5302905141605E-3</v>
      </c>
      <c r="H74" s="71">
        <f>SUM(H64:H73)</f>
        <v>974</v>
      </c>
      <c r="I74" s="41">
        <f>H74/122849</f>
        <v>7.9284324658727388E-3</v>
      </c>
      <c r="J74" s="37">
        <f>IF(D74=0, "-", IF((B74-D74)/D74&lt;10, (B74-D74)/D74, "&gt;999%"))</f>
        <v>-0.1368421052631579</v>
      </c>
      <c r="K74" s="38">
        <f>IF(H74=0, "-", IF((F74-H74)/H74&lt;10, (F74-H74)/H74, "&gt;999%"))</f>
        <v>-0.34702258726899382</v>
      </c>
    </row>
    <row r="75" spans="1:11" x14ac:dyDescent="0.2">
      <c r="B75" s="83"/>
      <c r="D75" s="83"/>
      <c r="F75" s="83"/>
      <c r="H75" s="83"/>
    </row>
    <row r="76" spans="1:11" s="43" customFormat="1" x14ac:dyDescent="0.2">
      <c r="A76" s="162" t="s">
        <v>581</v>
      </c>
      <c r="B76" s="71">
        <v>1651</v>
      </c>
      <c r="C76" s="40">
        <f>B76/21983</f>
        <v>7.5103489059727968E-2</v>
      </c>
      <c r="D76" s="71">
        <v>2581</v>
      </c>
      <c r="E76" s="41">
        <f>D76/25321</f>
        <v>0.10193120334899886</v>
      </c>
      <c r="F76" s="77">
        <v>9201</v>
      </c>
      <c r="G76" s="42">
        <f>F76/115003</f>
        <v>8.0006608523255918E-2</v>
      </c>
      <c r="H76" s="71">
        <v>12026</v>
      </c>
      <c r="I76" s="41">
        <f>H76/122849</f>
        <v>9.7892534737767503E-2</v>
      </c>
      <c r="J76" s="37">
        <f>IF(D76=0, "-", IF((B76-D76)/D76&lt;10, (B76-D76)/D76, "&gt;999%"))</f>
        <v>-0.36032545524990311</v>
      </c>
      <c r="K76" s="38">
        <f>IF(H76=0, "-", IF((F76-H76)/H76&lt;10, (F76-H76)/H76, "&gt;999%"))</f>
        <v>-0.23490769998336936</v>
      </c>
    </row>
    <row r="77" spans="1:11" x14ac:dyDescent="0.2">
      <c r="B77" s="83"/>
      <c r="D77" s="83"/>
      <c r="F77" s="83"/>
      <c r="H77" s="83"/>
    </row>
    <row r="78" spans="1:11" ht="15.75" x14ac:dyDescent="0.25">
      <c r="A78" s="164" t="s">
        <v>114</v>
      </c>
      <c r="B78" s="196" t="s">
        <v>1</v>
      </c>
      <c r="C78" s="200"/>
      <c r="D78" s="200"/>
      <c r="E78" s="197"/>
      <c r="F78" s="196" t="s">
        <v>14</v>
      </c>
      <c r="G78" s="200"/>
      <c r="H78" s="200"/>
      <c r="I78" s="197"/>
      <c r="J78" s="196" t="s">
        <v>15</v>
      </c>
      <c r="K78" s="197"/>
    </row>
    <row r="79" spans="1:11" x14ac:dyDescent="0.2">
      <c r="A79" s="22"/>
      <c r="B79" s="196">
        <f>VALUE(RIGHT($B$2, 4))</f>
        <v>2022</v>
      </c>
      <c r="C79" s="197"/>
      <c r="D79" s="196">
        <f>B79-1</f>
        <v>2021</v>
      </c>
      <c r="E79" s="204"/>
      <c r="F79" s="196">
        <f>B79</f>
        <v>2022</v>
      </c>
      <c r="G79" s="204"/>
      <c r="H79" s="196">
        <f>D79</f>
        <v>2021</v>
      </c>
      <c r="I79" s="204"/>
      <c r="J79" s="140" t="s">
        <v>4</v>
      </c>
      <c r="K79" s="141" t="s">
        <v>2</v>
      </c>
    </row>
    <row r="80" spans="1:11" x14ac:dyDescent="0.2">
      <c r="A80" s="163" t="s">
        <v>140</v>
      </c>
      <c r="B80" s="61" t="s">
        <v>12</v>
      </c>
      <c r="C80" s="62" t="s">
        <v>13</v>
      </c>
      <c r="D80" s="61" t="s">
        <v>12</v>
      </c>
      <c r="E80" s="63" t="s">
        <v>13</v>
      </c>
      <c r="F80" s="62" t="s">
        <v>12</v>
      </c>
      <c r="G80" s="62" t="s">
        <v>13</v>
      </c>
      <c r="H80" s="61" t="s">
        <v>12</v>
      </c>
      <c r="I80" s="63" t="s">
        <v>13</v>
      </c>
      <c r="J80" s="61"/>
      <c r="K80" s="63"/>
    </row>
    <row r="81" spans="1:11" x14ac:dyDescent="0.2">
      <c r="A81" s="7" t="s">
        <v>239</v>
      </c>
      <c r="B81" s="65">
        <v>1</v>
      </c>
      <c r="C81" s="34">
        <f>IF(B91=0, "-", B81/B91)</f>
        <v>8.6206896551724137E-3</v>
      </c>
      <c r="D81" s="65">
        <v>0</v>
      </c>
      <c r="E81" s="9">
        <f>IF(D91=0, "-", D81/D91)</f>
        <v>0</v>
      </c>
      <c r="F81" s="81">
        <v>11</v>
      </c>
      <c r="G81" s="34">
        <f>IF(F91=0, "-", F81/F91)</f>
        <v>8.737092930897538E-3</v>
      </c>
      <c r="H81" s="65">
        <v>6</v>
      </c>
      <c r="I81" s="9">
        <f>IF(H91=0, "-", H81/H91)</f>
        <v>3.8585209003215433E-3</v>
      </c>
      <c r="J81" s="8" t="str">
        <f t="shared" ref="J81:J89" si="6">IF(D81=0, "-", IF((B81-D81)/D81&lt;10, (B81-D81)/D81, "&gt;999%"))</f>
        <v>-</v>
      </c>
      <c r="K81" s="9">
        <f t="shared" ref="K81:K89" si="7">IF(H81=0, "-", IF((F81-H81)/H81&lt;10, (F81-H81)/H81, "&gt;999%"))</f>
        <v>0.83333333333333337</v>
      </c>
    </row>
    <row r="82" spans="1:11" x14ac:dyDescent="0.2">
      <c r="A82" s="7" t="s">
        <v>240</v>
      </c>
      <c r="B82" s="65">
        <v>6</v>
      </c>
      <c r="C82" s="34">
        <f>IF(B91=0, "-", B82/B91)</f>
        <v>5.1724137931034482E-2</v>
      </c>
      <c r="D82" s="65">
        <v>47</v>
      </c>
      <c r="E82" s="9">
        <f>IF(D91=0, "-", D82/D91)</f>
        <v>0.14551083591331268</v>
      </c>
      <c r="F82" s="81">
        <v>82</v>
      </c>
      <c r="G82" s="34">
        <f>IF(F91=0, "-", F82/F91)</f>
        <v>6.5131056393963466E-2</v>
      </c>
      <c r="H82" s="65">
        <v>47</v>
      </c>
      <c r="I82" s="9">
        <f>IF(H91=0, "-", H82/H91)</f>
        <v>3.0225080385852091E-2</v>
      </c>
      <c r="J82" s="8">
        <f t="shared" si="6"/>
        <v>-0.87234042553191493</v>
      </c>
      <c r="K82" s="9">
        <f t="shared" si="7"/>
        <v>0.74468085106382975</v>
      </c>
    </row>
    <row r="83" spans="1:11" x14ac:dyDescent="0.2">
      <c r="A83" s="7" t="s">
        <v>241</v>
      </c>
      <c r="B83" s="65">
        <v>5</v>
      </c>
      <c r="C83" s="34">
        <f>IF(B91=0, "-", B83/B91)</f>
        <v>4.3103448275862072E-2</v>
      </c>
      <c r="D83" s="65">
        <v>35</v>
      </c>
      <c r="E83" s="9">
        <f>IF(D91=0, "-", D83/D91)</f>
        <v>0.10835913312693499</v>
      </c>
      <c r="F83" s="81">
        <v>102</v>
      </c>
      <c r="G83" s="34">
        <f>IF(F91=0, "-", F83/F91)</f>
        <v>8.1016679904686265E-2</v>
      </c>
      <c r="H83" s="65">
        <v>175</v>
      </c>
      <c r="I83" s="9">
        <f>IF(H91=0, "-", H83/H91)</f>
        <v>0.11254019292604502</v>
      </c>
      <c r="J83" s="8">
        <f t="shared" si="6"/>
        <v>-0.8571428571428571</v>
      </c>
      <c r="K83" s="9">
        <f t="shared" si="7"/>
        <v>-0.41714285714285715</v>
      </c>
    </row>
    <row r="84" spans="1:11" x14ac:dyDescent="0.2">
      <c r="A84" s="7" t="s">
        <v>242</v>
      </c>
      <c r="B84" s="65">
        <v>1</v>
      </c>
      <c r="C84" s="34">
        <f>IF(B91=0, "-", B84/B91)</f>
        <v>8.6206896551724137E-3</v>
      </c>
      <c r="D84" s="65">
        <v>0</v>
      </c>
      <c r="E84" s="9">
        <f>IF(D91=0, "-", D84/D91)</f>
        <v>0</v>
      </c>
      <c r="F84" s="81">
        <v>5</v>
      </c>
      <c r="G84" s="34">
        <f>IF(F91=0, "-", F84/F91)</f>
        <v>3.9714058776806989E-3</v>
      </c>
      <c r="H84" s="65">
        <v>3</v>
      </c>
      <c r="I84" s="9">
        <f>IF(H91=0, "-", H84/H91)</f>
        <v>1.9292604501607716E-3</v>
      </c>
      <c r="J84" s="8" t="str">
        <f t="shared" si="6"/>
        <v>-</v>
      </c>
      <c r="K84" s="9">
        <f t="shared" si="7"/>
        <v>0.66666666666666663</v>
      </c>
    </row>
    <row r="85" spans="1:11" x14ac:dyDescent="0.2">
      <c r="A85" s="7" t="s">
        <v>243</v>
      </c>
      <c r="B85" s="65">
        <v>8</v>
      </c>
      <c r="C85" s="34">
        <f>IF(B91=0, "-", B85/B91)</f>
        <v>6.8965517241379309E-2</v>
      </c>
      <c r="D85" s="65">
        <v>16</v>
      </c>
      <c r="E85" s="9">
        <f>IF(D91=0, "-", D85/D91)</f>
        <v>4.9535603715170282E-2</v>
      </c>
      <c r="F85" s="81">
        <v>110</v>
      </c>
      <c r="G85" s="34">
        <f>IF(F91=0, "-", F85/F91)</f>
        <v>8.7370929308975373E-2</v>
      </c>
      <c r="H85" s="65">
        <v>92</v>
      </c>
      <c r="I85" s="9">
        <f>IF(H91=0, "-", H85/H91)</f>
        <v>5.9163987138263666E-2</v>
      </c>
      <c r="J85" s="8">
        <f t="shared" si="6"/>
        <v>-0.5</v>
      </c>
      <c r="K85" s="9">
        <f t="shared" si="7"/>
        <v>0.19565217391304349</v>
      </c>
    </row>
    <row r="86" spans="1:11" x14ac:dyDescent="0.2">
      <c r="A86" s="7" t="s">
        <v>244</v>
      </c>
      <c r="B86" s="65">
        <v>0</v>
      </c>
      <c r="C86" s="34">
        <f>IF(B91=0, "-", B86/B91)</f>
        <v>0</v>
      </c>
      <c r="D86" s="65">
        <v>0</v>
      </c>
      <c r="E86" s="9">
        <f>IF(D91=0, "-", D86/D91)</f>
        <v>0</v>
      </c>
      <c r="F86" s="81">
        <v>0</v>
      </c>
      <c r="G86" s="34">
        <f>IF(F91=0, "-", F86/F91)</f>
        <v>0</v>
      </c>
      <c r="H86" s="65">
        <v>5</v>
      </c>
      <c r="I86" s="9">
        <f>IF(H91=0, "-", H86/H91)</f>
        <v>3.2154340836012861E-3</v>
      </c>
      <c r="J86" s="8" t="str">
        <f t="shared" si="6"/>
        <v>-</v>
      </c>
      <c r="K86" s="9">
        <f t="shared" si="7"/>
        <v>-1</v>
      </c>
    </row>
    <row r="87" spans="1:11" x14ac:dyDescent="0.2">
      <c r="A87" s="7" t="s">
        <v>245</v>
      </c>
      <c r="B87" s="65">
        <v>0</v>
      </c>
      <c r="C87" s="34">
        <f>IF(B91=0, "-", B87/B91)</f>
        <v>0</v>
      </c>
      <c r="D87" s="65">
        <v>1</v>
      </c>
      <c r="E87" s="9">
        <f>IF(D91=0, "-", D87/D91)</f>
        <v>3.0959752321981426E-3</v>
      </c>
      <c r="F87" s="81">
        <v>0</v>
      </c>
      <c r="G87" s="34">
        <f>IF(F91=0, "-", F87/F91)</f>
        <v>0</v>
      </c>
      <c r="H87" s="65">
        <v>71</v>
      </c>
      <c r="I87" s="9">
        <f>IF(H91=0, "-", H87/H91)</f>
        <v>4.5659163987138263E-2</v>
      </c>
      <c r="J87" s="8">
        <f t="shared" si="6"/>
        <v>-1</v>
      </c>
      <c r="K87" s="9">
        <f t="shared" si="7"/>
        <v>-1</v>
      </c>
    </row>
    <row r="88" spans="1:11" x14ac:dyDescent="0.2">
      <c r="A88" s="7" t="s">
        <v>246</v>
      </c>
      <c r="B88" s="65">
        <v>90</v>
      </c>
      <c r="C88" s="34">
        <f>IF(B91=0, "-", B88/B91)</f>
        <v>0.77586206896551724</v>
      </c>
      <c r="D88" s="65">
        <v>205</v>
      </c>
      <c r="E88" s="9">
        <f>IF(D91=0, "-", D88/D91)</f>
        <v>0.6346749226006192</v>
      </c>
      <c r="F88" s="81">
        <v>914</v>
      </c>
      <c r="G88" s="34">
        <f>IF(F91=0, "-", F88/F91)</f>
        <v>0.72597299444003172</v>
      </c>
      <c r="H88" s="65">
        <v>1123</v>
      </c>
      <c r="I88" s="9">
        <f>IF(H91=0, "-", H88/H91)</f>
        <v>0.72218649517684885</v>
      </c>
      <c r="J88" s="8">
        <f t="shared" si="6"/>
        <v>-0.56097560975609762</v>
      </c>
      <c r="K88" s="9">
        <f t="shared" si="7"/>
        <v>-0.18610863757791629</v>
      </c>
    </row>
    <row r="89" spans="1:11" x14ac:dyDescent="0.2">
      <c r="A89" s="7" t="s">
        <v>247</v>
      </c>
      <c r="B89" s="65">
        <v>5</v>
      </c>
      <c r="C89" s="34">
        <f>IF(B91=0, "-", B89/B91)</f>
        <v>4.3103448275862072E-2</v>
      </c>
      <c r="D89" s="65">
        <v>19</v>
      </c>
      <c r="E89" s="9">
        <f>IF(D91=0, "-", D89/D91)</f>
        <v>5.8823529411764705E-2</v>
      </c>
      <c r="F89" s="81">
        <v>35</v>
      </c>
      <c r="G89" s="34">
        <f>IF(F91=0, "-", F89/F91)</f>
        <v>2.7799841143764891E-2</v>
      </c>
      <c r="H89" s="65">
        <v>33</v>
      </c>
      <c r="I89" s="9">
        <f>IF(H91=0, "-", H89/H91)</f>
        <v>2.122186495176849E-2</v>
      </c>
      <c r="J89" s="8">
        <f t="shared" si="6"/>
        <v>-0.73684210526315785</v>
      </c>
      <c r="K89" s="9">
        <f t="shared" si="7"/>
        <v>6.0606060606060608E-2</v>
      </c>
    </row>
    <row r="90" spans="1:11" x14ac:dyDescent="0.2">
      <c r="A90" s="2"/>
      <c r="B90" s="68"/>
      <c r="C90" s="33"/>
      <c r="D90" s="68"/>
      <c r="E90" s="6"/>
      <c r="F90" s="82"/>
      <c r="G90" s="33"/>
      <c r="H90" s="68"/>
      <c r="I90" s="6"/>
      <c r="J90" s="5"/>
      <c r="K90" s="6"/>
    </row>
    <row r="91" spans="1:11" s="43" customFormat="1" x14ac:dyDescent="0.2">
      <c r="A91" s="162" t="s">
        <v>580</v>
      </c>
      <c r="B91" s="71">
        <f>SUM(B81:B90)</f>
        <v>116</v>
      </c>
      <c r="C91" s="40">
        <f>B91/21983</f>
        <v>5.2768048037119594E-3</v>
      </c>
      <c r="D91" s="71">
        <f>SUM(D81:D90)</f>
        <v>323</v>
      </c>
      <c r="E91" s="41">
        <f>D91/25321</f>
        <v>1.2756210260258284E-2</v>
      </c>
      <c r="F91" s="77">
        <f>SUM(F81:F90)</f>
        <v>1259</v>
      </c>
      <c r="G91" s="42">
        <f>F91/115003</f>
        <v>1.0947540498943505E-2</v>
      </c>
      <c r="H91" s="71">
        <f>SUM(H81:H90)</f>
        <v>1555</v>
      </c>
      <c r="I91" s="41">
        <f>H91/122849</f>
        <v>1.265781569243543E-2</v>
      </c>
      <c r="J91" s="37">
        <f>IF(D91=0, "-", IF((B91-D91)/D91&lt;10, (B91-D91)/D91, "&gt;999%"))</f>
        <v>-0.64086687306501544</v>
      </c>
      <c r="K91" s="38">
        <f>IF(H91=0, "-", IF((F91-H91)/H91&lt;10, (F91-H91)/H91, "&gt;999%"))</f>
        <v>-0.19035369774919614</v>
      </c>
    </row>
    <row r="92" spans="1:11" x14ac:dyDescent="0.2">
      <c r="B92" s="83"/>
      <c r="D92" s="83"/>
      <c r="F92" s="83"/>
      <c r="H92" s="83"/>
    </row>
    <row r="93" spans="1:11" x14ac:dyDescent="0.2">
      <c r="A93" s="163" t="s">
        <v>141</v>
      </c>
      <c r="B93" s="61" t="s">
        <v>12</v>
      </c>
      <c r="C93" s="62" t="s">
        <v>13</v>
      </c>
      <c r="D93" s="61" t="s">
        <v>12</v>
      </c>
      <c r="E93" s="63" t="s">
        <v>13</v>
      </c>
      <c r="F93" s="62" t="s">
        <v>12</v>
      </c>
      <c r="G93" s="62" t="s">
        <v>13</v>
      </c>
      <c r="H93" s="61" t="s">
        <v>12</v>
      </c>
      <c r="I93" s="63" t="s">
        <v>13</v>
      </c>
      <c r="J93" s="61"/>
      <c r="K93" s="63"/>
    </row>
    <row r="94" spans="1:11" x14ac:dyDescent="0.2">
      <c r="A94" s="7" t="s">
        <v>248</v>
      </c>
      <c r="B94" s="65">
        <v>1</v>
      </c>
      <c r="C94" s="34">
        <f>IF(B112=0, "-", B94/B112)</f>
        <v>3.6900369003690036E-3</v>
      </c>
      <c r="D94" s="65">
        <v>2</v>
      </c>
      <c r="E94" s="9">
        <f>IF(D112=0, "-", D94/D112)</f>
        <v>7.8125E-3</v>
      </c>
      <c r="F94" s="81">
        <v>8</v>
      </c>
      <c r="G94" s="34">
        <f>IF(F112=0, "-", F94/F112)</f>
        <v>4.1623309053069723E-3</v>
      </c>
      <c r="H94" s="65">
        <v>3</v>
      </c>
      <c r="I94" s="9">
        <f>IF(H112=0, "-", H94/H112)</f>
        <v>2.7548209366391185E-3</v>
      </c>
      <c r="J94" s="8">
        <f t="shared" ref="J94:J110" si="8">IF(D94=0, "-", IF((B94-D94)/D94&lt;10, (B94-D94)/D94, "&gt;999%"))</f>
        <v>-0.5</v>
      </c>
      <c r="K94" s="9">
        <f t="shared" ref="K94:K110" si="9">IF(H94=0, "-", IF((F94-H94)/H94&lt;10, (F94-H94)/H94, "&gt;999%"))</f>
        <v>1.6666666666666667</v>
      </c>
    </row>
    <row r="95" spans="1:11" x14ac:dyDescent="0.2">
      <c r="A95" s="7" t="s">
        <v>249</v>
      </c>
      <c r="B95" s="65">
        <v>7</v>
      </c>
      <c r="C95" s="34">
        <f>IF(B112=0, "-", B95/B112)</f>
        <v>2.5830258302583026E-2</v>
      </c>
      <c r="D95" s="65">
        <v>7</v>
      </c>
      <c r="E95" s="9">
        <f>IF(D112=0, "-", D95/D112)</f>
        <v>2.734375E-2</v>
      </c>
      <c r="F95" s="81">
        <v>43</v>
      </c>
      <c r="G95" s="34">
        <f>IF(F112=0, "-", F95/F112)</f>
        <v>2.2372528616024973E-2</v>
      </c>
      <c r="H95" s="65">
        <v>47</v>
      </c>
      <c r="I95" s="9">
        <f>IF(H112=0, "-", H95/H112)</f>
        <v>4.3158861340679519E-2</v>
      </c>
      <c r="J95" s="8">
        <f t="shared" si="8"/>
        <v>0</v>
      </c>
      <c r="K95" s="9">
        <f t="shared" si="9"/>
        <v>-8.5106382978723402E-2</v>
      </c>
    </row>
    <row r="96" spans="1:11" x14ac:dyDescent="0.2">
      <c r="A96" s="7" t="s">
        <v>250</v>
      </c>
      <c r="B96" s="65">
        <v>4</v>
      </c>
      <c r="C96" s="34">
        <f>IF(B112=0, "-", B96/B112)</f>
        <v>1.4760147601476014E-2</v>
      </c>
      <c r="D96" s="65">
        <v>8</v>
      </c>
      <c r="E96" s="9">
        <f>IF(D112=0, "-", D96/D112)</f>
        <v>3.125E-2</v>
      </c>
      <c r="F96" s="81">
        <v>28</v>
      </c>
      <c r="G96" s="34">
        <f>IF(F112=0, "-", F96/F112)</f>
        <v>1.4568158168574402E-2</v>
      </c>
      <c r="H96" s="65">
        <v>63</v>
      </c>
      <c r="I96" s="9">
        <f>IF(H112=0, "-", H96/H112)</f>
        <v>5.7851239669421489E-2</v>
      </c>
      <c r="J96" s="8">
        <f t="shared" si="8"/>
        <v>-0.5</v>
      </c>
      <c r="K96" s="9">
        <f t="shared" si="9"/>
        <v>-0.55555555555555558</v>
      </c>
    </row>
    <row r="97" spans="1:11" x14ac:dyDescent="0.2">
      <c r="A97" s="7" t="s">
        <v>251</v>
      </c>
      <c r="B97" s="65">
        <v>21</v>
      </c>
      <c r="C97" s="34">
        <f>IF(B112=0, "-", B97/B112)</f>
        <v>7.7490774907749083E-2</v>
      </c>
      <c r="D97" s="65">
        <v>84</v>
      </c>
      <c r="E97" s="9">
        <f>IF(D112=0, "-", D97/D112)</f>
        <v>0.328125</v>
      </c>
      <c r="F97" s="81">
        <v>189</v>
      </c>
      <c r="G97" s="34">
        <f>IF(F112=0, "-", F97/F112)</f>
        <v>9.8335067637877208E-2</v>
      </c>
      <c r="H97" s="65">
        <v>337</v>
      </c>
      <c r="I97" s="9">
        <f>IF(H112=0, "-", H97/H112)</f>
        <v>0.30945821854912764</v>
      </c>
      <c r="J97" s="8">
        <f t="shared" si="8"/>
        <v>-0.75</v>
      </c>
      <c r="K97" s="9">
        <f t="shared" si="9"/>
        <v>-0.43916913946587538</v>
      </c>
    </row>
    <row r="98" spans="1:11" x14ac:dyDescent="0.2">
      <c r="A98" s="7" t="s">
        <v>252</v>
      </c>
      <c r="B98" s="65">
        <v>18</v>
      </c>
      <c r="C98" s="34">
        <f>IF(B112=0, "-", B98/B112)</f>
        <v>6.6420664206642069E-2</v>
      </c>
      <c r="D98" s="65">
        <v>0</v>
      </c>
      <c r="E98" s="9">
        <f>IF(D112=0, "-", D98/D112)</f>
        <v>0</v>
      </c>
      <c r="F98" s="81">
        <v>69</v>
      </c>
      <c r="G98" s="34">
        <f>IF(F112=0, "-", F98/F112)</f>
        <v>3.5900104058272632E-2</v>
      </c>
      <c r="H98" s="65">
        <v>0</v>
      </c>
      <c r="I98" s="9">
        <f>IF(H112=0, "-", H98/H112)</f>
        <v>0</v>
      </c>
      <c r="J98" s="8" t="str">
        <f t="shared" si="8"/>
        <v>-</v>
      </c>
      <c r="K98" s="9" t="str">
        <f t="shared" si="9"/>
        <v>-</v>
      </c>
    </row>
    <row r="99" spans="1:11" x14ac:dyDescent="0.2">
      <c r="A99" s="7" t="s">
        <v>253</v>
      </c>
      <c r="B99" s="65">
        <v>6</v>
      </c>
      <c r="C99" s="34">
        <f>IF(B112=0, "-", B99/B112)</f>
        <v>2.2140221402214021E-2</v>
      </c>
      <c r="D99" s="65">
        <v>0</v>
      </c>
      <c r="E99" s="9">
        <f>IF(D112=0, "-", D99/D112)</f>
        <v>0</v>
      </c>
      <c r="F99" s="81">
        <v>20</v>
      </c>
      <c r="G99" s="34">
        <f>IF(F112=0, "-", F99/F112)</f>
        <v>1.040582726326743E-2</v>
      </c>
      <c r="H99" s="65">
        <v>0</v>
      </c>
      <c r="I99" s="9">
        <f>IF(H112=0, "-", H99/H112)</f>
        <v>0</v>
      </c>
      <c r="J99" s="8" t="str">
        <f t="shared" si="8"/>
        <v>-</v>
      </c>
      <c r="K99" s="9" t="str">
        <f t="shared" si="9"/>
        <v>-</v>
      </c>
    </row>
    <row r="100" spans="1:11" x14ac:dyDescent="0.2">
      <c r="A100" s="7" t="s">
        <v>254</v>
      </c>
      <c r="B100" s="65">
        <v>4</v>
      </c>
      <c r="C100" s="34">
        <f>IF(B112=0, "-", B100/B112)</f>
        <v>1.4760147601476014E-2</v>
      </c>
      <c r="D100" s="65">
        <v>0</v>
      </c>
      <c r="E100" s="9">
        <f>IF(D112=0, "-", D100/D112)</f>
        <v>0</v>
      </c>
      <c r="F100" s="81">
        <v>7</v>
      </c>
      <c r="G100" s="34">
        <f>IF(F112=0, "-", F100/F112)</f>
        <v>3.6420395421436005E-3</v>
      </c>
      <c r="H100" s="65">
        <v>4</v>
      </c>
      <c r="I100" s="9">
        <f>IF(H112=0, "-", H100/H112)</f>
        <v>3.6730945821854912E-3</v>
      </c>
      <c r="J100" s="8" t="str">
        <f t="shared" si="8"/>
        <v>-</v>
      </c>
      <c r="K100" s="9">
        <f t="shared" si="9"/>
        <v>0.75</v>
      </c>
    </row>
    <row r="101" spans="1:11" x14ac:dyDescent="0.2">
      <c r="A101" s="7" t="s">
        <v>255</v>
      </c>
      <c r="B101" s="65">
        <v>4</v>
      </c>
      <c r="C101" s="34">
        <f>IF(B112=0, "-", B101/B112)</f>
        <v>1.4760147601476014E-2</v>
      </c>
      <c r="D101" s="65">
        <v>13</v>
      </c>
      <c r="E101" s="9">
        <f>IF(D112=0, "-", D101/D112)</f>
        <v>5.078125E-2</v>
      </c>
      <c r="F101" s="81">
        <v>9</v>
      </c>
      <c r="G101" s="34">
        <f>IF(F112=0, "-", F101/F112)</f>
        <v>4.6826222684703432E-3</v>
      </c>
      <c r="H101" s="65">
        <v>22</v>
      </c>
      <c r="I101" s="9">
        <f>IF(H112=0, "-", H101/H112)</f>
        <v>2.0202020202020204E-2</v>
      </c>
      <c r="J101" s="8">
        <f t="shared" si="8"/>
        <v>-0.69230769230769229</v>
      </c>
      <c r="K101" s="9">
        <f t="shared" si="9"/>
        <v>-0.59090909090909094</v>
      </c>
    </row>
    <row r="102" spans="1:11" x14ac:dyDescent="0.2">
      <c r="A102" s="7" t="s">
        <v>256</v>
      </c>
      <c r="B102" s="65">
        <v>11</v>
      </c>
      <c r="C102" s="34">
        <f>IF(B112=0, "-", B102/B112)</f>
        <v>4.0590405904059039E-2</v>
      </c>
      <c r="D102" s="65">
        <v>17</v>
      </c>
      <c r="E102" s="9">
        <f>IF(D112=0, "-", D102/D112)</f>
        <v>6.640625E-2</v>
      </c>
      <c r="F102" s="81">
        <v>74</v>
      </c>
      <c r="G102" s="34">
        <f>IF(F112=0, "-", F102/F112)</f>
        <v>3.8501560874089492E-2</v>
      </c>
      <c r="H102" s="65">
        <v>66</v>
      </c>
      <c r="I102" s="9">
        <f>IF(H112=0, "-", H102/H112)</f>
        <v>6.0606060606060608E-2</v>
      </c>
      <c r="J102" s="8">
        <f t="shared" si="8"/>
        <v>-0.35294117647058826</v>
      </c>
      <c r="K102" s="9">
        <f t="shared" si="9"/>
        <v>0.12121212121212122</v>
      </c>
    </row>
    <row r="103" spans="1:11" x14ac:dyDescent="0.2">
      <c r="A103" s="7" t="s">
        <v>257</v>
      </c>
      <c r="B103" s="65">
        <v>0</v>
      </c>
      <c r="C103" s="34">
        <f>IF(B112=0, "-", B103/B112)</f>
        <v>0</v>
      </c>
      <c r="D103" s="65">
        <v>22</v>
      </c>
      <c r="E103" s="9">
        <f>IF(D112=0, "-", D103/D112)</f>
        <v>8.59375E-2</v>
      </c>
      <c r="F103" s="81">
        <v>1</v>
      </c>
      <c r="G103" s="34">
        <f>IF(F112=0, "-", F103/F112)</f>
        <v>5.2029136316337154E-4</v>
      </c>
      <c r="H103" s="65">
        <v>133</v>
      </c>
      <c r="I103" s="9">
        <f>IF(H112=0, "-", H103/H112)</f>
        <v>0.12213039485766758</v>
      </c>
      <c r="J103" s="8">
        <f t="shared" si="8"/>
        <v>-1</v>
      </c>
      <c r="K103" s="9">
        <f t="shared" si="9"/>
        <v>-0.99248120300751874</v>
      </c>
    </row>
    <row r="104" spans="1:11" x14ac:dyDescent="0.2">
      <c r="A104" s="7" t="s">
        <v>258</v>
      </c>
      <c r="B104" s="65">
        <v>60</v>
      </c>
      <c r="C104" s="34">
        <f>IF(B112=0, "-", B104/B112)</f>
        <v>0.22140221402214022</v>
      </c>
      <c r="D104" s="65">
        <v>80</v>
      </c>
      <c r="E104" s="9">
        <f>IF(D112=0, "-", D104/D112)</f>
        <v>0.3125</v>
      </c>
      <c r="F104" s="81">
        <v>245</v>
      </c>
      <c r="G104" s="34">
        <f>IF(F112=0, "-", F104/F112)</f>
        <v>0.12747138397502603</v>
      </c>
      <c r="H104" s="65">
        <v>349</v>
      </c>
      <c r="I104" s="9">
        <f>IF(H112=0, "-", H104/H112)</f>
        <v>0.32047750229568411</v>
      </c>
      <c r="J104" s="8">
        <f t="shared" si="8"/>
        <v>-0.25</v>
      </c>
      <c r="K104" s="9">
        <f t="shared" si="9"/>
        <v>-0.29799426934097423</v>
      </c>
    </row>
    <row r="105" spans="1:11" x14ac:dyDescent="0.2">
      <c r="A105" s="7" t="s">
        <v>259</v>
      </c>
      <c r="B105" s="65">
        <v>46</v>
      </c>
      <c r="C105" s="34">
        <f>IF(B112=0, "-", B105/B112)</f>
        <v>0.16974169741697417</v>
      </c>
      <c r="D105" s="65">
        <v>23</v>
      </c>
      <c r="E105" s="9">
        <f>IF(D112=0, "-", D105/D112)</f>
        <v>8.984375E-2</v>
      </c>
      <c r="F105" s="81">
        <v>146</v>
      </c>
      <c r="G105" s="34">
        <f>IF(F112=0, "-", F105/F112)</f>
        <v>7.5962539021852238E-2</v>
      </c>
      <c r="H105" s="65">
        <v>58</v>
      </c>
      <c r="I105" s="9">
        <f>IF(H112=0, "-", H105/H112)</f>
        <v>5.3259871441689623E-2</v>
      </c>
      <c r="J105" s="8">
        <f t="shared" si="8"/>
        <v>1</v>
      </c>
      <c r="K105" s="9">
        <f t="shared" si="9"/>
        <v>1.5172413793103448</v>
      </c>
    </row>
    <row r="106" spans="1:11" x14ac:dyDescent="0.2">
      <c r="A106" s="7" t="s">
        <v>260</v>
      </c>
      <c r="B106" s="65">
        <v>41</v>
      </c>
      <c r="C106" s="34">
        <f>IF(B112=0, "-", B106/B112)</f>
        <v>0.15129151291512916</v>
      </c>
      <c r="D106" s="65">
        <v>0</v>
      </c>
      <c r="E106" s="9">
        <f>IF(D112=0, "-", D106/D112)</f>
        <v>0</v>
      </c>
      <c r="F106" s="81">
        <v>88</v>
      </c>
      <c r="G106" s="34">
        <f>IF(F112=0, "-", F106/F112)</f>
        <v>4.5785639958376693E-2</v>
      </c>
      <c r="H106" s="65">
        <v>0</v>
      </c>
      <c r="I106" s="9">
        <f>IF(H112=0, "-", H106/H112)</f>
        <v>0</v>
      </c>
      <c r="J106" s="8" t="str">
        <f t="shared" si="8"/>
        <v>-</v>
      </c>
      <c r="K106" s="9" t="str">
        <f t="shared" si="9"/>
        <v>-</v>
      </c>
    </row>
    <row r="107" spans="1:11" x14ac:dyDescent="0.2">
      <c r="A107" s="7" t="s">
        <v>261</v>
      </c>
      <c r="B107" s="65">
        <v>31</v>
      </c>
      <c r="C107" s="34">
        <f>IF(B112=0, "-", B107/B112)</f>
        <v>0.11439114391143912</v>
      </c>
      <c r="D107" s="65">
        <v>0</v>
      </c>
      <c r="E107" s="9">
        <f>IF(D112=0, "-", D107/D112)</f>
        <v>0</v>
      </c>
      <c r="F107" s="81">
        <v>932</v>
      </c>
      <c r="G107" s="34">
        <f>IF(F112=0, "-", F107/F112)</f>
        <v>0.48491155046826223</v>
      </c>
      <c r="H107" s="65">
        <v>0</v>
      </c>
      <c r="I107" s="9">
        <f>IF(H112=0, "-", H107/H112)</f>
        <v>0</v>
      </c>
      <c r="J107" s="8" t="str">
        <f t="shared" si="8"/>
        <v>-</v>
      </c>
      <c r="K107" s="9" t="str">
        <f t="shared" si="9"/>
        <v>-</v>
      </c>
    </row>
    <row r="108" spans="1:11" x14ac:dyDescent="0.2">
      <c r="A108" s="7" t="s">
        <v>262</v>
      </c>
      <c r="B108" s="65">
        <v>12</v>
      </c>
      <c r="C108" s="34">
        <f>IF(B112=0, "-", B108/B112)</f>
        <v>4.4280442804428041E-2</v>
      </c>
      <c r="D108" s="65">
        <v>0</v>
      </c>
      <c r="E108" s="9">
        <f>IF(D112=0, "-", D108/D112)</f>
        <v>0</v>
      </c>
      <c r="F108" s="81">
        <v>31</v>
      </c>
      <c r="G108" s="34">
        <f>IF(F112=0, "-", F108/F112)</f>
        <v>1.6129032258064516E-2</v>
      </c>
      <c r="H108" s="65">
        <v>0</v>
      </c>
      <c r="I108" s="9">
        <f>IF(H112=0, "-", H108/H112)</f>
        <v>0</v>
      </c>
      <c r="J108" s="8" t="str">
        <f t="shared" si="8"/>
        <v>-</v>
      </c>
      <c r="K108" s="9" t="str">
        <f t="shared" si="9"/>
        <v>-</v>
      </c>
    </row>
    <row r="109" spans="1:11" x14ac:dyDescent="0.2">
      <c r="A109" s="7" t="s">
        <v>263</v>
      </c>
      <c r="B109" s="65">
        <v>3</v>
      </c>
      <c r="C109" s="34">
        <f>IF(B112=0, "-", B109/B112)</f>
        <v>1.107011070110701E-2</v>
      </c>
      <c r="D109" s="65">
        <v>0</v>
      </c>
      <c r="E109" s="9">
        <f>IF(D112=0, "-", D109/D112)</f>
        <v>0</v>
      </c>
      <c r="F109" s="81">
        <v>19</v>
      </c>
      <c r="G109" s="34">
        <f>IF(F112=0, "-", F109/F112)</f>
        <v>9.8855359001040581E-3</v>
      </c>
      <c r="H109" s="65">
        <v>7</v>
      </c>
      <c r="I109" s="9">
        <f>IF(H112=0, "-", H109/H112)</f>
        <v>6.4279155188246093E-3</v>
      </c>
      <c r="J109" s="8" t="str">
        <f t="shared" si="8"/>
        <v>-</v>
      </c>
      <c r="K109" s="9">
        <f t="shared" si="9"/>
        <v>1.7142857142857142</v>
      </c>
    </row>
    <row r="110" spans="1:11" x14ac:dyDescent="0.2">
      <c r="A110" s="7" t="s">
        <v>264</v>
      </c>
      <c r="B110" s="65">
        <v>2</v>
      </c>
      <c r="C110" s="34">
        <f>IF(B112=0, "-", B110/B112)</f>
        <v>7.3800738007380072E-3</v>
      </c>
      <c r="D110" s="65">
        <v>0</v>
      </c>
      <c r="E110" s="9">
        <f>IF(D112=0, "-", D110/D112)</f>
        <v>0</v>
      </c>
      <c r="F110" s="81">
        <v>13</v>
      </c>
      <c r="G110" s="34">
        <f>IF(F112=0, "-", F110/F112)</f>
        <v>6.7637877211238293E-3</v>
      </c>
      <c r="H110" s="65">
        <v>0</v>
      </c>
      <c r="I110" s="9">
        <f>IF(H112=0, "-", H110/H112)</f>
        <v>0</v>
      </c>
      <c r="J110" s="8" t="str">
        <f t="shared" si="8"/>
        <v>-</v>
      </c>
      <c r="K110" s="9" t="str">
        <f t="shared" si="9"/>
        <v>-</v>
      </c>
    </row>
    <row r="111" spans="1:11" x14ac:dyDescent="0.2">
      <c r="A111" s="2"/>
      <c r="B111" s="68"/>
      <c r="C111" s="33"/>
      <c r="D111" s="68"/>
      <c r="E111" s="6"/>
      <c r="F111" s="82"/>
      <c r="G111" s="33"/>
      <c r="H111" s="68"/>
      <c r="I111" s="6"/>
      <c r="J111" s="5"/>
      <c r="K111" s="6"/>
    </row>
    <row r="112" spans="1:11" s="43" customFormat="1" x14ac:dyDescent="0.2">
      <c r="A112" s="162" t="s">
        <v>579</v>
      </c>
      <c r="B112" s="71">
        <f>SUM(B94:B111)</f>
        <v>271</v>
      </c>
      <c r="C112" s="40">
        <f>B112/21983</f>
        <v>1.2327707774189145E-2</v>
      </c>
      <c r="D112" s="71">
        <f>SUM(D94:D111)</f>
        <v>256</v>
      </c>
      <c r="E112" s="41">
        <f>D112/25321</f>
        <v>1.0110185221752695E-2</v>
      </c>
      <c r="F112" s="77">
        <f>SUM(F94:F111)</f>
        <v>1922</v>
      </c>
      <c r="G112" s="42">
        <f>F112/115003</f>
        <v>1.6712607497195726E-2</v>
      </c>
      <c r="H112" s="71">
        <f>SUM(H94:H111)</f>
        <v>1089</v>
      </c>
      <c r="I112" s="41">
        <f>H112/122849</f>
        <v>8.8645410219049398E-3</v>
      </c>
      <c r="J112" s="37">
        <f>IF(D112=0, "-", IF((B112-D112)/D112&lt;10, (B112-D112)/D112, "&gt;999%"))</f>
        <v>5.859375E-2</v>
      </c>
      <c r="K112" s="38">
        <f>IF(H112=0, "-", IF((F112-H112)/H112&lt;10, (F112-H112)/H112, "&gt;999%"))</f>
        <v>0.76492194674012859</v>
      </c>
    </row>
    <row r="113" spans="1:11" x14ac:dyDescent="0.2">
      <c r="B113" s="83"/>
      <c r="D113" s="83"/>
      <c r="F113" s="83"/>
      <c r="H113" s="83"/>
    </row>
    <row r="114" spans="1:11" s="43" customFormat="1" x14ac:dyDescent="0.2">
      <c r="A114" s="162" t="s">
        <v>578</v>
      </c>
      <c r="B114" s="71">
        <v>387</v>
      </c>
      <c r="C114" s="40">
        <f>B114/21983</f>
        <v>1.7604512577901105E-2</v>
      </c>
      <c r="D114" s="71">
        <v>579</v>
      </c>
      <c r="E114" s="41">
        <f>D114/25321</f>
        <v>2.2866395482010977E-2</v>
      </c>
      <c r="F114" s="77">
        <v>3181</v>
      </c>
      <c r="G114" s="42">
        <f>F114/115003</f>
        <v>2.766014799613923E-2</v>
      </c>
      <c r="H114" s="71">
        <v>2644</v>
      </c>
      <c r="I114" s="41">
        <f>H114/122849</f>
        <v>2.1522356714340368E-2</v>
      </c>
      <c r="J114" s="37">
        <f>IF(D114=0, "-", IF((B114-D114)/D114&lt;10, (B114-D114)/D114, "&gt;999%"))</f>
        <v>-0.33160621761658032</v>
      </c>
      <c r="K114" s="38">
        <f>IF(H114=0, "-", IF((F114-H114)/H114&lt;10, (F114-H114)/H114, "&gt;999%"))</f>
        <v>0.20310136157337369</v>
      </c>
    </row>
    <row r="115" spans="1:11" x14ac:dyDescent="0.2">
      <c r="B115" s="83"/>
      <c r="D115" s="83"/>
      <c r="F115" s="83"/>
      <c r="H115" s="83"/>
    </row>
    <row r="116" spans="1:11" ht="15.75" x14ac:dyDescent="0.25">
      <c r="A116" s="164" t="s">
        <v>115</v>
      </c>
      <c r="B116" s="196" t="s">
        <v>1</v>
      </c>
      <c r="C116" s="200"/>
      <c r="D116" s="200"/>
      <c r="E116" s="197"/>
      <c r="F116" s="196" t="s">
        <v>14</v>
      </c>
      <c r="G116" s="200"/>
      <c r="H116" s="200"/>
      <c r="I116" s="197"/>
      <c r="J116" s="196" t="s">
        <v>15</v>
      </c>
      <c r="K116" s="197"/>
    </row>
    <row r="117" spans="1:11" x14ac:dyDescent="0.2">
      <c r="A117" s="22"/>
      <c r="B117" s="196">
        <f>VALUE(RIGHT($B$2, 4))</f>
        <v>2022</v>
      </c>
      <c r="C117" s="197"/>
      <c r="D117" s="196">
        <f>B117-1</f>
        <v>2021</v>
      </c>
      <c r="E117" s="204"/>
      <c r="F117" s="196">
        <f>B117</f>
        <v>2022</v>
      </c>
      <c r="G117" s="204"/>
      <c r="H117" s="196">
        <f>D117</f>
        <v>2021</v>
      </c>
      <c r="I117" s="204"/>
      <c r="J117" s="140" t="s">
        <v>4</v>
      </c>
      <c r="K117" s="141" t="s">
        <v>2</v>
      </c>
    </row>
    <row r="118" spans="1:11" x14ac:dyDescent="0.2">
      <c r="A118" s="163" t="s">
        <v>142</v>
      </c>
      <c r="B118" s="61" t="s">
        <v>12</v>
      </c>
      <c r="C118" s="62" t="s">
        <v>13</v>
      </c>
      <c r="D118" s="61" t="s">
        <v>12</v>
      </c>
      <c r="E118" s="63" t="s">
        <v>13</v>
      </c>
      <c r="F118" s="62" t="s">
        <v>12</v>
      </c>
      <c r="G118" s="62" t="s">
        <v>13</v>
      </c>
      <c r="H118" s="61" t="s">
        <v>12</v>
      </c>
      <c r="I118" s="63" t="s">
        <v>13</v>
      </c>
      <c r="J118" s="61"/>
      <c r="K118" s="63"/>
    </row>
    <row r="119" spans="1:11" x14ac:dyDescent="0.2">
      <c r="A119" s="7" t="s">
        <v>265</v>
      </c>
      <c r="B119" s="65">
        <v>74</v>
      </c>
      <c r="C119" s="34">
        <f>IF(B122=0, "-", B119/B122)</f>
        <v>0.93670886075949367</v>
      </c>
      <c r="D119" s="65">
        <v>50</v>
      </c>
      <c r="E119" s="9">
        <f>IF(D122=0, "-", D119/D122)</f>
        <v>0.8771929824561403</v>
      </c>
      <c r="F119" s="81">
        <v>450</v>
      </c>
      <c r="G119" s="34">
        <f>IF(F122=0, "-", F119/F122)</f>
        <v>0.89820359281437123</v>
      </c>
      <c r="H119" s="65">
        <v>211</v>
      </c>
      <c r="I119" s="9">
        <f>IF(H122=0, "-", H119/H122)</f>
        <v>0.86122448979591837</v>
      </c>
      <c r="J119" s="8">
        <f>IF(D119=0, "-", IF((B119-D119)/D119&lt;10, (B119-D119)/D119, "&gt;999%"))</f>
        <v>0.48</v>
      </c>
      <c r="K119" s="9">
        <f>IF(H119=0, "-", IF((F119-H119)/H119&lt;10, (F119-H119)/H119, "&gt;999%"))</f>
        <v>1.1327014218009479</v>
      </c>
    </row>
    <row r="120" spans="1:11" x14ac:dyDescent="0.2">
      <c r="A120" s="7" t="s">
        <v>266</v>
      </c>
      <c r="B120" s="65">
        <v>5</v>
      </c>
      <c r="C120" s="34">
        <f>IF(B122=0, "-", B120/B122)</f>
        <v>6.3291139240506333E-2</v>
      </c>
      <c r="D120" s="65">
        <v>7</v>
      </c>
      <c r="E120" s="9">
        <f>IF(D122=0, "-", D120/D122)</f>
        <v>0.12280701754385964</v>
      </c>
      <c r="F120" s="81">
        <v>51</v>
      </c>
      <c r="G120" s="34">
        <f>IF(F122=0, "-", F120/F122)</f>
        <v>0.10179640718562874</v>
      </c>
      <c r="H120" s="65">
        <v>34</v>
      </c>
      <c r="I120" s="9">
        <f>IF(H122=0, "-", H120/H122)</f>
        <v>0.13877551020408163</v>
      </c>
      <c r="J120" s="8">
        <f>IF(D120=0, "-", IF((B120-D120)/D120&lt;10, (B120-D120)/D120, "&gt;999%"))</f>
        <v>-0.2857142857142857</v>
      </c>
      <c r="K120" s="9">
        <f>IF(H120=0, "-", IF((F120-H120)/H120&lt;10, (F120-H120)/H120, "&gt;999%"))</f>
        <v>0.5</v>
      </c>
    </row>
    <row r="121" spans="1:11" x14ac:dyDescent="0.2">
      <c r="A121" s="2"/>
      <c r="B121" s="68"/>
      <c r="C121" s="33"/>
      <c r="D121" s="68"/>
      <c r="E121" s="6"/>
      <c r="F121" s="82"/>
      <c r="G121" s="33"/>
      <c r="H121" s="68"/>
      <c r="I121" s="6"/>
      <c r="J121" s="5"/>
      <c r="K121" s="6"/>
    </row>
    <row r="122" spans="1:11" s="43" customFormat="1" x14ac:dyDescent="0.2">
      <c r="A122" s="162" t="s">
        <v>577</v>
      </c>
      <c r="B122" s="71">
        <f>SUM(B119:B121)</f>
        <v>79</v>
      </c>
      <c r="C122" s="40">
        <f>B122/21983</f>
        <v>3.593686030114179E-3</v>
      </c>
      <c r="D122" s="71">
        <f>SUM(D119:D121)</f>
        <v>57</v>
      </c>
      <c r="E122" s="41">
        <f>D122/25321</f>
        <v>2.2510959282808734E-3</v>
      </c>
      <c r="F122" s="77">
        <f>SUM(F119:F121)</f>
        <v>501</v>
      </c>
      <c r="G122" s="42">
        <f>F122/115003</f>
        <v>4.3564080937019039E-3</v>
      </c>
      <c r="H122" s="71">
        <f>SUM(H119:H121)</f>
        <v>245</v>
      </c>
      <c r="I122" s="41">
        <f>H122/122849</f>
        <v>1.9943182280686045E-3</v>
      </c>
      <c r="J122" s="37">
        <f>IF(D122=0, "-", IF((B122-D122)/D122&lt;10, (B122-D122)/D122, "&gt;999%"))</f>
        <v>0.38596491228070173</v>
      </c>
      <c r="K122" s="38">
        <f>IF(H122=0, "-", IF((F122-H122)/H122&lt;10, (F122-H122)/H122, "&gt;999%"))</f>
        <v>1.0448979591836736</v>
      </c>
    </row>
    <row r="123" spans="1:11" x14ac:dyDescent="0.2">
      <c r="B123" s="83"/>
      <c r="D123" s="83"/>
      <c r="F123" s="83"/>
      <c r="H123" s="83"/>
    </row>
    <row r="124" spans="1:11" x14ac:dyDescent="0.2">
      <c r="A124" s="163" t="s">
        <v>143</v>
      </c>
      <c r="B124" s="61" t="s">
        <v>12</v>
      </c>
      <c r="C124" s="62" t="s">
        <v>13</v>
      </c>
      <c r="D124" s="61" t="s">
        <v>12</v>
      </c>
      <c r="E124" s="63" t="s">
        <v>13</v>
      </c>
      <c r="F124" s="62" t="s">
        <v>12</v>
      </c>
      <c r="G124" s="62" t="s">
        <v>13</v>
      </c>
      <c r="H124" s="61" t="s">
        <v>12</v>
      </c>
      <c r="I124" s="63" t="s">
        <v>13</v>
      </c>
      <c r="J124" s="61"/>
      <c r="K124" s="63"/>
    </row>
    <row r="125" spans="1:11" x14ac:dyDescent="0.2">
      <c r="A125" s="7" t="s">
        <v>267</v>
      </c>
      <c r="B125" s="65">
        <v>9</v>
      </c>
      <c r="C125" s="34">
        <f>IF(B135=0, "-", B125/B135)</f>
        <v>0.31034482758620691</v>
      </c>
      <c r="D125" s="65">
        <v>8</v>
      </c>
      <c r="E125" s="9">
        <f>IF(D135=0, "-", D125/D135)</f>
        <v>0.21621621621621623</v>
      </c>
      <c r="F125" s="81">
        <v>20</v>
      </c>
      <c r="G125" s="34">
        <f>IF(F135=0, "-", F125/F135)</f>
        <v>0.12987012987012986</v>
      </c>
      <c r="H125" s="65">
        <v>25</v>
      </c>
      <c r="I125" s="9">
        <f>IF(H135=0, "-", H125/H135)</f>
        <v>0.12135922330097088</v>
      </c>
      <c r="J125" s="8">
        <f t="shared" ref="J125:J133" si="10">IF(D125=0, "-", IF((B125-D125)/D125&lt;10, (B125-D125)/D125, "&gt;999%"))</f>
        <v>0.125</v>
      </c>
      <c r="K125" s="9">
        <f t="shared" ref="K125:K133" si="11">IF(H125=0, "-", IF((F125-H125)/H125&lt;10, (F125-H125)/H125, "&gt;999%"))</f>
        <v>-0.2</v>
      </c>
    </row>
    <row r="126" spans="1:11" x14ac:dyDescent="0.2">
      <c r="A126" s="7" t="s">
        <v>268</v>
      </c>
      <c r="B126" s="65">
        <v>2</v>
      </c>
      <c r="C126" s="34">
        <f>IF(B135=0, "-", B126/B135)</f>
        <v>6.8965517241379309E-2</v>
      </c>
      <c r="D126" s="65">
        <v>2</v>
      </c>
      <c r="E126" s="9">
        <f>IF(D135=0, "-", D126/D135)</f>
        <v>5.4054054054054057E-2</v>
      </c>
      <c r="F126" s="81">
        <v>10</v>
      </c>
      <c r="G126" s="34">
        <f>IF(F135=0, "-", F126/F135)</f>
        <v>6.4935064935064929E-2</v>
      </c>
      <c r="H126" s="65">
        <v>8</v>
      </c>
      <c r="I126" s="9">
        <f>IF(H135=0, "-", H126/H135)</f>
        <v>3.8834951456310676E-2</v>
      </c>
      <c r="J126" s="8">
        <f t="shared" si="10"/>
        <v>0</v>
      </c>
      <c r="K126" s="9">
        <f t="shared" si="11"/>
        <v>0.25</v>
      </c>
    </row>
    <row r="127" spans="1:11" x14ac:dyDescent="0.2">
      <c r="A127" s="7" t="s">
        <v>269</v>
      </c>
      <c r="B127" s="65">
        <v>4</v>
      </c>
      <c r="C127" s="34">
        <f>IF(B135=0, "-", B127/B135)</f>
        <v>0.13793103448275862</v>
      </c>
      <c r="D127" s="65">
        <v>11</v>
      </c>
      <c r="E127" s="9">
        <f>IF(D135=0, "-", D127/D135)</f>
        <v>0.29729729729729731</v>
      </c>
      <c r="F127" s="81">
        <v>22</v>
      </c>
      <c r="G127" s="34">
        <f>IF(F135=0, "-", F127/F135)</f>
        <v>0.14285714285714285</v>
      </c>
      <c r="H127" s="65">
        <v>26</v>
      </c>
      <c r="I127" s="9">
        <f>IF(H135=0, "-", H127/H135)</f>
        <v>0.12621359223300971</v>
      </c>
      <c r="J127" s="8">
        <f t="shared" si="10"/>
        <v>-0.63636363636363635</v>
      </c>
      <c r="K127" s="9">
        <f t="shared" si="11"/>
        <v>-0.15384615384615385</v>
      </c>
    </row>
    <row r="128" spans="1:11" x14ac:dyDescent="0.2">
      <c r="A128" s="7" t="s">
        <v>270</v>
      </c>
      <c r="B128" s="65">
        <v>3</v>
      </c>
      <c r="C128" s="34">
        <f>IF(B135=0, "-", B128/B135)</f>
        <v>0.10344827586206896</v>
      </c>
      <c r="D128" s="65">
        <v>0</v>
      </c>
      <c r="E128" s="9">
        <f>IF(D135=0, "-", D128/D135)</f>
        <v>0</v>
      </c>
      <c r="F128" s="81">
        <v>11</v>
      </c>
      <c r="G128" s="34">
        <f>IF(F135=0, "-", F128/F135)</f>
        <v>7.1428571428571425E-2</v>
      </c>
      <c r="H128" s="65">
        <v>3</v>
      </c>
      <c r="I128" s="9">
        <f>IF(H135=0, "-", H128/H135)</f>
        <v>1.4563106796116505E-2</v>
      </c>
      <c r="J128" s="8" t="str">
        <f t="shared" si="10"/>
        <v>-</v>
      </c>
      <c r="K128" s="9">
        <f t="shared" si="11"/>
        <v>2.6666666666666665</v>
      </c>
    </row>
    <row r="129" spans="1:11" x14ac:dyDescent="0.2">
      <c r="A129" s="7" t="s">
        <v>271</v>
      </c>
      <c r="B129" s="65">
        <v>0</v>
      </c>
      <c r="C129" s="34">
        <f>IF(B135=0, "-", B129/B135)</f>
        <v>0</v>
      </c>
      <c r="D129" s="65">
        <v>1</v>
      </c>
      <c r="E129" s="9">
        <f>IF(D135=0, "-", D129/D135)</f>
        <v>2.7027027027027029E-2</v>
      </c>
      <c r="F129" s="81">
        <v>1</v>
      </c>
      <c r="G129" s="34">
        <f>IF(F135=0, "-", F129/F135)</f>
        <v>6.4935064935064939E-3</v>
      </c>
      <c r="H129" s="65">
        <v>4</v>
      </c>
      <c r="I129" s="9">
        <f>IF(H135=0, "-", H129/H135)</f>
        <v>1.9417475728155338E-2</v>
      </c>
      <c r="J129" s="8">
        <f t="shared" si="10"/>
        <v>-1</v>
      </c>
      <c r="K129" s="9">
        <f t="shared" si="11"/>
        <v>-0.75</v>
      </c>
    </row>
    <row r="130" spans="1:11" x14ac:dyDescent="0.2">
      <c r="A130" s="7" t="s">
        <v>272</v>
      </c>
      <c r="B130" s="65">
        <v>1</v>
      </c>
      <c r="C130" s="34">
        <f>IF(B135=0, "-", B130/B135)</f>
        <v>3.4482758620689655E-2</v>
      </c>
      <c r="D130" s="65">
        <v>2</v>
      </c>
      <c r="E130" s="9">
        <f>IF(D135=0, "-", D130/D135)</f>
        <v>5.4054054054054057E-2</v>
      </c>
      <c r="F130" s="81">
        <v>10</v>
      </c>
      <c r="G130" s="34">
        <f>IF(F135=0, "-", F130/F135)</f>
        <v>6.4935064935064929E-2</v>
      </c>
      <c r="H130" s="65">
        <v>13</v>
      </c>
      <c r="I130" s="9">
        <f>IF(H135=0, "-", H130/H135)</f>
        <v>6.3106796116504854E-2</v>
      </c>
      <c r="J130" s="8">
        <f t="shared" si="10"/>
        <v>-0.5</v>
      </c>
      <c r="K130" s="9">
        <f t="shared" si="11"/>
        <v>-0.23076923076923078</v>
      </c>
    </row>
    <row r="131" spans="1:11" x14ac:dyDescent="0.2">
      <c r="A131" s="7" t="s">
        <v>273</v>
      </c>
      <c r="B131" s="65">
        <v>0</v>
      </c>
      <c r="C131" s="34">
        <f>IF(B135=0, "-", B131/B135)</f>
        <v>0</v>
      </c>
      <c r="D131" s="65">
        <v>0</v>
      </c>
      <c r="E131" s="9">
        <f>IF(D135=0, "-", D131/D135)</f>
        <v>0</v>
      </c>
      <c r="F131" s="81">
        <v>5</v>
      </c>
      <c r="G131" s="34">
        <f>IF(F135=0, "-", F131/F135)</f>
        <v>3.2467532467532464E-2</v>
      </c>
      <c r="H131" s="65">
        <v>0</v>
      </c>
      <c r="I131" s="9">
        <f>IF(H135=0, "-", H131/H135)</f>
        <v>0</v>
      </c>
      <c r="J131" s="8" t="str">
        <f t="shared" si="10"/>
        <v>-</v>
      </c>
      <c r="K131" s="9" t="str">
        <f t="shared" si="11"/>
        <v>-</v>
      </c>
    </row>
    <row r="132" spans="1:11" x14ac:dyDescent="0.2">
      <c r="A132" s="7" t="s">
        <v>274</v>
      </c>
      <c r="B132" s="65">
        <v>4</v>
      </c>
      <c r="C132" s="34">
        <f>IF(B135=0, "-", B132/B135)</f>
        <v>0.13793103448275862</v>
      </c>
      <c r="D132" s="65">
        <v>7</v>
      </c>
      <c r="E132" s="9">
        <f>IF(D135=0, "-", D132/D135)</f>
        <v>0.1891891891891892</v>
      </c>
      <c r="F132" s="81">
        <v>23</v>
      </c>
      <c r="G132" s="34">
        <f>IF(F135=0, "-", F132/F135)</f>
        <v>0.14935064935064934</v>
      </c>
      <c r="H132" s="65">
        <v>75</v>
      </c>
      <c r="I132" s="9">
        <f>IF(H135=0, "-", H132/H135)</f>
        <v>0.36407766990291263</v>
      </c>
      <c r="J132" s="8">
        <f t="shared" si="10"/>
        <v>-0.42857142857142855</v>
      </c>
      <c r="K132" s="9">
        <f t="shared" si="11"/>
        <v>-0.69333333333333336</v>
      </c>
    </row>
    <row r="133" spans="1:11" x14ac:dyDescent="0.2">
      <c r="A133" s="7" t="s">
        <v>275</v>
      </c>
      <c r="B133" s="65">
        <v>6</v>
      </c>
      <c r="C133" s="34">
        <f>IF(B135=0, "-", B133/B135)</f>
        <v>0.20689655172413793</v>
      </c>
      <c r="D133" s="65">
        <v>6</v>
      </c>
      <c r="E133" s="9">
        <f>IF(D135=0, "-", D133/D135)</f>
        <v>0.16216216216216217</v>
      </c>
      <c r="F133" s="81">
        <v>52</v>
      </c>
      <c r="G133" s="34">
        <f>IF(F135=0, "-", F133/F135)</f>
        <v>0.33766233766233766</v>
      </c>
      <c r="H133" s="65">
        <v>52</v>
      </c>
      <c r="I133" s="9">
        <f>IF(H135=0, "-", H133/H135)</f>
        <v>0.25242718446601942</v>
      </c>
      <c r="J133" s="8">
        <f t="shared" si="10"/>
        <v>0</v>
      </c>
      <c r="K133" s="9">
        <f t="shared" si="11"/>
        <v>0</v>
      </c>
    </row>
    <row r="134" spans="1:11" x14ac:dyDescent="0.2">
      <c r="A134" s="2"/>
      <c r="B134" s="68"/>
      <c r="C134" s="33"/>
      <c r="D134" s="68"/>
      <c r="E134" s="6"/>
      <c r="F134" s="82"/>
      <c r="G134" s="33"/>
      <c r="H134" s="68"/>
      <c r="I134" s="6"/>
      <c r="J134" s="5"/>
      <c r="K134" s="6"/>
    </row>
    <row r="135" spans="1:11" s="43" customFormat="1" x14ac:dyDescent="0.2">
      <c r="A135" s="162" t="s">
        <v>576</v>
      </c>
      <c r="B135" s="71">
        <f>SUM(B125:B134)</f>
        <v>29</v>
      </c>
      <c r="C135" s="40">
        <f>B135/21983</f>
        <v>1.3192012009279898E-3</v>
      </c>
      <c r="D135" s="71">
        <f>SUM(D125:D134)</f>
        <v>37</v>
      </c>
      <c r="E135" s="41">
        <f>D135/25321</f>
        <v>1.4612377078314443E-3</v>
      </c>
      <c r="F135" s="77">
        <f>SUM(F125:F134)</f>
        <v>154</v>
      </c>
      <c r="G135" s="42">
        <f>F135/115003</f>
        <v>1.3390955018564733E-3</v>
      </c>
      <c r="H135" s="71">
        <f>SUM(H125:H134)</f>
        <v>206</v>
      </c>
      <c r="I135" s="41">
        <f>H135/122849</f>
        <v>1.6768553264576839E-3</v>
      </c>
      <c r="J135" s="37">
        <f>IF(D135=0, "-", IF((B135-D135)/D135&lt;10, (B135-D135)/D135, "&gt;999%"))</f>
        <v>-0.21621621621621623</v>
      </c>
      <c r="K135" s="38">
        <f>IF(H135=0, "-", IF((F135-H135)/H135&lt;10, (F135-H135)/H135, "&gt;999%"))</f>
        <v>-0.25242718446601942</v>
      </c>
    </row>
    <row r="136" spans="1:11" x14ac:dyDescent="0.2">
      <c r="B136" s="83"/>
      <c r="D136" s="83"/>
      <c r="F136" s="83"/>
      <c r="H136" s="83"/>
    </row>
    <row r="137" spans="1:11" s="43" customFormat="1" x14ac:dyDescent="0.2">
      <c r="A137" s="162" t="s">
        <v>575</v>
      </c>
      <c r="B137" s="71">
        <v>108</v>
      </c>
      <c r="C137" s="40">
        <f>B137/21983</f>
        <v>4.9128872310421692E-3</v>
      </c>
      <c r="D137" s="71">
        <v>94</v>
      </c>
      <c r="E137" s="41">
        <f>D137/25321</f>
        <v>3.7123336361123177E-3</v>
      </c>
      <c r="F137" s="77">
        <v>655</v>
      </c>
      <c r="G137" s="42">
        <f>F137/115003</f>
        <v>5.6955035955583771E-3</v>
      </c>
      <c r="H137" s="71">
        <v>451</v>
      </c>
      <c r="I137" s="41">
        <f>H137/122849</f>
        <v>3.6711735545262884E-3</v>
      </c>
      <c r="J137" s="37">
        <f>IF(D137=0, "-", IF((B137-D137)/D137&lt;10, (B137-D137)/D137, "&gt;999%"))</f>
        <v>0.14893617021276595</v>
      </c>
      <c r="K137" s="38">
        <f>IF(H137=0, "-", IF((F137-H137)/H137&lt;10, (F137-H137)/H137, "&gt;999%"))</f>
        <v>0.45232815964523282</v>
      </c>
    </row>
    <row r="138" spans="1:11" x14ac:dyDescent="0.2">
      <c r="B138" s="83"/>
      <c r="D138" s="83"/>
      <c r="F138" s="83"/>
      <c r="H138" s="83"/>
    </row>
    <row r="139" spans="1:11" ht="15.75" x14ac:dyDescent="0.25">
      <c r="A139" s="164" t="s">
        <v>116</v>
      </c>
      <c r="B139" s="196" t="s">
        <v>1</v>
      </c>
      <c r="C139" s="200"/>
      <c r="D139" s="200"/>
      <c r="E139" s="197"/>
      <c r="F139" s="196" t="s">
        <v>14</v>
      </c>
      <c r="G139" s="200"/>
      <c r="H139" s="200"/>
      <c r="I139" s="197"/>
      <c r="J139" s="196" t="s">
        <v>15</v>
      </c>
      <c r="K139" s="197"/>
    </row>
    <row r="140" spans="1:11" x14ac:dyDescent="0.2">
      <c r="A140" s="22"/>
      <c r="B140" s="196">
        <f>VALUE(RIGHT($B$2, 4))</f>
        <v>2022</v>
      </c>
      <c r="C140" s="197"/>
      <c r="D140" s="196">
        <f>B140-1</f>
        <v>2021</v>
      </c>
      <c r="E140" s="204"/>
      <c r="F140" s="196">
        <f>B140</f>
        <v>2022</v>
      </c>
      <c r="G140" s="204"/>
      <c r="H140" s="196">
        <f>D140</f>
        <v>2021</v>
      </c>
      <c r="I140" s="204"/>
      <c r="J140" s="140" t="s">
        <v>4</v>
      </c>
      <c r="K140" s="141" t="s">
        <v>2</v>
      </c>
    </row>
    <row r="141" spans="1:11" x14ac:dyDescent="0.2">
      <c r="A141" s="163" t="s">
        <v>144</v>
      </c>
      <c r="B141" s="61" t="s">
        <v>12</v>
      </c>
      <c r="C141" s="62" t="s">
        <v>13</v>
      </c>
      <c r="D141" s="61" t="s">
        <v>12</v>
      </c>
      <c r="E141" s="63" t="s">
        <v>13</v>
      </c>
      <c r="F141" s="62" t="s">
        <v>12</v>
      </c>
      <c r="G141" s="62" t="s">
        <v>13</v>
      </c>
      <c r="H141" s="61" t="s">
        <v>12</v>
      </c>
      <c r="I141" s="63" t="s">
        <v>13</v>
      </c>
      <c r="J141" s="61"/>
      <c r="K141" s="63"/>
    </row>
    <row r="142" spans="1:11" x14ac:dyDescent="0.2">
      <c r="A142" s="7" t="s">
        <v>276</v>
      </c>
      <c r="B142" s="65">
        <v>0</v>
      </c>
      <c r="C142" s="34" t="str">
        <f>IF(B144=0, "-", B142/B144)</f>
        <v>-</v>
      </c>
      <c r="D142" s="65">
        <v>0</v>
      </c>
      <c r="E142" s="9" t="str">
        <f>IF(D144=0, "-", D142/D144)</f>
        <v>-</v>
      </c>
      <c r="F142" s="81">
        <v>7</v>
      </c>
      <c r="G142" s="34">
        <f>IF(F144=0, "-", F142/F144)</f>
        <v>1</v>
      </c>
      <c r="H142" s="65">
        <v>7</v>
      </c>
      <c r="I142" s="9">
        <f>IF(H144=0, "-", H142/H144)</f>
        <v>1</v>
      </c>
      <c r="J142" s="8" t="str">
        <f>IF(D142=0, "-", IF((B142-D142)/D142&lt;10, (B142-D142)/D142, "&gt;999%"))</f>
        <v>-</v>
      </c>
      <c r="K142" s="9">
        <f>IF(H142=0, "-", IF((F142-H142)/H142&lt;10, (F142-H142)/H142, "&gt;999%"))</f>
        <v>0</v>
      </c>
    </row>
    <row r="143" spans="1:11" x14ac:dyDescent="0.2">
      <c r="A143" s="2"/>
      <c r="B143" s="68"/>
      <c r="C143" s="33"/>
      <c r="D143" s="68"/>
      <c r="E143" s="6"/>
      <c r="F143" s="82"/>
      <c r="G143" s="33"/>
      <c r="H143" s="68"/>
      <c r="I143" s="6"/>
      <c r="J143" s="5"/>
      <c r="K143" s="6"/>
    </row>
    <row r="144" spans="1:11" s="43" customFormat="1" x14ac:dyDescent="0.2">
      <c r="A144" s="162" t="s">
        <v>574</v>
      </c>
      <c r="B144" s="71">
        <f>SUM(B142:B143)</f>
        <v>0</v>
      </c>
      <c r="C144" s="40">
        <f>B144/21983</f>
        <v>0</v>
      </c>
      <c r="D144" s="71">
        <f>SUM(D142:D143)</f>
        <v>0</v>
      </c>
      <c r="E144" s="41">
        <f>D144/25321</f>
        <v>0</v>
      </c>
      <c r="F144" s="77">
        <f>SUM(F142:F143)</f>
        <v>7</v>
      </c>
      <c r="G144" s="42">
        <f>F144/115003</f>
        <v>6.0867977357112422E-5</v>
      </c>
      <c r="H144" s="71">
        <f>SUM(H142:H143)</f>
        <v>7</v>
      </c>
      <c r="I144" s="41">
        <f>H144/122849</f>
        <v>5.6980520801960131E-5</v>
      </c>
      <c r="J144" s="37" t="str">
        <f>IF(D144=0, "-", IF((B144-D144)/D144&lt;10, (B144-D144)/D144, "&gt;999%"))</f>
        <v>-</v>
      </c>
      <c r="K144" s="38">
        <f>IF(H144=0, "-", IF((F144-H144)/H144&lt;10, (F144-H144)/H144, "&gt;999%"))</f>
        <v>0</v>
      </c>
    </row>
    <row r="145" spans="1:11" x14ac:dyDescent="0.2">
      <c r="B145" s="83"/>
      <c r="D145" s="83"/>
      <c r="F145" s="83"/>
      <c r="H145" s="83"/>
    </row>
    <row r="146" spans="1:11" x14ac:dyDescent="0.2">
      <c r="A146" s="163" t="s">
        <v>145</v>
      </c>
      <c r="B146" s="61" t="s">
        <v>12</v>
      </c>
      <c r="C146" s="62" t="s">
        <v>13</v>
      </c>
      <c r="D146" s="61" t="s">
        <v>12</v>
      </c>
      <c r="E146" s="63" t="s">
        <v>13</v>
      </c>
      <c r="F146" s="62" t="s">
        <v>12</v>
      </c>
      <c r="G146" s="62" t="s">
        <v>13</v>
      </c>
      <c r="H146" s="61" t="s">
        <v>12</v>
      </c>
      <c r="I146" s="63" t="s">
        <v>13</v>
      </c>
      <c r="J146" s="61"/>
      <c r="K146" s="63"/>
    </row>
    <row r="147" spans="1:11" x14ac:dyDescent="0.2">
      <c r="A147" s="7" t="s">
        <v>277</v>
      </c>
      <c r="B147" s="65">
        <v>0</v>
      </c>
      <c r="C147" s="34">
        <f>IF(B159=0, "-", B147/B159)</f>
        <v>0</v>
      </c>
      <c r="D147" s="65">
        <v>1</v>
      </c>
      <c r="E147" s="9">
        <f>IF(D159=0, "-", D147/D159)</f>
        <v>6.25E-2</v>
      </c>
      <c r="F147" s="81">
        <v>0</v>
      </c>
      <c r="G147" s="34">
        <f>IF(F159=0, "-", F147/F159)</f>
        <v>0</v>
      </c>
      <c r="H147" s="65">
        <v>2</v>
      </c>
      <c r="I147" s="9">
        <f>IF(H159=0, "-", H147/H159)</f>
        <v>4.0816326530612242E-2</v>
      </c>
      <c r="J147" s="8">
        <f t="shared" ref="J147:J157" si="12">IF(D147=0, "-", IF((B147-D147)/D147&lt;10, (B147-D147)/D147, "&gt;999%"))</f>
        <v>-1</v>
      </c>
      <c r="K147" s="9">
        <f t="shared" ref="K147:K157" si="13">IF(H147=0, "-", IF((F147-H147)/H147&lt;10, (F147-H147)/H147, "&gt;999%"))</f>
        <v>-1</v>
      </c>
    </row>
    <row r="148" spans="1:11" x14ac:dyDescent="0.2">
      <c r="A148" s="7" t="s">
        <v>278</v>
      </c>
      <c r="B148" s="65">
        <v>1</v>
      </c>
      <c r="C148" s="34">
        <f>IF(B159=0, "-", B148/B159)</f>
        <v>7.6923076923076927E-2</v>
      </c>
      <c r="D148" s="65">
        <v>1</v>
      </c>
      <c r="E148" s="9">
        <f>IF(D159=0, "-", D148/D159)</f>
        <v>6.25E-2</v>
      </c>
      <c r="F148" s="81">
        <v>4</v>
      </c>
      <c r="G148" s="34">
        <f>IF(F159=0, "-", F148/F159)</f>
        <v>0.10526315789473684</v>
      </c>
      <c r="H148" s="65">
        <v>5</v>
      </c>
      <c r="I148" s="9">
        <f>IF(H159=0, "-", H148/H159)</f>
        <v>0.10204081632653061</v>
      </c>
      <c r="J148" s="8">
        <f t="shared" si="12"/>
        <v>0</v>
      </c>
      <c r="K148" s="9">
        <f t="shared" si="13"/>
        <v>-0.2</v>
      </c>
    </row>
    <row r="149" spans="1:11" x14ac:dyDescent="0.2">
      <c r="A149" s="7" t="s">
        <v>279</v>
      </c>
      <c r="B149" s="65">
        <v>0</v>
      </c>
      <c r="C149" s="34">
        <f>IF(B159=0, "-", B149/B159)</f>
        <v>0</v>
      </c>
      <c r="D149" s="65">
        <v>7</v>
      </c>
      <c r="E149" s="9">
        <f>IF(D159=0, "-", D149/D159)</f>
        <v>0.4375</v>
      </c>
      <c r="F149" s="81">
        <v>0</v>
      </c>
      <c r="G149" s="34">
        <f>IF(F159=0, "-", F149/F159)</f>
        <v>0</v>
      </c>
      <c r="H149" s="65">
        <v>7</v>
      </c>
      <c r="I149" s="9">
        <f>IF(H159=0, "-", H149/H159)</f>
        <v>0.14285714285714285</v>
      </c>
      <c r="J149" s="8">
        <f t="shared" si="12"/>
        <v>-1</v>
      </c>
      <c r="K149" s="9">
        <f t="shared" si="13"/>
        <v>-1</v>
      </c>
    </row>
    <row r="150" spans="1:11" x14ac:dyDescent="0.2">
      <c r="A150" s="7" t="s">
        <v>280</v>
      </c>
      <c r="B150" s="65">
        <v>1</v>
      </c>
      <c r="C150" s="34">
        <f>IF(B159=0, "-", B150/B159)</f>
        <v>7.6923076923076927E-2</v>
      </c>
      <c r="D150" s="65">
        <v>0</v>
      </c>
      <c r="E150" s="9">
        <f>IF(D159=0, "-", D150/D159)</f>
        <v>0</v>
      </c>
      <c r="F150" s="81">
        <v>4</v>
      </c>
      <c r="G150" s="34">
        <f>IF(F159=0, "-", F150/F159)</f>
        <v>0.10526315789473684</v>
      </c>
      <c r="H150" s="65">
        <v>6</v>
      </c>
      <c r="I150" s="9">
        <f>IF(H159=0, "-", H150/H159)</f>
        <v>0.12244897959183673</v>
      </c>
      <c r="J150" s="8" t="str">
        <f t="shared" si="12"/>
        <v>-</v>
      </c>
      <c r="K150" s="9">
        <f t="shared" si="13"/>
        <v>-0.33333333333333331</v>
      </c>
    </row>
    <row r="151" spans="1:11" x14ac:dyDescent="0.2">
      <c r="A151" s="7" t="s">
        <v>281</v>
      </c>
      <c r="B151" s="65">
        <v>1</v>
      </c>
      <c r="C151" s="34">
        <f>IF(B159=0, "-", B151/B159)</f>
        <v>7.6923076923076927E-2</v>
      </c>
      <c r="D151" s="65">
        <v>0</v>
      </c>
      <c r="E151" s="9">
        <f>IF(D159=0, "-", D151/D159)</f>
        <v>0</v>
      </c>
      <c r="F151" s="81">
        <v>5</v>
      </c>
      <c r="G151" s="34">
        <f>IF(F159=0, "-", F151/F159)</f>
        <v>0.13157894736842105</v>
      </c>
      <c r="H151" s="65">
        <v>0</v>
      </c>
      <c r="I151" s="9">
        <f>IF(H159=0, "-", H151/H159)</f>
        <v>0</v>
      </c>
      <c r="J151" s="8" t="str">
        <f t="shared" si="12"/>
        <v>-</v>
      </c>
      <c r="K151" s="9" t="str">
        <f t="shared" si="13"/>
        <v>-</v>
      </c>
    </row>
    <row r="152" spans="1:11" x14ac:dyDescent="0.2">
      <c r="A152" s="7" t="s">
        <v>282</v>
      </c>
      <c r="B152" s="65">
        <v>0</v>
      </c>
      <c r="C152" s="34">
        <f>IF(B159=0, "-", B152/B159)</f>
        <v>0</v>
      </c>
      <c r="D152" s="65">
        <v>0</v>
      </c>
      <c r="E152" s="9">
        <f>IF(D159=0, "-", D152/D159)</f>
        <v>0</v>
      </c>
      <c r="F152" s="81">
        <v>1</v>
      </c>
      <c r="G152" s="34">
        <f>IF(F159=0, "-", F152/F159)</f>
        <v>2.6315789473684209E-2</v>
      </c>
      <c r="H152" s="65">
        <v>2</v>
      </c>
      <c r="I152" s="9">
        <f>IF(H159=0, "-", H152/H159)</f>
        <v>4.0816326530612242E-2</v>
      </c>
      <c r="J152" s="8" t="str">
        <f t="shared" si="12"/>
        <v>-</v>
      </c>
      <c r="K152" s="9">
        <f t="shared" si="13"/>
        <v>-0.5</v>
      </c>
    </row>
    <row r="153" spans="1:11" x14ac:dyDescent="0.2">
      <c r="A153" s="7" t="s">
        <v>283</v>
      </c>
      <c r="B153" s="65">
        <v>0</v>
      </c>
      <c r="C153" s="34">
        <f>IF(B159=0, "-", B153/B159)</f>
        <v>0</v>
      </c>
      <c r="D153" s="65">
        <v>0</v>
      </c>
      <c r="E153" s="9">
        <f>IF(D159=0, "-", D153/D159)</f>
        <v>0</v>
      </c>
      <c r="F153" s="81">
        <v>0</v>
      </c>
      <c r="G153" s="34">
        <f>IF(F159=0, "-", F153/F159)</f>
        <v>0</v>
      </c>
      <c r="H153" s="65">
        <v>1</v>
      </c>
      <c r="I153" s="9">
        <f>IF(H159=0, "-", H153/H159)</f>
        <v>2.0408163265306121E-2</v>
      </c>
      <c r="J153" s="8" t="str">
        <f t="shared" si="12"/>
        <v>-</v>
      </c>
      <c r="K153" s="9">
        <f t="shared" si="13"/>
        <v>-1</v>
      </c>
    </row>
    <row r="154" spans="1:11" x14ac:dyDescent="0.2">
      <c r="A154" s="7" t="s">
        <v>284</v>
      </c>
      <c r="B154" s="65">
        <v>0</v>
      </c>
      <c r="C154" s="34">
        <f>IF(B159=0, "-", B154/B159)</f>
        <v>0</v>
      </c>
      <c r="D154" s="65">
        <v>0</v>
      </c>
      <c r="E154" s="9">
        <f>IF(D159=0, "-", D154/D159)</f>
        <v>0</v>
      </c>
      <c r="F154" s="81">
        <v>0</v>
      </c>
      <c r="G154" s="34">
        <f>IF(F159=0, "-", F154/F159)</f>
        <v>0</v>
      </c>
      <c r="H154" s="65">
        <v>1</v>
      </c>
      <c r="I154" s="9">
        <f>IF(H159=0, "-", H154/H159)</f>
        <v>2.0408163265306121E-2</v>
      </c>
      <c r="J154" s="8" t="str">
        <f t="shared" si="12"/>
        <v>-</v>
      </c>
      <c r="K154" s="9">
        <f t="shared" si="13"/>
        <v>-1</v>
      </c>
    </row>
    <row r="155" spans="1:11" x14ac:dyDescent="0.2">
      <c r="A155" s="7" t="s">
        <v>285</v>
      </c>
      <c r="B155" s="65">
        <v>7</v>
      </c>
      <c r="C155" s="34">
        <f>IF(B159=0, "-", B155/B159)</f>
        <v>0.53846153846153844</v>
      </c>
      <c r="D155" s="65">
        <v>6</v>
      </c>
      <c r="E155" s="9">
        <f>IF(D159=0, "-", D155/D159)</f>
        <v>0.375</v>
      </c>
      <c r="F155" s="81">
        <v>18</v>
      </c>
      <c r="G155" s="34">
        <f>IF(F159=0, "-", F155/F159)</f>
        <v>0.47368421052631576</v>
      </c>
      <c r="H155" s="65">
        <v>20</v>
      </c>
      <c r="I155" s="9">
        <f>IF(H159=0, "-", H155/H159)</f>
        <v>0.40816326530612246</v>
      </c>
      <c r="J155" s="8">
        <f t="shared" si="12"/>
        <v>0.16666666666666666</v>
      </c>
      <c r="K155" s="9">
        <f t="shared" si="13"/>
        <v>-0.1</v>
      </c>
    </row>
    <row r="156" spans="1:11" x14ac:dyDescent="0.2">
      <c r="A156" s="7" t="s">
        <v>286</v>
      </c>
      <c r="B156" s="65">
        <v>2</v>
      </c>
      <c r="C156" s="34">
        <f>IF(B159=0, "-", B156/B159)</f>
        <v>0.15384615384615385</v>
      </c>
      <c r="D156" s="65">
        <v>0</v>
      </c>
      <c r="E156" s="9">
        <f>IF(D159=0, "-", D156/D159)</f>
        <v>0</v>
      </c>
      <c r="F156" s="81">
        <v>5</v>
      </c>
      <c r="G156" s="34">
        <f>IF(F159=0, "-", F156/F159)</f>
        <v>0.13157894736842105</v>
      </c>
      <c r="H156" s="65">
        <v>3</v>
      </c>
      <c r="I156" s="9">
        <f>IF(H159=0, "-", H156/H159)</f>
        <v>6.1224489795918366E-2</v>
      </c>
      <c r="J156" s="8" t="str">
        <f t="shared" si="12"/>
        <v>-</v>
      </c>
      <c r="K156" s="9">
        <f t="shared" si="13"/>
        <v>0.66666666666666663</v>
      </c>
    </row>
    <row r="157" spans="1:11" x14ac:dyDescent="0.2">
      <c r="A157" s="7" t="s">
        <v>287</v>
      </c>
      <c r="B157" s="65">
        <v>1</v>
      </c>
      <c r="C157" s="34">
        <f>IF(B159=0, "-", B157/B159)</f>
        <v>7.6923076923076927E-2</v>
      </c>
      <c r="D157" s="65">
        <v>1</v>
      </c>
      <c r="E157" s="9">
        <f>IF(D159=0, "-", D157/D159)</f>
        <v>6.25E-2</v>
      </c>
      <c r="F157" s="81">
        <v>1</v>
      </c>
      <c r="G157" s="34">
        <f>IF(F159=0, "-", F157/F159)</f>
        <v>2.6315789473684209E-2</v>
      </c>
      <c r="H157" s="65">
        <v>2</v>
      </c>
      <c r="I157" s="9">
        <f>IF(H159=0, "-", H157/H159)</f>
        <v>4.0816326530612242E-2</v>
      </c>
      <c r="J157" s="8">
        <f t="shared" si="12"/>
        <v>0</v>
      </c>
      <c r="K157" s="9">
        <f t="shared" si="13"/>
        <v>-0.5</v>
      </c>
    </row>
    <row r="158" spans="1:11" x14ac:dyDescent="0.2">
      <c r="A158" s="2"/>
      <c r="B158" s="68"/>
      <c r="C158" s="33"/>
      <c r="D158" s="68"/>
      <c r="E158" s="6"/>
      <c r="F158" s="82"/>
      <c r="G158" s="33"/>
      <c r="H158" s="68"/>
      <c r="I158" s="6"/>
      <c r="J158" s="5"/>
      <c r="K158" s="6"/>
    </row>
    <row r="159" spans="1:11" s="43" customFormat="1" x14ac:dyDescent="0.2">
      <c r="A159" s="162" t="s">
        <v>573</v>
      </c>
      <c r="B159" s="71">
        <f>SUM(B147:B158)</f>
        <v>13</v>
      </c>
      <c r="C159" s="40">
        <f>B159/21983</f>
        <v>5.9136605558840927E-4</v>
      </c>
      <c r="D159" s="71">
        <f>SUM(D147:D158)</f>
        <v>16</v>
      </c>
      <c r="E159" s="41">
        <f>D159/25321</f>
        <v>6.3188657635954344E-4</v>
      </c>
      <c r="F159" s="77">
        <f>SUM(F147:F158)</f>
        <v>38</v>
      </c>
      <c r="G159" s="42">
        <f>F159/115003</f>
        <v>3.3042616279575315E-4</v>
      </c>
      <c r="H159" s="71">
        <f>SUM(H147:H158)</f>
        <v>49</v>
      </c>
      <c r="I159" s="41">
        <f>H159/122849</f>
        <v>3.9886364561372091E-4</v>
      </c>
      <c r="J159" s="37">
        <f>IF(D159=0, "-", IF((B159-D159)/D159&lt;10, (B159-D159)/D159, "&gt;999%"))</f>
        <v>-0.1875</v>
      </c>
      <c r="K159" s="38">
        <f>IF(H159=0, "-", IF((F159-H159)/H159&lt;10, (F159-H159)/H159, "&gt;999%"))</f>
        <v>-0.22448979591836735</v>
      </c>
    </row>
    <row r="160" spans="1:11" x14ac:dyDescent="0.2">
      <c r="B160" s="83"/>
      <c r="D160" s="83"/>
      <c r="F160" s="83"/>
      <c r="H160" s="83"/>
    </row>
    <row r="161" spans="1:11" s="43" customFormat="1" x14ac:dyDescent="0.2">
      <c r="A161" s="162" t="s">
        <v>572</v>
      </c>
      <c r="B161" s="71">
        <v>13</v>
      </c>
      <c r="C161" s="40">
        <f>B161/21983</f>
        <v>5.9136605558840927E-4</v>
      </c>
      <c r="D161" s="71">
        <v>16</v>
      </c>
      <c r="E161" s="41">
        <f>D161/25321</f>
        <v>6.3188657635954344E-4</v>
      </c>
      <c r="F161" s="77">
        <v>45</v>
      </c>
      <c r="G161" s="42">
        <f>F161/115003</f>
        <v>3.9129414015286559E-4</v>
      </c>
      <c r="H161" s="71">
        <v>56</v>
      </c>
      <c r="I161" s="41">
        <f>H161/122849</f>
        <v>4.5584416641568105E-4</v>
      </c>
      <c r="J161" s="37">
        <f>IF(D161=0, "-", IF((B161-D161)/D161&lt;10, (B161-D161)/D161, "&gt;999%"))</f>
        <v>-0.1875</v>
      </c>
      <c r="K161" s="38">
        <f>IF(H161=0, "-", IF((F161-H161)/H161&lt;10, (F161-H161)/H161, "&gt;999%"))</f>
        <v>-0.19642857142857142</v>
      </c>
    </row>
    <row r="162" spans="1:11" x14ac:dyDescent="0.2">
      <c r="B162" s="83"/>
      <c r="D162" s="83"/>
      <c r="F162" s="83"/>
      <c r="H162" s="83"/>
    </row>
    <row r="163" spans="1:11" ht="15.75" x14ac:dyDescent="0.25">
      <c r="A163" s="164" t="s">
        <v>117</v>
      </c>
      <c r="B163" s="196" t="s">
        <v>1</v>
      </c>
      <c r="C163" s="200"/>
      <c r="D163" s="200"/>
      <c r="E163" s="197"/>
      <c r="F163" s="196" t="s">
        <v>14</v>
      </c>
      <c r="G163" s="200"/>
      <c r="H163" s="200"/>
      <c r="I163" s="197"/>
      <c r="J163" s="196" t="s">
        <v>15</v>
      </c>
      <c r="K163" s="197"/>
    </row>
    <row r="164" spans="1:11" x14ac:dyDescent="0.2">
      <c r="A164" s="22"/>
      <c r="B164" s="196">
        <f>VALUE(RIGHT($B$2, 4))</f>
        <v>2022</v>
      </c>
      <c r="C164" s="197"/>
      <c r="D164" s="196">
        <f>B164-1</f>
        <v>2021</v>
      </c>
      <c r="E164" s="204"/>
      <c r="F164" s="196">
        <f>B164</f>
        <v>2022</v>
      </c>
      <c r="G164" s="204"/>
      <c r="H164" s="196">
        <f>D164</f>
        <v>2021</v>
      </c>
      <c r="I164" s="204"/>
      <c r="J164" s="140" t="s">
        <v>4</v>
      </c>
      <c r="K164" s="141" t="s">
        <v>2</v>
      </c>
    </row>
    <row r="165" spans="1:11" x14ac:dyDescent="0.2">
      <c r="A165" s="163" t="s">
        <v>146</v>
      </c>
      <c r="B165" s="61" t="s">
        <v>12</v>
      </c>
      <c r="C165" s="62" t="s">
        <v>13</v>
      </c>
      <c r="D165" s="61" t="s">
        <v>12</v>
      </c>
      <c r="E165" s="63" t="s">
        <v>13</v>
      </c>
      <c r="F165" s="62" t="s">
        <v>12</v>
      </c>
      <c r="G165" s="62" t="s">
        <v>13</v>
      </c>
      <c r="H165" s="61" t="s">
        <v>12</v>
      </c>
      <c r="I165" s="63" t="s">
        <v>13</v>
      </c>
      <c r="J165" s="61"/>
      <c r="K165" s="63"/>
    </row>
    <row r="166" spans="1:11" x14ac:dyDescent="0.2">
      <c r="A166" s="7" t="s">
        <v>288</v>
      </c>
      <c r="B166" s="65">
        <v>0</v>
      </c>
      <c r="C166" s="34">
        <f>IF(B176=0, "-", B166/B176)</f>
        <v>0</v>
      </c>
      <c r="D166" s="65">
        <v>34</v>
      </c>
      <c r="E166" s="9">
        <f>IF(D176=0, "-", D166/D176)</f>
        <v>0.16585365853658537</v>
      </c>
      <c r="F166" s="81">
        <v>68</v>
      </c>
      <c r="G166" s="34">
        <f>IF(F176=0, "-", F166/F176)</f>
        <v>5.8570198105081829E-2</v>
      </c>
      <c r="H166" s="65">
        <v>137</v>
      </c>
      <c r="I166" s="9">
        <f>IF(H176=0, "-", H166/H176)</f>
        <v>0.11257189811010682</v>
      </c>
      <c r="J166" s="8">
        <f t="shared" ref="J166:J174" si="14">IF(D166=0, "-", IF((B166-D166)/D166&lt;10, (B166-D166)/D166, "&gt;999%"))</f>
        <v>-1</v>
      </c>
      <c r="K166" s="9">
        <f t="shared" ref="K166:K174" si="15">IF(H166=0, "-", IF((F166-H166)/H166&lt;10, (F166-H166)/H166, "&gt;999%"))</f>
        <v>-0.5036496350364964</v>
      </c>
    </row>
    <row r="167" spans="1:11" x14ac:dyDescent="0.2">
      <c r="A167" s="7" t="s">
        <v>289</v>
      </c>
      <c r="B167" s="65">
        <v>0</v>
      </c>
      <c r="C167" s="34">
        <f>IF(B176=0, "-", B167/B176)</f>
        <v>0</v>
      </c>
      <c r="D167" s="65">
        <v>2</v>
      </c>
      <c r="E167" s="9">
        <f>IF(D176=0, "-", D167/D176)</f>
        <v>9.7560975609756097E-3</v>
      </c>
      <c r="F167" s="81">
        <v>0</v>
      </c>
      <c r="G167" s="34">
        <f>IF(F176=0, "-", F167/F176)</f>
        <v>0</v>
      </c>
      <c r="H167" s="65">
        <v>55</v>
      </c>
      <c r="I167" s="9">
        <f>IF(H176=0, "-", H167/H176)</f>
        <v>4.5193097781429742E-2</v>
      </c>
      <c r="J167" s="8">
        <f t="shared" si="14"/>
        <v>-1</v>
      </c>
      <c r="K167" s="9">
        <f t="shared" si="15"/>
        <v>-1</v>
      </c>
    </row>
    <row r="168" spans="1:11" x14ac:dyDescent="0.2">
      <c r="A168" s="7" t="s">
        <v>290</v>
      </c>
      <c r="B168" s="65">
        <v>11</v>
      </c>
      <c r="C168" s="34">
        <f>IF(B176=0, "-", B168/B176)</f>
        <v>3.9426523297491037E-2</v>
      </c>
      <c r="D168" s="65">
        <v>0</v>
      </c>
      <c r="E168" s="9">
        <f>IF(D176=0, "-", D168/D176)</f>
        <v>0</v>
      </c>
      <c r="F168" s="81">
        <v>203</v>
      </c>
      <c r="G168" s="34">
        <f>IF(F176=0, "-", F168/F176)</f>
        <v>0.17484926787252369</v>
      </c>
      <c r="H168" s="65">
        <v>0</v>
      </c>
      <c r="I168" s="9">
        <f>IF(H176=0, "-", H168/H176)</f>
        <v>0</v>
      </c>
      <c r="J168" s="8" t="str">
        <f t="shared" si="14"/>
        <v>-</v>
      </c>
      <c r="K168" s="9" t="str">
        <f t="shared" si="15"/>
        <v>-</v>
      </c>
    </row>
    <row r="169" spans="1:11" x14ac:dyDescent="0.2">
      <c r="A169" s="7" t="s">
        <v>291</v>
      </c>
      <c r="B169" s="65">
        <v>253</v>
      </c>
      <c r="C169" s="34">
        <f>IF(B176=0, "-", B169/B176)</f>
        <v>0.90681003584229392</v>
      </c>
      <c r="D169" s="65">
        <v>110</v>
      </c>
      <c r="E169" s="9">
        <f>IF(D176=0, "-", D169/D176)</f>
        <v>0.53658536585365857</v>
      </c>
      <c r="F169" s="81">
        <v>813</v>
      </c>
      <c r="G169" s="34">
        <f>IF(F176=0, "-", F169/F176)</f>
        <v>0.70025839793281652</v>
      </c>
      <c r="H169" s="65">
        <v>728</v>
      </c>
      <c r="I169" s="9">
        <f>IF(H176=0, "-", H169/H176)</f>
        <v>0.59819227608874281</v>
      </c>
      <c r="J169" s="8">
        <f t="shared" si="14"/>
        <v>1.3</v>
      </c>
      <c r="K169" s="9">
        <f t="shared" si="15"/>
        <v>0.11675824175824176</v>
      </c>
    </row>
    <row r="170" spans="1:11" x14ac:dyDescent="0.2">
      <c r="A170" s="7" t="s">
        <v>292</v>
      </c>
      <c r="B170" s="65">
        <v>1</v>
      </c>
      <c r="C170" s="34">
        <f>IF(B176=0, "-", B170/B176)</f>
        <v>3.5842293906810036E-3</v>
      </c>
      <c r="D170" s="65">
        <v>30</v>
      </c>
      <c r="E170" s="9">
        <f>IF(D176=0, "-", D170/D176)</f>
        <v>0.14634146341463414</v>
      </c>
      <c r="F170" s="81">
        <v>46</v>
      </c>
      <c r="G170" s="34">
        <f>IF(F176=0, "-", F170/F176)</f>
        <v>3.9621016365202412E-2</v>
      </c>
      <c r="H170" s="65">
        <v>150</v>
      </c>
      <c r="I170" s="9">
        <f>IF(H176=0, "-", H170/H176)</f>
        <v>0.12325390304026294</v>
      </c>
      <c r="J170" s="8">
        <f t="shared" si="14"/>
        <v>-0.96666666666666667</v>
      </c>
      <c r="K170" s="9">
        <f t="shared" si="15"/>
        <v>-0.69333333333333336</v>
      </c>
    </row>
    <row r="171" spans="1:11" x14ac:dyDescent="0.2">
      <c r="A171" s="7" t="s">
        <v>293</v>
      </c>
      <c r="B171" s="65">
        <v>0</v>
      </c>
      <c r="C171" s="34">
        <f>IF(B176=0, "-", B171/B176)</f>
        <v>0</v>
      </c>
      <c r="D171" s="65">
        <v>0</v>
      </c>
      <c r="E171" s="9">
        <f>IF(D176=0, "-", D171/D176)</f>
        <v>0</v>
      </c>
      <c r="F171" s="81">
        <v>0</v>
      </c>
      <c r="G171" s="34">
        <f>IF(F176=0, "-", F171/F176)</f>
        <v>0</v>
      </c>
      <c r="H171" s="65">
        <v>3</v>
      </c>
      <c r="I171" s="9">
        <f>IF(H176=0, "-", H171/H176)</f>
        <v>2.4650780608052587E-3</v>
      </c>
      <c r="J171" s="8" t="str">
        <f t="shared" si="14"/>
        <v>-</v>
      </c>
      <c r="K171" s="9">
        <f t="shared" si="15"/>
        <v>-1</v>
      </c>
    </row>
    <row r="172" spans="1:11" x14ac:dyDescent="0.2">
      <c r="A172" s="7" t="s">
        <v>294</v>
      </c>
      <c r="B172" s="65">
        <v>0</v>
      </c>
      <c r="C172" s="34">
        <f>IF(B176=0, "-", B172/B176)</f>
        <v>0</v>
      </c>
      <c r="D172" s="65">
        <v>0</v>
      </c>
      <c r="E172" s="9">
        <f>IF(D176=0, "-", D172/D176)</f>
        <v>0</v>
      </c>
      <c r="F172" s="81">
        <v>3</v>
      </c>
      <c r="G172" s="34">
        <f>IF(F176=0, "-", F172/F176)</f>
        <v>2.5839793281653748E-3</v>
      </c>
      <c r="H172" s="65">
        <v>15</v>
      </c>
      <c r="I172" s="9">
        <f>IF(H176=0, "-", H172/H176)</f>
        <v>1.2325390304026294E-2</v>
      </c>
      <c r="J172" s="8" t="str">
        <f t="shared" si="14"/>
        <v>-</v>
      </c>
      <c r="K172" s="9">
        <f t="shared" si="15"/>
        <v>-0.8</v>
      </c>
    </row>
    <row r="173" spans="1:11" x14ac:dyDescent="0.2">
      <c r="A173" s="7" t="s">
        <v>295</v>
      </c>
      <c r="B173" s="65">
        <v>0</v>
      </c>
      <c r="C173" s="34">
        <f>IF(B176=0, "-", B173/B176)</f>
        <v>0</v>
      </c>
      <c r="D173" s="65">
        <v>4</v>
      </c>
      <c r="E173" s="9">
        <f>IF(D176=0, "-", D173/D176)</f>
        <v>1.9512195121951219E-2</v>
      </c>
      <c r="F173" s="81">
        <v>0</v>
      </c>
      <c r="G173" s="34">
        <f>IF(F176=0, "-", F173/F176)</f>
        <v>0</v>
      </c>
      <c r="H173" s="65">
        <v>11</v>
      </c>
      <c r="I173" s="9">
        <f>IF(H176=0, "-", H173/H176)</f>
        <v>9.0386195562859491E-3</v>
      </c>
      <c r="J173" s="8">
        <f t="shared" si="14"/>
        <v>-1</v>
      </c>
      <c r="K173" s="9">
        <f t="shared" si="15"/>
        <v>-1</v>
      </c>
    </row>
    <row r="174" spans="1:11" x14ac:dyDescent="0.2">
      <c r="A174" s="7" t="s">
        <v>296</v>
      </c>
      <c r="B174" s="65">
        <v>14</v>
      </c>
      <c r="C174" s="34">
        <f>IF(B176=0, "-", B174/B176)</f>
        <v>5.0179211469534052E-2</v>
      </c>
      <c r="D174" s="65">
        <v>25</v>
      </c>
      <c r="E174" s="9">
        <f>IF(D176=0, "-", D174/D176)</f>
        <v>0.12195121951219512</v>
      </c>
      <c r="F174" s="81">
        <v>28</v>
      </c>
      <c r="G174" s="34">
        <f>IF(F176=0, "-", F174/F176)</f>
        <v>2.4117140396210164E-2</v>
      </c>
      <c r="H174" s="65">
        <v>118</v>
      </c>
      <c r="I174" s="9">
        <f>IF(H176=0, "-", H174/H176)</f>
        <v>9.6959737058340184E-2</v>
      </c>
      <c r="J174" s="8">
        <f t="shared" si="14"/>
        <v>-0.44</v>
      </c>
      <c r="K174" s="9">
        <f t="shared" si="15"/>
        <v>-0.76271186440677963</v>
      </c>
    </row>
    <row r="175" spans="1:11" x14ac:dyDescent="0.2">
      <c r="A175" s="2"/>
      <c r="B175" s="68"/>
      <c r="C175" s="33"/>
      <c r="D175" s="68"/>
      <c r="E175" s="6"/>
      <c r="F175" s="82"/>
      <c r="G175" s="33"/>
      <c r="H175" s="68"/>
      <c r="I175" s="6"/>
      <c r="J175" s="5"/>
      <c r="K175" s="6"/>
    </row>
    <row r="176" spans="1:11" s="43" customFormat="1" x14ac:dyDescent="0.2">
      <c r="A176" s="162" t="s">
        <v>571</v>
      </c>
      <c r="B176" s="71">
        <f>SUM(B166:B175)</f>
        <v>279</v>
      </c>
      <c r="C176" s="40">
        <f>B176/21983</f>
        <v>1.2691625346858937E-2</v>
      </c>
      <c r="D176" s="71">
        <f>SUM(D166:D175)</f>
        <v>205</v>
      </c>
      <c r="E176" s="41">
        <f>D176/25321</f>
        <v>8.096046759606651E-3</v>
      </c>
      <c r="F176" s="77">
        <f>SUM(F166:F175)</f>
        <v>1161</v>
      </c>
      <c r="G176" s="42">
        <f>F176/115003</f>
        <v>1.0095388815943932E-2</v>
      </c>
      <c r="H176" s="71">
        <f>SUM(H166:H175)</f>
        <v>1217</v>
      </c>
      <c r="I176" s="41">
        <f>H176/122849</f>
        <v>9.906470545140782E-3</v>
      </c>
      <c r="J176" s="37">
        <f>IF(D176=0, "-", IF((B176-D176)/D176&lt;10, (B176-D176)/D176, "&gt;999%"))</f>
        <v>0.36097560975609755</v>
      </c>
      <c r="K176" s="38">
        <f>IF(H176=0, "-", IF((F176-H176)/H176&lt;10, (F176-H176)/H176, "&gt;999%"))</f>
        <v>-4.6014790468364833E-2</v>
      </c>
    </row>
    <row r="177" spans="1:11" x14ac:dyDescent="0.2">
      <c r="B177" s="83"/>
      <c r="D177" s="83"/>
      <c r="F177" s="83"/>
      <c r="H177" s="83"/>
    </row>
    <row r="178" spans="1:11" x14ac:dyDescent="0.2">
      <c r="A178" s="163" t="s">
        <v>147</v>
      </c>
      <c r="B178" s="61" t="s">
        <v>12</v>
      </c>
      <c r="C178" s="62" t="s">
        <v>13</v>
      </c>
      <c r="D178" s="61" t="s">
        <v>12</v>
      </c>
      <c r="E178" s="63" t="s">
        <v>13</v>
      </c>
      <c r="F178" s="62" t="s">
        <v>12</v>
      </c>
      <c r="G178" s="62" t="s">
        <v>13</v>
      </c>
      <c r="H178" s="61" t="s">
        <v>12</v>
      </c>
      <c r="I178" s="63" t="s">
        <v>13</v>
      </c>
      <c r="J178" s="61"/>
      <c r="K178" s="63"/>
    </row>
    <row r="179" spans="1:11" x14ac:dyDescent="0.2">
      <c r="A179" s="7" t="s">
        <v>297</v>
      </c>
      <c r="B179" s="65">
        <v>2</v>
      </c>
      <c r="C179" s="34">
        <f>IF(B185=0, "-", B179/B185)</f>
        <v>0.13333333333333333</v>
      </c>
      <c r="D179" s="65">
        <v>0</v>
      </c>
      <c r="E179" s="9">
        <f>IF(D185=0, "-", D179/D185)</f>
        <v>0</v>
      </c>
      <c r="F179" s="81">
        <v>5</v>
      </c>
      <c r="G179" s="34">
        <f>IF(F185=0, "-", F179/F185)</f>
        <v>7.1428571428571425E-2</v>
      </c>
      <c r="H179" s="65">
        <v>4</v>
      </c>
      <c r="I179" s="9">
        <f>IF(H185=0, "-", H179/H185)</f>
        <v>5.6338028169014086E-2</v>
      </c>
      <c r="J179" s="8" t="str">
        <f>IF(D179=0, "-", IF((B179-D179)/D179&lt;10, (B179-D179)/D179, "&gt;999%"))</f>
        <v>-</v>
      </c>
      <c r="K179" s="9">
        <f>IF(H179=0, "-", IF((F179-H179)/H179&lt;10, (F179-H179)/H179, "&gt;999%"))</f>
        <v>0.25</v>
      </c>
    </row>
    <row r="180" spans="1:11" x14ac:dyDescent="0.2">
      <c r="A180" s="7" t="s">
        <v>298</v>
      </c>
      <c r="B180" s="65">
        <v>2</v>
      </c>
      <c r="C180" s="34">
        <f>IF(B185=0, "-", B180/B185)</f>
        <v>0.13333333333333333</v>
      </c>
      <c r="D180" s="65">
        <v>5</v>
      </c>
      <c r="E180" s="9">
        <f>IF(D185=0, "-", D180/D185)</f>
        <v>0.45454545454545453</v>
      </c>
      <c r="F180" s="81">
        <v>17</v>
      </c>
      <c r="G180" s="34">
        <f>IF(F185=0, "-", F180/F185)</f>
        <v>0.24285714285714285</v>
      </c>
      <c r="H180" s="65">
        <v>19</v>
      </c>
      <c r="I180" s="9">
        <f>IF(H185=0, "-", H180/H185)</f>
        <v>0.26760563380281688</v>
      </c>
      <c r="J180" s="8">
        <f>IF(D180=0, "-", IF((B180-D180)/D180&lt;10, (B180-D180)/D180, "&gt;999%"))</f>
        <v>-0.6</v>
      </c>
      <c r="K180" s="9">
        <f>IF(H180=0, "-", IF((F180-H180)/H180&lt;10, (F180-H180)/H180, "&gt;999%"))</f>
        <v>-0.10526315789473684</v>
      </c>
    </row>
    <row r="181" spans="1:11" x14ac:dyDescent="0.2">
      <c r="A181" s="7" t="s">
        <v>299</v>
      </c>
      <c r="B181" s="65">
        <v>5</v>
      </c>
      <c r="C181" s="34">
        <f>IF(B185=0, "-", B181/B185)</f>
        <v>0.33333333333333331</v>
      </c>
      <c r="D181" s="65">
        <v>6</v>
      </c>
      <c r="E181" s="9">
        <f>IF(D185=0, "-", D181/D185)</f>
        <v>0.54545454545454541</v>
      </c>
      <c r="F181" s="81">
        <v>33</v>
      </c>
      <c r="G181" s="34">
        <f>IF(F185=0, "-", F181/F185)</f>
        <v>0.47142857142857142</v>
      </c>
      <c r="H181" s="65">
        <v>33</v>
      </c>
      <c r="I181" s="9">
        <f>IF(H185=0, "-", H181/H185)</f>
        <v>0.46478873239436619</v>
      </c>
      <c r="J181" s="8">
        <f>IF(D181=0, "-", IF((B181-D181)/D181&lt;10, (B181-D181)/D181, "&gt;999%"))</f>
        <v>-0.16666666666666666</v>
      </c>
      <c r="K181" s="9">
        <f>IF(H181=0, "-", IF((F181-H181)/H181&lt;10, (F181-H181)/H181, "&gt;999%"))</f>
        <v>0</v>
      </c>
    </row>
    <row r="182" spans="1:11" x14ac:dyDescent="0.2">
      <c r="A182" s="7" t="s">
        <v>300</v>
      </c>
      <c r="B182" s="65">
        <v>5</v>
      </c>
      <c r="C182" s="34">
        <f>IF(B185=0, "-", B182/B185)</f>
        <v>0.33333333333333331</v>
      </c>
      <c r="D182" s="65">
        <v>0</v>
      </c>
      <c r="E182" s="9">
        <f>IF(D185=0, "-", D182/D185)</f>
        <v>0</v>
      </c>
      <c r="F182" s="81">
        <v>7</v>
      </c>
      <c r="G182" s="34">
        <f>IF(F185=0, "-", F182/F185)</f>
        <v>0.1</v>
      </c>
      <c r="H182" s="65">
        <v>8</v>
      </c>
      <c r="I182" s="9">
        <f>IF(H185=0, "-", H182/H185)</f>
        <v>0.11267605633802817</v>
      </c>
      <c r="J182" s="8" t="str">
        <f>IF(D182=0, "-", IF((B182-D182)/D182&lt;10, (B182-D182)/D182, "&gt;999%"))</f>
        <v>-</v>
      </c>
      <c r="K182" s="9">
        <f>IF(H182=0, "-", IF((F182-H182)/H182&lt;10, (F182-H182)/H182, "&gt;999%"))</f>
        <v>-0.125</v>
      </c>
    </row>
    <row r="183" spans="1:11" x14ac:dyDescent="0.2">
      <c r="A183" s="7" t="s">
        <v>301</v>
      </c>
      <c r="B183" s="65">
        <v>1</v>
      </c>
      <c r="C183" s="34">
        <f>IF(B185=0, "-", B183/B185)</f>
        <v>6.6666666666666666E-2</v>
      </c>
      <c r="D183" s="65">
        <v>0</v>
      </c>
      <c r="E183" s="9">
        <f>IF(D185=0, "-", D183/D185)</f>
        <v>0</v>
      </c>
      <c r="F183" s="81">
        <v>8</v>
      </c>
      <c r="G183" s="34">
        <f>IF(F185=0, "-", F183/F185)</f>
        <v>0.11428571428571428</v>
      </c>
      <c r="H183" s="65">
        <v>7</v>
      </c>
      <c r="I183" s="9">
        <f>IF(H185=0, "-", H183/H185)</f>
        <v>9.8591549295774641E-2</v>
      </c>
      <c r="J183" s="8" t="str">
        <f>IF(D183=0, "-", IF((B183-D183)/D183&lt;10, (B183-D183)/D183, "&gt;999%"))</f>
        <v>-</v>
      </c>
      <c r="K183" s="9">
        <f>IF(H183=0, "-", IF((F183-H183)/H183&lt;10, (F183-H183)/H183, "&gt;999%"))</f>
        <v>0.14285714285714285</v>
      </c>
    </row>
    <row r="184" spans="1:11" x14ac:dyDescent="0.2">
      <c r="A184" s="2"/>
      <c r="B184" s="68"/>
      <c r="C184" s="33"/>
      <c r="D184" s="68"/>
      <c r="E184" s="6"/>
      <c r="F184" s="82"/>
      <c r="G184" s="33"/>
      <c r="H184" s="68"/>
      <c r="I184" s="6"/>
      <c r="J184" s="5"/>
      <c r="K184" s="6"/>
    </row>
    <row r="185" spans="1:11" s="43" customFormat="1" x14ac:dyDescent="0.2">
      <c r="A185" s="162" t="s">
        <v>570</v>
      </c>
      <c r="B185" s="71">
        <f>SUM(B179:B184)</f>
        <v>15</v>
      </c>
      <c r="C185" s="40">
        <f>B185/21983</f>
        <v>6.823454487558568E-4</v>
      </c>
      <c r="D185" s="71">
        <f>SUM(D179:D184)</f>
        <v>11</v>
      </c>
      <c r="E185" s="41">
        <f>D185/25321</f>
        <v>4.3442202124718615E-4</v>
      </c>
      <c r="F185" s="77">
        <f>SUM(F179:F184)</f>
        <v>70</v>
      </c>
      <c r="G185" s="42">
        <f>F185/115003</f>
        <v>6.0867977357112425E-4</v>
      </c>
      <c r="H185" s="71">
        <f>SUM(H179:H184)</f>
        <v>71</v>
      </c>
      <c r="I185" s="41">
        <f>H185/122849</f>
        <v>5.7794528241988127E-4</v>
      </c>
      <c r="J185" s="37">
        <f>IF(D185=0, "-", IF((B185-D185)/D185&lt;10, (B185-D185)/D185, "&gt;999%"))</f>
        <v>0.36363636363636365</v>
      </c>
      <c r="K185" s="38">
        <f>IF(H185=0, "-", IF((F185-H185)/H185&lt;10, (F185-H185)/H185, "&gt;999%"))</f>
        <v>-1.4084507042253521E-2</v>
      </c>
    </row>
    <row r="186" spans="1:11" x14ac:dyDescent="0.2">
      <c r="B186" s="83"/>
      <c r="D186" s="83"/>
      <c r="F186" s="83"/>
      <c r="H186" s="83"/>
    </row>
    <row r="187" spans="1:11" s="43" customFormat="1" x14ac:dyDescent="0.2">
      <c r="A187" s="162" t="s">
        <v>569</v>
      </c>
      <c r="B187" s="71">
        <v>294</v>
      </c>
      <c r="C187" s="40">
        <f>B187/21983</f>
        <v>1.3373970795614793E-2</v>
      </c>
      <c r="D187" s="71">
        <v>216</v>
      </c>
      <c r="E187" s="41">
        <f>D187/25321</f>
        <v>8.5304687808538376E-3</v>
      </c>
      <c r="F187" s="77">
        <v>1231</v>
      </c>
      <c r="G187" s="42">
        <f>F187/115003</f>
        <v>1.0704068589515055E-2</v>
      </c>
      <c r="H187" s="71">
        <v>1288</v>
      </c>
      <c r="I187" s="41">
        <f>H187/122849</f>
        <v>1.0484415827560664E-2</v>
      </c>
      <c r="J187" s="37">
        <f>IF(D187=0, "-", IF((B187-D187)/D187&lt;10, (B187-D187)/D187, "&gt;999%"))</f>
        <v>0.3611111111111111</v>
      </c>
      <c r="K187" s="38">
        <f>IF(H187=0, "-", IF((F187-H187)/H187&lt;10, (F187-H187)/H187, "&gt;999%"))</f>
        <v>-4.4254658385093168E-2</v>
      </c>
    </row>
    <row r="188" spans="1:11" x14ac:dyDescent="0.2">
      <c r="B188" s="83"/>
      <c r="D188" s="83"/>
      <c r="F188" s="83"/>
      <c r="H188" s="83"/>
    </row>
    <row r="189" spans="1:11" ht="15.75" x14ac:dyDescent="0.25">
      <c r="A189" s="164" t="s">
        <v>118</v>
      </c>
      <c r="B189" s="196" t="s">
        <v>1</v>
      </c>
      <c r="C189" s="200"/>
      <c r="D189" s="200"/>
      <c r="E189" s="197"/>
      <c r="F189" s="196" t="s">
        <v>14</v>
      </c>
      <c r="G189" s="200"/>
      <c r="H189" s="200"/>
      <c r="I189" s="197"/>
      <c r="J189" s="196" t="s">
        <v>15</v>
      </c>
      <c r="K189" s="197"/>
    </row>
    <row r="190" spans="1:11" x14ac:dyDescent="0.2">
      <c r="A190" s="22"/>
      <c r="B190" s="196">
        <f>VALUE(RIGHT($B$2, 4))</f>
        <v>2022</v>
      </c>
      <c r="C190" s="197"/>
      <c r="D190" s="196">
        <f>B190-1</f>
        <v>2021</v>
      </c>
      <c r="E190" s="204"/>
      <c r="F190" s="196">
        <f>B190</f>
        <v>2022</v>
      </c>
      <c r="G190" s="204"/>
      <c r="H190" s="196">
        <f>D190</f>
        <v>2021</v>
      </c>
      <c r="I190" s="204"/>
      <c r="J190" s="140" t="s">
        <v>4</v>
      </c>
      <c r="K190" s="141" t="s">
        <v>2</v>
      </c>
    </row>
    <row r="191" spans="1:11" x14ac:dyDescent="0.2">
      <c r="A191" s="163" t="s">
        <v>148</v>
      </c>
      <c r="B191" s="61" t="s">
        <v>12</v>
      </c>
      <c r="C191" s="62" t="s">
        <v>13</v>
      </c>
      <c r="D191" s="61" t="s">
        <v>12</v>
      </c>
      <c r="E191" s="63" t="s">
        <v>13</v>
      </c>
      <c r="F191" s="62" t="s">
        <v>12</v>
      </c>
      <c r="G191" s="62" t="s">
        <v>13</v>
      </c>
      <c r="H191" s="61" t="s">
        <v>12</v>
      </c>
      <c r="I191" s="63" t="s">
        <v>13</v>
      </c>
      <c r="J191" s="61"/>
      <c r="K191" s="63"/>
    </row>
    <row r="192" spans="1:11" x14ac:dyDescent="0.2">
      <c r="A192" s="7" t="s">
        <v>302</v>
      </c>
      <c r="B192" s="65">
        <v>7</v>
      </c>
      <c r="C192" s="34">
        <f>IF(B201=0, "-", B192/B201)</f>
        <v>9.2105263157894732E-2</v>
      </c>
      <c r="D192" s="65">
        <v>10</v>
      </c>
      <c r="E192" s="9">
        <f>IF(D201=0, "-", D192/D201)</f>
        <v>7.0921985815602842E-2</v>
      </c>
      <c r="F192" s="81">
        <v>64</v>
      </c>
      <c r="G192" s="34">
        <f>IF(F201=0, "-", F192/F201)</f>
        <v>0.15763546798029557</v>
      </c>
      <c r="H192" s="65">
        <v>51</v>
      </c>
      <c r="I192" s="9">
        <f>IF(H201=0, "-", H192/H201)</f>
        <v>8.5000000000000006E-2</v>
      </c>
      <c r="J192" s="8">
        <f t="shared" ref="J192:J199" si="16">IF(D192=0, "-", IF((B192-D192)/D192&lt;10, (B192-D192)/D192, "&gt;999%"))</f>
        <v>-0.3</v>
      </c>
      <c r="K192" s="9">
        <f t="shared" ref="K192:K199" si="17">IF(H192=0, "-", IF((F192-H192)/H192&lt;10, (F192-H192)/H192, "&gt;999%"))</f>
        <v>0.25490196078431371</v>
      </c>
    </row>
    <row r="193" spans="1:11" x14ac:dyDescent="0.2">
      <c r="A193" s="7" t="s">
        <v>303</v>
      </c>
      <c r="B193" s="65">
        <v>41</v>
      </c>
      <c r="C193" s="34">
        <f>IF(B201=0, "-", B193/B201)</f>
        <v>0.53947368421052633</v>
      </c>
      <c r="D193" s="65">
        <v>87</v>
      </c>
      <c r="E193" s="9">
        <f>IF(D201=0, "-", D193/D201)</f>
        <v>0.61702127659574468</v>
      </c>
      <c r="F193" s="81">
        <v>154</v>
      </c>
      <c r="G193" s="34">
        <f>IF(F201=0, "-", F193/F201)</f>
        <v>0.37931034482758619</v>
      </c>
      <c r="H193" s="65">
        <v>298</v>
      </c>
      <c r="I193" s="9">
        <f>IF(H201=0, "-", H193/H201)</f>
        <v>0.49666666666666665</v>
      </c>
      <c r="J193" s="8">
        <f t="shared" si="16"/>
        <v>-0.52873563218390807</v>
      </c>
      <c r="K193" s="9">
        <f t="shared" si="17"/>
        <v>-0.48322147651006714</v>
      </c>
    </row>
    <row r="194" spans="1:11" x14ac:dyDescent="0.2">
      <c r="A194" s="7" t="s">
        <v>304</v>
      </c>
      <c r="B194" s="65">
        <v>0</v>
      </c>
      <c r="C194" s="34">
        <f>IF(B201=0, "-", B194/B201)</f>
        <v>0</v>
      </c>
      <c r="D194" s="65">
        <v>0</v>
      </c>
      <c r="E194" s="9">
        <f>IF(D201=0, "-", D194/D201)</f>
        <v>0</v>
      </c>
      <c r="F194" s="81">
        <v>0</v>
      </c>
      <c r="G194" s="34">
        <f>IF(F201=0, "-", F194/F201)</f>
        <v>0</v>
      </c>
      <c r="H194" s="65">
        <v>20</v>
      </c>
      <c r="I194" s="9">
        <f>IF(H201=0, "-", H194/H201)</f>
        <v>3.3333333333333333E-2</v>
      </c>
      <c r="J194" s="8" t="str">
        <f t="shared" si="16"/>
        <v>-</v>
      </c>
      <c r="K194" s="9">
        <f t="shared" si="17"/>
        <v>-1</v>
      </c>
    </row>
    <row r="195" spans="1:11" x14ac:dyDescent="0.2">
      <c r="A195" s="7" t="s">
        <v>305</v>
      </c>
      <c r="B195" s="65">
        <v>13</v>
      </c>
      <c r="C195" s="34">
        <f>IF(B201=0, "-", B195/B201)</f>
        <v>0.17105263157894737</v>
      </c>
      <c r="D195" s="65">
        <v>30</v>
      </c>
      <c r="E195" s="9">
        <f>IF(D201=0, "-", D195/D201)</f>
        <v>0.21276595744680851</v>
      </c>
      <c r="F195" s="81">
        <v>55</v>
      </c>
      <c r="G195" s="34">
        <f>IF(F201=0, "-", F195/F201)</f>
        <v>0.1354679802955665</v>
      </c>
      <c r="H195" s="65">
        <v>94</v>
      </c>
      <c r="I195" s="9">
        <f>IF(H201=0, "-", H195/H201)</f>
        <v>0.15666666666666668</v>
      </c>
      <c r="J195" s="8">
        <f t="shared" si="16"/>
        <v>-0.56666666666666665</v>
      </c>
      <c r="K195" s="9">
        <f t="shared" si="17"/>
        <v>-0.41489361702127658</v>
      </c>
    </row>
    <row r="196" spans="1:11" x14ac:dyDescent="0.2">
      <c r="A196" s="7" t="s">
        <v>306</v>
      </c>
      <c r="B196" s="65">
        <v>7</v>
      </c>
      <c r="C196" s="34">
        <f>IF(B201=0, "-", B196/B201)</f>
        <v>9.2105263157894732E-2</v>
      </c>
      <c r="D196" s="65">
        <v>12</v>
      </c>
      <c r="E196" s="9">
        <f>IF(D201=0, "-", D196/D201)</f>
        <v>8.5106382978723402E-2</v>
      </c>
      <c r="F196" s="81">
        <v>31</v>
      </c>
      <c r="G196" s="34">
        <f>IF(F201=0, "-", F196/F201)</f>
        <v>7.6354679802955669E-2</v>
      </c>
      <c r="H196" s="65">
        <v>35</v>
      </c>
      <c r="I196" s="9">
        <f>IF(H201=0, "-", H196/H201)</f>
        <v>5.8333333333333334E-2</v>
      </c>
      <c r="J196" s="8">
        <f t="shared" si="16"/>
        <v>-0.41666666666666669</v>
      </c>
      <c r="K196" s="9">
        <f t="shared" si="17"/>
        <v>-0.11428571428571428</v>
      </c>
    </row>
    <row r="197" spans="1:11" x14ac:dyDescent="0.2">
      <c r="A197" s="7" t="s">
        <v>307</v>
      </c>
      <c r="B197" s="65">
        <v>0</v>
      </c>
      <c r="C197" s="34">
        <f>IF(B201=0, "-", B197/B201)</f>
        <v>0</v>
      </c>
      <c r="D197" s="65">
        <v>2</v>
      </c>
      <c r="E197" s="9">
        <f>IF(D201=0, "-", D197/D201)</f>
        <v>1.4184397163120567E-2</v>
      </c>
      <c r="F197" s="81">
        <v>2</v>
      </c>
      <c r="G197" s="34">
        <f>IF(F201=0, "-", F197/F201)</f>
        <v>4.9261083743842365E-3</v>
      </c>
      <c r="H197" s="65">
        <v>14</v>
      </c>
      <c r="I197" s="9">
        <f>IF(H201=0, "-", H197/H201)</f>
        <v>2.3333333333333334E-2</v>
      </c>
      <c r="J197" s="8">
        <f t="shared" si="16"/>
        <v>-1</v>
      </c>
      <c r="K197" s="9">
        <f t="shared" si="17"/>
        <v>-0.8571428571428571</v>
      </c>
    </row>
    <row r="198" spans="1:11" x14ac:dyDescent="0.2">
      <c r="A198" s="7" t="s">
        <v>308</v>
      </c>
      <c r="B198" s="65">
        <v>8</v>
      </c>
      <c r="C198" s="34">
        <f>IF(B201=0, "-", B198/B201)</f>
        <v>0.10526315789473684</v>
      </c>
      <c r="D198" s="65">
        <v>0</v>
      </c>
      <c r="E198" s="9">
        <f>IF(D201=0, "-", D198/D201)</f>
        <v>0</v>
      </c>
      <c r="F198" s="81">
        <v>100</v>
      </c>
      <c r="G198" s="34">
        <f>IF(F201=0, "-", F198/F201)</f>
        <v>0.24630541871921183</v>
      </c>
      <c r="H198" s="65">
        <v>44</v>
      </c>
      <c r="I198" s="9">
        <f>IF(H201=0, "-", H198/H201)</f>
        <v>7.3333333333333334E-2</v>
      </c>
      <c r="J198" s="8" t="str">
        <f t="shared" si="16"/>
        <v>-</v>
      </c>
      <c r="K198" s="9">
        <f t="shared" si="17"/>
        <v>1.2727272727272727</v>
      </c>
    </row>
    <row r="199" spans="1:11" x14ac:dyDescent="0.2">
      <c r="A199" s="7" t="s">
        <v>309</v>
      </c>
      <c r="B199" s="65">
        <v>0</v>
      </c>
      <c r="C199" s="34">
        <f>IF(B201=0, "-", B199/B201)</f>
        <v>0</v>
      </c>
      <c r="D199" s="65">
        <v>0</v>
      </c>
      <c r="E199" s="9">
        <f>IF(D201=0, "-", D199/D201)</f>
        <v>0</v>
      </c>
      <c r="F199" s="81">
        <v>0</v>
      </c>
      <c r="G199" s="34">
        <f>IF(F201=0, "-", F199/F201)</f>
        <v>0</v>
      </c>
      <c r="H199" s="65">
        <v>44</v>
      </c>
      <c r="I199" s="9">
        <f>IF(H201=0, "-", H199/H201)</f>
        <v>7.3333333333333334E-2</v>
      </c>
      <c r="J199" s="8" t="str">
        <f t="shared" si="16"/>
        <v>-</v>
      </c>
      <c r="K199" s="9">
        <f t="shared" si="17"/>
        <v>-1</v>
      </c>
    </row>
    <row r="200" spans="1:11" x14ac:dyDescent="0.2">
      <c r="A200" s="2"/>
      <c r="B200" s="68"/>
      <c r="C200" s="33"/>
      <c r="D200" s="68"/>
      <c r="E200" s="6"/>
      <c r="F200" s="82"/>
      <c r="G200" s="33"/>
      <c r="H200" s="68"/>
      <c r="I200" s="6"/>
      <c r="J200" s="5"/>
      <c r="K200" s="6"/>
    </row>
    <row r="201" spans="1:11" s="43" customFormat="1" x14ac:dyDescent="0.2">
      <c r="A201" s="162" t="s">
        <v>568</v>
      </c>
      <c r="B201" s="71">
        <f>SUM(B192:B200)</f>
        <v>76</v>
      </c>
      <c r="C201" s="40">
        <f>B201/21983</f>
        <v>3.4572169403630079E-3</v>
      </c>
      <c r="D201" s="71">
        <f>SUM(D192:D200)</f>
        <v>141</v>
      </c>
      <c r="E201" s="41">
        <f>D201/25321</f>
        <v>5.5685004541684768E-3</v>
      </c>
      <c r="F201" s="77">
        <f>SUM(F192:F200)</f>
        <v>406</v>
      </c>
      <c r="G201" s="42">
        <f>F201/115003</f>
        <v>3.5303426867125207E-3</v>
      </c>
      <c r="H201" s="71">
        <f>SUM(H192:H200)</f>
        <v>600</v>
      </c>
      <c r="I201" s="41">
        <f>H201/122849</f>
        <v>4.8840446401680112E-3</v>
      </c>
      <c r="J201" s="37">
        <f>IF(D201=0, "-", IF((B201-D201)/D201&lt;10, (B201-D201)/D201, "&gt;999%"))</f>
        <v>-0.46099290780141844</v>
      </c>
      <c r="K201" s="38">
        <f>IF(H201=0, "-", IF((F201-H201)/H201&lt;10, (F201-H201)/H201, "&gt;999%"))</f>
        <v>-0.32333333333333331</v>
      </c>
    </row>
    <row r="202" spans="1:11" x14ac:dyDescent="0.2">
      <c r="B202" s="83"/>
      <c r="D202" s="83"/>
      <c r="F202" s="83"/>
      <c r="H202" s="83"/>
    </row>
    <row r="203" spans="1:11" x14ac:dyDescent="0.2">
      <c r="A203" s="163" t="s">
        <v>149</v>
      </c>
      <c r="B203" s="61" t="s">
        <v>12</v>
      </c>
      <c r="C203" s="62" t="s">
        <v>13</v>
      </c>
      <c r="D203" s="61" t="s">
        <v>12</v>
      </c>
      <c r="E203" s="63" t="s">
        <v>13</v>
      </c>
      <c r="F203" s="62" t="s">
        <v>12</v>
      </c>
      <c r="G203" s="62" t="s">
        <v>13</v>
      </c>
      <c r="H203" s="61" t="s">
        <v>12</v>
      </c>
      <c r="I203" s="63" t="s">
        <v>13</v>
      </c>
      <c r="J203" s="61"/>
      <c r="K203" s="63"/>
    </row>
    <row r="204" spans="1:11" x14ac:dyDescent="0.2">
      <c r="A204" s="7" t="s">
        <v>310</v>
      </c>
      <c r="B204" s="65">
        <v>0</v>
      </c>
      <c r="C204" s="34">
        <f>IF(B221=0, "-", B204/B221)</f>
        <v>0</v>
      </c>
      <c r="D204" s="65">
        <v>1</v>
      </c>
      <c r="E204" s="9">
        <f>IF(D221=0, "-", D204/D221)</f>
        <v>1.6666666666666666E-2</v>
      </c>
      <c r="F204" s="81">
        <v>1</v>
      </c>
      <c r="G204" s="34">
        <f>IF(F221=0, "-", F204/F221)</f>
        <v>3.6496350364963502E-3</v>
      </c>
      <c r="H204" s="65">
        <v>2</v>
      </c>
      <c r="I204" s="9">
        <f>IF(H221=0, "-", H204/H221)</f>
        <v>6.4724919093851136E-3</v>
      </c>
      <c r="J204" s="8">
        <f t="shared" ref="J204:J219" si="18">IF(D204=0, "-", IF((B204-D204)/D204&lt;10, (B204-D204)/D204, "&gt;999%"))</f>
        <v>-1</v>
      </c>
      <c r="K204" s="9">
        <f t="shared" ref="K204:K219" si="19">IF(H204=0, "-", IF((F204-H204)/H204&lt;10, (F204-H204)/H204, "&gt;999%"))</f>
        <v>-0.5</v>
      </c>
    </row>
    <row r="205" spans="1:11" x14ac:dyDescent="0.2">
      <c r="A205" s="7" t="s">
        <v>311</v>
      </c>
      <c r="B205" s="65">
        <v>3</v>
      </c>
      <c r="C205" s="34">
        <f>IF(B221=0, "-", B205/B221)</f>
        <v>5.2631578947368418E-2</v>
      </c>
      <c r="D205" s="65">
        <v>5</v>
      </c>
      <c r="E205" s="9">
        <f>IF(D221=0, "-", D205/D221)</f>
        <v>8.3333333333333329E-2</v>
      </c>
      <c r="F205" s="81">
        <v>16</v>
      </c>
      <c r="G205" s="34">
        <f>IF(F221=0, "-", F205/F221)</f>
        <v>5.8394160583941604E-2</v>
      </c>
      <c r="H205" s="65">
        <v>16</v>
      </c>
      <c r="I205" s="9">
        <f>IF(H221=0, "-", H205/H221)</f>
        <v>5.1779935275080909E-2</v>
      </c>
      <c r="J205" s="8">
        <f t="shared" si="18"/>
        <v>-0.4</v>
      </c>
      <c r="K205" s="9">
        <f t="shared" si="19"/>
        <v>0</v>
      </c>
    </row>
    <row r="206" spans="1:11" x14ac:dyDescent="0.2">
      <c r="A206" s="7" t="s">
        <v>312</v>
      </c>
      <c r="B206" s="65">
        <v>0</v>
      </c>
      <c r="C206" s="34">
        <f>IF(B221=0, "-", B206/B221)</f>
        <v>0</v>
      </c>
      <c r="D206" s="65">
        <v>0</v>
      </c>
      <c r="E206" s="9">
        <f>IF(D221=0, "-", D206/D221)</f>
        <v>0</v>
      </c>
      <c r="F206" s="81">
        <v>1</v>
      </c>
      <c r="G206" s="34">
        <f>IF(F221=0, "-", F206/F221)</f>
        <v>3.6496350364963502E-3</v>
      </c>
      <c r="H206" s="65">
        <v>9</v>
      </c>
      <c r="I206" s="9">
        <f>IF(H221=0, "-", H206/H221)</f>
        <v>2.9126213592233011E-2</v>
      </c>
      <c r="J206" s="8" t="str">
        <f t="shared" si="18"/>
        <v>-</v>
      </c>
      <c r="K206" s="9">
        <f t="shared" si="19"/>
        <v>-0.88888888888888884</v>
      </c>
    </row>
    <row r="207" spans="1:11" x14ac:dyDescent="0.2">
      <c r="A207" s="7" t="s">
        <v>313</v>
      </c>
      <c r="B207" s="65">
        <v>13</v>
      </c>
      <c r="C207" s="34">
        <f>IF(B221=0, "-", B207/B221)</f>
        <v>0.22807017543859648</v>
      </c>
      <c r="D207" s="65">
        <v>23</v>
      </c>
      <c r="E207" s="9">
        <f>IF(D221=0, "-", D207/D221)</f>
        <v>0.38333333333333336</v>
      </c>
      <c r="F207" s="81">
        <v>68</v>
      </c>
      <c r="G207" s="34">
        <f>IF(F221=0, "-", F207/F221)</f>
        <v>0.24817518248175183</v>
      </c>
      <c r="H207" s="65">
        <v>86</v>
      </c>
      <c r="I207" s="9">
        <f>IF(H221=0, "-", H207/H221)</f>
        <v>0.27831715210355989</v>
      </c>
      <c r="J207" s="8">
        <f t="shared" si="18"/>
        <v>-0.43478260869565216</v>
      </c>
      <c r="K207" s="9">
        <f t="shared" si="19"/>
        <v>-0.20930232558139536</v>
      </c>
    </row>
    <row r="208" spans="1:11" x14ac:dyDescent="0.2">
      <c r="A208" s="7" t="s">
        <v>314</v>
      </c>
      <c r="B208" s="65">
        <v>0</v>
      </c>
      <c r="C208" s="34">
        <f>IF(B221=0, "-", B208/B221)</f>
        <v>0</v>
      </c>
      <c r="D208" s="65">
        <v>1</v>
      </c>
      <c r="E208" s="9">
        <f>IF(D221=0, "-", D208/D221)</f>
        <v>1.6666666666666666E-2</v>
      </c>
      <c r="F208" s="81">
        <v>8</v>
      </c>
      <c r="G208" s="34">
        <f>IF(F221=0, "-", F208/F221)</f>
        <v>2.9197080291970802E-2</v>
      </c>
      <c r="H208" s="65">
        <v>8</v>
      </c>
      <c r="I208" s="9">
        <f>IF(H221=0, "-", H208/H221)</f>
        <v>2.5889967637540454E-2</v>
      </c>
      <c r="J208" s="8">
        <f t="shared" si="18"/>
        <v>-1</v>
      </c>
      <c r="K208" s="9">
        <f t="shared" si="19"/>
        <v>0</v>
      </c>
    </row>
    <row r="209" spans="1:11" x14ac:dyDescent="0.2">
      <c r="A209" s="7" t="s">
        <v>315</v>
      </c>
      <c r="B209" s="65">
        <v>6</v>
      </c>
      <c r="C209" s="34">
        <f>IF(B221=0, "-", B209/B221)</f>
        <v>0.10526315789473684</v>
      </c>
      <c r="D209" s="65">
        <v>0</v>
      </c>
      <c r="E209" s="9">
        <f>IF(D221=0, "-", D209/D221)</f>
        <v>0</v>
      </c>
      <c r="F209" s="81">
        <v>30</v>
      </c>
      <c r="G209" s="34">
        <f>IF(F221=0, "-", F209/F221)</f>
        <v>0.10948905109489052</v>
      </c>
      <c r="H209" s="65">
        <v>0</v>
      </c>
      <c r="I209" s="9">
        <f>IF(H221=0, "-", H209/H221)</f>
        <v>0</v>
      </c>
      <c r="J209" s="8" t="str">
        <f t="shared" si="18"/>
        <v>-</v>
      </c>
      <c r="K209" s="9" t="str">
        <f t="shared" si="19"/>
        <v>-</v>
      </c>
    </row>
    <row r="210" spans="1:11" x14ac:dyDescent="0.2">
      <c r="A210" s="7" t="s">
        <v>316</v>
      </c>
      <c r="B210" s="65">
        <v>2</v>
      </c>
      <c r="C210" s="34">
        <f>IF(B221=0, "-", B210/B221)</f>
        <v>3.5087719298245612E-2</v>
      </c>
      <c r="D210" s="65">
        <v>1</v>
      </c>
      <c r="E210" s="9">
        <f>IF(D221=0, "-", D210/D221)</f>
        <v>1.6666666666666666E-2</v>
      </c>
      <c r="F210" s="81">
        <v>4</v>
      </c>
      <c r="G210" s="34">
        <f>IF(F221=0, "-", F210/F221)</f>
        <v>1.4598540145985401E-2</v>
      </c>
      <c r="H210" s="65">
        <v>6</v>
      </c>
      <c r="I210" s="9">
        <f>IF(H221=0, "-", H210/H221)</f>
        <v>1.9417475728155338E-2</v>
      </c>
      <c r="J210" s="8">
        <f t="shared" si="18"/>
        <v>1</v>
      </c>
      <c r="K210" s="9">
        <f t="shared" si="19"/>
        <v>-0.33333333333333331</v>
      </c>
    </row>
    <row r="211" spans="1:11" x14ac:dyDescent="0.2">
      <c r="A211" s="7" t="s">
        <v>317</v>
      </c>
      <c r="B211" s="65">
        <v>1</v>
      </c>
      <c r="C211" s="34">
        <f>IF(B221=0, "-", B211/B221)</f>
        <v>1.7543859649122806E-2</v>
      </c>
      <c r="D211" s="65">
        <v>1</v>
      </c>
      <c r="E211" s="9">
        <f>IF(D221=0, "-", D211/D221)</f>
        <v>1.6666666666666666E-2</v>
      </c>
      <c r="F211" s="81">
        <v>7</v>
      </c>
      <c r="G211" s="34">
        <f>IF(F221=0, "-", F211/F221)</f>
        <v>2.5547445255474453E-2</v>
      </c>
      <c r="H211" s="65">
        <v>4</v>
      </c>
      <c r="I211" s="9">
        <f>IF(H221=0, "-", H211/H221)</f>
        <v>1.2944983818770227E-2</v>
      </c>
      <c r="J211" s="8">
        <f t="shared" si="18"/>
        <v>0</v>
      </c>
      <c r="K211" s="9">
        <f t="shared" si="19"/>
        <v>0.75</v>
      </c>
    </row>
    <row r="212" spans="1:11" x14ac:dyDescent="0.2">
      <c r="A212" s="7" t="s">
        <v>318</v>
      </c>
      <c r="B212" s="65">
        <v>0</v>
      </c>
      <c r="C212" s="34">
        <f>IF(B221=0, "-", B212/B221)</f>
        <v>0</v>
      </c>
      <c r="D212" s="65">
        <v>3</v>
      </c>
      <c r="E212" s="9">
        <f>IF(D221=0, "-", D212/D221)</f>
        <v>0.05</v>
      </c>
      <c r="F212" s="81">
        <v>1</v>
      </c>
      <c r="G212" s="34">
        <f>IF(F221=0, "-", F212/F221)</f>
        <v>3.6496350364963502E-3</v>
      </c>
      <c r="H212" s="65">
        <v>16</v>
      </c>
      <c r="I212" s="9">
        <f>IF(H221=0, "-", H212/H221)</f>
        <v>5.1779935275080909E-2</v>
      </c>
      <c r="J212" s="8">
        <f t="shared" si="18"/>
        <v>-1</v>
      </c>
      <c r="K212" s="9">
        <f t="shared" si="19"/>
        <v>-0.9375</v>
      </c>
    </row>
    <row r="213" spans="1:11" x14ac:dyDescent="0.2">
      <c r="A213" s="7" t="s">
        <v>319</v>
      </c>
      <c r="B213" s="65">
        <v>0</v>
      </c>
      <c r="C213" s="34">
        <f>IF(B221=0, "-", B213/B221)</f>
        <v>0</v>
      </c>
      <c r="D213" s="65">
        <v>0</v>
      </c>
      <c r="E213" s="9">
        <f>IF(D221=0, "-", D213/D221)</f>
        <v>0</v>
      </c>
      <c r="F213" s="81">
        <v>6</v>
      </c>
      <c r="G213" s="34">
        <f>IF(F221=0, "-", F213/F221)</f>
        <v>2.1897810218978103E-2</v>
      </c>
      <c r="H213" s="65">
        <v>1</v>
      </c>
      <c r="I213" s="9">
        <f>IF(H221=0, "-", H213/H221)</f>
        <v>3.2362459546925568E-3</v>
      </c>
      <c r="J213" s="8" t="str">
        <f t="shared" si="18"/>
        <v>-</v>
      </c>
      <c r="K213" s="9">
        <f t="shared" si="19"/>
        <v>5</v>
      </c>
    </row>
    <row r="214" spans="1:11" x14ac:dyDescent="0.2">
      <c r="A214" s="7" t="s">
        <v>320</v>
      </c>
      <c r="B214" s="65">
        <v>0</v>
      </c>
      <c r="C214" s="34">
        <f>IF(B221=0, "-", B214/B221)</f>
        <v>0</v>
      </c>
      <c r="D214" s="65">
        <v>0</v>
      </c>
      <c r="E214" s="9">
        <f>IF(D221=0, "-", D214/D221)</f>
        <v>0</v>
      </c>
      <c r="F214" s="81">
        <v>13</v>
      </c>
      <c r="G214" s="34">
        <f>IF(F221=0, "-", F214/F221)</f>
        <v>4.7445255474452552E-2</v>
      </c>
      <c r="H214" s="65">
        <v>6</v>
      </c>
      <c r="I214" s="9">
        <f>IF(H221=0, "-", H214/H221)</f>
        <v>1.9417475728155338E-2</v>
      </c>
      <c r="J214" s="8" t="str">
        <f t="shared" si="18"/>
        <v>-</v>
      </c>
      <c r="K214" s="9">
        <f t="shared" si="19"/>
        <v>1.1666666666666667</v>
      </c>
    </row>
    <row r="215" spans="1:11" x14ac:dyDescent="0.2">
      <c r="A215" s="7" t="s">
        <v>321</v>
      </c>
      <c r="B215" s="65">
        <v>17</v>
      </c>
      <c r="C215" s="34">
        <f>IF(B221=0, "-", B215/B221)</f>
        <v>0.2982456140350877</v>
      </c>
      <c r="D215" s="65">
        <v>20</v>
      </c>
      <c r="E215" s="9">
        <f>IF(D221=0, "-", D215/D221)</f>
        <v>0.33333333333333331</v>
      </c>
      <c r="F215" s="81">
        <v>69</v>
      </c>
      <c r="G215" s="34">
        <f>IF(F221=0, "-", F215/F221)</f>
        <v>0.2518248175182482</v>
      </c>
      <c r="H215" s="65">
        <v>100</v>
      </c>
      <c r="I215" s="9">
        <f>IF(H221=0, "-", H215/H221)</f>
        <v>0.32362459546925565</v>
      </c>
      <c r="J215" s="8">
        <f t="shared" si="18"/>
        <v>-0.15</v>
      </c>
      <c r="K215" s="9">
        <f t="shared" si="19"/>
        <v>-0.31</v>
      </c>
    </row>
    <row r="216" spans="1:11" x14ac:dyDescent="0.2">
      <c r="A216" s="7" t="s">
        <v>322</v>
      </c>
      <c r="B216" s="65">
        <v>4</v>
      </c>
      <c r="C216" s="34">
        <f>IF(B221=0, "-", B216/B221)</f>
        <v>7.0175438596491224E-2</v>
      </c>
      <c r="D216" s="65">
        <v>2</v>
      </c>
      <c r="E216" s="9">
        <f>IF(D221=0, "-", D216/D221)</f>
        <v>3.3333333333333333E-2</v>
      </c>
      <c r="F216" s="81">
        <v>15</v>
      </c>
      <c r="G216" s="34">
        <f>IF(F221=0, "-", F216/F221)</f>
        <v>5.4744525547445258E-2</v>
      </c>
      <c r="H216" s="65">
        <v>23</v>
      </c>
      <c r="I216" s="9">
        <f>IF(H221=0, "-", H216/H221)</f>
        <v>7.4433656957928807E-2</v>
      </c>
      <c r="J216" s="8">
        <f t="shared" si="18"/>
        <v>1</v>
      </c>
      <c r="K216" s="9">
        <f t="shared" si="19"/>
        <v>-0.34782608695652173</v>
      </c>
    </row>
    <row r="217" spans="1:11" x14ac:dyDescent="0.2">
      <c r="A217" s="7" t="s">
        <v>323</v>
      </c>
      <c r="B217" s="65">
        <v>4</v>
      </c>
      <c r="C217" s="34">
        <f>IF(B221=0, "-", B217/B221)</f>
        <v>7.0175438596491224E-2</v>
      </c>
      <c r="D217" s="65">
        <v>0</v>
      </c>
      <c r="E217" s="9">
        <f>IF(D221=0, "-", D217/D221)</f>
        <v>0</v>
      </c>
      <c r="F217" s="81">
        <v>11</v>
      </c>
      <c r="G217" s="34">
        <f>IF(F221=0, "-", F217/F221)</f>
        <v>4.0145985401459854E-2</v>
      </c>
      <c r="H217" s="65">
        <v>12</v>
      </c>
      <c r="I217" s="9">
        <f>IF(H221=0, "-", H217/H221)</f>
        <v>3.8834951456310676E-2</v>
      </c>
      <c r="J217" s="8" t="str">
        <f t="shared" si="18"/>
        <v>-</v>
      </c>
      <c r="K217" s="9">
        <f t="shared" si="19"/>
        <v>-8.3333333333333329E-2</v>
      </c>
    </row>
    <row r="218" spans="1:11" x14ac:dyDescent="0.2">
      <c r="A218" s="7" t="s">
        <v>324</v>
      </c>
      <c r="B218" s="65">
        <v>4</v>
      </c>
      <c r="C218" s="34">
        <f>IF(B221=0, "-", B218/B221)</f>
        <v>7.0175438596491224E-2</v>
      </c>
      <c r="D218" s="65">
        <v>3</v>
      </c>
      <c r="E218" s="9">
        <f>IF(D221=0, "-", D218/D221)</f>
        <v>0.05</v>
      </c>
      <c r="F218" s="81">
        <v>13</v>
      </c>
      <c r="G218" s="34">
        <f>IF(F221=0, "-", F218/F221)</f>
        <v>4.7445255474452552E-2</v>
      </c>
      <c r="H218" s="65">
        <v>12</v>
      </c>
      <c r="I218" s="9">
        <f>IF(H221=0, "-", H218/H221)</f>
        <v>3.8834951456310676E-2</v>
      </c>
      <c r="J218" s="8">
        <f t="shared" si="18"/>
        <v>0.33333333333333331</v>
      </c>
      <c r="K218" s="9">
        <f t="shared" si="19"/>
        <v>8.3333333333333329E-2</v>
      </c>
    </row>
    <row r="219" spans="1:11" x14ac:dyDescent="0.2">
      <c r="A219" s="7" t="s">
        <v>325</v>
      </c>
      <c r="B219" s="65">
        <v>3</v>
      </c>
      <c r="C219" s="34">
        <f>IF(B221=0, "-", B219/B221)</f>
        <v>5.2631578947368418E-2</v>
      </c>
      <c r="D219" s="65">
        <v>0</v>
      </c>
      <c r="E219" s="9">
        <f>IF(D221=0, "-", D219/D221)</f>
        <v>0</v>
      </c>
      <c r="F219" s="81">
        <v>11</v>
      </c>
      <c r="G219" s="34">
        <f>IF(F221=0, "-", F219/F221)</f>
        <v>4.0145985401459854E-2</v>
      </c>
      <c r="H219" s="65">
        <v>8</v>
      </c>
      <c r="I219" s="9">
        <f>IF(H221=0, "-", H219/H221)</f>
        <v>2.5889967637540454E-2</v>
      </c>
      <c r="J219" s="8" t="str">
        <f t="shared" si="18"/>
        <v>-</v>
      </c>
      <c r="K219" s="9">
        <f t="shared" si="19"/>
        <v>0.375</v>
      </c>
    </row>
    <row r="220" spans="1:11" x14ac:dyDescent="0.2">
      <c r="A220" s="2"/>
      <c r="B220" s="68"/>
      <c r="C220" s="33"/>
      <c r="D220" s="68"/>
      <c r="E220" s="6"/>
      <c r="F220" s="82"/>
      <c r="G220" s="33"/>
      <c r="H220" s="68"/>
      <c r="I220" s="6"/>
      <c r="J220" s="5"/>
      <c r="K220" s="6"/>
    </row>
    <row r="221" spans="1:11" s="43" customFormat="1" x14ac:dyDescent="0.2">
      <c r="A221" s="162" t="s">
        <v>567</v>
      </c>
      <c r="B221" s="71">
        <f>SUM(B204:B220)</f>
        <v>57</v>
      </c>
      <c r="C221" s="40">
        <f>B221/21983</f>
        <v>2.5929127052722557E-3</v>
      </c>
      <c r="D221" s="71">
        <f>SUM(D204:D220)</f>
        <v>60</v>
      </c>
      <c r="E221" s="41">
        <f>D221/25321</f>
        <v>2.3695746613482879E-3</v>
      </c>
      <c r="F221" s="77">
        <f>SUM(F204:F220)</f>
        <v>274</v>
      </c>
      <c r="G221" s="42">
        <f>F221/115003</f>
        <v>2.3825465422641148E-3</v>
      </c>
      <c r="H221" s="71">
        <f>SUM(H204:H220)</f>
        <v>309</v>
      </c>
      <c r="I221" s="41">
        <f>H221/122849</f>
        <v>2.5152829896865256E-3</v>
      </c>
      <c r="J221" s="37">
        <f>IF(D221=0, "-", IF((B221-D221)/D221&lt;10, (B221-D221)/D221, "&gt;999%"))</f>
        <v>-0.05</v>
      </c>
      <c r="K221" s="38">
        <f>IF(H221=0, "-", IF((F221-H221)/H221&lt;10, (F221-H221)/H221, "&gt;999%"))</f>
        <v>-0.11326860841423948</v>
      </c>
    </row>
    <row r="222" spans="1:11" x14ac:dyDescent="0.2">
      <c r="B222" s="83"/>
      <c r="D222" s="83"/>
      <c r="F222" s="83"/>
      <c r="H222" s="83"/>
    </row>
    <row r="223" spans="1:11" x14ac:dyDescent="0.2">
      <c r="A223" s="163" t="s">
        <v>150</v>
      </c>
      <c r="B223" s="61" t="s">
        <v>12</v>
      </c>
      <c r="C223" s="62" t="s">
        <v>13</v>
      </c>
      <c r="D223" s="61" t="s">
        <v>12</v>
      </c>
      <c r="E223" s="63" t="s">
        <v>13</v>
      </c>
      <c r="F223" s="62" t="s">
        <v>12</v>
      </c>
      <c r="G223" s="62" t="s">
        <v>13</v>
      </c>
      <c r="H223" s="61" t="s">
        <v>12</v>
      </c>
      <c r="I223" s="63" t="s">
        <v>13</v>
      </c>
      <c r="J223" s="61"/>
      <c r="K223" s="63"/>
    </row>
    <row r="224" spans="1:11" x14ac:dyDescent="0.2">
      <c r="A224" s="7" t="s">
        <v>326</v>
      </c>
      <c r="B224" s="65">
        <v>5</v>
      </c>
      <c r="C224" s="34">
        <f>IF(B236=0, "-", B224/B236)</f>
        <v>0.16666666666666666</v>
      </c>
      <c r="D224" s="65">
        <v>1</v>
      </c>
      <c r="E224" s="9">
        <f>IF(D236=0, "-", D224/D236)</f>
        <v>4.7619047619047616E-2</v>
      </c>
      <c r="F224" s="81">
        <v>11</v>
      </c>
      <c r="G224" s="34">
        <f>IF(F236=0, "-", F224/F236)</f>
        <v>9.2436974789915971E-2</v>
      </c>
      <c r="H224" s="65">
        <v>4</v>
      </c>
      <c r="I224" s="9">
        <f>IF(H236=0, "-", H224/H236)</f>
        <v>4.5977011494252873E-2</v>
      </c>
      <c r="J224" s="8">
        <f t="shared" ref="J224:J234" si="20">IF(D224=0, "-", IF((B224-D224)/D224&lt;10, (B224-D224)/D224, "&gt;999%"))</f>
        <v>4</v>
      </c>
      <c r="K224" s="9">
        <f t="shared" ref="K224:K234" si="21">IF(H224=0, "-", IF((F224-H224)/H224&lt;10, (F224-H224)/H224, "&gt;999%"))</f>
        <v>1.75</v>
      </c>
    </row>
    <row r="225" spans="1:11" x14ac:dyDescent="0.2">
      <c r="A225" s="7" t="s">
        <v>327</v>
      </c>
      <c r="B225" s="65">
        <v>0</v>
      </c>
      <c r="C225" s="34">
        <f>IF(B236=0, "-", B225/B236)</f>
        <v>0</v>
      </c>
      <c r="D225" s="65">
        <v>0</v>
      </c>
      <c r="E225" s="9">
        <f>IF(D236=0, "-", D225/D236)</f>
        <v>0</v>
      </c>
      <c r="F225" s="81">
        <v>0</v>
      </c>
      <c r="G225" s="34">
        <f>IF(F236=0, "-", F225/F236)</f>
        <v>0</v>
      </c>
      <c r="H225" s="65">
        <v>5</v>
      </c>
      <c r="I225" s="9">
        <f>IF(H236=0, "-", H225/H236)</f>
        <v>5.7471264367816091E-2</v>
      </c>
      <c r="J225" s="8" t="str">
        <f t="shared" si="20"/>
        <v>-</v>
      </c>
      <c r="K225" s="9">
        <f t="shared" si="21"/>
        <v>-1</v>
      </c>
    </row>
    <row r="226" spans="1:11" x14ac:dyDescent="0.2">
      <c r="A226" s="7" t="s">
        <v>328</v>
      </c>
      <c r="B226" s="65">
        <v>2</v>
      </c>
      <c r="C226" s="34">
        <f>IF(B236=0, "-", B226/B236)</f>
        <v>6.6666666666666666E-2</v>
      </c>
      <c r="D226" s="65">
        <v>1</v>
      </c>
      <c r="E226" s="9">
        <f>IF(D236=0, "-", D226/D236)</f>
        <v>4.7619047619047616E-2</v>
      </c>
      <c r="F226" s="81">
        <v>10</v>
      </c>
      <c r="G226" s="34">
        <f>IF(F236=0, "-", F226/F236)</f>
        <v>8.4033613445378158E-2</v>
      </c>
      <c r="H226" s="65">
        <v>9</v>
      </c>
      <c r="I226" s="9">
        <f>IF(H236=0, "-", H226/H236)</f>
        <v>0.10344827586206896</v>
      </c>
      <c r="J226" s="8">
        <f t="shared" si="20"/>
        <v>1</v>
      </c>
      <c r="K226" s="9">
        <f t="shared" si="21"/>
        <v>0.1111111111111111</v>
      </c>
    </row>
    <row r="227" spans="1:11" x14ac:dyDescent="0.2">
      <c r="A227" s="7" t="s">
        <v>329</v>
      </c>
      <c r="B227" s="65">
        <v>1</v>
      </c>
      <c r="C227" s="34">
        <f>IF(B236=0, "-", B227/B236)</f>
        <v>3.3333333333333333E-2</v>
      </c>
      <c r="D227" s="65">
        <v>0</v>
      </c>
      <c r="E227" s="9">
        <f>IF(D236=0, "-", D227/D236)</f>
        <v>0</v>
      </c>
      <c r="F227" s="81">
        <v>5</v>
      </c>
      <c r="G227" s="34">
        <f>IF(F236=0, "-", F227/F236)</f>
        <v>4.2016806722689079E-2</v>
      </c>
      <c r="H227" s="65">
        <v>0</v>
      </c>
      <c r="I227" s="9">
        <f>IF(H236=0, "-", H227/H236)</f>
        <v>0</v>
      </c>
      <c r="J227" s="8" t="str">
        <f t="shared" si="20"/>
        <v>-</v>
      </c>
      <c r="K227" s="9" t="str">
        <f t="shared" si="21"/>
        <v>-</v>
      </c>
    </row>
    <row r="228" spans="1:11" x14ac:dyDescent="0.2">
      <c r="A228" s="7" t="s">
        <v>330</v>
      </c>
      <c r="B228" s="65">
        <v>4</v>
      </c>
      <c r="C228" s="34">
        <f>IF(B236=0, "-", B228/B236)</f>
        <v>0.13333333333333333</v>
      </c>
      <c r="D228" s="65">
        <v>8</v>
      </c>
      <c r="E228" s="9">
        <f>IF(D236=0, "-", D228/D236)</f>
        <v>0.38095238095238093</v>
      </c>
      <c r="F228" s="81">
        <v>26</v>
      </c>
      <c r="G228" s="34">
        <f>IF(F236=0, "-", F228/F236)</f>
        <v>0.21848739495798319</v>
      </c>
      <c r="H228" s="65">
        <v>20</v>
      </c>
      <c r="I228" s="9">
        <f>IF(H236=0, "-", H228/H236)</f>
        <v>0.22988505747126436</v>
      </c>
      <c r="J228" s="8">
        <f t="shared" si="20"/>
        <v>-0.5</v>
      </c>
      <c r="K228" s="9">
        <f t="shared" si="21"/>
        <v>0.3</v>
      </c>
    </row>
    <row r="229" spans="1:11" x14ac:dyDescent="0.2">
      <c r="A229" s="7" t="s">
        <v>331</v>
      </c>
      <c r="B229" s="65">
        <v>0</v>
      </c>
      <c r="C229" s="34">
        <f>IF(B236=0, "-", B229/B236)</f>
        <v>0</v>
      </c>
      <c r="D229" s="65">
        <v>3</v>
      </c>
      <c r="E229" s="9">
        <f>IF(D236=0, "-", D229/D236)</f>
        <v>0.14285714285714285</v>
      </c>
      <c r="F229" s="81">
        <v>0</v>
      </c>
      <c r="G229" s="34">
        <f>IF(F236=0, "-", F229/F236)</f>
        <v>0</v>
      </c>
      <c r="H229" s="65">
        <v>7</v>
      </c>
      <c r="I229" s="9">
        <f>IF(H236=0, "-", H229/H236)</f>
        <v>8.0459770114942528E-2</v>
      </c>
      <c r="J229" s="8">
        <f t="shared" si="20"/>
        <v>-1</v>
      </c>
      <c r="K229" s="9">
        <f t="shared" si="21"/>
        <v>-1</v>
      </c>
    </row>
    <row r="230" spans="1:11" x14ac:dyDescent="0.2">
      <c r="A230" s="7" t="s">
        <v>332</v>
      </c>
      <c r="B230" s="65">
        <v>1</v>
      </c>
      <c r="C230" s="34">
        <f>IF(B236=0, "-", B230/B236)</f>
        <v>3.3333333333333333E-2</v>
      </c>
      <c r="D230" s="65">
        <v>0</v>
      </c>
      <c r="E230" s="9">
        <f>IF(D236=0, "-", D230/D236)</f>
        <v>0</v>
      </c>
      <c r="F230" s="81">
        <v>4</v>
      </c>
      <c r="G230" s="34">
        <f>IF(F236=0, "-", F230/F236)</f>
        <v>3.3613445378151259E-2</v>
      </c>
      <c r="H230" s="65">
        <v>0</v>
      </c>
      <c r="I230" s="9">
        <f>IF(H236=0, "-", H230/H236)</f>
        <v>0</v>
      </c>
      <c r="J230" s="8" t="str">
        <f t="shared" si="20"/>
        <v>-</v>
      </c>
      <c r="K230" s="9" t="str">
        <f t="shared" si="21"/>
        <v>-</v>
      </c>
    </row>
    <row r="231" spans="1:11" x14ac:dyDescent="0.2">
      <c r="A231" s="7" t="s">
        <v>333</v>
      </c>
      <c r="B231" s="65">
        <v>1</v>
      </c>
      <c r="C231" s="34">
        <f>IF(B236=0, "-", B231/B236)</f>
        <v>3.3333333333333333E-2</v>
      </c>
      <c r="D231" s="65">
        <v>3</v>
      </c>
      <c r="E231" s="9">
        <f>IF(D236=0, "-", D231/D236)</f>
        <v>0.14285714285714285</v>
      </c>
      <c r="F231" s="81">
        <v>5</v>
      </c>
      <c r="G231" s="34">
        <f>IF(F236=0, "-", F231/F236)</f>
        <v>4.2016806722689079E-2</v>
      </c>
      <c r="H231" s="65">
        <v>11</v>
      </c>
      <c r="I231" s="9">
        <f>IF(H236=0, "-", H231/H236)</f>
        <v>0.12643678160919541</v>
      </c>
      <c r="J231" s="8">
        <f t="shared" si="20"/>
        <v>-0.66666666666666663</v>
      </c>
      <c r="K231" s="9">
        <f t="shared" si="21"/>
        <v>-0.54545454545454541</v>
      </c>
    </row>
    <row r="232" spans="1:11" x14ac:dyDescent="0.2">
      <c r="A232" s="7" t="s">
        <v>334</v>
      </c>
      <c r="B232" s="65">
        <v>0</v>
      </c>
      <c r="C232" s="34">
        <f>IF(B236=0, "-", B232/B236)</f>
        <v>0</v>
      </c>
      <c r="D232" s="65">
        <v>0</v>
      </c>
      <c r="E232" s="9">
        <f>IF(D236=0, "-", D232/D236)</f>
        <v>0</v>
      </c>
      <c r="F232" s="81">
        <v>0</v>
      </c>
      <c r="G232" s="34">
        <f>IF(F236=0, "-", F232/F236)</f>
        <v>0</v>
      </c>
      <c r="H232" s="65">
        <v>2</v>
      </c>
      <c r="I232" s="9">
        <f>IF(H236=0, "-", H232/H236)</f>
        <v>2.2988505747126436E-2</v>
      </c>
      <c r="J232" s="8" t="str">
        <f t="shared" si="20"/>
        <v>-</v>
      </c>
      <c r="K232" s="9">
        <f t="shared" si="21"/>
        <v>-1</v>
      </c>
    </row>
    <row r="233" spans="1:11" x14ac:dyDescent="0.2">
      <c r="A233" s="7" t="s">
        <v>335</v>
      </c>
      <c r="B233" s="65">
        <v>16</v>
      </c>
      <c r="C233" s="34">
        <f>IF(B236=0, "-", B233/B236)</f>
        <v>0.53333333333333333</v>
      </c>
      <c r="D233" s="65">
        <v>5</v>
      </c>
      <c r="E233" s="9">
        <f>IF(D236=0, "-", D233/D236)</f>
        <v>0.23809523809523808</v>
      </c>
      <c r="F233" s="81">
        <v>58</v>
      </c>
      <c r="G233" s="34">
        <f>IF(F236=0, "-", F233/F236)</f>
        <v>0.48739495798319327</v>
      </c>
      <c r="H233" s="65">
        <v>27</v>
      </c>
      <c r="I233" s="9">
        <f>IF(H236=0, "-", H233/H236)</f>
        <v>0.31034482758620691</v>
      </c>
      <c r="J233" s="8">
        <f t="shared" si="20"/>
        <v>2.2000000000000002</v>
      </c>
      <c r="K233" s="9">
        <f t="shared" si="21"/>
        <v>1.1481481481481481</v>
      </c>
    </row>
    <row r="234" spans="1:11" x14ac:dyDescent="0.2">
      <c r="A234" s="7" t="s">
        <v>336</v>
      </c>
      <c r="B234" s="65">
        <v>0</v>
      </c>
      <c r="C234" s="34">
        <f>IF(B236=0, "-", B234/B236)</f>
        <v>0</v>
      </c>
      <c r="D234" s="65">
        <v>0</v>
      </c>
      <c r="E234" s="9">
        <f>IF(D236=0, "-", D234/D236)</f>
        <v>0</v>
      </c>
      <c r="F234" s="81">
        <v>0</v>
      </c>
      <c r="G234" s="34">
        <f>IF(F236=0, "-", F234/F236)</f>
        <v>0</v>
      </c>
      <c r="H234" s="65">
        <v>2</v>
      </c>
      <c r="I234" s="9">
        <f>IF(H236=0, "-", H234/H236)</f>
        <v>2.2988505747126436E-2</v>
      </c>
      <c r="J234" s="8" t="str">
        <f t="shared" si="20"/>
        <v>-</v>
      </c>
      <c r="K234" s="9">
        <f t="shared" si="21"/>
        <v>-1</v>
      </c>
    </row>
    <row r="235" spans="1:11" x14ac:dyDescent="0.2">
      <c r="A235" s="2"/>
      <c r="B235" s="68"/>
      <c r="C235" s="33"/>
      <c r="D235" s="68"/>
      <c r="E235" s="6"/>
      <c r="F235" s="82"/>
      <c r="G235" s="33"/>
      <c r="H235" s="68"/>
      <c r="I235" s="6"/>
      <c r="J235" s="5"/>
      <c r="K235" s="6"/>
    </row>
    <row r="236" spans="1:11" s="43" customFormat="1" x14ac:dyDescent="0.2">
      <c r="A236" s="162" t="s">
        <v>566</v>
      </c>
      <c r="B236" s="71">
        <f>SUM(B224:B235)</f>
        <v>30</v>
      </c>
      <c r="C236" s="40">
        <f>B236/21983</f>
        <v>1.3646908975117136E-3</v>
      </c>
      <c r="D236" s="71">
        <f>SUM(D224:D235)</f>
        <v>21</v>
      </c>
      <c r="E236" s="41">
        <f>D236/25321</f>
        <v>8.2935113147190084E-4</v>
      </c>
      <c r="F236" s="77">
        <f>SUM(F224:F235)</f>
        <v>119</v>
      </c>
      <c r="G236" s="42">
        <f>F236/115003</f>
        <v>1.0347556150709111E-3</v>
      </c>
      <c r="H236" s="71">
        <f>SUM(H224:H235)</f>
        <v>87</v>
      </c>
      <c r="I236" s="41">
        <f>H236/122849</f>
        <v>7.0818647282436167E-4</v>
      </c>
      <c r="J236" s="37">
        <f>IF(D236=0, "-", IF((B236-D236)/D236&lt;10, (B236-D236)/D236, "&gt;999%"))</f>
        <v>0.42857142857142855</v>
      </c>
      <c r="K236" s="38">
        <f>IF(H236=0, "-", IF((F236-H236)/H236&lt;10, (F236-H236)/H236, "&gt;999%"))</f>
        <v>0.36781609195402298</v>
      </c>
    </row>
    <row r="237" spans="1:11" x14ac:dyDescent="0.2">
      <c r="B237" s="83"/>
      <c r="D237" s="83"/>
      <c r="F237" s="83"/>
      <c r="H237" s="83"/>
    </row>
    <row r="238" spans="1:11" s="43" customFormat="1" x14ac:dyDescent="0.2">
      <c r="A238" s="162" t="s">
        <v>565</v>
      </c>
      <c r="B238" s="71">
        <v>163</v>
      </c>
      <c r="C238" s="40">
        <f>B238/21983</f>
        <v>7.414820543146977E-3</v>
      </c>
      <c r="D238" s="71">
        <v>222</v>
      </c>
      <c r="E238" s="41">
        <f>D238/25321</f>
        <v>8.7674262469886657E-3</v>
      </c>
      <c r="F238" s="77">
        <v>799</v>
      </c>
      <c r="G238" s="42">
        <f>F238/115003</f>
        <v>6.9476448440475465E-3</v>
      </c>
      <c r="H238" s="71">
        <v>996</v>
      </c>
      <c r="I238" s="41">
        <f>H238/122849</f>
        <v>8.1075141026788981E-3</v>
      </c>
      <c r="J238" s="37">
        <f>IF(D238=0, "-", IF((B238-D238)/D238&lt;10, (B238-D238)/D238, "&gt;999%"))</f>
        <v>-0.26576576576576577</v>
      </c>
      <c r="K238" s="38">
        <f>IF(H238=0, "-", IF((F238-H238)/H238&lt;10, (F238-H238)/H238, "&gt;999%"))</f>
        <v>-0.19779116465863453</v>
      </c>
    </row>
    <row r="239" spans="1:11" x14ac:dyDescent="0.2">
      <c r="B239" s="83"/>
      <c r="D239" s="83"/>
      <c r="F239" s="83"/>
      <c r="H239" s="83"/>
    </row>
    <row r="240" spans="1:11" x14ac:dyDescent="0.2">
      <c r="A240" s="27" t="s">
        <v>563</v>
      </c>
      <c r="B240" s="71">
        <f>B244-B242</f>
        <v>2934</v>
      </c>
      <c r="C240" s="40">
        <f>B240/21983</f>
        <v>0.13346676977664559</v>
      </c>
      <c r="D240" s="71">
        <f>D244-D242</f>
        <v>4174</v>
      </c>
      <c r="E240" s="41">
        <f>D240/25321</f>
        <v>0.16484341060779589</v>
      </c>
      <c r="F240" s="77">
        <f>F244-F242</f>
        <v>17310</v>
      </c>
      <c r="G240" s="42">
        <f>F240/115003</f>
        <v>0.15051781257880228</v>
      </c>
      <c r="H240" s="71">
        <f>H244-H242</f>
        <v>20786</v>
      </c>
      <c r="I240" s="41">
        <f>H240/122849</f>
        <v>0.16919958648422045</v>
      </c>
      <c r="J240" s="37">
        <f>IF(D240=0, "-", IF((B240-D240)/D240&lt;10, (B240-D240)/D240, "&gt;999%"))</f>
        <v>-0.29707714422616194</v>
      </c>
      <c r="K240" s="38">
        <f>IF(H240=0, "-", IF((F240-H240)/H240&lt;10, (F240-H240)/H240, "&gt;999%"))</f>
        <v>-0.16722794188396037</v>
      </c>
    </row>
    <row r="241" spans="1:11" x14ac:dyDescent="0.2">
      <c r="A241" s="27"/>
      <c r="B241" s="71"/>
      <c r="C241" s="40"/>
      <c r="D241" s="71"/>
      <c r="E241" s="41"/>
      <c r="F241" s="77"/>
      <c r="G241" s="42"/>
      <c r="H241" s="71"/>
      <c r="I241" s="41"/>
      <c r="J241" s="37"/>
      <c r="K241" s="38"/>
    </row>
    <row r="242" spans="1:11" x14ac:dyDescent="0.2">
      <c r="A242" s="27" t="s">
        <v>564</v>
      </c>
      <c r="B242" s="71">
        <v>641</v>
      </c>
      <c r="C242" s="40">
        <f>B242/21983</f>
        <v>2.9158895510166948E-2</v>
      </c>
      <c r="D242" s="71">
        <v>690</v>
      </c>
      <c r="E242" s="41">
        <f>D242/25321</f>
        <v>2.7250108605505311E-2</v>
      </c>
      <c r="F242" s="77">
        <v>3458</v>
      </c>
      <c r="G242" s="42">
        <f>F242/115003</f>
        <v>3.0068780814413536E-2</v>
      </c>
      <c r="H242" s="71">
        <v>3106</v>
      </c>
      <c r="I242" s="41">
        <f>H242/122849</f>
        <v>2.5283071087269737E-2</v>
      </c>
      <c r="J242" s="37">
        <f>IF(D242=0, "-", IF((B242-D242)/D242&lt;10, (B242-D242)/D242, "&gt;999%"))</f>
        <v>-7.101449275362319E-2</v>
      </c>
      <c r="K242" s="38">
        <f>IF(H242=0, "-", IF((F242-H242)/H242&lt;10, (F242-H242)/H242, "&gt;999%"))</f>
        <v>0.11332904056664521</v>
      </c>
    </row>
    <row r="243" spans="1:11" x14ac:dyDescent="0.2">
      <c r="A243" s="27"/>
      <c r="B243" s="71"/>
      <c r="C243" s="40"/>
      <c r="D243" s="71"/>
      <c r="E243" s="41"/>
      <c r="F243" s="77"/>
      <c r="G243" s="42"/>
      <c r="H243" s="71"/>
      <c r="I243" s="41"/>
      <c r="J243" s="37"/>
      <c r="K243" s="38"/>
    </row>
    <row r="244" spans="1:11" x14ac:dyDescent="0.2">
      <c r="A244" s="27" t="s">
        <v>562</v>
      </c>
      <c r="B244" s="71">
        <v>3575</v>
      </c>
      <c r="C244" s="40">
        <f>B244/21983</f>
        <v>0.16262566528681255</v>
      </c>
      <c r="D244" s="71">
        <v>4864</v>
      </c>
      <c r="E244" s="41">
        <f>D244/25321</f>
        <v>0.1920935192133012</v>
      </c>
      <c r="F244" s="77">
        <v>20768</v>
      </c>
      <c r="G244" s="42">
        <f>F244/115003</f>
        <v>0.18058659339321584</v>
      </c>
      <c r="H244" s="71">
        <v>23892</v>
      </c>
      <c r="I244" s="41">
        <f>H244/122849</f>
        <v>0.19448265757149019</v>
      </c>
      <c r="J244" s="37">
        <f>IF(D244=0, "-", IF((B244-D244)/D244&lt;10, (B244-D244)/D244, "&gt;999%"))</f>
        <v>-0.26500822368421051</v>
      </c>
      <c r="K244" s="38">
        <f>IF(H244=0, "-", IF((F244-H244)/H244&lt;10, (F244-H244)/H244, "&gt;999%"))</f>
        <v>-0.13075506445672191</v>
      </c>
    </row>
  </sheetData>
  <mergeCells count="58">
    <mergeCell ref="B1:K1"/>
    <mergeCell ref="B2:K2"/>
    <mergeCell ref="B189:E189"/>
    <mergeCell ref="F189:I189"/>
    <mergeCell ref="J189:K189"/>
    <mergeCell ref="B190:C190"/>
    <mergeCell ref="D190:E190"/>
    <mergeCell ref="F190:G190"/>
    <mergeCell ref="H190:I190"/>
    <mergeCell ref="B163:E163"/>
    <mergeCell ref="F163:I163"/>
    <mergeCell ref="J163:K163"/>
    <mergeCell ref="B164:C164"/>
    <mergeCell ref="D164:E164"/>
    <mergeCell ref="F164:G164"/>
    <mergeCell ref="H164:I164"/>
    <mergeCell ref="B139:E139"/>
    <mergeCell ref="F139:I139"/>
    <mergeCell ref="J139:K139"/>
    <mergeCell ref="B140:C140"/>
    <mergeCell ref="D140:E140"/>
    <mergeCell ref="F140:G140"/>
    <mergeCell ref="H140:I140"/>
    <mergeCell ref="B116:E116"/>
    <mergeCell ref="F116:I116"/>
    <mergeCell ref="J116:K116"/>
    <mergeCell ref="B117:C117"/>
    <mergeCell ref="D117:E117"/>
    <mergeCell ref="F117:G117"/>
    <mergeCell ref="H117:I117"/>
    <mergeCell ref="B78:E78"/>
    <mergeCell ref="F78:I78"/>
    <mergeCell ref="J78:K78"/>
    <mergeCell ref="B79:C79"/>
    <mergeCell ref="D79:E79"/>
    <mergeCell ref="F79:G79"/>
    <mergeCell ref="H79:I79"/>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1" max="16383" man="1"/>
    <brk id="115" max="16383" man="1"/>
    <brk id="162" max="16383" man="1"/>
    <brk id="20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615</v>
      </c>
      <c r="C1" s="198"/>
      <c r="D1" s="198"/>
      <c r="E1" s="199"/>
      <c r="F1" s="199"/>
      <c r="G1" s="199"/>
      <c r="H1" s="199"/>
      <c r="I1" s="199"/>
      <c r="J1" s="199"/>
      <c r="K1" s="199"/>
    </row>
    <row r="2" spans="1:11" s="52" customFormat="1" ht="20.25" x14ac:dyDescent="0.3">
      <c r="A2" s="4" t="s">
        <v>109</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2022</v>
      </c>
      <c r="C5" s="197"/>
      <c r="D5" s="196">
        <f>B5-1</f>
        <v>2021</v>
      </c>
      <c r="E5" s="204"/>
      <c r="F5" s="196">
        <f>B5</f>
        <v>2022</v>
      </c>
      <c r="G5" s="204"/>
      <c r="H5" s="196">
        <f>D5</f>
        <v>2021</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IF(B50=0, "-", B7/B50)</f>
        <v>2.7972027972027972E-4</v>
      </c>
      <c r="D7" s="65">
        <v>4</v>
      </c>
      <c r="E7" s="21">
        <f>IF(D50=0, "-", D7/D50)</f>
        <v>8.2236842105263153E-4</v>
      </c>
      <c r="F7" s="81">
        <v>8</v>
      </c>
      <c r="G7" s="39">
        <f>IF(F50=0, "-", F7/F50)</f>
        <v>3.8520801232665641E-4</v>
      </c>
      <c r="H7" s="65">
        <v>8</v>
      </c>
      <c r="I7" s="21">
        <f>IF(H50=0, "-", H7/H50)</f>
        <v>3.3484011384563869E-4</v>
      </c>
      <c r="J7" s="20">
        <f t="shared" ref="J7:J48" si="0">IF(D7=0, "-", IF((B7-D7)/D7&lt;10, (B7-D7)/D7, "&gt;999%"))</f>
        <v>-0.75</v>
      </c>
      <c r="K7" s="21">
        <f t="shared" ref="K7:K48" si="1">IF(H7=0, "-", IF((F7-H7)/H7&lt;10, (F7-H7)/H7, "&gt;999%"))</f>
        <v>0</v>
      </c>
    </row>
    <row r="8" spans="1:11" x14ac:dyDescent="0.2">
      <c r="A8" s="7" t="s">
        <v>32</v>
      </c>
      <c r="B8" s="65">
        <v>0</v>
      </c>
      <c r="C8" s="39">
        <f>IF(B50=0, "-", B8/B50)</f>
        <v>0</v>
      </c>
      <c r="D8" s="65">
        <v>1</v>
      </c>
      <c r="E8" s="21">
        <f>IF(D50=0, "-", D8/D50)</f>
        <v>2.0559210526315788E-4</v>
      </c>
      <c r="F8" s="81">
        <v>1</v>
      </c>
      <c r="G8" s="39">
        <f>IF(F50=0, "-", F8/F50)</f>
        <v>4.8151001540832051E-5</v>
      </c>
      <c r="H8" s="65">
        <v>2</v>
      </c>
      <c r="I8" s="21">
        <f>IF(H50=0, "-", H8/H50)</f>
        <v>8.3710028461409671E-5</v>
      </c>
      <c r="J8" s="20">
        <f t="shared" si="0"/>
        <v>-1</v>
      </c>
      <c r="K8" s="21">
        <f t="shared" si="1"/>
        <v>-0.5</v>
      </c>
    </row>
    <row r="9" spans="1:11" x14ac:dyDescent="0.2">
      <c r="A9" s="7" t="s">
        <v>33</v>
      </c>
      <c r="B9" s="65">
        <v>5</v>
      </c>
      <c r="C9" s="39">
        <f>IF(B50=0, "-", B9/B50)</f>
        <v>1.3986013986013986E-3</v>
      </c>
      <c r="D9" s="65">
        <v>1</v>
      </c>
      <c r="E9" s="21">
        <f>IF(D50=0, "-", D9/D50)</f>
        <v>2.0559210526315788E-4</v>
      </c>
      <c r="F9" s="81">
        <v>11</v>
      </c>
      <c r="G9" s="39">
        <f>IF(F50=0, "-", F9/F50)</f>
        <v>5.2966101694915254E-4</v>
      </c>
      <c r="H9" s="65">
        <v>4</v>
      </c>
      <c r="I9" s="21">
        <f>IF(H50=0, "-", H9/H50)</f>
        <v>1.6742005692281934E-4</v>
      </c>
      <c r="J9" s="20">
        <f t="shared" si="0"/>
        <v>4</v>
      </c>
      <c r="K9" s="21">
        <f t="shared" si="1"/>
        <v>1.75</v>
      </c>
    </row>
    <row r="10" spans="1:11" x14ac:dyDescent="0.2">
      <c r="A10" s="7" t="s">
        <v>34</v>
      </c>
      <c r="B10" s="65">
        <v>78</v>
      </c>
      <c r="C10" s="39">
        <f>IF(B50=0, "-", B10/B50)</f>
        <v>2.181818181818182E-2</v>
      </c>
      <c r="D10" s="65">
        <v>45</v>
      </c>
      <c r="E10" s="21">
        <f>IF(D50=0, "-", D10/D50)</f>
        <v>9.2516447368421045E-3</v>
      </c>
      <c r="F10" s="81">
        <v>288</v>
      </c>
      <c r="G10" s="39">
        <f>IF(F50=0, "-", F10/F50)</f>
        <v>1.386748844375963E-2</v>
      </c>
      <c r="H10" s="65">
        <v>295</v>
      </c>
      <c r="I10" s="21">
        <f>IF(H50=0, "-", H10/H50)</f>
        <v>1.2347229198057927E-2</v>
      </c>
      <c r="J10" s="20">
        <f t="shared" si="0"/>
        <v>0.73333333333333328</v>
      </c>
      <c r="K10" s="21">
        <f t="shared" si="1"/>
        <v>-2.3728813559322035E-2</v>
      </c>
    </row>
    <row r="11" spans="1:11" x14ac:dyDescent="0.2">
      <c r="A11" s="7" t="s">
        <v>35</v>
      </c>
      <c r="B11" s="65">
        <v>3</v>
      </c>
      <c r="C11" s="39">
        <f>IF(B50=0, "-", B11/B50)</f>
        <v>8.3916083916083916E-4</v>
      </c>
      <c r="D11" s="65">
        <v>2</v>
      </c>
      <c r="E11" s="21">
        <f>IF(D50=0, "-", D11/D50)</f>
        <v>4.1118421052631577E-4</v>
      </c>
      <c r="F11" s="81">
        <v>14</v>
      </c>
      <c r="G11" s="39">
        <f>IF(F50=0, "-", F11/F50)</f>
        <v>6.7411402157164873E-4</v>
      </c>
      <c r="H11" s="65">
        <v>14</v>
      </c>
      <c r="I11" s="21">
        <f>IF(H50=0, "-", H11/H50)</f>
        <v>5.8597019922986774E-4</v>
      </c>
      <c r="J11" s="20">
        <f t="shared" si="0"/>
        <v>0.5</v>
      </c>
      <c r="K11" s="21">
        <f t="shared" si="1"/>
        <v>0</v>
      </c>
    </row>
    <row r="12" spans="1:11" x14ac:dyDescent="0.2">
      <c r="A12" s="7" t="s">
        <v>36</v>
      </c>
      <c r="B12" s="65">
        <v>115</v>
      </c>
      <c r="C12" s="39">
        <f>IF(B50=0, "-", B12/B50)</f>
        <v>3.2167832167832165E-2</v>
      </c>
      <c r="D12" s="65">
        <v>228</v>
      </c>
      <c r="E12" s="21">
        <f>IF(D50=0, "-", D12/D50)</f>
        <v>4.6875E-2</v>
      </c>
      <c r="F12" s="81">
        <v>629</v>
      </c>
      <c r="G12" s="39">
        <f>IF(F50=0, "-", F12/F50)</f>
        <v>3.0286979969183361E-2</v>
      </c>
      <c r="H12" s="65">
        <v>1041</v>
      </c>
      <c r="I12" s="21">
        <f>IF(H50=0, "-", H12/H50)</f>
        <v>4.3571069814163733E-2</v>
      </c>
      <c r="J12" s="20">
        <f t="shared" si="0"/>
        <v>-0.49561403508771928</v>
      </c>
      <c r="K12" s="21">
        <f t="shared" si="1"/>
        <v>-0.39577329490874158</v>
      </c>
    </row>
    <row r="13" spans="1:11" x14ac:dyDescent="0.2">
      <c r="A13" s="7" t="s">
        <v>37</v>
      </c>
      <c r="B13" s="65">
        <v>6</v>
      </c>
      <c r="C13" s="39">
        <f>IF(B50=0, "-", B13/B50)</f>
        <v>1.6783216783216783E-3</v>
      </c>
      <c r="D13" s="65">
        <v>0</v>
      </c>
      <c r="E13" s="21">
        <f>IF(D50=0, "-", D13/D50)</f>
        <v>0</v>
      </c>
      <c r="F13" s="81">
        <v>30</v>
      </c>
      <c r="G13" s="39">
        <f>IF(F50=0, "-", F13/F50)</f>
        <v>1.4445300462249614E-3</v>
      </c>
      <c r="H13" s="65">
        <v>0</v>
      </c>
      <c r="I13" s="21">
        <f>IF(H50=0, "-", H13/H50)</f>
        <v>0</v>
      </c>
      <c r="J13" s="20" t="str">
        <f t="shared" si="0"/>
        <v>-</v>
      </c>
      <c r="K13" s="21" t="str">
        <f t="shared" si="1"/>
        <v>-</v>
      </c>
    </row>
    <row r="14" spans="1:11" x14ac:dyDescent="0.2">
      <c r="A14" s="7" t="s">
        <v>38</v>
      </c>
      <c r="B14" s="65">
        <v>0</v>
      </c>
      <c r="C14" s="39">
        <f>IF(B50=0, "-", B14/B50)</f>
        <v>0</v>
      </c>
      <c r="D14" s="65">
        <v>0</v>
      </c>
      <c r="E14" s="21">
        <f>IF(D50=0, "-", D14/D50)</f>
        <v>0</v>
      </c>
      <c r="F14" s="81">
        <v>7</v>
      </c>
      <c r="G14" s="39">
        <f>IF(F50=0, "-", F14/F50)</f>
        <v>3.3705701078582436E-4</v>
      </c>
      <c r="H14" s="65">
        <v>7</v>
      </c>
      <c r="I14" s="21">
        <f>IF(H50=0, "-", H14/H50)</f>
        <v>2.9298509961493387E-4</v>
      </c>
      <c r="J14" s="20" t="str">
        <f t="shared" si="0"/>
        <v>-</v>
      </c>
      <c r="K14" s="21">
        <f t="shared" si="1"/>
        <v>0</v>
      </c>
    </row>
    <row r="15" spans="1:11" x14ac:dyDescent="0.2">
      <c r="A15" s="7" t="s">
        <v>39</v>
      </c>
      <c r="B15" s="65">
        <v>3</v>
      </c>
      <c r="C15" s="39">
        <f>IF(B50=0, "-", B15/B50)</f>
        <v>8.3916083916083916E-4</v>
      </c>
      <c r="D15" s="65">
        <v>3</v>
      </c>
      <c r="E15" s="21">
        <f>IF(D50=0, "-", D15/D50)</f>
        <v>6.1677631578947365E-4</v>
      </c>
      <c r="F15" s="81">
        <v>7</v>
      </c>
      <c r="G15" s="39">
        <f>IF(F50=0, "-", F15/F50)</f>
        <v>3.3705701078582436E-4</v>
      </c>
      <c r="H15" s="65">
        <v>6</v>
      </c>
      <c r="I15" s="21">
        <f>IF(H50=0, "-", H15/H50)</f>
        <v>2.5113008538422905E-4</v>
      </c>
      <c r="J15" s="20">
        <f t="shared" si="0"/>
        <v>0</v>
      </c>
      <c r="K15" s="21">
        <f t="shared" si="1"/>
        <v>0.16666666666666666</v>
      </c>
    </row>
    <row r="16" spans="1:11" x14ac:dyDescent="0.2">
      <c r="A16" s="7" t="s">
        <v>42</v>
      </c>
      <c r="B16" s="65">
        <v>4</v>
      </c>
      <c r="C16" s="39">
        <f>IF(B50=0, "-", B16/B50)</f>
        <v>1.1188811188811189E-3</v>
      </c>
      <c r="D16" s="65">
        <v>8</v>
      </c>
      <c r="E16" s="21">
        <f>IF(D50=0, "-", D16/D50)</f>
        <v>1.6447368421052631E-3</v>
      </c>
      <c r="F16" s="81">
        <v>26</v>
      </c>
      <c r="G16" s="39">
        <f>IF(F50=0, "-", F16/F50)</f>
        <v>1.2519260400616333E-3</v>
      </c>
      <c r="H16" s="65">
        <v>20</v>
      </c>
      <c r="I16" s="21">
        <f>IF(H50=0, "-", H16/H50)</f>
        <v>8.3710028461409674E-4</v>
      </c>
      <c r="J16" s="20">
        <f t="shared" si="0"/>
        <v>-0.5</v>
      </c>
      <c r="K16" s="21">
        <f t="shared" si="1"/>
        <v>0.3</v>
      </c>
    </row>
    <row r="17" spans="1:11" x14ac:dyDescent="0.2">
      <c r="A17" s="7" t="s">
        <v>43</v>
      </c>
      <c r="B17" s="65">
        <v>3</v>
      </c>
      <c r="C17" s="39">
        <f>IF(B50=0, "-", B17/B50)</f>
        <v>8.3916083916083916E-4</v>
      </c>
      <c r="D17" s="65">
        <v>6</v>
      </c>
      <c r="E17" s="21">
        <f>IF(D50=0, "-", D17/D50)</f>
        <v>1.2335526315789473E-3</v>
      </c>
      <c r="F17" s="81">
        <v>24</v>
      </c>
      <c r="G17" s="39">
        <f>IF(F50=0, "-", F17/F50)</f>
        <v>1.1556240369799693E-3</v>
      </c>
      <c r="H17" s="65">
        <v>30</v>
      </c>
      <c r="I17" s="21">
        <f>IF(H50=0, "-", H17/H50)</f>
        <v>1.2556504269211452E-3</v>
      </c>
      <c r="J17" s="20">
        <f t="shared" si="0"/>
        <v>-0.5</v>
      </c>
      <c r="K17" s="21">
        <f t="shared" si="1"/>
        <v>-0.2</v>
      </c>
    </row>
    <row r="18" spans="1:11" x14ac:dyDescent="0.2">
      <c r="A18" s="7" t="s">
        <v>45</v>
      </c>
      <c r="B18" s="65">
        <v>47</v>
      </c>
      <c r="C18" s="39">
        <f>IF(B50=0, "-", B18/B50)</f>
        <v>1.3146853146853148E-2</v>
      </c>
      <c r="D18" s="65">
        <v>112</v>
      </c>
      <c r="E18" s="21">
        <f>IF(D50=0, "-", D18/D50)</f>
        <v>2.3026315789473683E-2</v>
      </c>
      <c r="F18" s="81">
        <v>177</v>
      </c>
      <c r="G18" s="39">
        <f>IF(F50=0, "-", F18/F50)</f>
        <v>8.5227272727272721E-3</v>
      </c>
      <c r="H18" s="65">
        <v>460</v>
      </c>
      <c r="I18" s="21">
        <f>IF(H50=0, "-", H18/H50)</f>
        <v>1.9253306546124227E-2</v>
      </c>
      <c r="J18" s="20">
        <f t="shared" si="0"/>
        <v>-0.5803571428571429</v>
      </c>
      <c r="K18" s="21">
        <f t="shared" si="1"/>
        <v>-0.61521739130434783</v>
      </c>
    </row>
    <row r="19" spans="1:11" x14ac:dyDescent="0.2">
      <c r="A19" s="7" t="s">
        <v>48</v>
      </c>
      <c r="B19" s="65">
        <v>7</v>
      </c>
      <c r="C19" s="39">
        <f>IF(B50=0, "-", B19/B50)</f>
        <v>1.958041958041958E-3</v>
      </c>
      <c r="D19" s="65">
        <v>0</v>
      </c>
      <c r="E19" s="21">
        <f>IF(D50=0, "-", D19/D50)</f>
        <v>0</v>
      </c>
      <c r="F19" s="81">
        <v>18</v>
      </c>
      <c r="G19" s="39">
        <f>IF(F50=0, "-", F19/F50)</f>
        <v>8.667180277349769E-4</v>
      </c>
      <c r="H19" s="65">
        <v>7</v>
      </c>
      <c r="I19" s="21">
        <f>IF(H50=0, "-", H19/H50)</f>
        <v>2.9298509961493387E-4</v>
      </c>
      <c r="J19" s="20" t="str">
        <f t="shared" si="0"/>
        <v>-</v>
      </c>
      <c r="K19" s="21">
        <f t="shared" si="1"/>
        <v>1.5714285714285714</v>
      </c>
    </row>
    <row r="20" spans="1:11" x14ac:dyDescent="0.2">
      <c r="A20" s="7" t="s">
        <v>51</v>
      </c>
      <c r="B20" s="65">
        <v>17</v>
      </c>
      <c r="C20" s="39">
        <f>IF(B50=0, "-", B20/B50)</f>
        <v>4.7552447552447552E-3</v>
      </c>
      <c r="D20" s="65">
        <v>56</v>
      </c>
      <c r="E20" s="21">
        <f>IF(D50=0, "-", D20/D50)</f>
        <v>1.1513157894736841E-2</v>
      </c>
      <c r="F20" s="81">
        <v>152</v>
      </c>
      <c r="G20" s="39">
        <f>IF(F50=0, "-", F20/F50)</f>
        <v>7.3189522342064712E-3</v>
      </c>
      <c r="H20" s="65">
        <v>608</v>
      </c>
      <c r="I20" s="21">
        <f>IF(H50=0, "-", H20/H50)</f>
        <v>2.5447848652268543E-2</v>
      </c>
      <c r="J20" s="20">
        <f t="shared" si="0"/>
        <v>-0.6964285714285714</v>
      </c>
      <c r="K20" s="21">
        <f t="shared" si="1"/>
        <v>-0.75</v>
      </c>
    </row>
    <row r="21" spans="1:11" x14ac:dyDescent="0.2">
      <c r="A21" s="7" t="s">
        <v>52</v>
      </c>
      <c r="B21" s="65">
        <v>394</v>
      </c>
      <c r="C21" s="39">
        <f>IF(B50=0, "-", B21/B50)</f>
        <v>0.11020979020979021</v>
      </c>
      <c r="D21" s="65">
        <v>519</v>
      </c>
      <c r="E21" s="21">
        <f>IF(D50=0, "-", D21/D50)</f>
        <v>0.10670230263157894</v>
      </c>
      <c r="F21" s="81">
        <v>3100</v>
      </c>
      <c r="G21" s="39">
        <f>IF(F50=0, "-", F21/F50)</f>
        <v>0.14926810477657934</v>
      </c>
      <c r="H21" s="65">
        <v>3135</v>
      </c>
      <c r="I21" s="21">
        <f>IF(H50=0, "-", H21/H50)</f>
        <v>0.13121546961325967</v>
      </c>
      <c r="J21" s="20">
        <f t="shared" si="0"/>
        <v>-0.24084778420038536</v>
      </c>
      <c r="K21" s="21">
        <f t="shared" si="1"/>
        <v>-1.1164274322169059E-2</v>
      </c>
    </row>
    <row r="22" spans="1:11" x14ac:dyDescent="0.2">
      <c r="A22" s="7" t="s">
        <v>59</v>
      </c>
      <c r="B22" s="65">
        <v>6</v>
      </c>
      <c r="C22" s="39">
        <f>IF(B50=0, "-", B22/B50)</f>
        <v>1.6783216783216783E-3</v>
      </c>
      <c r="D22" s="65">
        <v>15</v>
      </c>
      <c r="E22" s="21">
        <f>IF(D50=0, "-", D22/D50)</f>
        <v>3.0838815789473685E-3</v>
      </c>
      <c r="F22" s="81">
        <v>14</v>
      </c>
      <c r="G22" s="39">
        <f>IF(F50=0, "-", F22/F50)</f>
        <v>6.7411402157164873E-4</v>
      </c>
      <c r="H22" s="65">
        <v>32</v>
      </c>
      <c r="I22" s="21">
        <f>IF(H50=0, "-", H22/H50)</f>
        <v>1.3393604553825547E-3</v>
      </c>
      <c r="J22" s="20">
        <f t="shared" si="0"/>
        <v>-0.6</v>
      </c>
      <c r="K22" s="21">
        <f t="shared" si="1"/>
        <v>-0.5625</v>
      </c>
    </row>
    <row r="23" spans="1:11" x14ac:dyDescent="0.2">
      <c r="A23" s="7" t="s">
        <v>62</v>
      </c>
      <c r="B23" s="65">
        <v>746</v>
      </c>
      <c r="C23" s="39">
        <f>IF(B50=0, "-", B23/B50)</f>
        <v>0.20867132867132868</v>
      </c>
      <c r="D23" s="65">
        <v>1052</v>
      </c>
      <c r="E23" s="21">
        <f>IF(D50=0, "-", D23/D50)</f>
        <v>0.21628289473684212</v>
      </c>
      <c r="F23" s="81">
        <v>3691</v>
      </c>
      <c r="G23" s="39">
        <f>IF(F50=0, "-", F23/F50)</f>
        <v>0.1777253466872111</v>
      </c>
      <c r="H23" s="65">
        <v>4244</v>
      </c>
      <c r="I23" s="21">
        <f>IF(H50=0, "-", H23/H50)</f>
        <v>0.17763268039511135</v>
      </c>
      <c r="J23" s="20">
        <f t="shared" si="0"/>
        <v>-0.29087452471482889</v>
      </c>
      <c r="K23" s="21">
        <f t="shared" si="1"/>
        <v>-0.13030160226201695</v>
      </c>
    </row>
    <row r="24" spans="1:11" x14ac:dyDescent="0.2">
      <c r="A24" s="7" t="s">
        <v>63</v>
      </c>
      <c r="B24" s="65">
        <v>0</v>
      </c>
      <c r="C24" s="39">
        <f>IF(B50=0, "-", B24/B50)</f>
        <v>0</v>
      </c>
      <c r="D24" s="65">
        <v>3</v>
      </c>
      <c r="E24" s="21">
        <f>IF(D50=0, "-", D24/D50)</f>
        <v>6.1677631578947365E-4</v>
      </c>
      <c r="F24" s="81">
        <v>0</v>
      </c>
      <c r="G24" s="39">
        <f>IF(F50=0, "-", F24/F50)</f>
        <v>0</v>
      </c>
      <c r="H24" s="65">
        <v>7</v>
      </c>
      <c r="I24" s="21">
        <f>IF(H50=0, "-", H24/H50)</f>
        <v>2.9298509961493387E-4</v>
      </c>
      <c r="J24" s="20">
        <f t="shared" si="0"/>
        <v>-1</v>
      </c>
      <c r="K24" s="21">
        <f t="shared" si="1"/>
        <v>-1</v>
      </c>
    </row>
    <row r="25" spans="1:11" x14ac:dyDescent="0.2">
      <c r="A25" s="7" t="s">
        <v>65</v>
      </c>
      <c r="B25" s="65">
        <v>1</v>
      </c>
      <c r="C25" s="39">
        <f>IF(B50=0, "-", B25/B50)</f>
        <v>2.7972027972027972E-4</v>
      </c>
      <c r="D25" s="65">
        <v>30</v>
      </c>
      <c r="E25" s="21">
        <f>IF(D50=0, "-", D25/D50)</f>
        <v>6.1677631578947369E-3</v>
      </c>
      <c r="F25" s="81">
        <v>46</v>
      </c>
      <c r="G25" s="39">
        <f>IF(F50=0, "-", F25/F50)</f>
        <v>2.2149460708782744E-3</v>
      </c>
      <c r="H25" s="65">
        <v>150</v>
      </c>
      <c r="I25" s="21">
        <f>IF(H50=0, "-", H25/H50)</f>
        <v>6.2782521346057257E-3</v>
      </c>
      <c r="J25" s="20">
        <f t="shared" si="0"/>
        <v>-0.96666666666666667</v>
      </c>
      <c r="K25" s="21">
        <f t="shared" si="1"/>
        <v>-0.69333333333333336</v>
      </c>
    </row>
    <row r="26" spans="1:11" x14ac:dyDescent="0.2">
      <c r="A26" s="7" t="s">
        <v>66</v>
      </c>
      <c r="B26" s="65">
        <v>12</v>
      </c>
      <c r="C26" s="39">
        <f>IF(B50=0, "-", B26/B50)</f>
        <v>3.3566433566433566E-3</v>
      </c>
      <c r="D26" s="65">
        <v>45</v>
      </c>
      <c r="E26" s="21">
        <f>IF(D50=0, "-", D26/D50)</f>
        <v>9.2516447368421045E-3</v>
      </c>
      <c r="F26" s="81">
        <v>84</v>
      </c>
      <c r="G26" s="39">
        <f>IF(F50=0, "-", F26/F50)</f>
        <v>4.0446841294298919E-3</v>
      </c>
      <c r="H26" s="65">
        <v>225</v>
      </c>
      <c r="I26" s="21">
        <f>IF(H50=0, "-", H26/H50)</f>
        <v>9.4173782019085894E-3</v>
      </c>
      <c r="J26" s="20">
        <f t="shared" si="0"/>
        <v>-0.73333333333333328</v>
      </c>
      <c r="K26" s="21">
        <f t="shared" si="1"/>
        <v>-0.62666666666666671</v>
      </c>
    </row>
    <row r="27" spans="1:11" x14ac:dyDescent="0.2">
      <c r="A27" s="7" t="s">
        <v>67</v>
      </c>
      <c r="B27" s="65">
        <v>0</v>
      </c>
      <c r="C27" s="39">
        <f>IF(B50=0, "-", B27/B50)</f>
        <v>0</v>
      </c>
      <c r="D27" s="65">
        <v>0</v>
      </c>
      <c r="E27" s="21">
        <f>IF(D50=0, "-", D27/D50)</f>
        <v>0</v>
      </c>
      <c r="F27" s="81">
        <v>19</v>
      </c>
      <c r="G27" s="39">
        <f>IF(F50=0, "-", F27/F50)</f>
        <v>9.1486902927580889E-4</v>
      </c>
      <c r="H27" s="65">
        <v>7</v>
      </c>
      <c r="I27" s="21">
        <f>IF(H50=0, "-", H27/H50)</f>
        <v>2.9298509961493387E-4</v>
      </c>
      <c r="J27" s="20" t="str">
        <f t="shared" si="0"/>
        <v>-</v>
      </c>
      <c r="K27" s="21">
        <f t="shared" si="1"/>
        <v>1.7142857142857142</v>
      </c>
    </row>
    <row r="28" spans="1:11" x14ac:dyDescent="0.2">
      <c r="A28" s="7" t="s">
        <v>70</v>
      </c>
      <c r="B28" s="65">
        <v>2</v>
      </c>
      <c r="C28" s="39">
        <f>IF(B50=0, "-", B28/B50)</f>
        <v>5.5944055944055944E-4</v>
      </c>
      <c r="D28" s="65">
        <v>2</v>
      </c>
      <c r="E28" s="21">
        <f>IF(D50=0, "-", D28/D50)</f>
        <v>4.1118421052631577E-4</v>
      </c>
      <c r="F28" s="81">
        <v>14</v>
      </c>
      <c r="G28" s="39">
        <f>IF(F50=0, "-", F28/F50)</f>
        <v>6.7411402157164873E-4</v>
      </c>
      <c r="H28" s="65">
        <v>14</v>
      </c>
      <c r="I28" s="21">
        <f>IF(H50=0, "-", H28/H50)</f>
        <v>5.8597019922986774E-4</v>
      </c>
      <c r="J28" s="20">
        <f t="shared" si="0"/>
        <v>0</v>
      </c>
      <c r="K28" s="21">
        <f t="shared" si="1"/>
        <v>0</v>
      </c>
    </row>
    <row r="29" spans="1:11" x14ac:dyDescent="0.2">
      <c r="A29" s="7" t="s">
        <v>71</v>
      </c>
      <c r="B29" s="65">
        <v>214</v>
      </c>
      <c r="C29" s="39">
        <f>IF(B50=0, "-", B29/B50)</f>
        <v>5.9860139860139862E-2</v>
      </c>
      <c r="D29" s="65">
        <v>690</v>
      </c>
      <c r="E29" s="21">
        <f>IF(D50=0, "-", D29/D50)</f>
        <v>0.14185855263157895</v>
      </c>
      <c r="F29" s="81">
        <v>1630</v>
      </c>
      <c r="G29" s="39">
        <f>IF(F50=0, "-", F29/F50)</f>
        <v>7.8486132511556242E-2</v>
      </c>
      <c r="H29" s="65">
        <v>2718</v>
      </c>
      <c r="I29" s="21">
        <f>IF(H50=0, "-", H29/H50)</f>
        <v>0.11376192867905575</v>
      </c>
      <c r="J29" s="20">
        <f t="shared" si="0"/>
        <v>-0.68985507246376809</v>
      </c>
      <c r="K29" s="21">
        <f t="shared" si="1"/>
        <v>-0.40029433406916853</v>
      </c>
    </row>
    <row r="30" spans="1:11" x14ac:dyDescent="0.2">
      <c r="A30" s="7" t="s">
        <v>72</v>
      </c>
      <c r="B30" s="65">
        <v>1</v>
      </c>
      <c r="C30" s="39">
        <f>IF(B50=0, "-", B30/B50)</f>
        <v>2.7972027972027972E-4</v>
      </c>
      <c r="D30" s="65">
        <v>3</v>
      </c>
      <c r="E30" s="21">
        <f>IF(D50=0, "-", D30/D50)</f>
        <v>6.1677631578947365E-4</v>
      </c>
      <c r="F30" s="81">
        <v>5</v>
      </c>
      <c r="G30" s="39">
        <f>IF(F50=0, "-", F30/F50)</f>
        <v>2.4075500770416025E-4</v>
      </c>
      <c r="H30" s="65">
        <v>11</v>
      </c>
      <c r="I30" s="21">
        <f>IF(H50=0, "-", H30/H50)</f>
        <v>4.6040515653775324E-4</v>
      </c>
      <c r="J30" s="20">
        <f t="shared" si="0"/>
        <v>-0.66666666666666663</v>
      </c>
      <c r="K30" s="21">
        <f t="shared" si="1"/>
        <v>-0.54545454545454541</v>
      </c>
    </row>
    <row r="31" spans="1:11" x14ac:dyDescent="0.2">
      <c r="A31" s="7" t="s">
        <v>73</v>
      </c>
      <c r="B31" s="65">
        <v>203</v>
      </c>
      <c r="C31" s="39">
        <f>IF(B50=0, "-", B31/B50)</f>
        <v>5.6783216783216781E-2</v>
      </c>
      <c r="D31" s="65">
        <v>214</v>
      </c>
      <c r="E31" s="21">
        <f>IF(D50=0, "-", D31/D50)</f>
        <v>4.3996710526315791E-2</v>
      </c>
      <c r="F31" s="81">
        <v>785</v>
      </c>
      <c r="G31" s="39">
        <f>IF(F50=0, "-", F31/F50)</f>
        <v>3.779853620955316E-2</v>
      </c>
      <c r="H31" s="65">
        <v>928</v>
      </c>
      <c r="I31" s="21">
        <f>IF(H50=0, "-", H31/H50)</f>
        <v>3.8841453206094091E-2</v>
      </c>
      <c r="J31" s="20">
        <f t="shared" si="0"/>
        <v>-5.1401869158878503E-2</v>
      </c>
      <c r="K31" s="21">
        <f t="shared" si="1"/>
        <v>-0.15409482758620691</v>
      </c>
    </row>
    <row r="32" spans="1:11" x14ac:dyDescent="0.2">
      <c r="A32" s="7" t="s">
        <v>75</v>
      </c>
      <c r="B32" s="65">
        <v>9</v>
      </c>
      <c r="C32" s="39">
        <f>IF(B50=0, "-", B32/B50)</f>
        <v>2.5174825174825175E-3</v>
      </c>
      <c r="D32" s="65">
        <v>11</v>
      </c>
      <c r="E32" s="21">
        <f>IF(D50=0, "-", D32/D50)</f>
        <v>2.2615131578947369E-3</v>
      </c>
      <c r="F32" s="81">
        <v>55</v>
      </c>
      <c r="G32" s="39">
        <f>IF(F50=0, "-", F32/F50)</f>
        <v>2.6483050847457626E-3</v>
      </c>
      <c r="H32" s="65">
        <v>56</v>
      </c>
      <c r="I32" s="21">
        <f>IF(H50=0, "-", H32/H50)</f>
        <v>2.343880796919471E-3</v>
      </c>
      <c r="J32" s="20">
        <f t="shared" si="0"/>
        <v>-0.18181818181818182</v>
      </c>
      <c r="K32" s="21">
        <f t="shared" si="1"/>
        <v>-1.7857142857142856E-2</v>
      </c>
    </row>
    <row r="33" spans="1:11" x14ac:dyDescent="0.2">
      <c r="A33" s="7" t="s">
        <v>76</v>
      </c>
      <c r="B33" s="65">
        <v>302</v>
      </c>
      <c r="C33" s="39">
        <f>IF(B50=0, "-", B33/B50)</f>
        <v>8.4475524475524477E-2</v>
      </c>
      <c r="D33" s="65">
        <v>226</v>
      </c>
      <c r="E33" s="21">
        <f>IF(D50=0, "-", D33/D50)</f>
        <v>4.6463815789473686E-2</v>
      </c>
      <c r="F33" s="81">
        <v>2195</v>
      </c>
      <c r="G33" s="39">
        <f>IF(F50=0, "-", F33/F50)</f>
        <v>0.10569144838212635</v>
      </c>
      <c r="H33" s="65">
        <v>1667</v>
      </c>
      <c r="I33" s="21">
        <f>IF(H50=0, "-", H33/H50)</f>
        <v>6.9772308722584969E-2</v>
      </c>
      <c r="J33" s="20">
        <f t="shared" si="0"/>
        <v>0.33628318584070799</v>
      </c>
      <c r="K33" s="21">
        <f t="shared" si="1"/>
        <v>0.3167366526694661</v>
      </c>
    </row>
    <row r="34" spans="1:11" x14ac:dyDescent="0.2">
      <c r="A34" s="7" t="s">
        <v>77</v>
      </c>
      <c r="B34" s="65">
        <v>66</v>
      </c>
      <c r="C34" s="39">
        <f>IF(B50=0, "-", B34/B50)</f>
        <v>1.8461538461538463E-2</v>
      </c>
      <c r="D34" s="65">
        <v>111</v>
      </c>
      <c r="E34" s="21">
        <f>IF(D50=0, "-", D34/D50)</f>
        <v>2.2820723684210526E-2</v>
      </c>
      <c r="F34" s="81">
        <v>257</v>
      </c>
      <c r="G34" s="39">
        <f>IF(F50=0, "-", F34/F50)</f>
        <v>1.2374807395993837E-2</v>
      </c>
      <c r="H34" s="65">
        <v>354</v>
      </c>
      <c r="I34" s="21">
        <f>IF(H50=0, "-", H34/H50)</f>
        <v>1.4816675037669513E-2</v>
      </c>
      <c r="J34" s="20">
        <f t="shared" si="0"/>
        <v>-0.40540540540540543</v>
      </c>
      <c r="K34" s="21">
        <f t="shared" si="1"/>
        <v>-0.27401129943502822</v>
      </c>
    </row>
    <row r="35" spans="1:11" x14ac:dyDescent="0.2">
      <c r="A35" s="7" t="s">
        <v>78</v>
      </c>
      <c r="B35" s="65">
        <v>33</v>
      </c>
      <c r="C35" s="39">
        <f>IF(B50=0, "-", B35/B50)</f>
        <v>9.2307692307692316E-3</v>
      </c>
      <c r="D35" s="65">
        <v>22</v>
      </c>
      <c r="E35" s="21">
        <f>IF(D50=0, "-", D35/D50)</f>
        <v>4.5230263157894739E-3</v>
      </c>
      <c r="F35" s="81">
        <v>193</v>
      </c>
      <c r="G35" s="39">
        <f>IF(F50=0, "-", F35/F50)</f>
        <v>9.2931432973805857E-3</v>
      </c>
      <c r="H35" s="65">
        <v>146</v>
      </c>
      <c r="I35" s="21">
        <f>IF(H50=0, "-", H35/H50)</f>
        <v>6.1108320776829062E-3</v>
      </c>
      <c r="J35" s="20">
        <f t="shared" si="0"/>
        <v>0.5</v>
      </c>
      <c r="K35" s="21">
        <f t="shared" si="1"/>
        <v>0.32191780821917809</v>
      </c>
    </row>
    <row r="36" spans="1:11" x14ac:dyDescent="0.2">
      <c r="A36" s="7" t="s">
        <v>79</v>
      </c>
      <c r="B36" s="65">
        <v>3</v>
      </c>
      <c r="C36" s="39">
        <f>IF(B50=0, "-", B36/B50)</f>
        <v>8.3916083916083916E-4</v>
      </c>
      <c r="D36" s="65">
        <v>5</v>
      </c>
      <c r="E36" s="21">
        <f>IF(D50=0, "-", D36/D50)</f>
        <v>1.0279605263157894E-3</v>
      </c>
      <c r="F36" s="81">
        <v>41</v>
      </c>
      <c r="G36" s="39">
        <f>IF(F50=0, "-", F36/F50)</f>
        <v>1.9741910631741141E-3</v>
      </c>
      <c r="H36" s="65">
        <v>40</v>
      </c>
      <c r="I36" s="21">
        <f>IF(H50=0, "-", H36/H50)</f>
        <v>1.6742005692281935E-3</v>
      </c>
      <c r="J36" s="20">
        <f t="shared" si="0"/>
        <v>-0.4</v>
      </c>
      <c r="K36" s="21">
        <f t="shared" si="1"/>
        <v>2.5000000000000001E-2</v>
      </c>
    </row>
    <row r="37" spans="1:11" x14ac:dyDescent="0.2">
      <c r="A37" s="7" t="s">
        <v>80</v>
      </c>
      <c r="B37" s="65">
        <v>1</v>
      </c>
      <c r="C37" s="39">
        <f>IF(B50=0, "-", B37/B50)</f>
        <v>2.7972027972027972E-4</v>
      </c>
      <c r="D37" s="65">
        <v>0</v>
      </c>
      <c r="E37" s="21">
        <f>IF(D50=0, "-", D37/D50)</f>
        <v>0</v>
      </c>
      <c r="F37" s="81">
        <v>5</v>
      </c>
      <c r="G37" s="39">
        <f>IF(F50=0, "-", F37/F50)</f>
        <v>2.4075500770416025E-4</v>
      </c>
      <c r="H37" s="65">
        <v>5</v>
      </c>
      <c r="I37" s="21">
        <f>IF(H50=0, "-", H37/H50)</f>
        <v>2.0927507115352419E-4</v>
      </c>
      <c r="J37" s="20" t="str">
        <f t="shared" si="0"/>
        <v>-</v>
      </c>
      <c r="K37" s="21">
        <f t="shared" si="1"/>
        <v>0</v>
      </c>
    </row>
    <row r="38" spans="1:11" x14ac:dyDescent="0.2">
      <c r="A38" s="7" t="s">
        <v>81</v>
      </c>
      <c r="B38" s="65">
        <v>41</v>
      </c>
      <c r="C38" s="39">
        <f>IF(B50=0, "-", B38/B50)</f>
        <v>1.1468531468531469E-2</v>
      </c>
      <c r="D38" s="65">
        <v>0</v>
      </c>
      <c r="E38" s="21">
        <f>IF(D50=0, "-", D38/D50)</f>
        <v>0</v>
      </c>
      <c r="F38" s="81">
        <v>88</v>
      </c>
      <c r="G38" s="39">
        <f>IF(F50=0, "-", F38/F50)</f>
        <v>4.2372881355932203E-3</v>
      </c>
      <c r="H38" s="65">
        <v>0</v>
      </c>
      <c r="I38" s="21">
        <f>IF(H50=0, "-", H38/H50)</f>
        <v>0</v>
      </c>
      <c r="J38" s="20" t="str">
        <f t="shared" si="0"/>
        <v>-</v>
      </c>
      <c r="K38" s="21" t="str">
        <f t="shared" si="1"/>
        <v>-</v>
      </c>
    </row>
    <row r="39" spans="1:11" x14ac:dyDescent="0.2">
      <c r="A39" s="7" t="s">
        <v>82</v>
      </c>
      <c r="B39" s="65">
        <v>32</v>
      </c>
      <c r="C39" s="39">
        <f>IF(B50=0, "-", B39/B50)</f>
        <v>8.951048951048951E-3</v>
      </c>
      <c r="D39" s="65">
        <v>14</v>
      </c>
      <c r="E39" s="21">
        <f>IF(D50=0, "-", D39/D50)</f>
        <v>2.8782894736842104E-3</v>
      </c>
      <c r="F39" s="81">
        <v>139</v>
      </c>
      <c r="G39" s="39">
        <f>IF(F50=0, "-", F39/F50)</f>
        <v>6.6929892141756545E-3</v>
      </c>
      <c r="H39" s="65">
        <v>106</v>
      </c>
      <c r="I39" s="21">
        <f>IF(H50=0, "-", H39/H50)</f>
        <v>4.4366315084547131E-3</v>
      </c>
      <c r="J39" s="20">
        <f t="shared" si="0"/>
        <v>1.2857142857142858</v>
      </c>
      <c r="K39" s="21">
        <f t="shared" si="1"/>
        <v>0.31132075471698112</v>
      </c>
    </row>
    <row r="40" spans="1:11" x14ac:dyDescent="0.2">
      <c r="A40" s="7" t="s">
        <v>84</v>
      </c>
      <c r="B40" s="65">
        <v>1</v>
      </c>
      <c r="C40" s="39">
        <f>IF(B50=0, "-", B40/B50)</f>
        <v>2.7972027972027972E-4</v>
      </c>
      <c r="D40" s="65">
        <v>5</v>
      </c>
      <c r="E40" s="21">
        <f>IF(D50=0, "-", D40/D50)</f>
        <v>1.0279605263157894E-3</v>
      </c>
      <c r="F40" s="81">
        <v>14</v>
      </c>
      <c r="G40" s="39">
        <f>IF(F50=0, "-", F40/F50)</f>
        <v>6.7411402157164873E-4</v>
      </c>
      <c r="H40" s="65">
        <v>11</v>
      </c>
      <c r="I40" s="21">
        <f>IF(H50=0, "-", H40/H50)</f>
        <v>4.6040515653775324E-4</v>
      </c>
      <c r="J40" s="20">
        <f t="shared" si="0"/>
        <v>-0.8</v>
      </c>
      <c r="K40" s="21">
        <f t="shared" si="1"/>
        <v>0.27272727272727271</v>
      </c>
    </row>
    <row r="41" spans="1:11" x14ac:dyDescent="0.2">
      <c r="A41" s="7" t="s">
        <v>85</v>
      </c>
      <c r="B41" s="65">
        <v>1</v>
      </c>
      <c r="C41" s="39">
        <f>IF(B50=0, "-", B41/B50)</f>
        <v>2.7972027972027972E-4</v>
      </c>
      <c r="D41" s="65">
        <v>1</v>
      </c>
      <c r="E41" s="21">
        <f>IF(D50=0, "-", D41/D50)</f>
        <v>2.0559210526315788E-4</v>
      </c>
      <c r="F41" s="81">
        <v>1</v>
      </c>
      <c r="G41" s="39">
        <f>IF(F50=0, "-", F41/F50)</f>
        <v>4.8151001540832051E-5</v>
      </c>
      <c r="H41" s="65">
        <v>4</v>
      </c>
      <c r="I41" s="21">
        <f>IF(H50=0, "-", H41/H50)</f>
        <v>1.6742005692281934E-4</v>
      </c>
      <c r="J41" s="20">
        <f t="shared" si="0"/>
        <v>0</v>
      </c>
      <c r="K41" s="21">
        <f t="shared" si="1"/>
        <v>-0.75</v>
      </c>
    </row>
    <row r="42" spans="1:11" x14ac:dyDescent="0.2">
      <c r="A42" s="7" t="s">
        <v>88</v>
      </c>
      <c r="B42" s="65">
        <v>17</v>
      </c>
      <c r="C42" s="39">
        <f>IF(B50=0, "-", B42/B50)</f>
        <v>4.7552447552447552E-3</v>
      </c>
      <c r="D42" s="65">
        <v>56</v>
      </c>
      <c r="E42" s="21">
        <f>IF(D50=0, "-", D42/D50)</f>
        <v>1.1513157894736841E-2</v>
      </c>
      <c r="F42" s="81">
        <v>193</v>
      </c>
      <c r="G42" s="39">
        <f>IF(F50=0, "-", F42/F50)</f>
        <v>9.2931432973805857E-3</v>
      </c>
      <c r="H42" s="65">
        <v>344</v>
      </c>
      <c r="I42" s="21">
        <f>IF(H50=0, "-", H42/H50)</f>
        <v>1.4398124895362465E-2</v>
      </c>
      <c r="J42" s="20">
        <f t="shared" si="0"/>
        <v>-0.6964285714285714</v>
      </c>
      <c r="K42" s="21">
        <f t="shared" si="1"/>
        <v>-0.43895348837209303</v>
      </c>
    </row>
    <row r="43" spans="1:11" x14ac:dyDescent="0.2">
      <c r="A43" s="7" t="s">
        <v>90</v>
      </c>
      <c r="B43" s="65">
        <v>92</v>
      </c>
      <c r="C43" s="39">
        <f>IF(B50=0, "-", B43/B50)</f>
        <v>2.5734265734265734E-2</v>
      </c>
      <c r="D43" s="65">
        <v>123</v>
      </c>
      <c r="E43" s="21">
        <f>IF(D50=0, "-", D43/D50)</f>
        <v>2.5287828947368422E-2</v>
      </c>
      <c r="F43" s="81">
        <v>419</v>
      </c>
      <c r="G43" s="39">
        <f>IF(F50=0, "-", F43/F50)</f>
        <v>2.0175269645608628E-2</v>
      </c>
      <c r="H43" s="65">
        <v>615</v>
      </c>
      <c r="I43" s="21">
        <f>IF(H50=0, "-", H43/H50)</f>
        <v>2.5740833751883477E-2</v>
      </c>
      <c r="J43" s="20">
        <f t="shared" si="0"/>
        <v>-0.25203252032520324</v>
      </c>
      <c r="K43" s="21">
        <f t="shared" si="1"/>
        <v>-0.31869918699186994</v>
      </c>
    </row>
    <row r="44" spans="1:11" x14ac:dyDescent="0.2">
      <c r="A44" s="7" t="s">
        <v>91</v>
      </c>
      <c r="B44" s="65">
        <v>247</v>
      </c>
      <c r="C44" s="39">
        <f>IF(B50=0, "-", B44/B50)</f>
        <v>6.9090909090909092E-2</v>
      </c>
      <c r="D44" s="65">
        <v>201</v>
      </c>
      <c r="E44" s="21">
        <f>IF(D50=0, "-", D44/D50)</f>
        <v>4.1324013157894739E-2</v>
      </c>
      <c r="F44" s="81">
        <v>906</v>
      </c>
      <c r="G44" s="39">
        <f>IF(F50=0, "-", F44/F50)</f>
        <v>4.3624807395993837E-2</v>
      </c>
      <c r="H44" s="65">
        <v>963</v>
      </c>
      <c r="I44" s="21">
        <f>IF(H50=0, "-", H44/H50)</f>
        <v>4.0306378704168762E-2</v>
      </c>
      <c r="J44" s="20">
        <f t="shared" si="0"/>
        <v>0.22885572139303484</v>
      </c>
      <c r="K44" s="21">
        <f t="shared" si="1"/>
        <v>-5.9190031152647975E-2</v>
      </c>
    </row>
    <row r="45" spans="1:11" x14ac:dyDescent="0.2">
      <c r="A45" s="7" t="s">
        <v>92</v>
      </c>
      <c r="B45" s="65">
        <v>31</v>
      </c>
      <c r="C45" s="39">
        <f>IF(B50=0, "-", B45/B50)</f>
        <v>8.6713286713286722E-3</v>
      </c>
      <c r="D45" s="65">
        <v>0</v>
      </c>
      <c r="E45" s="21">
        <f>IF(D50=0, "-", D45/D50)</f>
        <v>0</v>
      </c>
      <c r="F45" s="81">
        <v>932</v>
      </c>
      <c r="G45" s="39">
        <f>IF(F50=0, "-", F45/F50)</f>
        <v>4.4876733436055471E-2</v>
      </c>
      <c r="H45" s="65">
        <v>0</v>
      </c>
      <c r="I45" s="21">
        <f>IF(H50=0, "-", H45/H50)</f>
        <v>0</v>
      </c>
      <c r="J45" s="20" t="str">
        <f t="shared" si="0"/>
        <v>-</v>
      </c>
      <c r="K45" s="21" t="str">
        <f t="shared" si="1"/>
        <v>-</v>
      </c>
    </row>
    <row r="46" spans="1:11" x14ac:dyDescent="0.2">
      <c r="A46" s="7" t="s">
        <v>93</v>
      </c>
      <c r="B46" s="65">
        <v>718</v>
      </c>
      <c r="C46" s="39">
        <f>IF(B50=0, "-", B46/B50)</f>
        <v>0.20083916083916084</v>
      </c>
      <c r="D46" s="65">
        <v>845</v>
      </c>
      <c r="E46" s="21">
        <f>IF(D50=0, "-", D46/D50)</f>
        <v>0.17372532894736842</v>
      </c>
      <c r="F46" s="81">
        <v>4063</v>
      </c>
      <c r="G46" s="39">
        <f>IF(F50=0, "-", F46/F50)</f>
        <v>0.19563751926040063</v>
      </c>
      <c r="H46" s="65">
        <v>4767</v>
      </c>
      <c r="I46" s="21">
        <f>IF(H50=0, "-", H46/H50)</f>
        <v>0.19952285283776997</v>
      </c>
      <c r="J46" s="20">
        <f t="shared" si="0"/>
        <v>-0.15029585798816569</v>
      </c>
      <c r="K46" s="21">
        <f t="shared" si="1"/>
        <v>-0.14768198028109922</v>
      </c>
    </row>
    <row r="47" spans="1:11" x14ac:dyDescent="0.2">
      <c r="A47" s="7" t="s">
        <v>95</v>
      </c>
      <c r="B47" s="65">
        <v>108</v>
      </c>
      <c r="C47" s="39">
        <f>IF(B50=0, "-", B47/B50)</f>
        <v>3.020979020979021E-2</v>
      </c>
      <c r="D47" s="65">
        <v>205</v>
      </c>
      <c r="E47" s="21">
        <f>IF(D50=0, "-", D47/D50)</f>
        <v>4.2146381578947366E-2</v>
      </c>
      <c r="F47" s="81">
        <v>455</v>
      </c>
      <c r="G47" s="39">
        <f>IF(F50=0, "-", F47/F50)</f>
        <v>2.1908705701078581E-2</v>
      </c>
      <c r="H47" s="65">
        <v>834</v>
      </c>
      <c r="I47" s="21">
        <f>IF(H50=0, "-", H47/H50)</f>
        <v>3.4907081868407838E-2</v>
      </c>
      <c r="J47" s="20">
        <f t="shared" si="0"/>
        <v>-0.47317073170731705</v>
      </c>
      <c r="K47" s="21">
        <f t="shared" si="1"/>
        <v>-0.45443645083932854</v>
      </c>
    </row>
    <row r="48" spans="1:11" x14ac:dyDescent="0.2">
      <c r="A48" s="7" t="s">
        <v>96</v>
      </c>
      <c r="B48" s="65">
        <v>5</v>
      </c>
      <c r="C48" s="39">
        <f>IF(B50=0, "-", B48/B50)</f>
        <v>1.3986013986013986E-3</v>
      </c>
      <c r="D48" s="65">
        <v>0</v>
      </c>
      <c r="E48" s="21">
        <f>IF(D50=0, "-", D48/D50)</f>
        <v>0</v>
      </c>
      <c r="F48" s="81">
        <v>32</v>
      </c>
      <c r="G48" s="39">
        <f>IF(F50=0, "-", F48/F50)</f>
        <v>1.5408320493066256E-3</v>
      </c>
      <c r="H48" s="65">
        <v>7</v>
      </c>
      <c r="I48" s="21">
        <f>IF(H50=0, "-", H48/H50)</f>
        <v>2.9298509961493387E-4</v>
      </c>
      <c r="J48" s="20" t="str">
        <f t="shared" si="0"/>
        <v>-</v>
      </c>
      <c r="K48" s="21">
        <f t="shared" si="1"/>
        <v>3.5714285714285716</v>
      </c>
    </row>
    <row r="49" spans="1:11" x14ac:dyDescent="0.2">
      <c r="A49" s="2"/>
      <c r="B49" s="68"/>
      <c r="C49" s="33"/>
      <c r="D49" s="68"/>
      <c r="E49" s="6"/>
      <c r="F49" s="82"/>
      <c r="G49" s="33"/>
      <c r="H49" s="68"/>
      <c r="I49" s="6"/>
      <c r="J49" s="5"/>
      <c r="K49" s="6"/>
    </row>
    <row r="50" spans="1:11" s="43" customFormat="1" x14ac:dyDescent="0.2">
      <c r="A50" s="162" t="s">
        <v>562</v>
      </c>
      <c r="B50" s="71">
        <f>SUM(B7:B49)</f>
        <v>3575</v>
      </c>
      <c r="C50" s="40">
        <v>1</v>
      </c>
      <c r="D50" s="71">
        <f>SUM(D7:D49)</f>
        <v>4864</v>
      </c>
      <c r="E50" s="41">
        <v>1</v>
      </c>
      <c r="F50" s="77">
        <f>SUM(F7:F49)</f>
        <v>20768</v>
      </c>
      <c r="G50" s="42">
        <v>1</v>
      </c>
      <c r="H50" s="71">
        <f>SUM(H7:H49)</f>
        <v>23892</v>
      </c>
      <c r="I50" s="41">
        <v>1</v>
      </c>
      <c r="J50" s="37">
        <f>IF(D50=0, "-", (B50-D50)/D50)</f>
        <v>-0.26500822368421051</v>
      </c>
      <c r="K50" s="38">
        <f>IF(H50=0, "-", (F50-H50)/H50)</f>
        <v>-0.13075506445672191</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2022-07-04T20:12:05Z</dcterms:modified>
</cp:coreProperties>
</file>